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Q:\Tuning\Tuning Calc\cummins_tuning_calc\"/>
    </mc:Choice>
  </mc:AlternateContent>
  <xr:revisionPtr revIDLastSave="0" documentId="13_ncr:1_{750B5FEE-5A5E-4CB1-9ECC-34001F98DEB1}" xr6:coauthVersionLast="47" xr6:coauthVersionMax="47" xr10:uidLastSave="{00000000-0000-0000-0000-000000000000}"/>
  <bookViews>
    <workbookView xWindow="-25320" yWindow="-120" windowWidth="25440" windowHeight="15390" tabRatio="848" xr2:uid="{00000000-000D-0000-FFFF-FFFF00000000}"/>
  </bookViews>
  <sheets>
    <sheet name="Paste Calib Data" sheetId="17" r:id="rId1"/>
    <sheet name="CSP5" sheetId="1" r:id="rId2"/>
    <sheet name="Internal Flash" sheetId="18" r:id="rId3"/>
    <sheet name="HP Tuner only" sheetId="25" r:id="rId4"/>
    <sheet name="Variables &amp; Axis Check" sheetId="21" r:id="rId5"/>
    <sheet name="Cmd Fuel Limit" sheetId="20" r:id="rId6"/>
    <sheet name="Fuel Pressure Calc" sheetId="23" r:id="rId7"/>
    <sheet name="Main Injection" sheetId="19" r:id="rId8"/>
    <sheet name="Pilot Injection" sheetId="22" r:id="rId9"/>
    <sheet name="Post Injection" sheetId="24" r:id="rId10"/>
    <sheet name="Main Timing Calc" sheetId="26" r:id="rId11"/>
    <sheet name="FCA Interp" sheetId="28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42" i="18" l="1"/>
  <c r="D642" i="18"/>
  <c r="B642" i="18"/>
  <c r="I243" i="25"/>
  <c r="J243" i="25"/>
  <c r="I237" i="25"/>
  <c r="J237" i="25"/>
  <c r="L243" i="25"/>
  <c r="K243" i="25"/>
  <c r="H243" i="25"/>
  <c r="G243" i="25"/>
  <c r="F243" i="25"/>
  <c r="E243" i="25"/>
  <c r="D243" i="25"/>
  <c r="C243" i="25"/>
  <c r="A243" i="25"/>
  <c r="M242" i="25"/>
  <c r="M243" i="25" s="1"/>
  <c r="B242" i="25"/>
  <c r="B243" i="25" s="1"/>
  <c r="M241" i="25"/>
  <c r="B241" i="25"/>
  <c r="M240" i="25"/>
  <c r="B240" i="25"/>
  <c r="M239" i="25"/>
  <c r="B239" i="25"/>
  <c r="M238" i="25"/>
  <c r="M237" i="25" s="1"/>
  <c r="B238" i="25"/>
  <c r="B237" i="25" s="1"/>
  <c r="L237" i="25"/>
  <c r="K237" i="25"/>
  <c r="H237" i="25"/>
  <c r="G237" i="25"/>
  <c r="F237" i="25"/>
  <c r="E237" i="25"/>
  <c r="D237" i="25"/>
  <c r="C237" i="25"/>
  <c r="A237" i="25"/>
  <c r="M236" i="25"/>
  <c r="B236" i="25"/>
  <c r="B224" i="25"/>
  <c r="B225" i="25"/>
  <c r="B226" i="25"/>
  <c r="B227" i="25"/>
  <c r="B228" i="25"/>
  <c r="O224" i="25"/>
  <c r="O225" i="25"/>
  <c r="O226" i="25"/>
  <c r="O227" i="25"/>
  <c r="O228" i="25"/>
  <c r="O229" i="25"/>
  <c r="O230" i="25"/>
  <c r="O231" i="25"/>
  <c r="O232" i="25" s="1"/>
  <c r="A232" i="25"/>
  <c r="N232" i="25"/>
  <c r="M232" i="25"/>
  <c r="L232" i="25"/>
  <c r="K232" i="25"/>
  <c r="J232" i="25"/>
  <c r="I232" i="25"/>
  <c r="H232" i="25"/>
  <c r="G232" i="25"/>
  <c r="F232" i="25"/>
  <c r="E232" i="25"/>
  <c r="D232" i="25"/>
  <c r="C232" i="25"/>
  <c r="B231" i="25"/>
  <c r="B232" i="25" s="1"/>
  <c r="B230" i="25"/>
  <c r="B229" i="25"/>
  <c r="O223" i="25"/>
  <c r="B223" i="25"/>
  <c r="O222" i="25"/>
  <c r="B222" i="25"/>
  <c r="O221" i="25"/>
  <c r="B221" i="25"/>
  <c r="O220" i="25"/>
  <c r="B220" i="25"/>
  <c r="O219" i="25"/>
  <c r="B219" i="25"/>
  <c r="O218" i="25"/>
  <c r="B218" i="25"/>
  <c r="O217" i="25"/>
  <c r="B217" i="25"/>
  <c r="O216" i="25"/>
  <c r="O215" i="25" s="1"/>
  <c r="B216" i="25"/>
  <c r="B215" i="25" s="1"/>
  <c r="N215" i="25"/>
  <c r="M215" i="25"/>
  <c r="L215" i="25"/>
  <c r="K215" i="25"/>
  <c r="J215" i="25"/>
  <c r="I215" i="25"/>
  <c r="H215" i="25"/>
  <c r="G215" i="25"/>
  <c r="F215" i="25"/>
  <c r="E215" i="25"/>
  <c r="D215" i="25"/>
  <c r="C215" i="25"/>
  <c r="A215" i="25"/>
  <c r="O214" i="25"/>
  <c r="B214" i="25"/>
  <c r="J210" i="25"/>
  <c r="I210" i="25"/>
  <c r="H210" i="25"/>
  <c r="G210" i="25"/>
  <c r="F210" i="25"/>
  <c r="E210" i="25"/>
  <c r="D210" i="25"/>
  <c r="C210" i="25"/>
  <c r="A210" i="25"/>
  <c r="K209" i="25"/>
  <c r="K210" i="25" s="1"/>
  <c r="B209" i="25"/>
  <c r="B210" i="25" s="1"/>
  <c r="K208" i="25"/>
  <c r="B208" i="25"/>
  <c r="K207" i="25"/>
  <c r="B207" i="25"/>
  <c r="K206" i="25"/>
  <c r="B206" i="25"/>
  <c r="K205" i="25"/>
  <c r="B205" i="25"/>
  <c r="K204" i="25"/>
  <c r="B204" i="25"/>
  <c r="K203" i="25"/>
  <c r="B203" i="25"/>
  <c r="K202" i="25"/>
  <c r="K201" i="25" s="1"/>
  <c r="B202" i="25"/>
  <c r="B201" i="25" s="1"/>
  <c r="J201" i="25"/>
  <c r="I201" i="25"/>
  <c r="H201" i="25"/>
  <c r="G201" i="25"/>
  <c r="F201" i="25"/>
  <c r="E201" i="25"/>
  <c r="D201" i="25"/>
  <c r="C201" i="25"/>
  <c r="A201" i="25"/>
  <c r="K200" i="25"/>
  <c r="B200" i="25"/>
  <c r="M184" i="25"/>
  <c r="M196" i="25"/>
  <c r="O183" i="25"/>
  <c r="N196" i="25"/>
  <c r="L196" i="25"/>
  <c r="K196" i="25"/>
  <c r="J196" i="25"/>
  <c r="I196" i="25"/>
  <c r="H196" i="25"/>
  <c r="G196" i="25"/>
  <c r="F196" i="25"/>
  <c r="E196" i="25"/>
  <c r="D196" i="25"/>
  <c r="C196" i="25"/>
  <c r="A196" i="25"/>
  <c r="O195" i="25"/>
  <c r="O196" i="25" s="1"/>
  <c r="B195" i="25"/>
  <c r="B196" i="25" s="1"/>
  <c r="O194" i="25"/>
  <c r="B194" i="25"/>
  <c r="O193" i="25"/>
  <c r="B193" i="25"/>
  <c r="O192" i="25"/>
  <c r="B192" i="25"/>
  <c r="O191" i="25"/>
  <c r="B191" i="25"/>
  <c r="O190" i="25"/>
  <c r="B190" i="25"/>
  <c r="O189" i="25"/>
  <c r="B189" i="25"/>
  <c r="O188" i="25"/>
  <c r="B188" i="25"/>
  <c r="O187" i="25"/>
  <c r="B187" i="25"/>
  <c r="O186" i="25"/>
  <c r="B186" i="25"/>
  <c r="O185" i="25"/>
  <c r="O184" i="25" s="1"/>
  <c r="B185" i="25"/>
  <c r="B184" i="25" s="1"/>
  <c r="N184" i="25"/>
  <c r="L184" i="25"/>
  <c r="K184" i="25"/>
  <c r="J184" i="25"/>
  <c r="I184" i="25"/>
  <c r="H184" i="25"/>
  <c r="G184" i="25"/>
  <c r="F184" i="25"/>
  <c r="E184" i="25"/>
  <c r="D184" i="25"/>
  <c r="C184" i="25"/>
  <c r="A184" i="25"/>
  <c r="B183" i="25"/>
  <c r="K166" i="25" l="1"/>
  <c r="K168" i="25"/>
  <c r="K167" i="25" s="1"/>
  <c r="K169" i="25"/>
  <c r="K170" i="25"/>
  <c r="K171" i="25"/>
  <c r="K172" i="25"/>
  <c r="K173" i="25"/>
  <c r="K174" i="25"/>
  <c r="K175" i="25"/>
  <c r="J176" i="25"/>
  <c r="K176" i="25"/>
  <c r="B169" i="25"/>
  <c r="B170" i="25"/>
  <c r="B171" i="25"/>
  <c r="A176" i="25"/>
  <c r="I176" i="25"/>
  <c r="H176" i="25"/>
  <c r="G176" i="25"/>
  <c r="F176" i="25"/>
  <c r="E176" i="25"/>
  <c r="D176" i="25"/>
  <c r="C176" i="25"/>
  <c r="B175" i="25"/>
  <c r="B176" i="25" s="1"/>
  <c r="B174" i="25"/>
  <c r="B173" i="25"/>
  <c r="B172" i="25"/>
  <c r="B168" i="25"/>
  <c r="B167" i="25" s="1"/>
  <c r="J167" i="25"/>
  <c r="I167" i="25"/>
  <c r="H167" i="25"/>
  <c r="G167" i="25"/>
  <c r="F167" i="25"/>
  <c r="E167" i="25"/>
  <c r="D167" i="25"/>
  <c r="C167" i="25"/>
  <c r="A167" i="25"/>
  <c r="B166" i="25"/>
  <c r="O162" i="25"/>
  <c r="N162" i="25"/>
  <c r="M162" i="25"/>
  <c r="L162" i="25"/>
  <c r="K162" i="25"/>
  <c r="J162" i="25"/>
  <c r="I162" i="25"/>
  <c r="H162" i="25"/>
  <c r="G162" i="25"/>
  <c r="F162" i="25"/>
  <c r="E162" i="25"/>
  <c r="D162" i="25"/>
  <c r="C162" i="25"/>
  <c r="A162" i="25"/>
  <c r="P161" i="25"/>
  <c r="P162" i="25" s="1"/>
  <c r="B161" i="25"/>
  <c r="B162" i="25" s="1"/>
  <c r="P160" i="25"/>
  <c r="B160" i="25"/>
  <c r="P159" i="25"/>
  <c r="B159" i="25"/>
  <c r="P158" i="25"/>
  <c r="B158" i="25"/>
  <c r="P157" i="25"/>
  <c r="B157" i="25"/>
  <c r="P156" i="25"/>
  <c r="B156" i="25"/>
  <c r="P155" i="25"/>
  <c r="B155" i="25"/>
  <c r="P154" i="25"/>
  <c r="B154" i="25"/>
  <c r="P153" i="25"/>
  <c r="B153" i="25"/>
  <c r="P152" i="25"/>
  <c r="B152" i="25"/>
  <c r="P151" i="25"/>
  <c r="P150" i="25" s="1"/>
  <c r="B151" i="25"/>
  <c r="B150" i="25" s="1"/>
  <c r="O150" i="25"/>
  <c r="N150" i="25"/>
  <c r="M150" i="25"/>
  <c r="L150" i="25"/>
  <c r="K150" i="25"/>
  <c r="J150" i="25"/>
  <c r="I150" i="25"/>
  <c r="H150" i="25"/>
  <c r="G150" i="25"/>
  <c r="F150" i="25"/>
  <c r="E150" i="25"/>
  <c r="D150" i="25"/>
  <c r="C150" i="25"/>
  <c r="A150" i="25"/>
  <c r="P149" i="25"/>
  <c r="B149" i="25"/>
  <c r="O145" i="25"/>
  <c r="N145" i="25"/>
  <c r="M145" i="25"/>
  <c r="L145" i="25"/>
  <c r="K145" i="25"/>
  <c r="J145" i="25"/>
  <c r="I145" i="25"/>
  <c r="H145" i="25"/>
  <c r="G145" i="25"/>
  <c r="F145" i="25"/>
  <c r="E145" i="25"/>
  <c r="D145" i="25"/>
  <c r="C145" i="25"/>
  <c r="A145" i="25"/>
  <c r="P144" i="25"/>
  <c r="P145" i="25" s="1"/>
  <c r="B144" i="25"/>
  <c r="B145" i="25" s="1"/>
  <c r="P143" i="25"/>
  <c r="B143" i="25"/>
  <c r="P142" i="25"/>
  <c r="B142" i="25"/>
  <c r="P141" i="25"/>
  <c r="B141" i="25"/>
  <c r="P140" i="25"/>
  <c r="B140" i="25"/>
  <c r="P139" i="25"/>
  <c r="B139" i="25"/>
  <c r="P138" i="25"/>
  <c r="B138" i="25"/>
  <c r="P137" i="25"/>
  <c r="B137" i="25"/>
  <c r="P136" i="25"/>
  <c r="B136" i="25"/>
  <c r="P135" i="25"/>
  <c r="B135" i="25"/>
  <c r="P134" i="25"/>
  <c r="P133" i="25" s="1"/>
  <c r="B134" i="25"/>
  <c r="B133" i="25" s="1"/>
  <c r="O133" i="25"/>
  <c r="N133" i="25"/>
  <c r="M133" i="25"/>
  <c r="L133" i="25"/>
  <c r="K133" i="25"/>
  <c r="J133" i="25"/>
  <c r="I133" i="25"/>
  <c r="H133" i="25"/>
  <c r="G133" i="25"/>
  <c r="F133" i="25"/>
  <c r="E133" i="25"/>
  <c r="D133" i="25"/>
  <c r="C133" i="25"/>
  <c r="A133" i="25"/>
  <c r="P132" i="25"/>
  <c r="B132" i="25"/>
  <c r="O128" i="25"/>
  <c r="N128" i="25"/>
  <c r="M128" i="25"/>
  <c r="L128" i="25"/>
  <c r="K128" i="25"/>
  <c r="J128" i="25"/>
  <c r="I128" i="25"/>
  <c r="H128" i="25"/>
  <c r="G128" i="25"/>
  <c r="F128" i="25"/>
  <c r="E128" i="25"/>
  <c r="D128" i="25"/>
  <c r="C128" i="25"/>
  <c r="A128" i="25"/>
  <c r="P127" i="25"/>
  <c r="P128" i="25" s="1"/>
  <c r="B127" i="25"/>
  <c r="B128" i="25" s="1"/>
  <c r="P126" i="25"/>
  <c r="B126" i="25"/>
  <c r="P125" i="25"/>
  <c r="B125" i="25"/>
  <c r="P124" i="25"/>
  <c r="B124" i="25"/>
  <c r="P123" i="25"/>
  <c r="B123" i="25"/>
  <c r="P122" i="25"/>
  <c r="B122" i="25"/>
  <c r="P121" i="25"/>
  <c r="B121" i="25"/>
  <c r="P120" i="25"/>
  <c r="B120" i="25"/>
  <c r="P119" i="25"/>
  <c r="B119" i="25"/>
  <c r="P118" i="25"/>
  <c r="B118" i="25"/>
  <c r="P117" i="25"/>
  <c r="P116" i="25" s="1"/>
  <c r="B117" i="25"/>
  <c r="B116" i="25" s="1"/>
  <c r="O116" i="25"/>
  <c r="N116" i="25"/>
  <c r="M116" i="25"/>
  <c r="L116" i="25"/>
  <c r="K116" i="25"/>
  <c r="J116" i="25"/>
  <c r="I116" i="25"/>
  <c r="H116" i="25"/>
  <c r="G116" i="25"/>
  <c r="F116" i="25"/>
  <c r="E116" i="25"/>
  <c r="D116" i="25"/>
  <c r="C116" i="25"/>
  <c r="A116" i="25"/>
  <c r="P115" i="25"/>
  <c r="B115" i="25"/>
  <c r="H111" i="25"/>
  <c r="H110" i="25"/>
  <c r="B111" i="25"/>
  <c r="B110" i="25"/>
  <c r="O106" i="25"/>
  <c r="N106" i="25"/>
  <c r="M106" i="25"/>
  <c r="L106" i="25"/>
  <c r="K106" i="25"/>
  <c r="J106" i="25"/>
  <c r="I106" i="25"/>
  <c r="H106" i="25"/>
  <c r="G106" i="25"/>
  <c r="F106" i="25"/>
  <c r="E106" i="25"/>
  <c r="D106" i="25"/>
  <c r="C106" i="25"/>
  <c r="A106" i="25"/>
  <c r="P105" i="25"/>
  <c r="P106" i="25" s="1"/>
  <c r="B105" i="25"/>
  <c r="B106" i="25" s="1"/>
  <c r="P104" i="25"/>
  <c r="B104" i="25"/>
  <c r="P103" i="25"/>
  <c r="B103" i="25"/>
  <c r="P102" i="25"/>
  <c r="B102" i="25"/>
  <c r="P101" i="25"/>
  <c r="B101" i="25"/>
  <c r="P100" i="25"/>
  <c r="B100" i="25"/>
  <c r="P99" i="25"/>
  <c r="B99" i="25"/>
  <c r="P98" i="25"/>
  <c r="B98" i="25"/>
  <c r="P97" i="25"/>
  <c r="B97" i="25"/>
  <c r="P96" i="25"/>
  <c r="B96" i="25"/>
  <c r="P95" i="25"/>
  <c r="P94" i="25" s="1"/>
  <c r="B95" i="25"/>
  <c r="B94" i="25" s="1"/>
  <c r="O94" i="25"/>
  <c r="N94" i="25"/>
  <c r="M94" i="25"/>
  <c r="L94" i="25"/>
  <c r="K94" i="25"/>
  <c r="J94" i="25"/>
  <c r="I94" i="25"/>
  <c r="H94" i="25"/>
  <c r="G94" i="25"/>
  <c r="F94" i="25"/>
  <c r="E94" i="25"/>
  <c r="D94" i="25"/>
  <c r="C94" i="25"/>
  <c r="A94" i="25"/>
  <c r="P93" i="25"/>
  <c r="B93" i="25"/>
  <c r="O89" i="25"/>
  <c r="B89" i="25"/>
  <c r="O88" i="25"/>
  <c r="B88" i="25"/>
  <c r="O84" i="25"/>
  <c r="N84" i="25"/>
  <c r="M84" i="25"/>
  <c r="L84" i="25"/>
  <c r="K84" i="25"/>
  <c r="J84" i="25"/>
  <c r="I84" i="25"/>
  <c r="H84" i="25"/>
  <c r="G84" i="25"/>
  <c r="F84" i="25"/>
  <c r="E84" i="25"/>
  <c r="D84" i="25"/>
  <c r="C84" i="25"/>
  <c r="A84" i="25"/>
  <c r="P83" i="25"/>
  <c r="P84" i="25" s="1"/>
  <c r="B83" i="25"/>
  <c r="B84" i="25" s="1"/>
  <c r="P82" i="25"/>
  <c r="B82" i="25"/>
  <c r="P81" i="25"/>
  <c r="B81" i="25"/>
  <c r="P80" i="25"/>
  <c r="B80" i="25"/>
  <c r="P79" i="25"/>
  <c r="B79" i="25"/>
  <c r="P78" i="25"/>
  <c r="B78" i="25"/>
  <c r="P77" i="25"/>
  <c r="B77" i="25"/>
  <c r="P76" i="25"/>
  <c r="B76" i="25"/>
  <c r="P75" i="25"/>
  <c r="B75" i="25"/>
  <c r="P74" i="25"/>
  <c r="B74" i="25"/>
  <c r="P73" i="25"/>
  <c r="P72" i="25" s="1"/>
  <c r="B73" i="25"/>
  <c r="B72" i="25" s="1"/>
  <c r="O72" i="25"/>
  <c r="N72" i="25"/>
  <c r="M72" i="25"/>
  <c r="L72" i="25"/>
  <c r="K72" i="25"/>
  <c r="J72" i="25"/>
  <c r="I72" i="25"/>
  <c r="H72" i="25"/>
  <c r="G72" i="25"/>
  <c r="F72" i="25"/>
  <c r="E72" i="25"/>
  <c r="D72" i="25"/>
  <c r="C72" i="25"/>
  <c r="A72" i="25"/>
  <c r="P71" i="25"/>
  <c r="B71" i="25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A67" i="25"/>
  <c r="P66" i="25"/>
  <c r="P67" i="25" s="1"/>
  <c r="B66" i="25"/>
  <c r="B67" i="25" s="1"/>
  <c r="P65" i="25"/>
  <c r="B65" i="25"/>
  <c r="P64" i="25"/>
  <c r="B64" i="25"/>
  <c r="P63" i="25"/>
  <c r="B63" i="25"/>
  <c r="P62" i="25"/>
  <c r="B62" i="25"/>
  <c r="P61" i="25"/>
  <c r="B61" i="25"/>
  <c r="P60" i="25"/>
  <c r="B60" i="25"/>
  <c r="P59" i="25"/>
  <c r="B59" i="25"/>
  <c r="P58" i="25"/>
  <c r="B58" i="25"/>
  <c r="P57" i="25"/>
  <c r="B57" i="25"/>
  <c r="P56" i="25"/>
  <c r="P55" i="25" s="1"/>
  <c r="B56" i="25"/>
  <c r="B55" i="25" s="1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A55" i="25"/>
  <c r="P54" i="25"/>
  <c r="B54" i="25"/>
  <c r="P40" i="25"/>
  <c r="P41" i="25"/>
  <c r="P42" i="25"/>
  <c r="P43" i="25"/>
  <c r="P44" i="25"/>
  <c r="P45" i="25"/>
  <c r="P46" i="25"/>
  <c r="P47" i="25"/>
  <c r="P48" i="25"/>
  <c r="P49" i="25"/>
  <c r="P50" i="25" s="1"/>
  <c r="P39" i="25"/>
  <c r="P38" i="25" s="1"/>
  <c r="B40" i="25"/>
  <c r="B41" i="25"/>
  <c r="B42" i="25"/>
  <c r="B43" i="25"/>
  <c r="B44" i="25"/>
  <c r="B45" i="25"/>
  <c r="B46" i="25"/>
  <c r="B47" i="25"/>
  <c r="B48" i="25"/>
  <c r="B49" i="25"/>
  <c r="B50" i="25" s="1"/>
  <c r="B39" i="25"/>
  <c r="B38" i="25" s="1"/>
  <c r="C50" i="25"/>
  <c r="D50" i="25"/>
  <c r="E50" i="25"/>
  <c r="F50" i="25"/>
  <c r="G50" i="25"/>
  <c r="H50" i="25"/>
  <c r="I50" i="25"/>
  <c r="J50" i="25"/>
  <c r="K50" i="25"/>
  <c r="L50" i="25"/>
  <c r="M50" i="25"/>
  <c r="N50" i="25"/>
  <c r="O50" i="25"/>
  <c r="C38" i="25"/>
  <c r="D38" i="25"/>
  <c r="E38" i="25"/>
  <c r="F38" i="25"/>
  <c r="G38" i="25"/>
  <c r="H38" i="25"/>
  <c r="I38" i="25"/>
  <c r="J38" i="25"/>
  <c r="K38" i="25"/>
  <c r="L38" i="25"/>
  <c r="M38" i="25"/>
  <c r="N38" i="25"/>
  <c r="O38" i="25"/>
  <c r="A50" i="25"/>
  <c r="A38" i="25"/>
  <c r="P37" i="25"/>
  <c r="B37" i="25"/>
  <c r="B29" i="25"/>
  <c r="B30" i="25"/>
  <c r="B31" i="25"/>
  <c r="B32" i="25"/>
  <c r="B33" i="25" s="1"/>
  <c r="B28" i="25"/>
  <c r="B27" i="25" s="1"/>
  <c r="O29" i="25"/>
  <c r="O30" i="25"/>
  <c r="O31" i="25"/>
  <c r="O32" i="25"/>
  <c r="O33" i="25" s="1"/>
  <c r="O28" i="25"/>
  <c r="O27" i="25" s="1"/>
  <c r="C33" i="25"/>
  <c r="D33" i="25"/>
  <c r="E33" i="25"/>
  <c r="F33" i="25"/>
  <c r="G33" i="25"/>
  <c r="H33" i="25"/>
  <c r="I33" i="25"/>
  <c r="J33" i="25"/>
  <c r="K33" i="25"/>
  <c r="L33" i="25"/>
  <c r="M33" i="25"/>
  <c r="N33" i="25"/>
  <c r="C27" i="25"/>
  <c r="D27" i="25"/>
  <c r="E27" i="25"/>
  <c r="F27" i="25"/>
  <c r="G27" i="25"/>
  <c r="H27" i="25"/>
  <c r="I27" i="25"/>
  <c r="J27" i="25"/>
  <c r="K27" i="25"/>
  <c r="L27" i="25"/>
  <c r="M27" i="25"/>
  <c r="N27" i="25"/>
  <c r="A33" i="25"/>
  <c r="A27" i="25"/>
  <c r="O26" i="25"/>
  <c r="B26" i="25"/>
  <c r="P12" i="25"/>
  <c r="P13" i="25"/>
  <c r="P14" i="25"/>
  <c r="P15" i="25"/>
  <c r="P16" i="25"/>
  <c r="P17" i="25"/>
  <c r="P18" i="25"/>
  <c r="P19" i="25"/>
  <c r="P20" i="25"/>
  <c r="P21" i="25"/>
  <c r="P22" i="25" s="1"/>
  <c r="P11" i="25"/>
  <c r="P10" i="25" s="1"/>
  <c r="B12" i="25"/>
  <c r="B13" i="25"/>
  <c r="B14" i="25"/>
  <c r="B15" i="25"/>
  <c r="B16" i="25"/>
  <c r="B17" i="25"/>
  <c r="B18" i="25"/>
  <c r="B19" i="25"/>
  <c r="B20" i="25"/>
  <c r="B21" i="25"/>
  <c r="B22" i="25" s="1"/>
  <c r="B11" i="25"/>
  <c r="B10" i="25" s="1"/>
  <c r="C22" i="25"/>
  <c r="D22" i="25"/>
  <c r="E22" i="25"/>
  <c r="F22" i="25"/>
  <c r="G22" i="25"/>
  <c r="H22" i="25"/>
  <c r="I22" i="25"/>
  <c r="J22" i="25"/>
  <c r="K22" i="25"/>
  <c r="L22" i="25"/>
  <c r="M22" i="25"/>
  <c r="N22" i="25"/>
  <c r="O22" i="25"/>
  <c r="C10" i="25"/>
  <c r="D10" i="25"/>
  <c r="E10" i="25"/>
  <c r="F10" i="25"/>
  <c r="G10" i="25"/>
  <c r="H10" i="25"/>
  <c r="I10" i="25"/>
  <c r="J10" i="25"/>
  <c r="K10" i="25"/>
  <c r="L10" i="25"/>
  <c r="M10" i="25"/>
  <c r="N10" i="25"/>
  <c r="O10" i="25"/>
  <c r="A22" i="25"/>
  <c r="A10" i="25"/>
  <c r="P9" i="25"/>
  <c r="B9" i="25"/>
  <c r="K5" i="25"/>
  <c r="B5" i="25"/>
  <c r="K4" i="25"/>
  <c r="B4" i="25"/>
  <c r="C619" i="18" l="1"/>
  <c r="D619" i="18"/>
  <c r="B619" i="18"/>
  <c r="B449" i="18" l="1"/>
  <c r="C235" i="18" l="1"/>
  <c r="C262" i="18"/>
  <c r="A625" i="18" l="1"/>
  <c r="B625" i="18"/>
  <c r="A626" i="18"/>
  <c r="B626" i="18"/>
  <c r="A627" i="18"/>
  <c r="B627" i="18"/>
  <c r="A628" i="18"/>
  <c r="B628" i="18"/>
  <c r="A629" i="18"/>
  <c r="B629" i="18"/>
  <c r="A630" i="18"/>
  <c r="B630" i="18"/>
  <c r="A631" i="18"/>
  <c r="B631" i="18"/>
  <c r="A632" i="18"/>
  <c r="B632" i="18"/>
  <c r="A633" i="18"/>
  <c r="B633" i="18"/>
  <c r="A634" i="18"/>
  <c r="B634" i="18"/>
  <c r="A635" i="18"/>
  <c r="B635" i="18"/>
  <c r="A636" i="18"/>
  <c r="B636" i="18"/>
  <c r="A637" i="18"/>
  <c r="B637" i="18"/>
  <c r="A638" i="18"/>
  <c r="B638" i="18"/>
  <c r="A639" i="18"/>
  <c r="A640" i="18" s="1"/>
  <c r="B639" i="18"/>
  <c r="B640" i="18" s="1"/>
  <c r="B624" i="18"/>
  <c r="B623" i="18" s="1"/>
  <c r="A624" i="18"/>
  <c r="A623" i="18" s="1"/>
  <c r="C610" i="18"/>
  <c r="D610" i="18"/>
  <c r="E610" i="18"/>
  <c r="F610" i="18"/>
  <c r="G610" i="18"/>
  <c r="H610" i="18"/>
  <c r="I610" i="18"/>
  <c r="J610" i="18"/>
  <c r="C611" i="18"/>
  <c r="D611" i="18"/>
  <c r="E611" i="18"/>
  <c r="F611" i="18"/>
  <c r="G611" i="18"/>
  <c r="H611" i="18"/>
  <c r="I611" i="18"/>
  <c r="J611" i="18"/>
  <c r="C612" i="18"/>
  <c r="B612" i="18" s="1"/>
  <c r="D612" i="18"/>
  <c r="E612" i="18"/>
  <c r="F612" i="18"/>
  <c r="G612" i="18"/>
  <c r="H612" i="18"/>
  <c r="I612" i="18"/>
  <c r="J612" i="18"/>
  <c r="C613" i="18"/>
  <c r="B613" i="18" s="1"/>
  <c r="D613" i="18"/>
  <c r="E613" i="18"/>
  <c r="F613" i="18"/>
  <c r="G613" i="18"/>
  <c r="H613" i="18"/>
  <c r="I613" i="18"/>
  <c r="J613" i="18"/>
  <c r="C614" i="18"/>
  <c r="B614" i="18" s="1"/>
  <c r="D614" i="18"/>
  <c r="E614" i="18"/>
  <c r="F614" i="18"/>
  <c r="G614" i="18"/>
  <c r="H614" i="18"/>
  <c r="I614" i="18"/>
  <c r="J614" i="18"/>
  <c r="C615" i="18"/>
  <c r="D615" i="18"/>
  <c r="E615" i="18"/>
  <c r="F615" i="18"/>
  <c r="G615" i="18"/>
  <c r="H615" i="18"/>
  <c r="I615" i="18"/>
  <c r="J615" i="18"/>
  <c r="C616" i="18"/>
  <c r="B616" i="18" s="1"/>
  <c r="B617" i="18" s="1"/>
  <c r="D616" i="18"/>
  <c r="E616" i="18"/>
  <c r="F616" i="18"/>
  <c r="G616" i="18"/>
  <c r="H616" i="18"/>
  <c r="I616" i="18"/>
  <c r="J616" i="18"/>
  <c r="D609" i="18"/>
  <c r="D608" i="18" s="1"/>
  <c r="E609" i="18"/>
  <c r="E608" i="18" s="1"/>
  <c r="F609" i="18"/>
  <c r="F608" i="18" s="1"/>
  <c r="G609" i="18"/>
  <c r="G608" i="18" s="1"/>
  <c r="H609" i="18"/>
  <c r="H608" i="18" s="1"/>
  <c r="I609" i="18"/>
  <c r="I608" i="18" s="1"/>
  <c r="J609" i="18"/>
  <c r="J608" i="18" s="1"/>
  <c r="C609" i="18"/>
  <c r="B609" i="18" s="1"/>
  <c r="B608" i="18" s="1"/>
  <c r="A610" i="18"/>
  <c r="A611" i="18"/>
  <c r="A612" i="18"/>
  <c r="A613" i="18"/>
  <c r="A614" i="18"/>
  <c r="A615" i="18"/>
  <c r="A616" i="18"/>
  <c r="A609" i="18"/>
  <c r="A608" i="18" s="1"/>
  <c r="D607" i="18"/>
  <c r="E607" i="18"/>
  <c r="F607" i="18"/>
  <c r="G607" i="18"/>
  <c r="H607" i="18"/>
  <c r="I607" i="18"/>
  <c r="J607" i="18"/>
  <c r="C607" i="18"/>
  <c r="B607" i="18" s="1"/>
  <c r="B610" i="18"/>
  <c r="B611" i="18"/>
  <c r="B615" i="18"/>
  <c r="C591" i="18"/>
  <c r="B591" i="18" s="1"/>
  <c r="D591" i="18"/>
  <c r="E591" i="18"/>
  <c r="F591" i="18"/>
  <c r="G591" i="18"/>
  <c r="H591" i="18"/>
  <c r="I591" i="18"/>
  <c r="J591" i="18"/>
  <c r="K591" i="18"/>
  <c r="L591" i="18"/>
  <c r="M591" i="18"/>
  <c r="C592" i="18"/>
  <c r="B592" i="18" s="1"/>
  <c r="D592" i="18"/>
  <c r="E592" i="18"/>
  <c r="F592" i="18"/>
  <c r="G592" i="18"/>
  <c r="H592" i="18"/>
  <c r="I592" i="18"/>
  <c r="J592" i="18"/>
  <c r="K592" i="18"/>
  <c r="L592" i="18"/>
  <c r="M592" i="18"/>
  <c r="C593" i="18"/>
  <c r="B593" i="18" s="1"/>
  <c r="D593" i="18"/>
  <c r="E593" i="18"/>
  <c r="F593" i="18"/>
  <c r="G593" i="18"/>
  <c r="H593" i="18"/>
  <c r="I593" i="18"/>
  <c r="J593" i="18"/>
  <c r="K593" i="18"/>
  <c r="L593" i="18"/>
  <c r="M593" i="18"/>
  <c r="C594" i="18"/>
  <c r="B594" i="18" s="1"/>
  <c r="D594" i="18"/>
  <c r="E594" i="18"/>
  <c r="F594" i="18"/>
  <c r="G594" i="18"/>
  <c r="H594" i="18"/>
  <c r="I594" i="18"/>
  <c r="J594" i="18"/>
  <c r="K594" i="18"/>
  <c r="L594" i="18"/>
  <c r="M594" i="18"/>
  <c r="C595" i="18"/>
  <c r="B595" i="18" s="1"/>
  <c r="D595" i="18"/>
  <c r="E595" i="18"/>
  <c r="F595" i="18"/>
  <c r="G595" i="18"/>
  <c r="H595" i="18"/>
  <c r="I595" i="18"/>
  <c r="J595" i="18"/>
  <c r="K595" i="18"/>
  <c r="L595" i="18"/>
  <c r="M595" i="18"/>
  <c r="C596" i="18"/>
  <c r="B596" i="18" s="1"/>
  <c r="D596" i="18"/>
  <c r="E596" i="18"/>
  <c r="F596" i="18"/>
  <c r="G596" i="18"/>
  <c r="H596" i="18"/>
  <c r="I596" i="18"/>
  <c r="J596" i="18"/>
  <c r="K596" i="18"/>
  <c r="L596" i="18"/>
  <c r="M596" i="18"/>
  <c r="C597" i="18"/>
  <c r="B597" i="18" s="1"/>
  <c r="D597" i="18"/>
  <c r="E597" i="18"/>
  <c r="F597" i="18"/>
  <c r="G597" i="18"/>
  <c r="H597" i="18"/>
  <c r="I597" i="18"/>
  <c r="J597" i="18"/>
  <c r="K597" i="18"/>
  <c r="L597" i="18"/>
  <c r="M597" i="18"/>
  <c r="C598" i="18"/>
  <c r="B598" i="18" s="1"/>
  <c r="D598" i="18"/>
  <c r="E598" i="18"/>
  <c r="F598" i="18"/>
  <c r="G598" i="18"/>
  <c r="H598" i="18"/>
  <c r="I598" i="18"/>
  <c r="J598" i="18"/>
  <c r="K598" i="18"/>
  <c r="L598" i="18"/>
  <c r="M598" i="18"/>
  <c r="C599" i="18"/>
  <c r="B599" i="18" s="1"/>
  <c r="D599" i="18"/>
  <c r="E599" i="18"/>
  <c r="F599" i="18"/>
  <c r="G599" i="18"/>
  <c r="H599" i="18"/>
  <c r="I599" i="18"/>
  <c r="J599" i="18"/>
  <c r="K599" i="18"/>
  <c r="L599" i="18"/>
  <c r="M599" i="18"/>
  <c r="C600" i="18"/>
  <c r="B600" i="18" s="1"/>
  <c r="D600" i="18"/>
  <c r="E600" i="18"/>
  <c r="F600" i="18"/>
  <c r="G600" i="18"/>
  <c r="H600" i="18"/>
  <c r="I600" i="18"/>
  <c r="J600" i="18"/>
  <c r="K600" i="18"/>
  <c r="L600" i="18"/>
  <c r="M600" i="18"/>
  <c r="C601" i="18"/>
  <c r="B601" i="18" s="1"/>
  <c r="D601" i="18"/>
  <c r="E601" i="18"/>
  <c r="F601" i="18"/>
  <c r="G601" i="18"/>
  <c r="H601" i="18"/>
  <c r="I601" i="18"/>
  <c r="J601" i="18"/>
  <c r="K601" i="18"/>
  <c r="L601" i="18"/>
  <c r="M601" i="18"/>
  <c r="C602" i="18"/>
  <c r="B602" i="18" s="1"/>
  <c r="B603" i="18" s="1"/>
  <c r="D602" i="18"/>
  <c r="E602" i="18"/>
  <c r="F602" i="18"/>
  <c r="G602" i="18"/>
  <c r="H602" i="18"/>
  <c r="I602" i="18"/>
  <c r="J602" i="18"/>
  <c r="K602" i="18"/>
  <c r="L602" i="18"/>
  <c r="M602" i="18"/>
  <c r="D590" i="18"/>
  <c r="D589" i="18" s="1"/>
  <c r="E590" i="18"/>
  <c r="E589" i="18" s="1"/>
  <c r="F590" i="18"/>
  <c r="F589" i="18" s="1"/>
  <c r="G590" i="18"/>
  <c r="G589" i="18" s="1"/>
  <c r="H590" i="18"/>
  <c r="H589" i="18" s="1"/>
  <c r="I590" i="18"/>
  <c r="I589" i="18" s="1"/>
  <c r="J590" i="18"/>
  <c r="J589" i="18" s="1"/>
  <c r="K590" i="18"/>
  <c r="K589" i="18" s="1"/>
  <c r="L590" i="18"/>
  <c r="L589" i="18" s="1"/>
  <c r="M590" i="18"/>
  <c r="M589" i="18" s="1"/>
  <c r="C590" i="18"/>
  <c r="B590" i="18" s="1"/>
  <c r="B589" i="18" s="1"/>
  <c r="A591" i="18"/>
  <c r="A592" i="18"/>
  <c r="A593" i="18"/>
  <c r="A594" i="18"/>
  <c r="A595" i="18"/>
  <c r="A596" i="18"/>
  <c r="A597" i="18"/>
  <c r="A598" i="18"/>
  <c r="A599" i="18"/>
  <c r="A600" i="18"/>
  <c r="A601" i="18"/>
  <c r="A602" i="18"/>
  <c r="A590" i="18"/>
  <c r="A589" i="18" s="1"/>
  <c r="D588" i="18"/>
  <c r="E588" i="18"/>
  <c r="F588" i="18"/>
  <c r="G588" i="18"/>
  <c r="H588" i="18"/>
  <c r="I588" i="18"/>
  <c r="J588" i="18"/>
  <c r="K588" i="18"/>
  <c r="L588" i="18"/>
  <c r="M588" i="18"/>
  <c r="C588" i="18"/>
  <c r="B588" i="18" s="1"/>
  <c r="A578" i="18"/>
  <c r="B578" i="18"/>
  <c r="A579" i="18"/>
  <c r="B579" i="18"/>
  <c r="A580" i="18"/>
  <c r="B580" i="18"/>
  <c r="A581" i="18"/>
  <c r="B581" i="18"/>
  <c r="A582" i="18"/>
  <c r="B582" i="18"/>
  <c r="A583" i="18"/>
  <c r="B583" i="18"/>
  <c r="B577" i="18"/>
  <c r="B576" i="18" s="1"/>
  <c r="A577" i="18"/>
  <c r="A576" i="18" s="1"/>
  <c r="C554" i="18"/>
  <c r="B554" i="18" s="1"/>
  <c r="D554" i="18"/>
  <c r="E554" i="18"/>
  <c r="F554" i="18"/>
  <c r="G554" i="18"/>
  <c r="H554" i="18"/>
  <c r="I554" i="18"/>
  <c r="J554" i="18"/>
  <c r="K554" i="18"/>
  <c r="L554" i="18"/>
  <c r="M554" i="18"/>
  <c r="N554" i="18"/>
  <c r="O554" i="18"/>
  <c r="P554" i="18"/>
  <c r="Q554" i="18"/>
  <c r="R554" i="18"/>
  <c r="C555" i="18"/>
  <c r="B555" i="18" s="1"/>
  <c r="D555" i="18"/>
  <c r="E555" i="18"/>
  <c r="F555" i="18"/>
  <c r="G555" i="18"/>
  <c r="H555" i="18"/>
  <c r="I555" i="18"/>
  <c r="J555" i="18"/>
  <c r="K555" i="18"/>
  <c r="L555" i="18"/>
  <c r="M555" i="18"/>
  <c r="N555" i="18"/>
  <c r="O555" i="18"/>
  <c r="P555" i="18"/>
  <c r="Q555" i="18"/>
  <c r="R555" i="18"/>
  <c r="C556" i="18"/>
  <c r="B556" i="18" s="1"/>
  <c r="D556" i="18"/>
  <c r="E556" i="18"/>
  <c r="F556" i="18"/>
  <c r="G556" i="18"/>
  <c r="H556" i="18"/>
  <c r="I556" i="18"/>
  <c r="J556" i="18"/>
  <c r="K556" i="18"/>
  <c r="L556" i="18"/>
  <c r="M556" i="18"/>
  <c r="N556" i="18"/>
  <c r="O556" i="18"/>
  <c r="P556" i="18"/>
  <c r="Q556" i="18"/>
  <c r="R556" i="18"/>
  <c r="C557" i="18"/>
  <c r="B557" i="18" s="1"/>
  <c r="D557" i="18"/>
  <c r="E557" i="18"/>
  <c r="F557" i="18"/>
  <c r="G557" i="18"/>
  <c r="H557" i="18"/>
  <c r="I557" i="18"/>
  <c r="J557" i="18"/>
  <c r="K557" i="18"/>
  <c r="L557" i="18"/>
  <c r="M557" i="18"/>
  <c r="N557" i="18"/>
  <c r="O557" i="18"/>
  <c r="P557" i="18"/>
  <c r="Q557" i="18"/>
  <c r="R557" i="18"/>
  <c r="C558" i="18"/>
  <c r="B558" i="18" s="1"/>
  <c r="D558" i="18"/>
  <c r="E558" i="18"/>
  <c r="F558" i="18"/>
  <c r="G558" i="18"/>
  <c r="H558" i="18"/>
  <c r="I558" i="18"/>
  <c r="J558" i="18"/>
  <c r="K558" i="18"/>
  <c r="L558" i="18"/>
  <c r="M558" i="18"/>
  <c r="N558" i="18"/>
  <c r="O558" i="18"/>
  <c r="P558" i="18"/>
  <c r="Q558" i="18"/>
  <c r="R558" i="18"/>
  <c r="C559" i="18"/>
  <c r="B559" i="18" s="1"/>
  <c r="D559" i="18"/>
  <c r="E559" i="18"/>
  <c r="F559" i="18"/>
  <c r="G559" i="18"/>
  <c r="H559" i="18"/>
  <c r="I559" i="18"/>
  <c r="J559" i="18"/>
  <c r="K559" i="18"/>
  <c r="L559" i="18"/>
  <c r="M559" i="18"/>
  <c r="N559" i="18"/>
  <c r="O559" i="18"/>
  <c r="P559" i="18"/>
  <c r="Q559" i="18"/>
  <c r="R559" i="18"/>
  <c r="C560" i="18"/>
  <c r="B560" i="18" s="1"/>
  <c r="D560" i="18"/>
  <c r="E560" i="18"/>
  <c r="F560" i="18"/>
  <c r="G560" i="18"/>
  <c r="H560" i="18"/>
  <c r="I560" i="18"/>
  <c r="J560" i="18"/>
  <c r="K560" i="18"/>
  <c r="L560" i="18"/>
  <c r="M560" i="18"/>
  <c r="N560" i="18"/>
  <c r="O560" i="18"/>
  <c r="P560" i="18"/>
  <c r="Q560" i="18"/>
  <c r="R560" i="18"/>
  <c r="C561" i="18"/>
  <c r="B561" i="18" s="1"/>
  <c r="D561" i="18"/>
  <c r="E561" i="18"/>
  <c r="F561" i="18"/>
  <c r="G561" i="18"/>
  <c r="H561" i="18"/>
  <c r="I561" i="18"/>
  <c r="J561" i="18"/>
  <c r="K561" i="18"/>
  <c r="L561" i="18"/>
  <c r="M561" i="18"/>
  <c r="N561" i="18"/>
  <c r="O561" i="18"/>
  <c r="P561" i="18"/>
  <c r="Q561" i="18"/>
  <c r="R561" i="18"/>
  <c r="C562" i="18"/>
  <c r="B562" i="18" s="1"/>
  <c r="D562" i="18"/>
  <c r="E562" i="18"/>
  <c r="F562" i="18"/>
  <c r="G562" i="18"/>
  <c r="H562" i="18"/>
  <c r="I562" i="18"/>
  <c r="J562" i="18"/>
  <c r="K562" i="18"/>
  <c r="L562" i="18"/>
  <c r="M562" i="18"/>
  <c r="N562" i="18"/>
  <c r="O562" i="18"/>
  <c r="P562" i="18"/>
  <c r="Q562" i="18"/>
  <c r="R562" i="18"/>
  <c r="C563" i="18"/>
  <c r="B563" i="18" s="1"/>
  <c r="D563" i="18"/>
  <c r="E563" i="18"/>
  <c r="F563" i="18"/>
  <c r="G563" i="18"/>
  <c r="H563" i="18"/>
  <c r="I563" i="18"/>
  <c r="J563" i="18"/>
  <c r="K563" i="18"/>
  <c r="L563" i="18"/>
  <c r="M563" i="18"/>
  <c r="N563" i="18"/>
  <c r="O563" i="18"/>
  <c r="P563" i="18"/>
  <c r="Q563" i="18"/>
  <c r="R563" i="18"/>
  <c r="C564" i="18"/>
  <c r="B564" i="18" s="1"/>
  <c r="D564" i="18"/>
  <c r="E564" i="18"/>
  <c r="F564" i="18"/>
  <c r="G564" i="18"/>
  <c r="H564" i="18"/>
  <c r="I564" i="18"/>
  <c r="J564" i="18"/>
  <c r="K564" i="18"/>
  <c r="L564" i="18"/>
  <c r="M564" i="18"/>
  <c r="N564" i="18"/>
  <c r="O564" i="18"/>
  <c r="P564" i="18"/>
  <c r="Q564" i="18"/>
  <c r="R564" i="18"/>
  <c r="C565" i="18"/>
  <c r="B565" i="18" s="1"/>
  <c r="D565" i="18"/>
  <c r="E565" i="18"/>
  <c r="F565" i="18"/>
  <c r="G565" i="18"/>
  <c r="H565" i="18"/>
  <c r="I565" i="18"/>
  <c r="J565" i="18"/>
  <c r="K565" i="18"/>
  <c r="L565" i="18"/>
  <c r="M565" i="18"/>
  <c r="N565" i="18"/>
  <c r="O565" i="18"/>
  <c r="P565" i="18"/>
  <c r="Q565" i="18"/>
  <c r="R565" i="18"/>
  <c r="C566" i="18"/>
  <c r="B566" i="18" s="1"/>
  <c r="D566" i="18"/>
  <c r="E566" i="18"/>
  <c r="F566" i="18"/>
  <c r="G566" i="18"/>
  <c r="H566" i="18"/>
  <c r="I566" i="18"/>
  <c r="J566" i="18"/>
  <c r="K566" i="18"/>
  <c r="L566" i="18"/>
  <c r="M566" i="18"/>
  <c r="N566" i="18"/>
  <c r="O566" i="18"/>
  <c r="P566" i="18"/>
  <c r="Q566" i="18"/>
  <c r="R566" i="18"/>
  <c r="C567" i="18"/>
  <c r="B567" i="18" s="1"/>
  <c r="D567" i="18"/>
  <c r="E567" i="18"/>
  <c r="F567" i="18"/>
  <c r="G567" i="18"/>
  <c r="H567" i="18"/>
  <c r="I567" i="18"/>
  <c r="J567" i="18"/>
  <c r="K567" i="18"/>
  <c r="L567" i="18"/>
  <c r="M567" i="18"/>
  <c r="N567" i="18"/>
  <c r="O567" i="18"/>
  <c r="P567" i="18"/>
  <c r="Q567" i="18"/>
  <c r="R567" i="18"/>
  <c r="C568" i="18"/>
  <c r="B568" i="18" s="1"/>
  <c r="D568" i="18"/>
  <c r="E568" i="18"/>
  <c r="F568" i="18"/>
  <c r="G568" i="18"/>
  <c r="H568" i="18"/>
  <c r="I568" i="18"/>
  <c r="J568" i="18"/>
  <c r="K568" i="18"/>
  <c r="L568" i="18"/>
  <c r="M568" i="18"/>
  <c r="N568" i="18"/>
  <c r="O568" i="18"/>
  <c r="P568" i="18"/>
  <c r="Q568" i="18"/>
  <c r="R568" i="18"/>
  <c r="C569" i="18"/>
  <c r="B569" i="18" s="1"/>
  <c r="D569" i="18"/>
  <c r="E569" i="18"/>
  <c r="F569" i="18"/>
  <c r="G569" i="18"/>
  <c r="H569" i="18"/>
  <c r="I569" i="18"/>
  <c r="J569" i="18"/>
  <c r="K569" i="18"/>
  <c r="L569" i="18"/>
  <c r="M569" i="18"/>
  <c r="N569" i="18"/>
  <c r="O569" i="18"/>
  <c r="P569" i="18"/>
  <c r="Q569" i="18"/>
  <c r="R569" i="18"/>
  <c r="C570" i="18"/>
  <c r="B570" i="18" s="1"/>
  <c r="D570" i="18"/>
  <c r="E570" i="18"/>
  <c r="F570" i="18"/>
  <c r="G570" i="18"/>
  <c r="H570" i="18"/>
  <c r="I570" i="18"/>
  <c r="J570" i="18"/>
  <c r="K570" i="18"/>
  <c r="L570" i="18"/>
  <c r="M570" i="18"/>
  <c r="N570" i="18"/>
  <c r="O570" i="18"/>
  <c r="P570" i="18"/>
  <c r="Q570" i="18"/>
  <c r="R570" i="18"/>
  <c r="C571" i="18"/>
  <c r="B571" i="18" s="1"/>
  <c r="B572" i="18" s="1"/>
  <c r="D571" i="18"/>
  <c r="E571" i="18"/>
  <c r="F571" i="18"/>
  <c r="G571" i="18"/>
  <c r="H571" i="18"/>
  <c r="I571" i="18"/>
  <c r="J571" i="18"/>
  <c r="K571" i="18"/>
  <c r="L571" i="18"/>
  <c r="M571" i="18"/>
  <c r="N571" i="18"/>
  <c r="O571" i="18"/>
  <c r="P571" i="18"/>
  <c r="Q571" i="18"/>
  <c r="R571" i="18"/>
  <c r="D553" i="18"/>
  <c r="D552" i="18" s="1"/>
  <c r="E553" i="18"/>
  <c r="E552" i="18" s="1"/>
  <c r="F553" i="18"/>
  <c r="F552" i="18" s="1"/>
  <c r="G553" i="18"/>
  <c r="G552" i="18" s="1"/>
  <c r="H553" i="18"/>
  <c r="H552" i="18" s="1"/>
  <c r="I553" i="18"/>
  <c r="I552" i="18" s="1"/>
  <c r="J553" i="18"/>
  <c r="J552" i="18" s="1"/>
  <c r="K553" i="18"/>
  <c r="K552" i="18" s="1"/>
  <c r="L553" i="18"/>
  <c r="L552" i="18" s="1"/>
  <c r="M553" i="18"/>
  <c r="M552" i="18" s="1"/>
  <c r="N553" i="18"/>
  <c r="N552" i="18" s="1"/>
  <c r="O553" i="18"/>
  <c r="O552" i="18" s="1"/>
  <c r="P553" i="18"/>
  <c r="P552" i="18" s="1"/>
  <c r="Q553" i="18"/>
  <c r="Q552" i="18" s="1"/>
  <c r="R553" i="18"/>
  <c r="R552" i="18" s="1"/>
  <c r="C553" i="18"/>
  <c r="B553" i="18" s="1"/>
  <c r="B552" i="18" s="1"/>
  <c r="A554" i="18"/>
  <c r="A555" i="18"/>
  <c r="A556" i="18"/>
  <c r="A557" i="18"/>
  <c r="A558" i="18"/>
  <c r="A559" i="18"/>
  <c r="A560" i="18"/>
  <c r="A561" i="18"/>
  <c r="A562" i="18"/>
  <c r="A563" i="18"/>
  <c r="A564" i="18"/>
  <c r="A565" i="18"/>
  <c r="A566" i="18"/>
  <c r="A567" i="18"/>
  <c r="A568" i="18"/>
  <c r="A569" i="18"/>
  <c r="A570" i="18"/>
  <c r="A571" i="18"/>
  <c r="A553" i="18"/>
  <c r="A552" i="18" s="1"/>
  <c r="D551" i="18"/>
  <c r="E551" i="18"/>
  <c r="F551" i="18"/>
  <c r="G551" i="18"/>
  <c r="H551" i="18"/>
  <c r="I551" i="18"/>
  <c r="J551" i="18"/>
  <c r="K551" i="18"/>
  <c r="L551" i="18"/>
  <c r="M551" i="18"/>
  <c r="N551" i="18"/>
  <c r="O551" i="18"/>
  <c r="P551" i="18"/>
  <c r="Q551" i="18"/>
  <c r="R551" i="18"/>
  <c r="C551" i="18"/>
  <c r="B551" i="18" s="1"/>
  <c r="C529" i="18"/>
  <c r="D529" i="18"/>
  <c r="E529" i="18"/>
  <c r="F529" i="18"/>
  <c r="G529" i="18"/>
  <c r="H529" i="18"/>
  <c r="I529" i="18"/>
  <c r="J529" i="18"/>
  <c r="K529" i="18"/>
  <c r="L529" i="18"/>
  <c r="M529" i="18"/>
  <c r="N529" i="18"/>
  <c r="O529" i="18"/>
  <c r="P529" i="18"/>
  <c r="Q529" i="18"/>
  <c r="R529" i="18"/>
  <c r="C530" i="18"/>
  <c r="B530" i="18" s="1"/>
  <c r="D530" i="18"/>
  <c r="E530" i="18"/>
  <c r="F530" i="18"/>
  <c r="G530" i="18"/>
  <c r="H530" i="18"/>
  <c r="I530" i="18"/>
  <c r="J530" i="18"/>
  <c r="K530" i="18"/>
  <c r="L530" i="18"/>
  <c r="M530" i="18"/>
  <c r="N530" i="18"/>
  <c r="O530" i="18"/>
  <c r="P530" i="18"/>
  <c r="Q530" i="18"/>
  <c r="R530" i="18"/>
  <c r="C531" i="18"/>
  <c r="B531" i="18" s="1"/>
  <c r="D531" i="18"/>
  <c r="E531" i="18"/>
  <c r="F531" i="18"/>
  <c r="G531" i="18"/>
  <c r="H531" i="18"/>
  <c r="I531" i="18"/>
  <c r="J531" i="18"/>
  <c r="K531" i="18"/>
  <c r="L531" i="18"/>
  <c r="M531" i="18"/>
  <c r="N531" i="18"/>
  <c r="O531" i="18"/>
  <c r="P531" i="18"/>
  <c r="Q531" i="18"/>
  <c r="R531" i="18"/>
  <c r="C532" i="18"/>
  <c r="B532" i="18" s="1"/>
  <c r="D532" i="18"/>
  <c r="E532" i="18"/>
  <c r="F532" i="18"/>
  <c r="G532" i="18"/>
  <c r="H532" i="18"/>
  <c r="I532" i="18"/>
  <c r="J532" i="18"/>
  <c r="K532" i="18"/>
  <c r="L532" i="18"/>
  <c r="M532" i="18"/>
  <c r="N532" i="18"/>
  <c r="O532" i="18"/>
  <c r="P532" i="18"/>
  <c r="Q532" i="18"/>
  <c r="R532" i="18"/>
  <c r="C533" i="18"/>
  <c r="B533" i="18" s="1"/>
  <c r="D533" i="18"/>
  <c r="E533" i="18"/>
  <c r="F533" i="18"/>
  <c r="G533" i="18"/>
  <c r="H533" i="18"/>
  <c r="I533" i="18"/>
  <c r="J533" i="18"/>
  <c r="K533" i="18"/>
  <c r="L533" i="18"/>
  <c r="M533" i="18"/>
  <c r="N533" i="18"/>
  <c r="O533" i="18"/>
  <c r="P533" i="18"/>
  <c r="Q533" i="18"/>
  <c r="R533" i="18"/>
  <c r="C534" i="18"/>
  <c r="B534" i="18" s="1"/>
  <c r="D534" i="18"/>
  <c r="E534" i="18"/>
  <c r="F534" i="18"/>
  <c r="G534" i="18"/>
  <c r="H534" i="18"/>
  <c r="I534" i="18"/>
  <c r="J534" i="18"/>
  <c r="K534" i="18"/>
  <c r="L534" i="18"/>
  <c r="M534" i="18"/>
  <c r="N534" i="18"/>
  <c r="O534" i="18"/>
  <c r="P534" i="18"/>
  <c r="Q534" i="18"/>
  <c r="R534" i="18"/>
  <c r="C535" i="18"/>
  <c r="B535" i="18" s="1"/>
  <c r="D535" i="18"/>
  <c r="E535" i="18"/>
  <c r="F535" i="18"/>
  <c r="G535" i="18"/>
  <c r="H535" i="18"/>
  <c r="I535" i="18"/>
  <c r="J535" i="18"/>
  <c r="K535" i="18"/>
  <c r="L535" i="18"/>
  <c r="M535" i="18"/>
  <c r="N535" i="18"/>
  <c r="O535" i="18"/>
  <c r="P535" i="18"/>
  <c r="Q535" i="18"/>
  <c r="R535" i="18"/>
  <c r="C536" i="18"/>
  <c r="B536" i="18" s="1"/>
  <c r="D536" i="18"/>
  <c r="E536" i="18"/>
  <c r="F536" i="18"/>
  <c r="G536" i="18"/>
  <c r="H536" i="18"/>
  <c r="I536" i="18"/>
  <c r="J536" i="18"/>
  <c r="K536" i="18"/>
  <c r="L536" i="18"/>
  <c r="M536" i="18"/>
  <c r="N536" i="18"/>
  <c r="O536" i="18"/>
  <c r="P536" i="18"/>
  <c r="Q536" i="18"/>
  <c r="R536" i="18"/>
  <c r="C537" i="18"/>
  <c r="B537" i="18" s="1"/>
  <c r="D537" i="18"/>
  <c r="E537" i="18"/>
  <c r="F537" i="18"/>
  <c r="G537" i="18"/>
  <c r="H537" i="18"/>
  <c r="I537" i="18"/>
  <c r="J537" i="18"/>
  <c r="K537" i="18"/>
  <c r="L537" i="18"/>
  <c r="M537" i="18"/>
  <c r="N537" i="18"/>
  <c r="O537" i="18"/>
  <c r="P537" i="18"/>
  <c r="Q537" i="18"/>
  <c r="R537" i="18"/>
  <c r="C538" i="18"/>
  <c r="B538" i="18" s="1"/>
  <c r="D538" i="18"/>
  <c r="E538" i="18"/>
  <c r="F538" i="18"/>
  <c r="G538" i="18"/>
  <c r="H538" i="18"/>
  <c r="I538" i="18"/>
  <c r="J538" i="18"/>
  <c r="K538" i="18"/>
  <c r="L538" i="18"/>
  <c r="M538" i="18"/>
  <c r="N538" i="18"/>
  <c r="O538" i="18"/>
  <c r="P538" i="18"/>
  <c r="Q538" i="18"/>
  <c r="R538" i="18"/>
  <c r="C539" i="18"/>
  <c r="B539" i="18" s="1"/>
  <c r="D539" i="18"/>
  <c r="E539" i="18"/>
  <c r="F539" i="18"/>
  <c r="G539" i="18"/>
  <c r="H539" i="18"/>
  <c r="I539" i="18"/>
  <c r="J539" i="18"/>
  <c r="K539" i="18"/>
  <c r="L539" i="18"/>
  <c r="M539" i="18"/>
  <c r="N539" i="18"/>
  <c r="O539" i="18"/>
  <c r="P539" i="18"/>
  <c r="Q539" i="18"/>
  <c r="R539" i="18"/>
  <c r="C540" i="18"/>
  <c r="B540" i="18" s="1"/>
  <c r="D540" i="18"/>
  <c r="E540" i="18"/>
  <c r="F540" i="18"/>
  <c r="G540" i="18"/>
  <c r="H540" i="18"/>
  <c r="I540" i="18"/>
  <c r="J540" i="18"/>
  <c r="K540" i="18"/>
  <c r="L540" i="18"/>
  <c r="M540" i="18"/>
  <c r="N540" i="18"/>
  <c r="O540" i="18"/>
  <c r="P540" i="18"/>
  <c r="Q540" i="18"/>
  <c r="R540" i="18"/>
  <c r="C541" i="18"/>
  <c r="B541" i="18" s="1"/>
  <c r="D541" i="18"/>
  <c r="E541" i="18"/>
  <c r="F541" i="18"/>
  <c r="G541" i="18"/>
  <c r="H541" i="18"/>
  <c r="I541" i="18"/>
  <c r="J541" i="18"/>
  <c r="K541" i="18"/>
  <c r="L541" i="18"/>
  <c r="M541" i="18"/>
  <c r="N541" i="18"/>
  <c r="O541" i="18"/>
  <c r="P541" i="18"/>
  <c r="Q541" i="18"/>
  <c r="R541" i="18"/>
  <c r="C542" i="18"/>
  <c r="B542" i="18" s="1"/>
  <c r="D542" i="18"/>
  <c r="E542" i="18"/>
  <c r="F542" i="18"/>
  <c r="G542" i="18"/>
  <c r="H542" i="18"/>
  <c r="I542" i="18"/>
  <c r="J542" i="18"/>
  <c r="K542" i="18"/>
  <c r="L542" i="18"/>
  <c r="M542" i="18"/>
  <c r="N542" i="18"/>
  <c r="O542" i="18"/>
  <c r="P542" i="18"/>
  <c r="Q542" i="18"/>
  <c r="R542" i="18"/>
  <c r="C543" i="18"/>
  <c r="B543" i="18" s="1"/>
  <c r="D543" i="18"/>
  <c r="E543" i="18"/>
  <c r="F543" i="18"/>
  <c r="G543" i="18"/>
  <c r="H543" i="18"/>
  <c r="I543" i="18"/>
  <c r="J543" i="18"/>
  <c r="K543" i="18"/>
  <c r="L543" i="18"/>
  <c r="M543" i="18"/>
  <c r="N543" i="18"/>
  <c r="O543" i="18"/>
  <c r="P543" i="18"/>
  <c r="Q543" i="18"/>
  <c r="R543" i="18"/>
  <c r="C544" i="18"/>
  <c r="B544" i="18" s="1"/>
  <c r="D544" i="18"/>
  <c r="E544" i="18"/>
  <c r="F544" i="18"/>
  <c r="G544" i="18"/>
  <c r="H544" i="18"/>
  <c r="I544" i="18"/>
  <c r="J544" i="18"/>
  <c r="K544" i="18"/>
  <c r="L544" i="18"/>
  <c r="M544" i="18"/>
  <c r="N544" i="18"/>
  <c r="O544" i="18"/>
  <c r="P544" i="18"/>
  <c r="Q544" i="18"/>
  <c r="R544" i="18"/>
  <c r="C545" i="18"/>
  <c r="B545" i="18" s="1"/>
  <c r="D545" i="18"/>
  <c r="E545" i="18"/>
  <c r="F545" i="18"/>
  <c r="G545" i="18"/>
  <c r="H545" i="18"/>
  <c r="I545" i="18"/>
  <c r="J545" i="18"/>
  <c r="K545" i="18"/>
  <c r="L545" i="18"/>
  <c r="M545" i="18"/>
  <c r="N545" i="18"/>
  <c r="O545" i="18"/>
  <c r="P545" i="18"/>
  <c r="Q545" i="18"/>
  <c r="R545" i="18"/>
  <c r="C546" i="18"/>
  <c r="B546" i="18" s="1"/>
  <c r="B547" i="18" s="1"/>
  <c r="D546" i="18"/>
  <c r="E546" i="18"/>
  <c r="F546" i="18"/>
  <c r="G546" i="18"/>
  <c r="H546" i="18"/>
  <c r="I546" i="18"/>
  <c r="J546" i="18"/>
  <c r="K546" i="18"/>
  <c r="L546" i="18"/>
  <c r="M546" i="18"/>
  <c r="N546" i="18"/>
  <c r="O546" i="18"/>
  <c r="P546" i="18"/>
  <c r="Q546" i="18"/>
  <c r="R546" i="18"/>
  <c r="D528" i="18"/>
  <c r="D527" i="18" s="1"/>
  <c r="E528" i="18"/>
  <c r="E527" i="18" s="1"/>
  <c r="F528" i="18"/>
  <c r="F527" i="18" s="1"/>
  <c r="G528" i="18"/>
  <c r="G527" i="18" s="1"/>
  <c r="H528" i="18"/>
  <c r="H527" i="18" s="1"/>
  <c r="I528" i="18"/>
  <c r="I527" i="18" s="1"/>
  <c r="J528" i="18"/>
  <c r="J527" i="18" s="1"/>
  <c r="K528" i="18"/>
  <c r="K527" i="18" s="1"/>
  <c r="L528" i="18"/>
  <c r="L527" i="18" s="1"/>
  <c r="M528" i="18"/>
  <c r="M527" i="18" s="1"/>
  <c r="N528" i="18"/>
  <c r="N527" i="18" s="1"/>
  <c r="O528" i="18"/>
  <c r="O527" i="18" s="1"/>
  <c r="P528" i="18"/>
  <c r="P527" i="18" s="1"/>
  <c r="Q528" i="18"/>
  <c r="Q527" i="18" s="1"/>
  <c r="R528" i="18"/>
  <c r="R527" i="18" s="1"/>
  <c r="C528" i="18"/>
  <c r="B528" i="18" s="1"/>
  <c r="B527" i="18" s="1"/>
  <c r="B529" i="18"/>
  <c r="A529" i="18"/>
  <c r="A530" i="18"/>
  <c r="A531" i="18"/>
  <c r="A532" i="18"/>
  <c r="A533" i="18"/>
  <c r="A534" i="18"/>
  <c r="A535" i="18"/>
  <c r="A536" i="18"/>
  <c r="A537" i="18"/>
  <c r="A538" i="18"/>
  <c r="A539" i="18"/>
  <c r="A540" i="18"/>
  <c r="A541" i="18"/>
  <c r="A542" i="18"/>
  <c r="A543" i="18"/>
  <c r="A544" i="18"/>
  <c r="A545" i="18"/>
  <c r="A546" i="18"/>
  <c r="A528" i="18"/>
  <c r="A527" i="18" s="1"/>
  <c r="D526" i="18"/>
  <c r="E526" i="18"/>
  <c r="F526" i="18"/>
  <c r="G526" i="18"/>
  <c r="H526" i="18"/>
  <c r="I526" i="18"/>
  <c r="J526" i="18"/>
  <c r="K526" i="18"/>
  <c r="L526" i="18"/>
  <c r="M526" i="18"/>
  <c r="N526" i="18"/>
  <c r="O526" i="18"/>
  <c r="P526" i="18"/>
  <c r="Q526" i="18"/>
  <c r="R526" i="18"/>
  <c r="C526" i="18"/>
  <c r="B526" i="18" s="1"/>
  <c r="C516" i="18"/>
  <c r="B516" i="18" s="1"/>
  <c r="D516" i="18"/>
  <c r="E516" i="18"/>
  <c r="F516" i="18"/>
  <c r="G516" i="18"/>
  <c r="H516" i="18"/>
  <c r="I516" i="18"/>
  <c r="J516" i="18"/>
  <c r="K516" i="18"/>
  <c r="L516" i="18"/>
  <c r="M516" i="18"/>
  <c r="C517" i="18"/>
  <c r="B517" i="18" s="1"/>
  <c r="D517" i="18"/>
  <c r="E517" i="18"/>
  <c r="F517" i="18"/>
  <c r="G517" i="18"/>
  <c r="H517" i="18"/>
  <c r="I517" i="18"/>
  <c r="J517" i="18"/>
  <c r="K517" i="18"/>
  <c r="L517" i="18"/>
  <c r="M517" i="18"/>
  <c r="C518" i="18"/>
  <c r="B518" i="18" s="1"/>
  <c r="D518" i="18"/>
  <c r="E518" i="18"/>
  <c r="F518" i="18"/>
  <c r="G518" i="18"/>
  <c r="H518" i="18"/>
  <c r="I518" i="18"/>
  <c r="J518" i="18"/>
  <c r="K518" i="18"/>
  <c r="L518" i="18"/>
  <c r="M518" i="18"/>
  <c r="C519" i="18"/>
  <c r="B519" i="18" s="1"/>
  <c r="D519" i="18"/>
  <c r="E519" i="18"/>
  <c r="F519" i="18"/>
  <c r="G519" i="18"/>
  <c r="H519" i="18"/>
  <c r="I519" i="18"/>
  <c r="J519" i="18"/>
  <c r="K519" i="18"/>
  <c r="L519" i="18"/>
  <c r="M519" i="18"/>
  <c r="C520" i="18"/>
  <c r="B520" i="18" s="1"/>
  <c r="D520" i="18"/>
  <c r="E520" i="18"/>
  <c r="F520" i="18"/>
  <c r="G520" i="18"/>
  <c r="H520" i="18"/>
  <c r="I520" i="18"/>
  <c r="J520" i="18"/>
  <c r="K520" i="18"/>
  <c r="L520" i="18"/>
  <c r="M520" i="18"/>
  <c r="C521" i="18"/>
  <c r="B521" i="18" s="1"/>
  <c r="B522" i="18" s="1"/>
  <c r="D521" i="18"/>
  <c r="E521" i="18"/>
  <c r="F521" i="18"/>
  <c r="G521" i="18"/>
  <c r="H521" i="18"/>
  <c r="I521" i="18"/>
  <c r="J521" i="18"/>
  <c r="K521" i="18"/>
  <c r="L521" i="18"/>
  <c r="M521" i="18"/>
  <c r="D515" i="18"/>
  <c r="D514" i="18" s="1"/>
  <c r="E515" i="18"/>
  <c r="E514" i="18" s="1"/>
  <c r="F515" i="18"/>
  <c r="F514" i="18" s="1"/>
  <c r="G515" i="18"/>
  <c r="G514" i="18" s="1"/>
  <c r="H515" i="18"/>
  <c r="H514" i="18" s="1"/>
  <c r="I515" i="18"/>
  <c r="I514" i="18" s="1"/>
  <c r="J515" i="18"/>
  <c r="J514" i="18" s="1"/>
  <c r="K515" i="18"/>
  <c r="K514" i="18" s="1"/>
  <c r="L515" i="18"/>
  <c r="L514" i="18" s="1"/>
  <c r="M515" i="18"/>
  <c r="M514" i="18" s="1"/>
  <c r="C515" i="18"/>
  <c r="B515" i="18" s="1"/>
  <c r="B514" i="18" s="1"/>
  <c r="A516" i="18"/>
  <c r="A517" i="18"/>
  <c r="A518" i="18"/>
  <c r="A519" i="18"/>
  <c r="A520" i="18"/>
  <c r="A521" i="18"/>
  <c r="A515" i="18"/>
  <c r="A514" i="18" s="1"/>
  <c r="D513" i="18"/>
  <c r="E513" i="18"/>
  <c r="F513" i="18"/>
  <c r="G513" i="18"/>
  <c r="H513" i="18"/>
  <c r="I513" i="18"/>
  <c r="J513" i="18"/>
  <c r="K513" i="18"/>
  <c r="L513" i="18"/>
  <c r="M513" i="18"/>
  <c r="C513" i="18"/>
  <c r="B513" i="18" s="1"/>
  <c r="C497" i="18"/>
  <c r="B497" i="18" s="1"/>
  <c r="D497" i="18"/>
  <c r="E497" i="18"/>
  <c r="F497" i="18"/>
  <c r="G497" i="18"/>
  <c r="H497" i="18"/>
  <c r="I497" i="18"/>
  <c r="J497" i="18"/>
  <c r="K497" i="18"/>
  <c r="L497" i="18"/>
  <c r="M497" i="18"/>
  <c r="C498" i="18"/>
  <c r="B498" i="18" s="1"/>
  <c r="D498" i="18"/>
  <c r="E498" i="18"/>
  <c r="F498" i="18"/>
  <c r="G498" i="18"/>
  <c r="H498" i="18"/>
  <c r="I498" i="18"/>
  <c r="J498" i="18"/>
  <c r="K498" i="18"/>
  <c r="L498" i="18"/>
  <c r="M498" i="18"/>
  <c r="C499" i="18"/>
  <c r="B499" i="18" s="1"/>
  <c r="D499" i="18"/>
  <c r="E499" i="18"/>
  <c r="F499" i="18"/>
  <c r="G499" i="18"/>
  <c r="H499" i="18"/>
  <c r="I499" i="18"/>
  <c r="J499" i="18"/>
  <c r="K499" i="18"/>
  <c r="L499" i="18"/>
  <c r="M499" i="18"/>
  <c r="C500" i="18"/>
  <c r="B500" i="18" s="1"/>
  <c r="D500" i="18"/>
  <c r="E500" i="18"/>
  <c r="F500" i="18"/>
  <c r="G500" i="18"/>
  <c r="H500" i="18"/>
  <c r="I500" i="18"/>
  <c r="J500" i="18"/>
  <c r="K500" i="18"/>
  <c r="L500" i="18"/>
  <c r="M500" i="18"/>
  <c r="C501" i="18"/>
  <c r="B501" i="18" s="1"/>
  <c r="D501" i="18"/>
  <c r="E501" i="18"/>
  <c r="F501" i="18"/>
  <c r="G501" i="18"/>
  <c r="H501" i="18"/>
  <c r="I501" i="18"/>
  <c r="J501" i="18"/>
  <c r="K501" i="18"/>
  <c r="L501" i="18"/>
  <c r="M501" i="18"/>
  <c r="C502" i="18"/>
  <c r="B502" i="18" s="1"/>
  <c r="D502" i="18"/>
  <c r="E502" i="18"/>
  <c r="F502" i="18"/>
  <c r="G502" i="18"/>
  <c r="H502" i="18"/>
  <c r="I502" i="18"/>
  <c r="J502" i="18"/>
  <c r="K502" i="18"/>
  <c r="L502" i="18"/>
  <c r="M502" i="18"/>
  <c r="C503" i="18"/>
  <c r="B503" i="18" s="1"/>
  <c r="D503" i="18"/>
  <c r="E503" i="18"/>
  <c r="F503" i="18"/>
  <c r="G503" i="18"/>
  <c r="H503" i="18"/>
  <c r="I503" i="18"/>
  <c r="J503" i="18"/>
  <c r="K503" i="18"/>
  <c r="L503" i="18"/>
  <c r="M503" i="18"/>
  <c r="C504" i="18"/>
  <c r="B504" i="18" s="1"/>
  <c r="D504" i="18"/>
  <c r="E504" i="18"/>
  <c r="F504" i="18"/>
  <c r="G504" i="18"/>
  <c r="H504" i="18"/>
  <c r="I504" i="18"/>
  <c r="J504" i="18"/>
  <c r="K504" i="18"/>
  <c r="L504" i="18"/>
  <c r="M504" i="18"/>
  <c r="C505" i="18"/>
  <c r="B505" i="18" s="1"/>
  <c r="D505" i="18"/>
  <c r="E505" i="18"/>
  <c r="F505" i="18"/>
  <c r="G505" i="18"/>
  <c r="H505" i="18"/>
  <c r="I505" i="18"/>
  <c r="J505" i="18"/>
  <c r="K505" i="18"/>
  <c r="L505" i="18"/>
  <c r="M505" i="18"/>
  <c r="C506" i="18"/>
  <c r="B506" i="18" s="1"/>
  <c r="D506" i="18"/>
  <c r="E506" i="18"/>
  <c r="F506" i="18"/>
  <c r="G506" i="18"/>
  <c r="H506" i="18"/>
  <c r="I506" i="18"/>
  <c r="J506" i="18"/>
  <c r="K506" i="18"/>
  <c r="L506" i="18"/>
  <c r="M506" i="18"/>
  <c r="C507" i="18"/>
  <c r="B507" i="18" s="1"/>
  <c r="D507" i="18"/>
  <c r="E507" i="18"/>
  <c r="F507" i="18"/>
  <c r="G507" i="18"/>
  <c r="H507" i="18"/>
  <c r="I507" i="18"/>
  <c r="J507" i="18"/>
  <c r="K507" i="18"/>
  <c r="L507" i="18"/>
  <c r="M507" i="18"/>
  <c r="C508" i="18"/>
  <c r="B508" i="18" s="1"/>
  <c r="B509" i="18" s="1"/>
  <c r="D508" i="18"/>
  <c r="E508" i="18"/>
  <c r="F508" i="18"/>
  <c r="G508" i="18"/>
  <c r="H508" i="18"/>
  <c r="I508" i="18"/>
  <c r="J508" i="18"/>
  <c r="K508" i="18"/>
  <c r="L508" i="18"/>
  <c r="M508" i="18"/>
  <c r="D496" i="18"/>
  <c r="D495" i="18" s="1"/>
  <c r="E496" i="18"/>
  <c r="E495" i="18" s="1"/>
  <c r="F496" i="18"/>
  <c r="F495" i="18" s="1"/>
  <c r="G496" i="18"/>
  <c r="G495" i="18" s="1"/>
  <c r="H496" i="18"/>
  <c r="H495" i="18" s="1"/>
  <c r="I496" i="18"/>
  <c r="I495" i="18" s="1"/>
  <c r="J496" i="18"/>
  <c r="J495" i="18" s="1"/>
  <c r="K496" i="18"/>
  <c r="K495" i="18" s="1"/>
  <c r="L496" i="18"/>
  <c r="L495" i="18" s="1"/>
  <c r="M496" i="18"/>
  <c r="M495" i="18" s="1"/>
  <c r="C496" i="18"/>
  <c r="B496" i="18" s="1"/>
  <c r="B495" i="18" s="1"/>
  <c r="A497" i="18"/>
  <c r="A498" i="18"/>
  <c r="A499" i="18"/>
  <c r="A500" i="18"/>
  <c r="A501" i="18"/>
  <c r="A502" i="18"/>
  <c r="A503" i="18"/>
  <c r="A504" i="18"/>
  <c r="A505" i="18"/>
  <c r="A506" i="18"/>
  <c r="A507" i="18"/>
  <c r="A508" i="18"/>
  <c r="A496" i="18"/>
  <c r="A495" i="18" s="1"/>
  <c r="D494" i="18"/>
  <c r="E494" i="18"/>
  <c r="F494" i="18"/>
  <c r="G494" i="18"/>
  <c r="H494" i="18"/>
  <c r="I494" i="18"/>
  <c r="J494" i="18"/>
  <c r="K494" i="18"/>
  <c r="L494" i="18"/>
  <c r="M494" i="18"/>
  <c r="C494" i="18"/>
  <c r="B494" i="18" s="1"/>
  <c r="A486" i="18"/>
  <c r="B486" i="18"/>
  <c r="A487" i="18"/>
  <c r="B487" i="18"/>
  <c r="A488" i="18"/>
  <c r="B488" i="18"/>
  <c r="A489" i="18"/>
  <c r="B489" i="18"/>
  <c r="B485" i="18"/>
  <c r="B484" i="18" s="1"/>
  <c r="A485" i="18"/>
  <c r="A484" i="18" s="1"/>
  <c r="C468" i="18"/>
  <c r="B468" i="18" s="1"/>
  <c r="D468" i="18"/>
  <c r="E468" i="18"/>
  <c r="F468" i="18"/>
  <c r="G468" i="18"/>
  <c r="H468" i="18"/>
  <c r="I468" i="18"/>
  <c r="J468" i="18"/>
  <c r="K468" i="18"/>
  <c r="L468" i="18"/>
  <c r="M468" i="18"/>
  <c r="C469" i="18"/>
  <c r="B469" i="18" s="1"/>
  <c r="D469" i="18"/>
  <c r="E469" i="18"/>
  <c r="F469" i="18"/>
  <c r="G469" i="18"/>
  <c r="H469" i="18"/>
  <c r="I469" i="18"/>
  <c r="J469" i="18"/>
  <c r="K469" i="18"/>
  <c r="L469" i="18"/>
  <c r="M469" i="18"/>
  <c r="C470" i="18"/>
  <c r="B470" i="18" s="1"/>
  <c r="D470" i="18"/>
  <c r="E470" i="18"/>
  <c r="F470" i="18"/>
  <c r="G470" i="18"/>
  <c r="H470" i="18"/>
  <c r="I470" i="18"/>
  <c r="J470" i="18"/>
  <c r="K470" i="18"/>
  <c r="L470" i="18"/>
  <c r="M470" i="18"/>
  <c r="C471" i="18"/>
  <c r="B471" i="18" s="1"/>
  <c r="D471" i="18"/>
  <c r="E471" i="18"/>
  <c r="F471" i="18"/>
  <c r="G471" i="18"/>
  <c r="H471" i="18"/>
  <c r="I471" i="18"/>
  <c r="J471" i="18"/>
  <c r="K471" i="18"/>
  <c r="L471" i="18"/>
  <c r="M471" i="18"/>
  <c r="C472" i="18"/>
  <c r="B472" i="18" s="1"/>
  <c r="D472" i="18"/>
  <c r="E472" i="18"/>
  <c r="F472" i="18"/>
  <c r="G472" i="18"/>
  <c r="H472" i="18"/>
  <c r="I472" i="18"/>
  <c r="J472" i="18"/>
  <c r="K472" i="18"/>
  <c r="L472" i="18"/>
  <c r="M472" i="18"/>
  <c r="C473" i="18"/>
  <c r="B473" i="18" s="1"/>
  <c r="D473" i="18"/>
  <c r="E473" i="18"/>
  <c r="F473" i="18"/>
  <c r="G473" i="18"/>
  <c r="H473" i="18"/>
  <c r="I473" i="18"/>
  <c r="J473" i="18"/>
  <c r="K473" i="18"/>
  <c r="L473" i="18"/>
  <c r="M473" i="18"/>
  <c r="C474" i="18"/>
  <c r="B474" i="18" s="1"/>
  <c r="D474" i="18"/>
  <c r="E474" i="18"/>
  <c r="F474" i="18"/>
  <c r="G474" i="18"/>
  <c r="H474" i="18"/>
  <c r="I474" i="18"/>
  <c r="J474" i="18"/>
  <c r="K474" i="18"/>
  <c r="L474" i="18"/>
  <c r="M474" i="18"/>
  <c r="C475" i="18"/>
  <c r="B475" i="18" s="1"/>
  <c r="D475" i="18"/>
  <c r="E475" i="18"/>
  <c r="F475" i="18"/>
  <c r="G475" i="18"/>
  <c r="H475" i="18"/>
  <c r="I475" i="18"/>
  <c r="J475" i="18"/>
  <c r="K475" i="18"/>
  <c r="L475" i="18"/>
  <c r="M475" i="18"/>
  <c r="C476" i="18"/>
  <c r="B476" i="18" s="1"/>
  <c r="D476" i="18"/>
  <c r="E476" i="18"/>
  <c r="F476" i="18"/>
  <c r="G476" i="18"/>
  <c r="H476" i="18"/>
  <c r="I476" i="18"/>
  <c r="J476" i="18"/>
  <c r="K476" i="18"/>
  <c r="L476" i="18"/>
  <c r="M476" i="18"/>
  <c r="C477" i="18"/>
  <c r="B477" i="18" s="1"/>
  <c r="D477" i="18"/>
  <c r="E477" i="18"/>
  <c r="F477" i="18"/>
  <c r="G477" i="18"/>
  <c r="H477" i="18"/>
  <c r="I477" i="18"/>
  <c r="J477" i="18"/>
  <c r="K477" i="18"/>
  <c r="L477" i="18"/>
  <c r="M477" i="18"/>
  <c r="C478" i="18"/>
  <c r="B478" i="18" s="1"/>
  <c r="D478" i="18"/>
  <c r="E478" i="18"/>
  <c r="F478" i="18"/>
  <c r="G478" i="18"/>
  <c r="H478" i="18"/>
  <c r="I478" i="18"/>
  <c r="J478" i="18"/>
  <c r="K478" i="18"/>
  <c r="L478" i="18"/>
  <c r="M478" i="18"/>
  <c r="C479" i="18"/>
  <c r="B479" i="18" s="1"/>
  <c r="B480" i="18" s="1"/>
  <c r="D479" i="18"/>
  <c r="E479" i="18"/>
  <c r="F479" i="18"/>
  <c r="G479" i="18"/>
  <c r="H479" i="18"/>
  <c r="I479" i="18"/>
  <c r="J479" i="18"/>
  <c r="K479" i="18"/>
  <c r="L479" i="18"/>
  <c r="M479" i="18"/>
  <c r="D467" i="18"/>
  <c r="D466" i="18" s="1"/>
  <c r="E467" i="18"/>
  <c r="E466" i="18" s="1"/>
  <c r="F467" i="18"/>
  <c r="F466" i="18" s="1"/>
  <c r="G467" i="18"/>
  <c r="G466" i="18" s="1"/>
  <c r="H467" i="18"/>
  <c r="H466" i="18" s="1"/>
  <c r="I467" i="18"/>
  <c r="I466" i="18" s="1"/>
  <c r="J467" i="18"/>
  <c r="J466" i="18" s="1"/>
  <c r="K467" i="18"/>
  <c r="K466" i="18" s="1"/>
  <c r="L467" i="18"/>
  <c r="L466" i="18" s="1"/>
  <c r="M467" i="18"/>
  <c r="M466" i="18" s="1"/>
  <c r="C467" i="18"/>
  <c r="C466" i="18" s="1"/>
  <c r="A468" i="18"/>
  <c r="A469" i="18"/>
  <c r="A470" i="18"/>
  <c r="A471" i="18"/>
  <c r="A472" i="18"/>
  <c r="A473" i="18"/>
  <c r="A474" i="18"/>
  <c r="A475" i="18"/>
  <c r="A476" i="18"/>
  <c r="A477" i="18"/>
  <c r="A478" i="18"/>
  <c r="A479" i="18"/>
  <c r="A467" i="18"/>
  <c r="A466" i="18" s="1"/>
  <c r="D465" i="18"/>
  <c r="E465" i="18"/>
  <c r="F465" i="18"/>
  <c r="G465" i="18"/>
  <c r="H465" i="18"/>
  <c r="I465" i="18"/>
  <c r="J465" i="18"/>
  <c r="K465" i="18"/>
  <c r="L465" i="18"/>
  <c r="M465" i="18"/>
  <c r="C465" i="18"/>
  <c r="B465" i="18" s="1"/>
  <c r="A450" i="18"/>
  <c r="B450" i="18"/>
  <c r="A451" i="18"/>
  <c r="B451" i="18"/>
  <c r="A452" i="18"/>
  <c r="B452" i="18"/>
  <c r="A453" i="18"/>
  <c r="B453" i="18"/>
  <c r="A454" i="18"/>
  <c r="B454" i="18"/>
  <c r="A455" i="18"/>
  <c r="B455" i="18"/>
  <c r="A456" i="18"/>
  <c r="B456" i="18"/>
  <c r="A457" i="18"/>
  <c r="B457" i="18"/>
  <c r="A458" i="18"/>
  <c r="B458" i="18"/>
  <c r="A459" i="18"/>
  <c r="B459" i="18"/>
  <c r="A460" i="18"/>
  <c r="A461" i="18" s="1"/>
  <c r="B460" i="18"/>
  <c r="B461" i="18" s="1"/>
  <c r="B448" i="18"/>
  <c r="A449" i="18"/>
  <c r="A448" i="18" s="1"/>
  <c r="C432" i="18"/>
  <c r="B432" i="18" s="1"/>
  <c r="D432" i="18"/>
  <c r="E432" i="18"/>
  <c r="F432" i="18"/>
  <c r="G432" i="18"/>
  <c r="H432" i="18"/>
  <c r="I432" i="18"/>
  <c r="J432" i="18"/>
  <c r="K432" i="18"/>
  <c r="L432" i="18"/>
  <c r="M432" i="18"/>
  <c r="C433" i="18"/>
  <c r="B433" i="18" s="1"/>
  <c r="D433" i="18"/>
  <c r="E433" i="18"/>
  <c r="F433" i="18"/>
  <c r="G433" i="18"/>
  <c r="H433" i="18"/>
  <c r="I433" i="18"/>
  <c r="J433" i="18"/>
  <c r="K433" i="18"/>
  <c r="L433" i="18"/>
  <c r="M433" i="18"/>
  <c r="C434" i="18"/>
  <c r="B434" i="18" s="1"/>
  <c r="D434" i="18"/>
  <c r="E434" i="18"/>
  <c r="F434" i="18"/>
  <c r="G434" i="18"/>
  <c r="H434" i="18"/>
  <c r="I434" i="18"/>
  <c r="J434" i="18"/>
  <c r="K434" i="18"/>
  <c r="L434" i="18"/>
  <c r="M434" i="18"/>
  <c r="C435" i="18"/>
  <c r="B435" i="18" s="1"/>
  <c r="D435" i="18"/>
  <c r="E435" i="18"/>
  <c r="F435" i="18"/>
  <c r="G435" i="18"/>
  <c r="H435" i="18"/>
  <c r="I435" i="18"/>
  <c r="J435" i="18"/>
  <c r="K435" i="18"/>
  <c r="L435" i="18"/>
  <c r="M435" i="18"/>
  <c r="C436" i="18"/>
  <c r="B436" i="18" s="1"/>
  <c r="D436" i="18"/>
  <c r="E436" i="18"/>
  <c r="F436" i="18"/>
  <c r="G436" i="18"/>
  <c r="H436" i="18"/>
  <c r="I436" i="18"/>
  <c r="J436" i="18"/>
  <c r="K436" i="18"/>
  <c r="L436" i="18"/>
  <c r="M436" i="18"/>
  <c r="C437" i="18"/>
  <c r="B437" i="18" s="1"/>
  <c r="D437" i="18"/>
  <c r="E437" i="18"/>
  <c r="F437" i="18"/>
  <c r="G437" i="18"/>
  <c r="H437" i="18"/>
  <c r="I437" i="18"/>
  <c r="J437" i="18"/>
  <c r="K437" i="18"/>
  <c r="L437" i="18"/>
  <c r="M437" i="18"/>
  <c r="C438" i="18"/>
  <c r="B438" i="18" s="1"/>
  <c r="D438" i="18"/>
  <c r="E438" i="18"/>
  <c r="F438" i="18"/>
  <c r="G438" i="18"/>
  <c r="H438" i="18"/>
  <c r="I438" i="18"/>
  <c r="J438" i="18"/>
  <c r="K438" i="18"/>
  <c r="L438" i="18"/>
  <c r="M438" i="18"/>
  <c r="C439" i="18"/>
  <c r="B439" i="18" s="1"/>
  <c r="D439" i="18"/>
  <c r="E439" i="18"/>
  <c r="F439" i="18"/>
  <c r="G439" i="18"/>
  <c r="H439" i="18"/>
  <c r="I439" i="18"/>
  <c r="J439" i="18"/>
  <c r="K439" i="18"/>
  <c r="L439" i="18"/>
  <c r="M439" i="18"/>
  <c r="C440" i="18"/>
  <c r="B440" i="18" s="1"/>
  <c r="D440" i="18"/>
  <c r="E440" i="18"/>
  <c r="F440" i="18"/>
  <c r="G440" i="18"/>
  <c r="H440" i="18"/>
  <c r="I440" i="18"/>
  <c r="J440" i="18"/>
  <c r="K440" i="18"/>
  <c r="L440" i="18"/>
  <c r="M440" i="18"/>
  <c r="C441" i="18"/>
  <c r="B441" i="18" s="1"/>
  <c r="D441" i="18"/>
  <c r="E441" i="18"/>
  <c r="F441" i="18"/>
  <c r="G441" i="18"/>
  <c r="H441" i="18"/>
  <c r="I441" i="18"/>
  <c r="J441" i="18"/>
  <c r="K441" i="18"/>
  <c r="L441" i="18"/>
  <c r="M441" i="18"/>
  <c r="C442" i="18"/>
  <c r="B442" i="18" s="1"/>
  <c r="D442" i="18"/>
  <c r="E442" i="18"/>
  <c r="F442" i="18"/>
  <c r="G442" i="18"/>
  <c r="H442" i="18"/>
  <c r="I442" i="18"/>
  <c r="J442" i="18"/>
  <c r="K442" i="18"/>
  <c r="L442" i="18"/>
  <c r="M442" i="18"/>
  <c r="C443" i="18"/>
  <c r="B443" i="18" s="1"/>
  <c r="B444" i="18" s="1"/>
  <c r="D443" i="18"/>
  <c r="E443" i="18"/>
  <c r="F443" i="18"/>
  <c r="G443" i="18"/>
  <c r="H443" i="18"/>
  <c r="I443" i="18"/>
  <c r="J443" i="18"/>
  <c r="K443" i="18"/>
  <c r="L443" i="18"/>
  <c r="M443" i="18"/>
  <c r="D431" i="18"/>
  <c r="D430" i="18" s="1"/>
  <c r="E431" i="18"/>
  <c r="E430" i="18" s="1"/>
  <c r="F431" i="18"/>
  <c r="F430" i="18" s="1"/>
  <c r="G431" i="18"/>
  <c r="G430" i="18" s="1"/>
  <c r="H431" i="18"/>
  <c r="H430" i="18" s="1"/>
  <c r="I431" i="18"/>
  <c r="I430" i="18" s="1"/>
  <c r="J431" i="18"/>
  <c r="J430" i="18" s="1"/>
  <c r="K431" i="18"/>
  <c r="K430" i="18" s="1"/>
  <c r="L431" i="18"/>
  <c r="L430" i="18" s="1"/>
  <c r="M431" i="18"/>
  <c r="M430" i="18" s="1"/>
  <c r="C431" i="18"/>
  <c r="B431" i="18" s="1"/>
  <c r="B430" i="18" s="1"/>
  <c r="A432" i="18"/>
  <c r="A433" i="18"/>
  <c r="A434" i="18"/>
  <c r="A435" i="18"/>
  <c r="A436" i="18"/>
  <c r="A437" i="18"/>
  <c r="A438" i="18"/>
  <c r="A439" i="18"/>
  <c r="A440" i="18"/>
  <c r="A441" i="18"/>
  <c r="A442" i="18"/>
  <c r="A443" i="18"/>
  <c r="A431" i="18"/>
  <c r="A430" i="18" s="1"/>
  <c r="D429" i="18"/>
  <c r="E429" i="18"/>
  <c r="F429" i="18"/>
  <c r="G429" i="18"/>
  <c r="H429" i="18"/>
  <c r="I429" i="18"/>
  <c r="J429" i="18"/>
  <c r="K429" i="18"/>
  <c r="L429" i="18"/>
  <c r="M429" i="18"/>
  <c r="C429" i="18"/>
  <c r="B429" i="18" s="1"/>
  <c r="C418" i="18"/>
  <c r="D418" i="18"/>
  <c r="E418" i="18"/>
  <c r="F418" i="18"/>
  <c r="G418" i="18"/>
  <c r="H418" i="18"/>
  <c r="I418" i="18"/>
  <c r="J418" i="18"/>
  <c r="C419" i="18"/>
  <c r="B419" i="18" s="1"/>
  <c r="D419" i="18"/>
  <c r="E419" i="18"/>
  <c r="F419" i="18"/>
  <c r="G419" i="18"/>
  <c r="H419" i="18"/>
  <c r="I419" i="18"/>
  <c r="J419" i="18"/>
  <c r="C420" i="18"/>
  <c r="B420" i="18" s="1"/>
  <c r="D420" i="18"/>
  <c r="E420" i="18"/>
  <c r="F420" i="18"/>
  <c r="G420" i="18"/>
  <c r="H420" i="18"/>
  <c r="I420" i="18"/>
  <c r="J420" i="18"/>
  <c r="C421" i="18"/>
  <c r="B421" i="18" s="1"/>
  <c r="D421" i="18"/>
  <c r="E421" i="18"/>
  <c r="F421" i="18"/>
  <c r="G421" i="18"/>
  <c r="H421" i="18"/>
  <c r="I421" i="18"/>
  <c r="J421" i="18"/>
  <c r="C422" i="18"/>
  <c r="B422" i="18" s="1"/>
  <c r="D422" i="18"/>
  <c r="E422" i="18"/>
  <c r="F422" i="18"/>
  <c r="G422" i="18"/>
  <c r="H422" i="18"/>
  <c r="I422" i="18"/>
  <c r="J422" i="18"/>
  <c r="C423" i="18"/>
  <c r="B423" i="18" s="1"/>
  <c r="D423" i="18"/>
  <c r="E423" i="18"/>
  <c r="F423" i="18"/>
  <c r="G423" i="18"/>
  <c r="H423" i="18"/>
  <c r="I423" i="18"/>
  <c r="J423" i="18"/>
  <c r="C424" i="18"/>
  <c r="B424" i="18" s="1"/>
  <c r="B425" i="18" s="1"/>
  <c r="D424" i="18"/>
  <c r="E424" i="18"/>
  <c r="F424" i="18"/>
  <c r="G424" i="18"/>
  <c r="H424" i="18"/>
  <c r="I424" i="18"/>
  <c r="J424" i="18"/>
  <c r="D417" i="18"/>
  <c r="D416" i="18" s="1"/>
  <c r="E417" i="18"/>
  <c r="E416" i="18" s="1"/>
  <c r="F417" i="18"/>
  <c r="F416" i="18" s="1"/>
  <c r="G417" i="18"/>
  <c r="G416" i="18" s="1"/>
  <c r="H417" i="18"/>
  <c r="H416" i="18" s="1"/>
  <c r="I417" i="18"/>
  <c r="I416" i="18" s="1"/>
  <c r="J417" i="18"/>
  <c r="J416" i="18" s="1"/>
  <c r="C417" i="18"/>
  <c r="B417" i="18" s="1"/>
  <c r="B416" i="18" s="1"/>
  <c r="A418" i="18"/>
  <c r="A419" i="18"/>
  <c r="A420" i="18"/>
  <c r="A421" i="18"/>
  <c r="A422" i="18"/>
  <c r="A423" i="18"/>
  <c r="A424" i="18"/>
  <c r="A417" i="18"/>
  <c r="A416" i="18" s="1"/>
  <c r="D415" i="18"/>
  <c r="E415" i="18"/>
  <c r="F415" i="18"/>
  <c r="G415" i="18"/>
  <c r="H415" i="18"/>
  <c r="I415" i="18"/>
  <c r="J415" i="18"/>
  <c r="C415" i="18"/>
  <c r="B415" i="18" s="1"/>
  <c r="B418" i="18"/>
  <c r="C399" i="18"/>
  <c r="B399" i="18" s="1"/>
  <c r="D399" i="18"/>
  <c r="E399" i="18"/>
  <c r="F399" i="18"/>
  <c r="G399" i="18"/>
  <c r="H399" i="18"/>
  <c r="I399" i="18"/>
  <c r="J399" i="18"/>
  <c r="K399" i="18"/>
  <c r="L399" i="18"/>
  <c r="M399" i="18"/>
  <c r="C400" i="18"/>
  <c r="B400" i="18" s="1"/>
  <c r="D400" i="18"/>
  <c r="E400" i="18"/>
  <c r="F400" i="18"/>
  <c r="G400" i="18"/>
  <c r="H400" i="18"/>
  <c r="I400" i="18"/>
  <c r="J400" i="18"/>
  <c r="K400" i="18"/>
  <c r="L400" i="18"/>
  <c r="M400" i="18"/>
  <c r="C401" i="18"/>
  <c r="B401" i="18" s="1"/>
  <c r="D401" i="18"/>
  <c r="E401" i="18"/>
  <c r="F401" i="18"/>
  <c r="G401" i="18"/>
  <c r="H401" i="18"/>
  <c r="I401" i="18"/>
  <c r="J401" i="18"/>
  <c r="K401" i="18"/>
  <c r="L401" i="18"/>
  <c r="M401" i="18"/>
  <c r="C402" i="18"/>
  <c r="B402" i="18" s="1"/>
  <c r="D402" i="18"/>
  <c r="E402" i="18"/>
  <c r="F402" i="18"/>
  <c r="G402" i="18"/>
  <c r="H402" i="18"/>
  <c r="I402" i="18"/>
  <c r="J402" i="18"/>
  <c r="K402" i="18"/>
  <c r="L402" i="18"/>
  <c r="M402" i="18"/>
  <c r="C403" i="18"/>
  <c r="B403" i="18" s="1"/>
  <c r="D403" i="18"/>
  <c r="E403" i="18"/>
  <c r="F403" i="18"/>
  <c r="G403" i="18"/>
  <c r="H403" i="18"/>
  <c r="I403" i="18"/>
  <c r="J403" i="18"/>
  <c r="K403" i="18"/>
  <c r="L403" i="18"/>
  <c r="M403" i="18"/>
  <c r="C404" i="18"/>
  <c r="B404" i="18" s="1"/>
  <c r="D404" i="18"/>
  <c r="E404" i="18"/>
  <c r="F404" i="18"/>
  <c r="G404" i="18"/>
  <c r="H404" i="18"/>
  <c r="I404" i="18"/>
  <c r="J404" i="18"/>
  <c r="K404" i="18"/>
  <c r="L404" i="18"/>
  <c r="M404" i="18"/>
  <c r="C405" i="18"/>
  <c r="B405" i="18" s="1"/>
  <c r="D405" i="18"/>
  <c r="E405" i="18"/>
  <c r="F405" i="18"/>
  <c r="G405" i="18"/>
  <c r="H405" i="18"/>
  <c r="I405" i="18"/>
  <c r="J405" i="18"/>
  <c r="K405" i="18"/>
  <c r="L405" i="18"/>
  <c r="M405" i="18"/>
  <c r="C406" i="18"/>
  <c r="B406" i="18" s="1"/>
  <c r="D406" i="18"/>
  <c r="E406" i="18"/>
  <c r="F406" i="18"/>
  <c r="G406" i="18"/>
  <c r="H406" i="18"/>
  <c r="I406" i="18"/>
  <c r="J406" i="18"/>
  <c r="K406" i="18"/>
  <c r="L406" i="18"/>
  <c r="M406" i="18"/>
  <c r="C407" i="18"/>
  <c r="B407" i="18" s="1"/>
  <c r="D407" i="18"/>
  <c r="E407" i="18"/>
  <c r="F407" i="18"/>
  <c r="G407" i="18"/>
  <c r="H407" i="18"/>
  <c r="I407" i="18"/>
  <c r="J407" i="18"/>
  <c r="K407" i="18"/>
  <c r="L407" i="18"/>
  <c r="M407" i="18"/>
  <c r="C408" i="18"/>
  <c r="B408" i="18" s="1"/>
  <c r="D408" i="18"/>
  <c r="E408" i="18"/>
  <c r="F408" i="18"/>
  <c r="G408" i="18"/>
  <c r="H408" i="18"/>
  <c r="I408" i="18"/>
  <c r="J408" i="18"/>
  <c r="K408" i="18"/>
  <c r="L408" i="18"/>
  <c r="M408" i="18"/>
  <c r="C409" i="18"/>
  <c r="B409" i="18" s="1"/>
  <c r="D409" i="18"/>
  <c r="E409" i="18"/>
  <c r="F409" i="18"/>
  <c r="G409" i="18"/>
  <c r="H409" i="18"/>
  <c r="I409" i="18"/>
  <c r="J409" i="18"/>
  <c r="K409" i="18"/>
  <c r="L409" i="18"/>
  <c r="M409" i="18"/>
  <c r="C410" i="18"/>
  <c r="B410" i="18" s="1"/>
  <c r="B411" i="18" s="1"/>
  <c r="D410" i="18"/>
  <c r="E410" i="18"/>
  <c r="F410" i="18"/>
  <c r="G410" i="18"/>
  <c r="H410" i="18"/>
  <c r="I410" i="18"/>
  <c r="J410" i="18"/>
  <c r="K410" i="18"/>
  <c r="L410" i="18"/>
  <c r="M410" i="18"/>
  <c r="D398" i="18"/>
  <c r="D397" i="18" s="1"/>
  <c r="E398" i="18"/>
  <c r="E397" i="18" s="1"/>
  <c r="F398" i="18"/>
  <c r="F397" i="18" s="1"/>
  <c r="G398" i="18"/>
  <c r="G397" i="18" s="1"/>
  <c r="H398" i="18"/>
  <c r="H397" i="18" s="1"/>
  <c r="I398" i="18"/>
  <c r="I397" i="18" s="1"/>
  <c r="J398" i="18"/>
  <c r="J397" i="18" s="1"/>
  <c r="K398" i="18"/>
  <c r="K397" i="18" s="1"/>
  <c r="L398" i="18"/>
  <c r="L397" i="18" s="1"/>
  <c r="M398" i="18"/>
  <c r="M397" i="18" s="1"/>
  <c r="C398" i="18"/>
  <c r="B398" i="18" s="1"/>
  <c r="B397" i="18" s="1"/>
  <c r="A399" i="18"/>
  <c r="A400" i="18"/>
  <c r="A401" i="18"/>
  <c r="A402" i="18"/>
  <c r="A403" i="18"/>
  <c r="A404" i="18"/>
  <c r="A405" i="18"/>
  <c r="A406" i="18"/>
  <c r="A407" i="18"/>
  <c r="A408" i="18"/>
  <c r="A409" i="18"/>
  <c r="A410" i="18"/>
  <c r="A398" i="18"/>
  <c r="A397" i="18" s="1"/>
  <c r="D396" i="18"/>
  <c r="E396" i="18"/>
  <c r="F396" i="18"/>
  <c r="G396" i="18"/>
  <c r="H396" i="18"/>
  <c r="I396" i="18"/>
  <c r="J396" i="18"/>
  <c r="K396" i="18"/>
  <c r="L396" i="18"/>
  <c r="M396" i="18"/>
  <c r="C396" i="18"/>
  <c r="B396" i="18" s="1"/>
  <c r="A342" i="18"/>
  <c r="B342" i="18"/>
  <c r="C342" i="18"/>
  <c r="D342" i="18"/>
  <c r="E342" i="18"/>
  <c r="F342" i="18"/>
  <c r="A343" i="18"/>
  <c r="B343" i="18"/>
  <c r="C343" i="18"/>
  <c r="D343" i="18"/>
  <c r="E343" i="18"/>
  <c r="F343" i="18"/>
  <c r="A344" i="18"/>
  <c r="B344" i="18"/>
  <c r="C344" i="18"/>
  <c r="D344" i="18"/>
  <c r="E344" i="18"/>
  <c r="F344" i="18"/>
  <c r="A345" i="18"/>
  <c r="B345" i="18"/>
  <c r="C345" i="18"/>
  <c r="D345" i="18"/>
  <c r="E345" i="18"/>
  <c r="F345" i="18"/>
  <c r="A346" i="18"/>
  <c r="B346" i="18"/>
  <c r="C346" i="18"/>
  <c r="D346" i="18"/>
  <c r="E346" i="18"/>
  <c r="F346" i="18"/>
  <c r="A347" i="18"/>
  <c r="B347" i="18"/>
  <c r="C347" i="18"/>
  <c r="D347" i="18"/>
  <c r="E347" i="18"/>
  <c r="F347" i="18"/>
  <c r="A348" i="18"/>
  <c r="B348" i="18"/>
  <c r="C348" i="18"/>
  <c r="D348" i="18"/>
  <c r="E348" i="18"/>
  <c r="F348" i="18"/>
  <c r="A349" i="18"/>
  <c r="B349" i="18"/>
  <c r="C349" i="18"/>
  <c r="D349" i="18"/>
  <c r="E349" i="18"/>
  <c r="F349" i="18"/>
  <c r="A350" i="18"/>
  <c r="B350" i="18"/>
  <c r="C350" i="18"/>
  <c r="D350" i="18"/>
  <c r="E350" i="18"/>
  <c r="F350" i="18"/>
  <c r="A351" i="18"/>
  <c r="B351" i="18"/>
  <c r="C351" i="18"/>
  <c r="D351" i="18"/>
  <c r="E351" i="18"/>
  <c r="F351" i="18"/>
  <c r="A352" i="18"/>
  <c r="B352" i="18"/>
  <c r="C352" i="18"/>
  <c r="D352" i="18"/>
  <c r="E352" i="18"/>
  <c r="F352" i="18"/>
  <c r="A353" i="18"/>
  <c r="B353" i="18"/>
  <c r="C353" i="18"/>
  <c r="D353" i="18"/>
  <c r="E353" i="18"/>
  <c r="F353" i="18"/>
  <c r="A354" i="18"/>
  <c r="B354" i="18"/>
  <c r="C354" i="18"/>
  <c r="D354" i="18"/>
  <c r="E354" i="18"/>
  <c r="F354" i="18"/>
  <c r="A355" i="18"/>
  <c r="B355" i="18"/>
  <c r="C355" i="18"/>
  <c r="D355" i="18"/>
  <c r="E355" i="18"/>
  <c r="F355" i="18"/>
  <c r="A356" i="18"/>
  <c r="B356" i="18"/>
  <c r="C356" i="18"/>
  <c r="D356" i="18"/>
  <c r="E356" i="18"/>
  <c r="F356" i="18"/>
  <c r="A357" i="18"/>
  <c r="B357" i="18"/>
  <c r="C357" i="18"/>
  <c r="D357" i="18"/>
  <c r="E357" i="18"/>
  <c r="F357" i="18"/>
  <c r="A358" i="18"/>
  <c r="B358" i="18"/>
  <c r="C358" i="18"/>
  <c r="D358" i="18"/>
  <c r="E358" i="18"/>
  <c r="F358" i="18"/>
  <c r="A359" i="18"/>
  <c r="B359" i="18"/>
  <c r="C359" i="18"/>
  <c r="D359" i="18"/>
  <c r="E359" i="18"/>
  <c r="F359" i="18"/>
  <c r="A360" i="18"/>
  <c r="B360" i="18"/>
  <c r="C360" i="18"/>
  <c r="D360" i="18"/>
  <c r="E360" i="18"/>
  <c r="F360" i="18"/>
  <c r="A361" i="18"/>
  <c r="B361" i="18"/>
  <c r="C361" i="18"/>
  <c r="D361" i="18"/>
  <c r="E361" i="18"/>
  <c r="F361" i="18"/>
  <c r="B341" i="18"/>
  <c r="B340" i="18" s="1"/>
  <c r="C341" i="18"/>
  <c r="C340" i="18" s="1"/>
  <c r="D341" i="18"/>
  <c r="D340" i="18" s="1"/>
  <c r="E341" i="18"/>
  <c r="E340" i="18" s="1"/>
  <c r="F341" i="18"/>
  <c r="F340" i="18" s="1"/>
  <c r="A341" i="18"/>
  <c r="A340" i="18" s="1"/>
  <c r="A315" i="18"/>
  <c r="B315" i="18"/>
  <c r="C315" i="18"/>
  <c r="D315" i="18"/>
  <c r="E315" i="18"/>
  <c r="F315" i="18"/>
  <c r="A316" i="18"/>
  <c r="B316" i="18"/>
  <c r="C316" i="18"/>
  <c r="D316" i="18"/>
  <c r="E316" i="18"/>
  <c r="F316" i="18"/>
  <c r="A317" i="18"/>
  <c r="B317" i="18"/>
  <c r="C317" i="18"/>
  <c r="D317" i="18"/>
  <c r="E317" i="18"/>
  <c r="F317" i="18"/>
  <c r="A318" i="18"/>
  <c r="B318" i="18"/>
  <c r="C318" i="18"/>
  <c r="D318" i="18"/>
  <c r="E318" i="18"/>
  <c r="F318" i="18"/>
  <c r="A319" i="18"/>
  <c r="B319" i="18"/>
  <c r="C319" i="18"/>
  <c r="D319" i="18"/>
  <c r="E319" i="18"/>
  <c r="F319" i="18"/>
  <c r="A320" i="18"/>
  <c r="B320" i="18"/>
  <c r="C320" i="18"/>
  <c r="D320" i="18"/>
  <c r="E320" i="18"/>
  <c r="F320" i="18"/>
  <c r="A321" i="18"/>
  <c r="B321" i="18"/>
  <c r="C321" i="18"/>
  <c r="D321" i="18"/>
  <c r="E321" i="18"/>
  <c r="F321" i="18"/>
  <c r="A322" i="18"/>
  <c r="B322" i="18"/>
  <c r="C322" i="18"/>
  <c r="D322" i="18"/>
  <c r="E322" i="18"/>
  <c r="F322" i="18"/>
  <c r="A323" i="18"/>
  <c r="B323" i="18"/>
  <c r="C323" i="18"/>
  <c r="D323" i="18"/>
  <c r="E323" i="18"/>
  <c r="F323" i="18"/>
  <c r="A324" i="18"/>
  <c r="B324" i="18"/>
  <c r="C324" i="18"/>
  <c r="D324" i="18"/>
  <c r="E324" i="18"/>
  <c r="F324" i="18"/>
  <c r="A325" i="18"/>
  <c r="B325" i="18"/>
  <c r="C325" i="18"/>
  <c r="D325" i="18"/>
  <c r="E325" i="18"/>
  <c r="F325" i="18"/>
  <c r="A326" i="18"/>
  <c r="B326" i="18"/>
  <c r="C326" i="18"/>
  <c r="D326" i="18"/>
  <c r="E326" i="18"/>
  <c r="F326" i="18"/>
  <c r="A327" i="18"/>
  <c r="B327" i="18"/>
  <c r="C327" i="18"/>
  <c r="D327" i="18"/>
  <c r="E327" i="18"/>
  <c r="F327" i="18"/>
  <c r="A328" i="18"/>
  <c r="B328" i="18"/>
  <c r="C328" i="18"/>
  <c r="D328" i="18"/>
  <c r="E328" i="18"/>
  <c r="F328" i="18"/>
  <c r="A329" i="18"/>
  <c r="B329" i="18"/>
  <c r="C329" i="18"/>
  <c r="D329" i="18"/>
  <c r="E329" i="18"/>
  <c r="F329" i="18"/>
  <c r="A330" i="18"/>
  <c r="B330" i="18"/>
  <c r="C330" i="18"/>
  <c r="D330" i="18"/>
  <c r="E330" i="18"/>
  <c r="F330" i="18"/>
  <c r="A331" i="18"/>
  <c r="B331" i="18"/>
  <c r="C331" i="18"/>
  <c r="D331" i="18"/>
  <c r="E331" i="18"/>
  <c r="F331" i="18"/>
  <c r="A332" i="18"/>
  <c r="B332" i="18"/>
  <c r="C332" i="18"/>
  <c r="D332" i="18"/>
  <c r="E332" i="18"/>
  <c r="F332" i="18"/>
  <c r="A333" i="18"/>
  <c r="B333" i="18"/>
  <c r="C333" i="18"/>
  <c r="D333" i="18"/>
  <c r="E333" i="18"/>
  <c r="F333" i="18"/>
  <c r="A334" i="18"/>
  <c r="B334" i="18"/>
  <c r="C334" i="18"/>
  <c r="D334" i="18"/>
  <c r="E334" i="18"/>
  <c r="F334" i="18"/>
  <c r="B314" i="18"/>
  <c r="B313" i="18" s="1"/>
  <c r="C314" i="18"/>
  <c r="C313" i="18" s="1"/>
  <c r="D314" i="18"/>
  <c r="D313" i="18" s="1"/>
  <c r="E314" i="18"/>
  <c r="E313" i="18" s="1"/>
  <c r="F314" i="18"/>
  <c r="F313" i="18" s="1"/>
  <c r="A314" i="18"/>
  <c r="A313" i="18" s="1"/>
  <c r="V5" i="20" s="1"/>
  <c r="B295" i="18"/>
  <c r="C295" i="18"/>
  <c r="D295" i="18"/>
  <c r="E295" i="18"/>
  <c r="F295" i="18"/>
  <c r="B296" i="18"/>
  <c r="C296" i="18"/>
  <c r="D296" i="18"/>
  <c r="E296" i="18"/>
  <c r="F296" i="18"/>
  <c r="B297" i="18"/>
  <c r="C297" i="18"/>
  <c r="D297" i="18"/>
  <c r="E297" i="18"/>
  <c r="F297" i="18"/>
  <c r="B298" i="18"/>
  <c r="C298" i="18"/>
  <c r="D298" i="18"/>
  <c r="E298" i="18"/>
  <c r="F298" i="18"/>
  <c r="B299" i="18"/>
  <c r="C299" i="18"/>
  <c r="D299" i="18"/>
  <c r="E299" i="18"/>
  <c r="F299" i="18"/>
  <c r="B300" i="18"/>
  <c r="C300" i="18"/>
  <c r="D300" i="18"/>
  <c r="E300" i="18"/>
  <c r="F300" i="18"/>
  <c r="B301" i="18"/>
  <c r="C301" i="18"/>
  <c r="D301" i="18"/>
  <c r="E301" i="18"/>
  <c r="F301" i="18"/>
  <c r="B302" i="18"/>
  <c r="C302" i="18"/>
  <c r="D302" i="18"/>
  <c r="E302" i="18"/>
  <c r="F302" i="18"/>
  <c r="B303" i="18"/>
  <c r="C303" i="18"/>
  <c r="D303" i="18"/>
  <c r="E303" i="18"/>
  <c r="F303" i="18"/>
  <c r="B304" i="18"/>
  <c r="C304" i="18"/>
  <c r="D304" i="18"/>
  <c r="E304" i="18"/>
  <c r="F304" i="18"/>
  <c r="B305" i="18"/>
  <c r="C305" i="18"/>
  <c r="D305" i="18"/>
  <c r="E305" i="18"/>
  <c r="F305" i="18"/>
  <c r="B306" i="18"/>
  <c r="C306" i="18"/>
  <c r="D306" i="18"/>
  <c r="E306" i="18"/>
  <c r="F306" i="18"/>
  <c r="B307" i="18"/>
  <c r="C307" i="18"/>
  <c r="D307" i="18"/>
  <c r="E307" i="18"/>
  <c r="F307" i="18"/>
  <c r="C294" i="18"/>
  <c r="C293" i="18" s="1"/>
  <c r="D294" i="18"/>
  <c r="D293" i="18" s="1"/>
  <c r="E294" i="18"/>
  <c r="E293" i="18" s="1"/>
  <c r="F294" i="18"/>
  <c r="F293" i="18" s="1"/>
  <c r="B294" i="18"/>
  <c r="B293" i="18" s="1"/>
  <c r="A295" i="18"/>
  <c r="A296" i="18"/>
  <c r="A297" i="18"/>
  <c r="A298" i="18"/>
  <c r="A299" i="18"/>
  <c r="A300" i="18"/>
  <c r="A301" i="18"/>
  <c r="A302" i="18"/>
  <c r="A303" i="18"/>
  <c r="A304" i="18"/>
  <c r="A305" i="18"/>
  <c r="A306" i="18"/>
  <c r="A307" i="18"/>
  <c r="A294" i="18"/>
  <c r="A293" i="18" s="1"/>
  <c r="S5" i="20" s="1"/>
  <c r="C369" i="18"/>
  <c r="B369" i="18" s="1"/>
  <c r="D369" i="18"/>
  <c r="E369" i="18"/>
  <c r="F369" i="18"/>
  <c r="G369" i="18"/>
  <c r="H369" i="18"/>
  <c r="I369" i="18"/>
  <c r="J369" i="18"/>
  <c r="K369" i="18"/>
  <c r="L369" i="18"/>
  <c r="M369" i="18"/>
  <c r="N369" i="18"/>
  <c r="O369" i="18"/>
  <c r="P369" i="18"/>
  <c r="Q369" i="18"/>
  <c r="R369" i="18"/>
  <c r="C370" i="18"/>
  <c r="B370" i="18" s="1"/>
  <c r="D370" i="18"/>
  <c r="E370" i="18"/>
  <c r="F370" i="18"/>
  <c r="G370" i="18"/>
  <c r="H370" i="18"/>
  <c r="I370" i="18"/>
  <c r="J370" i="18"/>
  <c r="K370" i="18"/>
  <c r="L370" i="18"/>
  <c r="M370" i="18"/>
  <c r="N370" i="18"/>
  <c r="O370" i="18"/>
  <c r="P370" i="18"/>
  <c r="Q370" i="18"/>
  <c r="R370" i="18"/>
  <c r="C371" i="18"/>
  <c r="B371" i="18" s="1"/>
  <c r="D371" i="18"/>
  <c r="E371" i="18"/>
  <c r="F371" i="18"/>
  <c r="G371" i="18"/>
  <c r="H371" i="18"/>
  <c r="I371" i="18"/>
  <c r="J371" i="18"/>
  <c r="K371" i="18"/>
  <c r="L371" i="18"/>
  <c r="M371" i="18"/>
  <c r="N371" i="18"/>
  <c r="O371" i="18"/>
  <c r="P371" i="18"/>
  <c r="Q371" i="18"/>
  <c r="R371" i="18"/>
  <c r="C372" i="18"/>
  <c r="B372" i="18" s="1"/>
  <c r="D372" i="18"/>
  <c r="E372" i="18"/>
  <c r="F372" i="18"/>
  <c r="G372" i="18"/>
  <c r="H372" i="18"/>
  <c r="I372" i="18"/>
  <c r="J372" i="18"/>
  <c r="K372" i="18"/>
  <c r="L372" i="18"/>
  <c r="M372" i="18"/>
  <c r="N372" i="18"/>
  <c r="O372" i="18"/>
  <c r="P372" i="18"/>
  <c r="Q372" i="18"/>
  <c r="R372" i="18"/>
  <c r="C373" i="18"/>
  <c r="B373" i="18" s="1"/>
  <c r="D373" i="18"/>
  <c r="E373" i="18"/>
  <c r="F373" i="18"/>
  <c r="G373" i="18"/>
  <c r="H373" i="18"/>
  <c r="I373" i="18"/>
  <c r="J373" i="18"/>
  <c r="K373" i="18"/>
  <c r="L373" i="18"/>
  <c r="M373" i="18"/>
  <c r="N373" i="18"/>
  <c r="O373" i="18"/>
  <c r="P373" i="18"/>
  <c r="Q373" i="18"/>
  <c r="R373" i="18"/>
  <c r="C374" i="18"/>
  <c r="B374" i="18" s="1"/>
  <c r="D374" i="18"/>
  <c r="E374" i="18"/>
  <c r="F374" i="18"/>
  <c r="G374" i="18"/>
  <c r="H374" i="18"/>
  <c r="I374" i="18"/>
  <c r="J374" i="18"/>
  <c r="K374" i="18"/>
  <c r="L374" i="18"/>
  <c r="M374" i="18"/>
  <c r="N374" i="18"/>
  <c r="O374" i="18"/>
  <c r="P374" i="18"/>
  <c r="Q374" i="18"/>
  <c r="R374" i="18"/>
  <c r="C375" i="18"/>
  <c r="B375" i="18" s="1"/>
  <c r="D375" i="18"/>
  <c r="E375" i="18"/>
  <c r="F375" i="18"/>
  <c r="G375" i="18"/>
  <c r="H375" i="18"/>
  <c r="I375" i="18"/>
  <c r="J375" i="18"/>
  <c r="K375" i="18"/>
  <c r="L375" i="18"/>
  <c r="M375" i="18"/>
  <c r="N375" i="18"/>
  <c r="O375" i="18"/>
  <c r="P375" i="18"/>
  <c r="Q375" i="18"/>
  <c r="R375" i="18"/>
  <c r="C376" i="18"/>
  <c r="B376" i="18" s="1"/>
  <c r="D376" i="18"/>
  <c r="E376" i="18"/>
  <c r="F376" i="18"/>
  <c r="G376" i="18"/>
  <c r="H376" i="18"/>
  <c r="I376" i="18"/>
  <c r="J376" i="18"/>
  <c r="K376" i="18"/>
  <c r="L376" i="18"/>
  <c r="M376" i="18"/>
  <c r="N376" i="18"/>
  <c r="O376" i="18"/>
  <c r="P376" i="18"/>
  <c r="Q376" i="18"/>
  <c r="R376" i="18"/>
  <c r="C377" i="18"/>
  <c r="B377" i="18" s="1"/>
  <c r="D377" i="18"/>
  <c r="E377" i="18"/>
  <c r="F377" i="18"/>
  <c r="G377" i="18"/>
  <c r="H377" i="18"/>
  <c r="I377" i="18"/>
  <c r="J377" i="18"/>
  <c r="K377" i="18"/>
  <c r="L377" i="18"/>
  <c r="M377" i="18"/>
  <c r="N377" i="18"/>
  <c r="O377" i="18"/>
  <c r="P377" i="18"/>
  <c r="Q377" i="18"/>
  <c r="R377" i="18"/>
  <c r="C378" i="18"/>
  <c r="B378" i="18" s="1"/>
  <c r="D378" i="18"/>
  <c r="E378" i="18"/>
  <c r="F378" i="18"/>
  <c r="G378" i="18"/>
  <c r="H378" i="18"/>
  <c r="I378" i="18"/>
  <c r="J378" i="18"/>
  <c r="K378" i="18"/>
  <c r="L378" i="18"/>
  <c r="M378" i="18"/>
  <c r="N378" i="18"/>
  <c r="O378" i="18"/>
  <c r="P378" i="18"/>
  <c r="Q378" i="18"/>
  <c r="R378" i="18"/>
  <c r="C379" i="18"/>
  <c r="B379" i="18" s="1"/>
  <c r="D379" i="18"/>
  <c r="E379" i="18"/>
  <c r="F379" i="18"/>
  <c r="G379" i="18"/>
  <c r="H379" i="18"/>
  <c r="I379" i="18"/>
  <c r="J379" i="18"/>
  <c r="K379" i="18"/>
  <c r="L379" i="18"/>
  <c r="M379" i="18"/>
  <c r="N379" i="18"/>
  <c r="O379" i="18"/>
  <c r="P379" i="18"/>
  <c r="Q379" i="18"/>
  <c r="R379" i="18"/>
  <c r="C380" i="18"/>
  <c r="B380" i="18" s="1"/>
  <c r="D380" i="18"/>
  <c r="E380" i="18"/>
  <c r="F380" i="18"/>
  <c r="G380" i="18"/>
  <c r="H380" i="18"/>
  <c r="I380" i="18"/>
  <c r="J380" i="18"/>
  <c r="K380" i="18"/>
  <c r="L380" i="18"/>
  <c r="M380" i="18"/>
  <c r="N380" i="18"/>
  <c r="O380" i="18"/>
  <c r="P380" i="18"/>
  <c r="Q380" i="18"/>
  <c r="R380" i="18"/>
  <c r="C381" i="18"/>
  <c r="B381" i="18" s="1"/>
  <c r="D381" i="18"/>
  <c r="E381" i="18"/>
  <c r="F381" i="18"/>
  <c r="G381" i="18"/>
  <c r="H381" i="18"/>
  <c r="I381" i="18"/>
  <c r="J381" i="18"/>
  <c r="K381" i="18"/>
  <c r="L381" i="18"/>
  <c r="M381" i="18"/>
  <c r="N381" i="18"/>
  <c r="O381" i="18"/>
  <c r="P381" i="18"/>
  <c r="Q381" i="18"/>
  <c r="R381" i="18"/>
  <c r="C382" i="18"/>
  <c r="B382" i="18" s="1"/>
  <c r="D382" i="18"/>
  <c r="E382" i="18"/>
  <c r="F382" i="18"/>
  <c r="G382" i="18"/>
  <c r="H382" i="18"/>
  <c r="I382" i="18"/>
  <c r="J382" i="18"/>
  <c r="K382" i="18"/>
  <c r="L382" i="18"/>
  <c r="M382" i="18"/>
  <c r="N382" i="18"/>
  <c r="O382" i="18"/>
  <c r="P382" i="18"/>
  <c r="Q382" i="18"/>
  <c r="R382" i="18"/>
  <c r="C383" i="18"/>
  <c r="B383" i="18" s="1"/>
  <c r="D383" i="18"/>
  <c r="E383" i="18"/>
  <c r="F383" i="18"/>
  <c r="G383" i="18"/>
  <c r="H383" i="18"/>
  <c r="I383" i="18"/>
  <c r="J383" i="18"/>
  <c r="K383" i="18"/>
  <c r="L383" i="18"/>
  <c r="M383" i="18"/>
  <c r="N383" i="18"/>
  <c r="O383" i="18"/>
  <c r="P383" i="18"/>
  <c r="Q383" i="18"/>
  <c r="R383" i="18"/>
  <c r="C384" i="18"/>
  <c r="B384" i="18" s="1"/>
  <c r="D384" i="18"/>
  <c r="E384" i="18"/>
  <c r="F384" i="18"/>
  <c r="G384" i="18"/>
  <c r="H384" i="18"/>
  <c r="I384" i="18"/>
  <c r="J384" i="18"/>
  <c r="K384" i="18"/>
  <c r="L384" i="18"/>
  <c r="M384" i="18"/>
  <c r="N384" i="18"/>
  <c r="O384" i="18"/>
  <c r="P384" i="18"/>
  <c r="Q384" i="18"/>
  <c r="R384" i="18"/>
  <c r="C385" i="18"/>
  <c r="B385" i="18" s="1"/>
  <c r="D385" i="18"/>
  <c r="E385" i="18"/>
  <c r="F385" i="18"/>
  <c r="G385" i="18"/>
  <c r="H385" i="18"/>
  <c r="I385" i="18"/>
  <c r="J385" i="18"/>
  <c r="K385" i="18"/>
  <c r="L385" i="18"/>
  <c r="M385" i="18"/>
  <c r="N385" i="18"/>
  <c r="O385" i="18"/>
  <c r="P385" i="18"/>
  <c r="Q385" i="18"/>
  <c r="R385" i="18"/>
  <c r="C386" i="18"/>
  <c r="B386" i="18" s="1"/>
  <c r="B387" i="18" s="1"/>
  <c r="D386" i="18"/>
  <c r="E386" i="18"/>
  <c r="F386" i="18"/>
  <c r="G386" i="18"/>
  <c r="H386" i="18"/>
  <c r="I386" i="18"/>
  <c r="J386" i="18"/>
  <c r="K386" i="18"/>
  <c r="L386" i="18"/>
  <c r="M386" i="18"/>
  <c r="N386" i="18"/>
  <c r="O386" i="18"/>
  <c r="P386" i="18"/>
  <c r="Q386" i="18"/>
  <c r="R386" i="18"/>
  <c r="D368" i="18"/>
  <c r="D367" i="18" s="1"/>
  <c r="E368" i="18"/>
  <c r="E367" i="18" s="1"/>
  <c r="F368" i="18"/>
  <c r="F367" i="18" s="1"/>
  <c r="G368" i="18"/>
  <c r="G367" i="18" s="1"/>
  <c r="H368" i="18"/>
  <c r="H367" i="18" s="1"/>
  <c r="I368" i="18"/>
  <c r="I367" i="18" s="1"/>
  <c r="J368" i="18"/>
  <c r="J367" i="18" s="1"/>
  <c r="K368" i="18"/>
  <c r="K367" i="18" s="1"/>
  <c r="L368" i="18"/>
  <c r="L367" i="18" s="1"/>
  <c r="M368" i="18"/>
  <c r="M367" i="18" s="1"/>
  <c r="N368" i="18"/>
  <c r="N367" i="18" s="1"/>
  <c r="O368" i="18"/>
  <c r="O367" i="18" s="1"/>
  <c r="P368" i="18"/>
  <c r="P367" i="18" s="1"/>
  <c r="Q368" i="18"/>
  <c r="Q367" i="18" s="1"/>
  <c r="R368" i="18"/>
  <c r="R367" i="18" s="1"/>
  <c r="C368" i="18"/>
  <c r="B368" i="18" s="1"/>
  <c r="B367" i="18" s="1"/>
  <c r="A369" i="18"/>
  <c r="A370" i="18"/>
  <c r="A371" i="18"/>
  <c r="A372" i="18"/>
  <c r="A373" i="18"/>
  <c r="A374" i="18"/>
  <c r="A375" i="18"/>
  <c r="A376" i="18"/>
  <c r="A377" i="18"/>
  <c r="A378" i="18"/>
  <c r="A379" i="18"/>
  <c r="A380" i="18"/>
  <c r="A381" i="18"/>
  <c r="A382" i="18"/>
  <c r="A383" i="18"/>
  <c r="A384" i="18"/>
  <c r="A385" i="18"/>
  <c r="A386" i="18"/>
  <c r="A368" i="18"/>
  <c r="A367" i="18" s="1"/>
  <c r="D366" i="18"/>
  <c r="E366" i="18"/>
  <c r="F366" i="18"/>
  <c r="G366" i="18"/>
  <c r="H366" i="18"/>
  <c r="I366" i="18"/>
  <c r="J366" i="18"/>
  <c r="K366" i="18"/>
  <c r="L366" i="18"/>
  <c r="M366" i="18"/>
  <c r="N366" i="18"/>
  <c r="O366" i="18"/>
  <c r="P366" i="18"/>
  <c r="Q366" i="18"/>
  <c r="R366" i="18"/>
  <c r="C366" i="18"/>
  <c r="B366" i="18" s="1"/>
  <c r="C270" i="18"/>
  <c r="B270" i="18" s="1"/>
  <c r="D270" i="18"/>
  <c r="E270" i="18"/>
  <c r="F270" i="18"/>
  <c r="G270" i="18"/>
  <c r="H270" i="18"/>
  <c r="I270" i="18"/>
  <c r="J270" i="18"/>
  <c r="K270" i="18"/>
  <c r="L270" i="18"/>
  <c r="M270" i="18"/>
  <c r="N270" i="18"/>
  <c r="O270" i="18"/>
  <c r="P270" i="18"/>
  <c r="Q270" i="18"/>
  <c r="R270" i="18"/>
  <c r="C271" i="18"/>
  <c r="B271" i="18" s="1"/>
  <c r="D271" i="18"/>
  <c r="E271" i="18"/>
  <c r="F271" i="18"/>
  <c r="G271" i="18"/>
  <c r="H271" i="18"/>
  <c r="I271" i="18"/>
  <c r="J271" i="18"/>
  <c r="K271" i="18"/>
  <c r="L271" i="18"/>
  <c r="M271" i="18"/>
  <c r="N271" i="18"/>
  <c r="O271" i="18"/>
  <c r="P271" i="18"/>
  <c r="Q271" i="18"/>
  <c r="R271" i="18"/>
  <c r="C272" i="18"/>
  <c r="B272" i="18" s="1"/>
  <c r="D272" i="18"/>
  <c r="E272" i="18"/>
  <c r="F272" i="18"/>
  <c r="G272" i="18"/>
  <c r="H272" i="18"/>
  <c r="I272" i="18"/>
  <c r="J272" i="18"/>
  <c r="K272" i="18"/>
  <c r="L272" i="18"/>
  <c r="M272" i="18"/>
  <c r="N272" i="18"/>
  <c r="O272" i="18"/>
  <c r="P272" i="18"/>
  <c r="Q272" i="18"/>
  <c r="R272" i="18"/>
  <c r="C273" i="18"/>
  <c r="B273" i="18" s="1"/>
  <c r="D273" i="18"/>
  <c r="E273" i="18"/>
  <c r="F273" i="18"/>
  <c r="G273" i="18"/>
  <c r="H273" i="18"/>
  <c r="I273" i="18"/>
  <c r="J273" i="18"/>
  <c r="K273" i="18"/>
  <c r="L273" i="18"/>
  <c r="M273" i="18"/>
  <c r="N273" i="18"/>
  <c r="O273" i="18"/>
  <c r="P273" i="18"/>
  <c r="Q273" i="18"/>
  <c r="R273" i="18"/>
  <c r="C274" i="18"/>
  <c r="B274" i="18" s="1"/>
  <c r="D274" i="18"/>
  <c r="E274" i="18"/>
  <c r="F274" i="18"/>
  <c r="G274" i="18"/>
  <c r="H274" i="18"/>
  <c r="I274" i="18"/>
  <c r="J274" i="18"/>
  <c r="K274" i="18"/>
  <c r="L274" i="18"/>
  <c r="M274" i="18"/>
  <c r="N274" i="18"/>
  <c r="O274" i="18"/>
  <c r="P274" i="18"/>
  <c r="Q274" i="18"/>
  <c r="R274" i="18"/>
  <c r="C275" i="18"/>
  <c r="B275" i="18" s="1"/>
  <c r="D275" i="18"/>
  <c r="E275" i="18"/>
  <c r="F275" i="18"/>
  <c r="G275" i="18"/>
  <c r="H275" i="18"/>
  <c r="I275" i="18"/>
  <c r="J275" i="18"/>
  <c r="K275" i="18"/>
  <c r="L275" i="18"/>
  <c r="M275" i="18"/>
  <c r="N275" i="18"/>
  <c r="O275" i="18"/>
  <c r="P275" i="18"/>
  <c r="Q275" i="18"/>
  <c r="R275" i="18"/>
  <c r="C276" i="18"/>
  <c r="B276" i="18" s="1"/>
  <c r="D276" i="18"/>
  <c r="E276" i="18"/>
  <c r="F276" i="18"/>
  <c r="G276" i="18"/>
  <c r="H276" i="18"/>
  <c r="I276" i="18"/>
  <c r="J276" i="18"/>
  <c r="K276" i="18"/>
  <c r="L276" i="18"/>
  <c r="M276" i="18"/>
  <c r="N276" i="18"/>
  <c r="O276" i="18"/>
  <c r="P276" i="18"/>
  <c r="Q276" i="18"/>
  <c r="R276" i="18"/>
  <c r="C277" i="18"/>
  <c r="B277" i="18" s="1"/>
  <c r="D277" i="18"/>
  <c r="E277" i="18"/>
  <c r="F277" i="18"/>
  <c r="G277" i="18"/>
  <c r="H277" i="18"/>
  <c r="I277" i="18"/>
  <c r="J277" i="18"/>
  <c r="K277" i="18"/>
  <c r="L277" i="18"/>
  <c r="M277" i="18"/>
  <c r="N277" i="18"/>
  <c r="O277" i="18"/>
  <c r="P277" i="18"/>
  <c r="Q277" i="18"/>
  <c r="R277" i="18"/>
  <c r="C278" i="18"/>
  <c r="B278" i="18" s="1"/>
  <c r="D278" i="18"/>
  <c r="E278" i="18"/>
  <c r="F278" i="18"/>
  <c r="G278" i="18"/>
  <c r="H278" i="18"/>
  <c r="I278" i="18"/>
  <c r="J278" i="18"/>
  <c r="K278" i="18"/>
  <c r="L278" i="18"/>
  <c r="M278" i="18"/>
  <c r="N278" i="18"/>
  <c r="O278" i="18"/>
  <c r="P278" i="18"/>
  <c r="Q278" i="18"/>
  <c r="R278" i="18"/>
  <c r="C279" i="18"/>
  <c r="B279" i="18" s="1"/>
  <c r="D279" i="18"/>
  <c r="E279" i="18"/>
  <c r="F279" i="18"/>
  <c r="G279" i="18"/>
  <c r="H279" i="18"/>
  <c r="I279" i="18"/>
  <c r="J279" i="18"/>
  <c r="K279" i="18"/>
  <c r="L279" i="18"/>
  <c r="M279" i="18"/>
  <c r="N279" i="18"/>
  <c r="O279" i="18"/>
  <c r="P279" i="18"/>
  <c r="Q279" i="18"/>
  <c r="R279" i="18"/>
  <c r="C280" i="18"/>
  <c r="B280" i="18" s="1"/>
  <c r="D280" i="18"/>
  <c r="E280" i="18"/>
  <c r="F280" i="18"/>
  <c r="G280" i="18"/>
  <c r="H280" i="18"/>
  <c r="I280" i="18"/>
  <c r="J280" i="18"/>
  <c r="K280" i="18"/>
  <c r="L280" i="18"/>
  <c r="M280" i="18"/>
  <c r="N280" i="18"/>
  <c r="O280" i="18"/>
  <c r="P280" i="18"/>
  <c r="Q280" i="18"/>
  <c r="R280" i="18"/>
  <c r="C281" i="18"/>
  <c r="B281" i="18" s="1"/>
  <c r="D281" i="18"/>
  <c r="E281" i="18"/>
  <c r="F281" i="18"/>
  <c r="G281" i="18"/>
  <c r="H281" i="18"/>
  <c r="I281" i="18"/>
  <c r="J281" i="18"/>
  <c r="K281" i="18"/>
  <c r="L281" i="18"/>
  <c r="M281" i="18"/>
  <c r="N281" i="18"/>
  <c r="O281" i="18"/>
  <c r="P281" i="18"/>
  <c r="Q281" i="18"/>
  <c r="R281" i="18"/>
  <c r="C282" i="18"/>
  <c r="B282" i="18" s="1"/>
  <c r="D282" i="18"/>
  <c r="E282" i="18"/>
  <c r="F282" i="18"/>
  <c r="G282" i="18"/>
  <c r="H282" i="18"/>
  <c r="I282" i="18"/>
  <c r="J282" i="18"/>
  <c r="K282" i="18"/>
  <c r="L282" i="18"/>
  <c r="M282" i="18"/>
  <c r="N282" i="18"/>
  <c r="O282" i="18"/>
  <c r="P282" i="18"/>
  <c r="Q282" i="18"/>
  <c r="R282" i="18"/>
  <c r="C283" i="18"/>
  <c r="B283" i="18" s="1"/>
  <c r="D283" i="18"/>
  <c r="E283" i="18"/>
  <c r="F283" i="18"/>
  <c r="G283" i="18"/>
  <c r="H283" i="18"/>
  <c r="I283" i="18"/>
  <c r="J283" i="18"/>
  <c r="K283" i="18"/>
  <c r="L283" i="18"/>
  <c r="M283" i="18"/>
  <c r="N283" i="18"/>
  <c r="O283" i="18"/>
  <c r="P283" i="18"/>
  <c r="Q283" i="18"/>
  <c r="R283" i="18"/>
  <c r="C284" i="18"/>
  <c r="B284" i="18" s="1"/>
  <c r="D284" i="18"/>
  <c r="E284" i="18"/>
  <c r="F284" i="18"/>
  <c r="G284" i="18"/>
  <c r="H284" i="18"/>
  <c r="I284" i="18"/>
  <c r="J284" i="18"/>
  <c r="K284" i="18"/>
  <c r="L284" i="18"/>
  <c r="M284" i="18"/>
  <c r="N284" i="18"/>
  <c r="O284" i="18"/>
  <c r="P284" i="18"/>
  <c r="Q284" i="18"/>
  <c r="R284" i="18"/>
  <c r="C285" i="18"/>
  <c r="B285" i="18" s="1"/>
  <c r="D285" i="18"/>
  <c r="E285" i="18"/>
  <c r="F285" i="18"/>
  <c r="G285" i="18"/>
  <c r="H285" i="18"/>
  <c r="I285" i="18"/>
  <c r="J285" i="18"/>
  <c r="K285" i="18"/>
  <c r="L285" i="18"/>
  <c r="M285" i="18"/>
  <c r="N285" i="18"/>
  <c r="O285" i="18"/>
  <c r="P285" i="18"/>
  <c r="Q285" i="18"/>
  <c r="R285" i="18"/>
  <c r="C286" i="18"/>
  <c r="B286" i="18" s="1"/>
  <c r="D286" i="18"/>
  <c r="E286" i="18"/>
  <c r="F286" i="18"/>
  <c r="G286" i="18"/>
  <c r="H286" i="18"/>
  <c r="I286" i="18"/>
  <c r="J286" i="18"/>
  <c r="K286" i="18"/>
  <c r="L286" i="18"/>
  <c r="M286" i="18"/>
  <c r="N286" i="18"/>
  <c r="O286" i="18"/>
  <c r="P286" i="18"/>
  <c r="Q286" i="18"/>
  <c r="R286" i="18"/>
  <c r="C287" i="18"/>
  <c r="B287" i="18" s="1"/>
  <c r="B288" i="18" s="1"/>
  <c r="D287" i="18"/>
  <c r="E287" i="18"/>
  <c r="F287" i="18"/>
  <c r="G287" i="18"/>
  <c r="H287" i="18"/>
  <c r="I287" i="18"/>
  <c r="J287" i="18"/>
  <c r="K287" i="18"/>
  <c r="L287" i="18"/>
  <c r="M287" i="18"/>
  <c r="N287" i="18"/>
  <c r="O287" i="18"/>
  <c r="P287" i="18"/>
  <c r="Q287" i="18"/>
  <c r="R287" i="18"/>
  <c r="D269" i="18"/>
  <c r="D268" i="18" s="1"/>
  <c r="E269" i="18"/>
  <c r="E268" i="18" s="1"/>
  <c r="F269" i="18"/>
  <c r="F268" i="18" s="1"/>
  <c r="G269" i="18"/>
  <c r="G268" i="18" s="1"/>
  <c r="H269" i="18"/>
  <c r="H268" i="18" s="1"/>
  <c r="I269" i="18"/>
  <c r="I268" i="18" s="1"/>
  <c r="J269" i="18"/>
  <c r="J268" i="18" s="1"/>
  <c r="K269" i="18"/>
  <c r="K268" i="18" s="1"/>
  <c r="L269" i="18"/>
  <c r="L268" i="18" s="1"/>
  <c r="M269" i="18"/>
  <c r="M268" i="18" s="1"/>
  <c r="N269" i="18"/>
  <c r="N268" i="18" s="1"/>
  <c r="O269" i="18"/>
  <c r="O268" i="18" s="1"/>
  <c r="P269" i="18"/>
  <c r="P268" i="18" s="1"/>
  <c r="Q269" i="18"/>
  <c r="Q268" i="18" s="1"/>
  <c r="R269" i="18"/>
  <c r="R268" i="18" s="1"/>
  <c r="C269" i="18"/>
  <c r="B269" i="18" s="1"/>
  <c r="B268" i="18" s="1"/>
  <c r="A270" i="18"/>
  <c r="A271" i="18"/>
  <c r="A272" i="18"/>
  <c r="A273" i="18"/>
  <c r="A274" i="18"/>
  <c r="A275" i="18"/>
  <c r="A276" i="18"/>
  <c r="A277" i="18"/>
  <c r="A278" i="18"/>
  <c r="A279" i="18"/>
  <c r="A280" i="18"/>
  <c r="A281" i="18"/>
  <c r="A282" i="18"/>
  <c r="A283" i="18"/>
  <c r="A284" i="18"/>
  <c r="A285" i="18"/>
  <c r="A286" i="18"/>
  <c r="A287" i="18"/>
  <c r="A269" i="18"/>
  <c r="A268" i="18" s="1"/>
  <c r="P5" i="20" s="1"/>
  <c r="D267" i="18"/>
  <c r="E267" i="18"/>
  <c r="F267" i="18"/>
  <c r="G267" i="18"/>
  <c r="H267" i="18"/>
  <c r="I267" i="18"/>
  <c r="J267" i="18"/>
  <c r="K267" i="18"/>
  <c r="L267" i="18"/>
  <c r="M267" i="18"/>
  <c r="N267" i="18"/>
  <c r="O267" i="18"/>
  <c r="P267" i="18"/>
  <c r="Q267" i="18"/>
  <c r="R267" i="18"/>
  <c r="C267" i="18"/>
  <c r="B267" i="18" s="1"/>
  <c r="C608" i="18" l="1"/>
  <c r="C589" i="18"/>
  <c r="C552" i="18"/>
  <c r="C527" i="18"/>
  <c r="C514" i="18"/>
  <c r="C495" i="18"/>
  <c r="B467" i="18"/>
  <c r="B466" i="18" s="1"/>
  <c r="C430" i="18"/>
  <c r="C416" i="18"/>
  <c r="C397" i="18"/>
  <c r="C367" i="18"/>
  <c r="C268" i="18"/>
  <c r="C243" i="18"/>
  <c r="B243" i="18" s="1"/>
  <c r="D243" i="18"/>
  <c r="E243" i="18"/>
  <c r="F243" i="18"/>
  <c r="G243" i="18"/>
  <c r="H243" i="18"/>
  <c r="I243" i="18" s="1"/>
  <c r="C244" i="18"/>
  <c r="B244" i="18" s="1"/>
  <c r="D244" i="18"/>
  <c r="E244" i="18"/>
  <c r="F244" i="18"/>
  <c r="G244" i="18"/>
  <c r="H244" i="18"/>
  <c r="I244" i="18" s="1"/>
  <c r="C245" i="18"/>
  <c r="B245" i="18" s="1"/>
  <c r="D245" i="18"/>
  <c r="E245" i="18"/>
  <c r="F245" i="18"/>
  <c r="G245" i="18"/>
  <c r="H245" i="18"/>
  <c r="I245" i="18" s="1"/>
  <c r="C246" i="18"/>
  <c r="B246" i="18" s="1"/>
  <c r="D246" i="18"/>
  <c r="E246" i="18"/>
  <c r="F246" i="18"/>
  <c r="G246" i="18"/>
  <c r="H246" i="18"/>
  <c r="I246" i="18" s="1"/>
  <c r="C247" i="18"/>
  <c r="B247" i="18" s="1"/>
  <c r="D247" i="18"/>
  <c r="E247" i="18"/>
  <c r="F247" i="18"/>
  <c r="G247" i="18"/>
  <c r="H247" i="18"/>
  <c r="I247" i="18" s="1"/>
  <c r="C248" i="18"/>
  <c r="B248" i="18" s="1"/>
  <c r="D248" i="18"/>
  <c r="E248" i="18"/>
  <c r="F248" i="18"/>
  <c r="G248" i="18"/>
  <c r="H248" i="18"/>
  <c r="I248" i="18" s="1"/>
  <c r="C249" i="18"/>
  <c r="B249" i="18" s="1"/>
  <c r="D249" i="18"/>
  <c r="E249" i="18"/>
  <c r="F249" i="18"/>
  <c r="G249" i="18"/>
  <c r="H249" i="18"/>
  <c r="I249" i="18" s="1"/>
  <c r="C250" i="18"/>
  <c r="B250" i="18" s="1"/>
  <c r="D250" i="18"/>
  <c r="E250" i="18"/>
  <c r="F250" i="18"/>
  <c r="G250" i="18"/>
  <c r="H250" i="18"/>
  <c r="I250" i="18" s="1"/>
  <c r="C251" i="18"/>
  <c r="B251" i="18" s="1"/>
  <c r="D251" i="18"/>
  <c r="E251" i="18"/>
  <c r="F251" i="18"/>
  <c r="G251" i="18"/>
  <c r="H251" i="18"/>
  <c r="I251" i="18" s="1"/>
  <c r="C252" i="18"/>
  <c r="B252" i="18" s="1"/>
  <c r="D252" i="18"/>
  <c r="E252" i="18"/>
  <c r="F252" i="18"/>
  <c r="G252" i="18"/>
  <c r="H252" i="18"/>
  <c r="I252" i="18" s="1"/>
  <c r="C253" i="18"/>
  <c r="B253" i="18" s="1"/>
  <c r="D253" i="18"/>
  <c r="E253" i="18"/>
  <c r="F253" i="18"/>
  <c r="G253" i="18"/>
  <c r="H253" i="18"/>
  <c r="I253" i="18" s="1"/>
  <c r="C254" i="18"/>
  <c r="B254" i="18" s="1"/>
  <c r="D254" i="18"/>
  <c r="E254" i="18"/>
  <c r="F254" i="18"/>
  <c r="G254" i="18"/>
  <c r="H254" i="18"/>
  <c r="I254" i="18" s="1"/>
  <c r="C255" i="18"/>
  <c r="B255" i="18" s="1"/>
  <c r="D255" i="18"/>
  <c r="E255" i="18"/>
  <c r="F255" i="18"/>
  <c r="G255" i="18"/>
  <c r="H255" i="18"/>
  <c r="I255" i="18" s="1"/>
  <c r="C256" i="18"/>
  <c r="B256" i="18" s="1"/>
  <c r="D256" i="18"/>
  <c r="E256" i="18"/>
  <c r="F256" i="18"/>
  <c r="G256" i="18"/>
  <c r="H256" i="18"/>
  <c r="I256" i="18" s="1"/>
  <c r="C257" i="18"/>
  <c r="B257" i="18" s="1"/>
  <c r="D257" i="18"/>
  <c r="E257" i="18"/>
  <c r="F257" i="18"/>
  <c r="G257" i="18"/>
  <c r="H257" i="18"/>
  <c r="I257" i="18" s="1"/>
  <c r="C258" i="18"/>
  <c r="B258" i="18" s="1"/>
  <c r="D258" i="18"/>
  <c r="E258" i="18"/>
  <c r="F258" i="18"/>
  <c r="G258" i="18"/>
  <c r="H258" i="18"/>
  <c r="I258" i="18" s="1"/>
  <c r="C259" i="18"/>
  <c r="B259" i="18" s="1"/>
  <c r="D259" i="18"/>
  <c r="E259" i="18"/>
  <c r="F259" i="18"/>
  <c r="G259" i="18"/>
  <c r="H259" i="18"/>
  <c r="I259" i="18" s="1"/>
  <c r="C260" i="18"/>
  <c r="B260" i="18" s="1"/>
  <c r="D260" i="18"/>
  <c r="E260" i="18"/>
  <c r="F260" i="18"/>
  <c r="G260" i="18"/>
  <c r="H260" i="18"/>
  <c r="I260" i="18" s="1"/>
  <c r="C261" i="18"/>
  <c r="B261" i="18" s="1"/>
  <c r="D261" i="18"/>
  <c r="E261" i="18"/>
  <c r="F261" i="18"/>
  <c r="G261" i="18"/>
  <c r="H261" i="18"/>
  <c r="I261" i="18" s="1"/>
  <c r="B262" i="18"/>
  <c r="B263" i="18" s="1"/>
  <c r="D262" i="18"/>
  <c r="D263" i="18" s="1"/>
  <c r="E262" i="18"/>
  <c r="E263" i="18" s="1"/>
  <c r="F262" i="18"/>
  <c r="F263" i="18" s="1"/>
  <c r="G262" i="18"/>
  <c r="G263" i="18" s="1"/>
  <c r="H262" i="18"/>
  <c r="H263" i="18" s="1"/>
  <c r="D242" i="18"/>
  <c r="D241" i="18" s="1"/>
  <c r="E242" i="18"/>
  <c r="E241" i="18" s="1"/>
  <c r="F242" i="18"/>
  <c r="F241" i="18" s="1"/>
  <c r="G242" i="18"/>
  <c r="G241" i="18" s="1"/>
  <c r="H242" i="18"/>
  <c r="H241" i="18" s="1"/>
  <c r="C242" i="18"/>
  <c r="B242" i="18" s="1"/>
  <c r="B241" i="18" s="1"/>
  <c r="A243" i="18"/>
  <c r="M7" i="20" s="1"/>
  <c r="A244" i="18"/>
  <c r="M8" i="20" s="1"/>
  <c r="A245" i="18"/>
  <c r="M9" i="20" s="1"/>
  <c r="A246" i="18"/>
  <c r="M10" i="20" s="1"/>
  <c r="A247" i="18"/>
  <c r="M11" i="20" s="1"/>
  <c r="A248" i="18"/>
  <c r="M12" i="20" s="1"/>
  <c r="A249" i="18"/>
  <c r="M13" i="20" s="1"/>
  <c r="A250" i="18"/>
  <c r="M14" i="20" s="1"/>
  <c r="A251" i="18"/>
  <c r="M15" i="20" s="1"/>
  <c r="A252" i="18"/>
  <c r="M16" i="20" s="1"/>
  <c r="A253" i="18"/>
  <c r="M17" i="20" s="1"/>
  <c r="A254" i="18"/>
  <c r="M18" i="20" s="1"/>
  <c r="A255" i="18"/>
  <c r="M19" i="20" s="1"/>
  <c r="A256" i="18"/>
  <c r="M20" i="20" s="1"/>
  <c r="A257" i="18"/>
  <c r="M21" i="20" s="1"/>
  <c r="A258" i="18"/>
  <c r="M22" i="20" s="1"/>
  <c r="A259" i="18"/>
  <c r="M23" i="20" s="1"/>
  <c r="A260" i="18"/>
  <c r="M24" i="20" s="1"/>
  <c r="A261" i="18"/>
  <c r="M25" i="20" s="1"/>
  <c r="A262" i="18"/>
  <c r="A242" i="18"/>
  <c r="D240" i="18"/>
  <c r="E240" i="18"/>
  <c r="F240" i="18"/>
  <c r="G240" i="18"/>
  <c r="H240" i="18"/>
  <c r="I240" i="18" s="1"/>
  <c r="C240" i="18"/>
  <c r="B240" i="18" s="1"/>
  <c r="A240" i="18"/>
  <c r="B239" i="18"/>
  <c r="B238" i="18"/>
  <c r="C216" i="18"/>
  <c r="B216" i="18" s="1"/>
  <c r="D216" i="18"/>
  <c r="E216" i="18"/>
  <c r="F216" i="18"/>
  <c r="G216" i="18"/>
  <c r="H216" i="18"/>
  <c r="C217" i="18"/>
  <c r="B217" i="18" s="1"/>
  <c r="D217" i="18"/>
  <c r="E217" i="18"/>
  <c r="F217" i="18"/>
  <c r="G217" i="18"/>
  <c r="H217" i="18"/>
  <c r="C218" i="18"/>
  <c r="B218" i="18" s="1"/>
  <c r="D218" i="18"/>
  <c r="E218" i="18"/>
  <c r="F218" i="18"/>
  <c r="G218" i="18"/>
  <c r="H218" i="18"/>
  <c r="C219" i="18"/>
  <c r="B219" i="18" s="1"/>
  <c r="D219" i="18"/>
  <c r="E219" i="18"/>
  <c r="F219" i="18"/>
  <c r="G219" i="18"/>
  <c r="H219" i="18"/>
  <c r="C220" i="18"/>
  <c r="B220" i="18" s="1"/>
  <c r="D220" i="18"/>
  <c r="E220" i="18"/>
  <c r="F220" i="18"/>
  <c r="G220" i="18"/>
  <c r="H220" i="18"/>
  <c r="C221" i="18"/>
  <c r="B221" i="18" s="1"/>
  <c r="D221" i="18"/>
  <c r="E221" i="18"/>
  <c r="F221" i="18"/>
  <c r="G221" i="18"/>
  <c r="H221" i="18"/>
  <c r="C222" i="18"/>
  <c r="B222" i="18" s="1"/>
  <c r="D222" i="18"/>
  <c r="E222" i="18"/>
  <c r="F222" i="18"/>
  <c r="G222" i="18"/>
  <c r="H222" i="18"/>
  <c r="C223" i="18"/>
  <c r="B223" i="18" s="1"/>
  <c r="D223" i="18"/>
  <c r="E223" i="18"/>
  <c r="F223" i="18"/>
  <c r="G223" i="18"/>
  <c r="H223" i="18"/>
  <c r="C224" i="18"/>
  <c r="B224" i="18" s="1"/>
  <c r="D224" i="18"/>
  <c r="E224" i="18"/>
  <c r="F224" i="18"/>
  <c r="G224" i="18"/>
  <c r="H224" i="18"/>
  <c r="C225" i="18"/>
  <c r="B225" i="18" s="1"/>
  <c r="D225" i="18"/>
  <c r="E225" i="18"/>
  <c r="F225" i="18"/>
  <c r="G225" i="18"/>
  <c r="H225" i="18"/>
  <c r="C226" i="18"/>
  <c r="B226" i="18" s="1"/>
  <c r="D226" i="18"/>
  <c r="E226" i="18"/>
  <c r="F226" i="18"/>
  <c r="G226" i="18"/>
  <c r="H226" i="18"/>
  <c r="C227" i="18"/>
  <c r="B227" i="18" s="1"/>
  <c r="D227" i="18"/>
  <c r="E227" i="18"/>
  <c r="F227" i="18"/>
  <c r="G227" i="18"/>
  <c r="H227" i="18"/>
  <c r="C228" i="18"/>
  <c r="B228" i="18" s="1"/>
  <c r="D228" i="18"/>
  <c r="E228" i="18"/>
  <c r="F228" i="18"/>
  <c r="G228" i="18"/>
  <c r="H228" i="18"/>
  <c r="C229" i="18"/>
  <c r="B229" i="18" s="1"/>
  <c r="D229" i="18"/>
  <c r="E229" i="18"/>
  <c r="F229" i="18"/>
  <c r="G229" i="18"/>
  <c r="H229" i="18"/>
  <c r="C230" i="18"/>
  <c r="B230" i="18" s="1"/>
  <c r="D230" i="18"/>
  <c r="E230" i="18"/>
  <c r="F230" i="18"/>
  <c r="G230" i="18"/>
  <c r="H230" i="18"/>
  <c r="C231" i="18"/>
  <c r="B231" i="18" s="1"/>
  <c r="D231" i="18"/>
  <c r="E231" i="18"/>
  <c r="F231" i="18"/>
  <c r="G231" i="18"/>
  <c r="H231" i="18"/>
  <c r="C232" i="18"/>
  <c r="B232" i="18" s="1"/>
  <c r="D232" i="18"/>
  <c r="E232" i="18"/>
  <c r="F232" i="18"/>
  <c r="G232" i="18"/>
  <c r="H232" i="18"/>
  <c r="C233" i="18"/>
  <c r="B233" i="18" s="1"/>
  <c r="D233" i="18"/>
  <c r="E233" i="18"/>
  <c r="F233" i="18"/>
  <c r="G233" i="18"/>
  <c r="H233" i="18"/>
  <c r="C234" i="18"/>
  <c r="B234" i="18" s="1"/>
  <c r="D234" i="18"/>
  <c r="E234" i="18"/>
  <c r="F234" i="18"/>
  <c r="G234" i="18"/>
  <c r="H234" i="18"/>
  <c r="B235" i="18"/>
  <c r="B236" i="18" s="1"/>
  <c r="D235" i="18"/>
  <c r="E235" i="18"/>
  <c r="F235" i="18"/>
  <c r="G235" i="18"/>
  <c r="H235" i="18"/>
  <c r="D215" i="18"/>
  <c r="D214" i="18" s="1"/>
  <c r="E215" i="18"/>
  <c r="E214" i="18" s="1"/>
  <c r="F215" i="18"/>
  <c r="F214" i="18" s="1"/>
  <c r="G215" i="18"/>
  <c r="G214" i="18" s="1"/>
  <c r="H215" i="18"/>
  <c r="H214" i="18" s="1"/>
  <c r="C215" i="18"/>
  <c r="C214" i="18" s="1"/>
  <c r="A216" i="18"/>
  <c r="A217" i="18"/>
  <c r="A218" i="18"/>
  <c r="A219" i="18"/>
  <c r="A220" i="18"/>
  <c r="A221" i="18"/>
  <c r="A222" i="18"/>
  <c r="A223" i="18"/>
  <c r="A224" i="18"/>
  <c r="A225" i="18"/>
  <c r="A226" i="18"/>
  <c r="A227" i="18"/>
  <c r="A228" i="18"/>
  <c r="A229" i="18"/>
  <c r="A230" i="18"/>
  <c r="A231" i="18"/>
  <c r="A232" i="18"/>
  <c r="A233" i="18"/>
  <c r="A234" i="18"/>
  <c r="A235" i="18"/>
  <c r="A236" i="18" s="1"/>
  <c r="J27" i="20" s="1"/>
  <c r="A215" i="18"/>
  <c r="A214" i="18" s="1"/>
  <c r="J5" i="20" s="1"/>
  <c r="D213" i="18"/>
  <c r="E213" i="18"/>
  <c r="F213" i="18"/>
  <c r="G213" i="18"/>
  <c r="H213" i="18"/>
  <c r="C213" i="18"/>
  <c r="B213" i="18" s="1"/>
  <c r="C199" i="18"/>
  <c r="B199" i="18" s="1"/>
  <c r="D199" i="18"/>
  <c r="E199" i="18"/>
  <c r="F199" i="18"/>
  <c r="G199" i="18"/>
  <c r="H199" i="18"/>
  <c r="I199" i="18"/>
  <c r="J199" i="18"/>
  <c r="K199" i="18"/>
  <c r="C200" i="18"/>
  <c r="B200" i="18" s="1"/>
  <c r="D200" i="18"/>
  <c r="E200" i="18"/>
  <c r="F200" i="18"/>
  <c r="G200" i="18"/>
  <c r="H200" i="18"/>
  <c r="I200" i="18"/>
  <c r="J200" i="18"/>
  <c r="K200" i="18"/>
  <c r="C201" i="18"/>
  <c r="B201" i="18" s="1"/>
  <c r="D201" i="18"/>
  <c r="E201" i="18"/>
  <c r="F201" i="18"/>
  <c r="G201" i="18"/>
  <c r="H201" i="18"/>
  <c r="I201" i="18"/>
  <c r="J201" i="18"/>
  <c r="K201" i="18"/>
  <c r="C202" i="18"/>
  <c r="B202" i="18" s="1"/>
  <c r="D202" i="18"/>
  <c r="E202" i="18"/>
  <c r="F202" i="18"/>
  <c r="G202" i="18"/>
  <c r="H202" i="18"/>
  <c r="I202" i="18"/>
  <c r="J202" i="18"/>
  <c r="K202" i="18"/>
  <c r="C203" i="18"/>
  <c r="B203" i="18" s="1"/>
  <c r="D203" i="18"/>
  <c r="E203" i="18"/>
  <c r="F203" i="18"/>
  <c r="G203" i="18"/>
  <c r="H203" i="18"/>
  <c r="I203" i="18"/>
  <c r="J203" i="18"/>
  <c r="K203" i="18"/>
  <c r="C204" i="18"/>
  <c r="B204" i="18" s="1"/>
  <c r="D204" i="18"/>
  <c r="E204" i="18"/>
  <c r="F204" i="18"/>
  <c r="G204" i="18"/>
  <c r="H204" i="18"/>
  <c r="I204" i="18"/>
  <c r="J204" i="18"/>
  <c r="K204" i="18"/>
  <c r="C205" i="18"/>
  <c r="B205" i="18" s="1"/>
  <c r="D205" i="18"/>
  <c r="E205" i="18"/>
  <c r="F205" i="18"/>
  <c r="G205" i="18"/>
  <c r="H205" i="18"/>
  <c r="I205" i="18"/>
  <c r="J205" i="18"/>
  <c r="K205" i="18"/>
  <c r="C206" i="18"/>
  <c r="B206" i="18" s="1"/>
  <c r="D206" i="18"/>
  <c r="E206" i="18"/>
  <c r="F206" i="18"/>
  <c r="G206" i="18"/>
  <c r="H206" i="18"/>
  <c r="I206" i="18"/>
  <c r="J206" i="18"/>
  <c r="K206" i="18"/>
  <c r="C207" i="18"/>
  <c r="B207" i="18" s="1"/>
  <c r="D207" i="18"/>
  <c r="E207" i="18"/>
  <c r="F207" i="18"/>
  <c r="G207" i="18"/>
  <c r="H207" i="18"/>
  <c r="I207" i="18"/>
  <c r="J207" i="18"/>
  <c r="K207" i="18"/>
  <c r="C208" i="18"/>
  <c r="B208" i="18" s="1"/>
  <c r="B209" i="18" s="1"/>
  <c r="D208" i="18"/>
  <c r="E208" i="18"/>
  <c r="F208" i="18"/>
  <c r="G208" i="18"/>
  <c r="H208" i="18"/>
  <c r="I208" i="18"/>
  <c r="J208" i="18"/>
  <c r="K208" i="18"/>
  <c r="D198" i="18"/>
  <c r="D197" i="18" s="1"/>
  <c r="E198" i="18"/>
  <c r="E197" i="18" s="1"/>
  <c r="F198" i="18"/>
  <c r="F197" i="18" s="1"/>
  <c r="G198" i="18"/>
  <c r="G197" i="18" s="1"/>
  <c r="H198" i="18"/>
  <c r="H197" i="18" s="1"/>
  <c r="I198" i="18"/>
  <c r="I197" i="18" s="1"/>
  <c r="J198" i="18"/>
  <c r="J197" i="18" s="1"/>
  <c r="K198" i="18"/>
  <c r="K197" i="18" s="1"/>
  <c r="C198" i="18"/>
  <c r="C197" i="18" s="1"/>
  <c r="A199" i="18"/>
  <c r="A200" i="18"/>
  <c r="A201" i="18"/>
  <c r="A202" i="18"/>
  <c r="A203" i="18"/>
  <c r="A204" i="18"/>
  <c r="A205" i="18"/>
  <c r="A206" i="18"/>
  <c r="A207" i="18"/>
  <c r="A208" i="18"/>
  <c r="A198" i="18"/>
  <c r="A197" i="18" s="1"/>
  <c r="D196" i="18"/>
  <c r="E196" i="18"/>
  <c r="F196" i="18"/>
  <c r="G196" i="18"/>
  <c r="H196" i="18"/>
  <c r="I196" i="18"/>
  <c r="J196" i="18"/>
  <c r="K196" i="18"/>
  <c r="C196" i="18"/>
  <c r="B196" i="18" s="1"/>
  <c r="C180" i="18"/>
  <c r="B180" i="18" s="1"/>
  <c r="D180" i="18"/>
  <c r="E180" i="18"/>
  <c r="F180" i="18"/>
  <c r="G180" i="18"/>
  <c r="H180" i="18"/>
  <c r="I180" i="18"/>
  <c r="J180" i="18"/>
  <c r="K180" i="18"/>
  <c r="L180" i="18"/>
  <c r="M180" i="18"/>
  <c r="C181" i="18"/>
  <c r="B181" i="18" s="1"/>
  <c r="D181" i="18"/>
  <c r="E181" i="18"/>
  <c r="F181" i="18"/>
  <c r="G181" i="18"/>
  <c r="H181" i="18"/>
  <c r="I181" i="18"/>
  <c r="J181" i="18"/>
  <c r="K181" i="18"/>
  <c r="L181" i="18"/>
  <c r="M181" i="18"/>
  <c r="C182" i="18"/>
  <c r="B182" i="18" s="1"/>
  <c r="D182" i="18"/>
  <c r="E182" i="18"/>
  <c r="F182" i="18"/>
  <c r="G182" i="18"/>
  <c r="H182" i="18"/>
  <c r="I182" i="18"/>
  <c r="J182" i="18"/>
  <c r="K182" i="18"/>
  <c r="L182" i="18"/>
  <c r="M182" i="18"/>
  <c r="C183" i="18"/>
  <c r="B183" i="18" s="1"/>
  <c r="D183" i="18"/>
  <c r="E183" i="18"/>
  <c r="F183" i="18"/>
  <c r="G183" i="18"/>
  <c r="H183" i="18"/>
  <c r="I183" i="18"/>
  <c r="J183" i="18"/>
  <c r="K183" i="18"/>
  <c r="L183" i="18"/>
  <c r="M183" i="18"/>
  <c r="C184" i="18"/>
  <c r="B184" i="18" s="1"/>
  <c r="D184" i="18"/>
  <c r="E184" i="18"/>
  <c r="F184" i="18"/>
  <c r="G184" i="18"/>
  <c r="H184" i="18"/>
  <c r="I184" i="18"/>
  <c r="J184" i="18"/>
  <c r="K184" i="18"/>
  <c r="L184" i="18"/>
  <c r="M184" i="18"/>
  <c r="C185" i="18"/>
  <c r="B185" i="18" s="1"/>
  <c r="D185" i="18"/>
  <c r="E185" i="18"/>
  <c r="F185" i="18"/>
  <c r="G185" i="18"/>
  <c r="H185" i="18"/>
  <c r="I185" i="18"/>
  <c r="J185" i="18"/>
  <c r="K185" i="18"/>
  <c r="L185" i="18"/>
  <c r="M185" i="18"/>
  <c r="C186" i="18"/>
  <c r="B186" i="18" s="1"/>
  <c r="D186" i="18"/>
  <c r="E186" i="18"/>
  <c r="F186" i="18"/>
  <c r="G186" i="18"/>
  <c r="H186" i="18"/>
  <c r="I186" i="18"/>
  <c r="J186" i="18"/>
  <c r="K186" i="18"/>
  <c r="L186" i="18"/>
  <c r="M186" i="18"/>
  <c r="C187" i="18"/>
  <c r="B187" i="18" s="1"/>
  <c r="D187" i="18"/>
  <c r="E187" i="18"/>
  <c r="F187" i="18"/>
  <c r="G187" i="18"/>
  <c r="H187" i="18"/>
  <c r="I187" i="18"/>
  <c r="J187" i="18"/>
  <c r="K187" i="18"/>
  <c r="L187" i="18"/>
  <c r="M187" i="18"/>
  <c r="C188" i="18"/>
  <c r="B188" i="18" s="1"/>
  <c r="D188" i="18"/>
  <c r="E188" i="18"/>
  <c r="F188" i="18"/>
  <c r="G188" i="18"/>
  <c r="H188" i="18"/>
  <c r="I188" i="18"/>
  <c r="J188" i="18"/>
  <c r="K188" i="18"/>
  <c r="L188" i="18"/>
  <c r="M188" i="18"/>
  <c r="C189" i="18"/>
  <c r="B189" i="18" s="1"/>
  <c r="D189" i="18"/>
  <c r="E189" i="18"/>
  <c r="F189" i="18"/>
  <c r="G189" i="18"/>
  <c r="H189" i="18"/>
  <c r="I189" i="18"/>
  <c r="J189" i="18"/>
  <c r="K189" i="18"/>
  <c r="L189" i="18"/>
  <c r="M189" i="18"/>
  <c r="C190" i="18"/>
  <c r="B190" i="18" s="1"/>
  <c r="D190" i="18"/>
  <c r="E190" i="18"/>
  <c r="F190" i="18"/>
  <c r="G190" i="18"/>
  <c r="H190" i="18"/>
  <c r="I190" i="18"/>
  <c r="J190" i="18"/>
  <c r="K190" i="18"/>
  <c r="L190" i="18"/>
  <c r="M190" i="18"/>
  <c r="C191" i="18"/>
  <c r="B191" i="18" s="1"/>
  <c r="B192" i="18" s="1"/>
  <c r="D191" i="18"/>
  <c r="E191" i="18"/>
  <c r="F191" i="18"/>
  <c r="G191" i="18"/>
  <c r="H191" i="18"/>
  <c r="I191" i="18"/>
  <c r="J191" i="18"/>
  <c r="K191" i="18"/>
  <c r="L191" i="18"/>
  <c r="M191" i="18"/>
  <c r="D179" i="18"/>
  <c r="D178" i="18" s="1"/>
  <c r="E179" i="18"/>
  <c r="E178" i="18" s="1"/>
  <c r="F179" i="18"/>
  <c r="F178" i="18" s="1"/>
  <c r="G179" i="18"/>
  <c r="G178" i="18" s="1"/>
  <c r="H179" i="18"/>
  <c r="H178" i="18" s="1"/>
  <c r="I179" i="18"/>
  <c r="I178" i="18" s="1"/>
  <c r="J179" i="18"/>
  <c r="J178" i="18" s="1"/>
  <c r="K179" i="18"/>
  <c r="K178" i="18" s="1"/>
  <c r="L179" i="18"/>
  <c r="L178" i="18" s="1"/>
  <c r="M179" i="18"/>
  <c r="M178" i="18" s="1"/>
  <c r="C179" i="18"/>
  <c r="B179" i="18" s="1"/>
  <c r="B178" i="18" s="1"/>
  <c r="A180" i="18"/>
  <c r="A181" i="18"/>
  <c r="A182" i="18"/>
  <c r="A183" i="18"/>
  <c r="A184" i="18"/>
  <c r="A185" i="18"/>
  <c r="A186" i="18"/>
  <c r="A187" i="18"/>
  <c r="A188" i="18"/>
  <c r="A189" i="18"/>
  <c r="A190" i="18"/>
  <c r="A191" i="18"/>
  <c r="A179" i="18"/>
  <c r="A178" i="18" s="1"/>
  <c r="D177" i="18"/>
  <c r="E177" i="18"/>
  <c r="F177" i="18"/>
  <c r="G177" i="18"/>
  <c r="H177" i="18"/>
  <c r="I177" i="18"/>
  <c r="J177" i="18"/>
  <c r="K177" i="18"/>
  <c r="L177" i="18"/>
  <c r="M177" i="18"/>
  <c r="C177" i="18"/>
  <c r="B177" i="18" s="1"/>
  <c r="C161" i="18"/>
  <c r="B161" i="18" s="1"/>
  <c r="D161" i="18"/>
  <c r="E161" i="18"/>
  <c r="F161" i="18"/>
  <c r="G161" i="18"/>
  <c r="H161" i="18"/>
  <c r="I161" i="18"/>
  <c r="J161" i="18"/>
  <c r="K161" i="18"/>
  <c r="L161" i="18"/>
  <c r="M161" i="18"/>
  <c r="C162" i="18"/>
  <c r="B162" i="18" s="1"/>
  <c r="D162" i="18"/>
  <c r="E162" i="18"/>
  <c r="F162" i="18"/>
  <c r="G162" i="18"/>
  <c r="H162" i="18"/>
  <c r="I162" i="18"/>
  <c r="J162" i="18"/>
  <c r="K162" i="18"/>
  <c r="L162" i="18"/>
  <c r="M162" i="18"/>
  <c r="C163" i="18"/>
  <c r="B163" i="18" s="1"/>
  <c r="D163" i="18"/>
  <c r="E163" i="18"/>
  <c r="F163" i="18"/>
  <c r="G163" i="18"/>
  <c r="H163" i="18"/>
  <c r="I163" i="18"/>
  <c r="J163" i="18"/>
  <c r="K163" i="18"/>
  <c r="L163" i="18"/>
  <c r="M163" i="18"/>
  <c r="C164" i="18"/>
  <c r="B164" i="18" s="1"/>
  <c r="D164" i="18"/>
  <c r="E164" i="18"/>
  <c r="F164" i="18"/>
  <c r="G164" i="18"/>
  <c r="H164" i="18"/>
  <c r="I164" i="18"/>
  <c r="J164" i="18"/>
  <c r="K164" i="18"/>
  <c r="L164" i="18"/>
  <c r="M164" i="18"/>
  <c r="C165" i="18"/>
  <c r="B165" i="18" s="1"/>
  <c r="D165" i="18"/>
  <c r="E165" i="18"/>
  <c r="F165" i="18"/>
  <c r="G165" i="18"/>
  <c r="H165" i="18"/>
  <c r="I165" i="18"/>
  <c r="J165" i="18"/>
  <c r="K165" i="18"/>
  <c r="L165" i="18"/>
  <c r="M165" i="18"/>
  <c r="C166" i="18"/>
  <c r="B166" i="18" s="1"/>
  <c r="D166" i="18"/>
  <c r="E166" i="18"/>
  <c r="F166" i="18"/>
  <c r="G166" i="18"/>
  <c r="H166" i="18"/>
  <c r="I166" i="18"/>
  <c r="J166" i="18"/>
  <c r="K166" i="18"/>
  <c r="L166" i="18"/>
  <c r="M166" i="18"/>
  <c r="C167" i="18"/>
  <c r="B167" i="18" s="1"/>
  <c r="D167" i="18"/>
  <c r="E167" i="18"/>
  <c r="F167" i="18"/>
  <c r="G167" i="18"/>
  <c r="H167" i="18"/>
  <c r="I167" i="18"/>
  <c r="J167" i="18"/>
  <c r="K167" i="18"/>
  <c r="L167" i="18"/>
  <c r="M167" i="18"/>
  <c r="C168" i="18"/>
  <c r="B168" i="18" s="1"/>
  <c r="D168" i="18"/>
  <c r="E168" i="18"/>
  <c r="F168" i="18"/>
  <c r="G168" i="18"/>
  <c r="H168" i="18"/>
  <c r="I168" i="18"/>
  <c r="J168" i="18"/>
  <c r="K168" i="18"/>
  <c r="L168" i="18"/>
  <c r="M168" i="18"/>
  <c r="C169" i="18"/>
  <c r="B169" i="18" s="1"/>
  <c r="D169" i="18"/>
  <c r="E169" i="18"/>
  <c r="F169" i="18"/>
  <c r="G169" i="18"/>
  <c r="H169" i="18"/>
  <c r="I169" i="18"/>
  <c r="J169" i="18"/>
  <c r="K169" i="18"/>
  <c r="L169" i="18"/>
  <c r="M169" i="18"/>
  <c r="C170" i="18"/>
  <c r="B170" i="18" s="1"/>
  <c r="D170" i="18"/>
  <c r="E170" i="18"/>
  <c r="F170" i="18"/>
  <c r="G170" i="18"/>
  <c r="H170" i="18"/>
  <c r="I170" i="18"/>
  <c r="J170" i="18"/>
  <c r="K170" i="18"/>
  <c r="L170" i="18"/>
  <c r="M170" i="18"/>
  <c r="C171" i="18"/>
  <c r="B171" i="18" s="1"/>
  <c r="D171" i="18"/>
  <c r="E171" i="18"/>
  <c r="F171" i="18"/>
  <c r="G171" i="18"/>
  <c r="H171" i="18"/>
  <c r="I171" i="18"/>
  <c r="J171" i="18"/>
  <c r="K171" i="18"/>
  <c r="L171" i="18"/>
  <c r="M171" i="18"/>
  <c r="C172" i="18"/>
  <c r="B172" i="18" s="1"/>
  <c r="B173" i="18" s="1"/>
  <c r="D172" i="18"/>
  <c r="E172" i="18"/>
  <c r="F172" i="18"/>
  <c r="G172" i="18"/>
  <c r="H172" i="18"/>
  <c r="I172" i="18"/>
  <c r="J172" i="18"/>
  <c r="K172" i="18"/>
  <c r="L172" i="18"/>
  <c r="M172" i="18"/>
  <c r="D160" i="18"/>
  <c r="D159" i="18" s="1"/>
  <c r="E160" i="18"/>
  <c r="E159" i="18" s="1"/>
  <c r="F160" i="18"/>
  <c r="F159" i="18" s="1"/>
  <c r="G160" i="18"/>
  <c r="G159" i="18" s="1"/>
  <c r="H160" i="18"/>
  <c r="H159" i="18" s="1"/>
  <c r="I160" i="18"/>
  <c r="I159" i="18" s="1"/>
  <c r="J160" i="18"/>
  <c r="J159" i="18" s="1"/>
  <c r="K160" i="18"/>
  <c r="K159" i="18" s="1"/>
  <c r="L160" i="18"/>
  <c r="L159" i="18" s="1"/>
  <c r="M160" i="18"/>
  <c r="M159" i="18" s="1"/>
  <c r="C160" i="18"/>
  <c r="B160" i="18" s="1"/>
  <c r="B159" i="18" s="1"/>
  <c r="A161" i="18"/>
  <c r="A162" i="18"/>
  <c r="A163" i="18"/>
  <c r="A164" i="18"/>
  <c r="A165" i="18"/>
  <c r="A166" i="18"/>
  <c r="A167" i="18"/>
  <c r="A168" i="18"/>
  <c r="A169" i="18"/>
  <c r="A170" i="18"/>
  <c r="A171" i="18"/>
  <c r="A172" i="18"/>
  <c r="A160" i="18"/>
  <c r="A159" i="18" s="1"/>
  <c r="D158" i="18"/>
  <c r="E158" i="18"/>
  <c r="F158" i="18"/>
  <c r="G158" i="18"/>
  <c r="H158" i="18"/>
  <c r="I158" i="18"/>
  <c r="J158" i="18"/>
  <c r="K158" i="18"/>
  <c r="L158" i="18"/>
  <c r="M158" i="18"/>
  <c r="C158" i="18"/>
  <c r="B158" i="18" s="1"/>
  <c r="C143" i="18"/>
  <c r="B143" i="18" s="1"/>
  <c r="D143" i="18"/>
  <c r="E143" i="18"/>
  <c r="F143" i="18"/>
  <c r="G143" i="18"/>
  <c r="C144" i="18"/>
  <c r="B144" i="18" s="1"/>
  <c r="D144" i="18"/>
  <c r="E144" i="18"/>
  <c r="F144" i="18"/>
  <c r="G144" i="18"/>
  <c r="C145" i="18"/>
  <c r="B145" i="18" s="1"/>
  <c r="D145" i="18"/>
  <c r="E145" i="18"/>
  <c r="F145" i="18"/>
  <c r="G145" i="18"/>
  <c r="C146" i="18"/>
  <c r="B146" i="18" s="1"/>
  <c r="D146" i="18"/>
  <c r="E146" i="18"/>
  <c r="F146" i="18"/>
  <c r="G146" i="18"/>
  <c r="C147" i="18"/>
  <c r="B147" i="18" s="1"/>
  <c r="D147" i="18"/>
  <c r="E147" i="18"/>
  <c r="F147" i="18"/>
  <c r="G147" i="18"/>
  <c r="C148" i="18"/>
  <c r="B148" i="18" s="1"/>
  <c r="D148" i="18"/>
  <c r="E148" i="18"/>
  <c r="F148" i="18"/>
  <c r="G148" i="18"/>
  <c r="C149" i="18"/>
  <c r="B149" i="18" s="1"/>
  <c r="D149" i="18"/>
  <c r="E149" i="18"/>
  <c r="F149" i="18"/>
  <c r="G149" i="18"/>
  <c r="C150" i="18"/>
  <c r="B150" i="18" s="1"/>
  <c r="D150" i="18"/>
  <c r="E150" i="18"/>
  <c r="F150" i="18"/>
  <c r="G150" i="18"/>
  <c r="C151" i="18"/>
  <c r="B151" i="18" s="1"/>
  <c r="D151" i="18"/>
  <c r="E151" i="18"/>
  <c r="F151" i="18"/>
  <c r="G151" i="18"/>
  <c r="C152" i="18"/>
  <c r="B152" i="18" s="1"/>
  <c r="D152" i="18"/>
  <c r="E152" i="18"/>
  <c r="F152" i="18"/>
  <c r="G152" i="18"/>
  <c r="C153" i="18"/>
  <c r="B153" i="18" s="1"/>
  <c r="B154" i="18" s="1"/>
  <c r="D153" i="18"/>
  <c r="E153" i="18"/>
  <c r="F153" i="18"/>
  <c r="G153" i="18"/>
  <c r="D142" i="18"/>
  <c r="D141" i="18" s="1"/>
  <c r="E142" i="18"/>
  <c r="E141" i="18" s="1"/>
  <c r="F142" i="18"/>
  <c r="F141" i="18" s="1"/>
  <c r="G142" i="18"/>
  <c r="G141" i="18" s="1"/>
  <c r="C142" i="18"/>
  <c r="C141" i="18" s="1"/>
  <c r="D140" i="18"/>
  <c r="E140" i="18"/>
  <c r="F140" i="18"/>
  <c r="G140" i="18"/>
  <c r="C140" i="18"/>
  <c r="B140" i="18" s="1"/>
  <c r="A143" i="18"/>
  <c r="A144" i="18"/>
  <c r="A145" i="18"/>
  <c r="A146" i="18"/>
  <c r="A147" i="18"/>
  <c r="A148" i="18"/>
  <c r="A149" i="18"/>
  <c r="A150" i="18"/>
  <c r="A151" i="18"/>
  <c r="A152" i="18"/>
  <c r="A153" i="18"/>
  <c r="A142" i="18"/>
  <c r="A141" i="18" s="1"/>
  <c r="C124" i="18"/>
  <c r="B124" i="18" s="1"/>
  <c r="D124" i="18"/>
  <c r="E124" i="18"/>
  <c r="F124" i="18"/>
  <c r="G124" i="18"/>
  <c r="H124" i="18"/>
  <c r="I124" i="18"/>
  <c r="J124" i="18"/>
  <c r="K124" i="18"/>
  <c r="L124" i="18"/>
  <c r="M124" i="18"/>
  <c r="C125" i="18"/>
  <c r="B125" i="18" s="1"/>
  <c r="D125" i="18"/>
  <c r="E125" i="18"/>
  <c r="F125" i="18"/>
  <c r="G125" i="18"/>
  <c r="H125" i="18"/>
  <c r="I125" i="18"/>
  <c r="J125" i="18"/>
  <c r="K125" i="18"/>
  <c r="L125" i="18"/>
  <c r="M125" i="18"/>
  <c r="C126" i="18"/>
  <c r="B126" i="18" s="1"/>
  <c r="D126" i="18"/>
  <c r="E126" i="18"/>
  <c r="F126" i="18"/>
  <c r="G126" i="18"/>
  <c r="H126" i="18"/>
  <c r="I126" i="18"/>
  <c r="J126" i="18"/>
  <c r="K126" i="18"/>
  <c r="L126" i="18"/>
  <c r="M126" i="18"/>
  <c r="C127" i="18"/>
  <c r="B127" i="18" s="1"/>
  <c r="D127" i="18"/>
  <c r="E127" i="18"/>
  <c r="F127" i="18"/>
  <c r="G127" i="18"/>
  <c r="H127" i="18"/>
  <c r="I127" i="18"/>
  <c r="J127" i="18"/>
  <c r="K127" i="18"/>
  <c r="L127" i="18"/>
  <c r="M127" i="18"/>
  <c r="C128" i="18"/>
  <c r="B128" i="18" s="1"/>
  <c r="D128" i="18"/>
  <c r="E128" i="18"/>
  <c r="F128" i="18"/>
  <c r="G128" i="18"/>
  <c r="H128" i="18"/>
  <c r="I128" i="18"/>
  <c r="J128" i="18"/>
  <c r="K128" i="18"/>
  <c r="L128" i="18"/>
  <c r="M128" i="18"/>
  <c r="C129" i="18"/>
  <c r="B129" i="18" s="1"/>
  <c r="D129" i="18"/>
  <c r="E129" i="18"/>
  <c r="F129" i="18"/>
  <c r="G129" i="18"/>
  <c r="H129" i="18"/>
  <c r="I129" i="18"/>
  <c r="J129" i="18"/>
  <c r="K129" i="18"/>
  <c r="L129" i="18"/>
  <c r="M129" i="18"/>
  <c r="C130" i="18"/>
  <c r="B130" i="18" s="1"/>
  <c r="D130" i="18"/>
  <c r="E130" i="18"/>
  <c r="F130" i="18"/>
  <c r="G130" i="18"/>
  <c r="H130" i="18"/>
  <c r="I130" i="18"/>
  <c r="J130" i="18"/>
  <c r="K130" i="18"/>
  <c r="L130" i="18"/>
  <c r="M130" i="18"/>
  <c r="C131" i="18"/>
  <c r="B131" i="18" s="1"/>
  <c r="D131" i="18"/>
  <c r="E131" i="18"/>
  <c r="F131" i="18"/>
  <c r="G131" i="18"/>
  <c r="H131" i="18"/>
  <c r="I131" i="18"/>
  <c r="J131" i="18"/>
  <c r="K131" i="18"/>
  <c r="L131" i="18"/>
  <c r="M131" i="18"/>
  <c r="C132" i="18"/>
  <c r="B132" i="18" s="1"/>
  <c r="D132" i="18"/>
  <c r="E132" i="18"/>
  <c r="F132" i="18"/>
  <c r="G132" i="18"/>
  <c r="H132" i="18"/>
  <c r="I132" i="18"/>
  <c r="J132" i="18"/>
  <c r="K132" i="18"/>
  <c r="L132" i="18"/>
  <c r="M132" i="18"/>
  <c r="C133" i="18"/>
  <c r="B133" i="18" s="1"/>
  <c r="D133" i="18"/>
  <c r="E133" i="18"/>
  <c r="F133" i="18"/>
  <c r="G133" i="18"/>
  <c r="H133" i="18"/>
  <c r="I133" i="18"/>
  <c r="J133" i="18"/>
  <c r="K133" i="18"/>
  <c r="L133" i="18"/>
  <c r="M133" i="18"/>
  <c r="C134" i="18"/>
  <c r="B134" i="18" s="1"/>
  <c r="D134" i="18"/>
  <c r="E134" i="18"/>
  <c r="F134" i="18"/>
  <c r="G134" i="18"/>
  <c r="H134" i="18"/>
  <c r="I134" i="18"/>
  <c r="J134" i="18"/>
  <c r="K134" i="18"/>
  <c r="L134" i="18"/>
  <c r="M134" i="18"/>
  <c r="C135" i="18"/>
  <c r="B135" i="18" s="1"/>
  <c r="B136" i="18" s="1"/>
  <c r="D135" i="18"/>
  <c r="E135" i="18"/>
  <c r="F135" i="18"/>
  <c r="G135" i="18"/>
  <c r="H135" i="18"/>
  <c r="I135" i="18"/>
  <c r="J135" i="18"/>
  <c r="K135" i="18"/>
  <c r="L135" i="18"/>
  <c r="M135" i="18"/>
  <c r="D123" i="18"/>
  <c r="D122" i="18" s="1"/>
  <c r="E123" i="18"/>
  <c r="E122" i="18" s="1"/>
  <c r="F123" i="18"/>
  <c r="F122" i="18" s="1"/>
  <c r="G123" i="18"/>
  <c r="G122" i="18" s="1"/>
  <c r="H123" i="18"/>
  <c r="H122" i="18" s="1"/>
  <c r="I123" i="18"/>
  <c r="I122" i="18" s="1"/>
  <c r="J123" i="18"/>
  <c r="J122" i="18" s="1"/>
  <c r="K123" i="18"/>
  <c r="K122" i="18" s="1"/>
  <c r="L123" i="18"/>
  <c r="L122" i="18" s="1"/>
  <c r="M123" i="18"/>
  <c r="M122" i="18" s="1"/>
  <c r="C123" i="18"/>
  <c r="B123" i="18" s="1"/>
  <c r="B122" i="18" s="1"/>
  <c r="A124" i="18"/>
  <c r="A125" i="18"/>
  <c r="A126" i="18"/>
  <c r="A127" i="18"/>
  <c r="A128" i="18"/>
  <c r="A129" i="18"/>
  <c r="A130" i="18"/>
  <c r="A131" i="18"/>
  <c r="A132" i="18"/>
  <c r="A133" i="18"/>
  <c r="A134" i="18"/>
  <c r="A135" i="18"/>
  <c r="A123" i="18"/>
  <c r="A122" i="18" s="1"/>
  <c r="D121" i="18"/>
  <c r="E121" i="18"/>
  <c r="F121" i="18"/>
  <c r="G121" i="18"/>
  <c r="H121" i="18"/>
  <c r="I121" i="18"/>
  <c r="J121" i="18"/>
  <c r="K121" i="18"/>
  <c r="L121" i="18"/>
  <c r="M121" i="18"/>
  <c r="C121" i="18"/>
  <c r="B121" i="18" s="1"/>
  <c r="C110" i="18"/>
  <c r="B110" i="18" s="1"/>
  <c r="D110" i="18"/>
  <c r="E110" i="18"/>
  <c r="F110" i="18"/>
  <c r="G110" i="18"/>
  <c r="H110" i="18"/>
  <c r="I110" i="18"/>
  <c r="J110" i="18"/>
  <c r="C111" i="18"/>
  <c r="B111" i="18" s="1"/>
  <c r="D111" i="18"/>
  <c r="E111" i="18"/>
  <c r="F111" i="18"/>
  <c r="G111" i="18"/>
  <c r="H111" i="18"/>
  <c r="I111" i="18"/>
  <c r="J111" i="18"/>
  <c r="C112" i="18"/>
  <c r="B112" i="18" s="1"/>
  <c r="D112" i="18"/>
  <c r="E112" i="18"/>
  <c r="F112" i="18"/>
  <c r="G112" i="18"/>
  <c r="H112" i="18"/>
  <c r="I112" i="18"/>
  <c r="J112" i="18"/>
  <c r="C113" i="18"/>
  <c r="B113" i="18" s="1"/>
  <c r="D113" i="18"/>
  <c r="E113" i="18"/>
  <c r="F113" i="18"/>
  <c r="G113" i="18"/>
  <c r="H113" i="18"/>
  <c r="I113" i="18"/>
  <c r="J113" i="18"/>
  <c r="C114" i="18"/>
  <c r="B114" i="18" s="1"/>
  <c r="D114" i="18"/>
  <c r="E114" i="18"/>
  <c r="F114" i="18"/>
  <c r="G114" i="18"/>
  <c r="H114" i="18"/>
  <c r="I114" i="18"/>
  <c r="J114" i="18"/>
  <c r="C115" i="18"/>
  <c r="B115" i="18" s="1"/>
  <c r="D115" i="18"/>
  <c r="E115" i="18"/>
  <c r="F115" i="18"/>
  <c r="G115" i="18"/>
  <c r="H115" i="18"/>
  <c r="I115" i="18"/>
  <c r="J115" i="18"/>
  <c r="C116" i="18"/>
  <c r="B116" i="18" s="1"/>
  <c r="B117" i="18" s="1"/>
  <c r="D116" i="18"/>
  <c r="E116" i="18"/>
  <c r="F116" i="18"/>
  <c r="G116" i="18"/>
  <c r="H116" i="18"/>
  <c r="I116" i="18"/>
  <c r="J116" i="18"/>
  <c r="D109" i="18"/>
  <c r="D108" i="18" s="1"/>
  <c r="E109" i="18"/>
  <c r="E108" i="18" s="1"/>
  <c r="F109" i="18"/>
  <c r="F108" i="18" s="1"/>
  <c r="G109" i="18"/>
  <c r="G108" i="18" s="1"/>
  <c r="H109" i="18"/>
  <c r="H108" i="18" s="1"/>
  <c r="I109" i="18"/>
  <c r="I108" i="18" s="1"/>
  <c r="J109" i="18"/>
  <c r="J108" i="18" s="1"/>
  <c r="C109" i="18"/>
  <c r="C108" i="18" s="1"/>
  <c r="A110" i="18"/>
  <c r="A111" i="18"/>
  <c r="A112" i="18"/>
  <c r="A113" i="18"/>
  <c r="A114" i="18"/>
  <c r="A115" i="18"/>
  <c r="A116" i="18"/>
  <c r="A109" i="18"/>
  <c r="A108" i="18" s="1"/>
  <c r="D107" i="18"/>
  <c r="E107" i="18"/>
  <c r="F107" i="18"/>
  <c r="G107" i="18"/>
  <c r="H107" i="18"/>
  <c r="I107" i="18"/>
  <c r="J107" i="18"/>
  <c r="C107" i="18"/>
  <c r="B107" i="18" s="1"/>
  <c r="C91" i="18"/>
  <c r="B91" i="18" s="1"/>
  <c r="D91" i="18"/>
  <c r="E91" i="18"/>
  <c r="F91" i="18"/>
  <c r="G91" i="18"/>
  <c r="H91" i="18"/>
  <c r="I91" i="18"/>
  <c r="J91" i="18"/>
  <c r="K91" i="18"/>
  <c r="L91" i="18"/>
  <c r="M91" i="18"/>
  <c r="C92" i="18"/>
  <c r="B92" i="18" s="1"/>
  <c r="D92" i="18"/>
  <c r="E92" i="18"/>
  <c r="F92" i="18"/>
  <c r="G92" i="18"/>
  <c r="H92" i="18"/>
  <c r="I92" i="18"/>
  <c r="J92" i="18"/>
  <c r="K92" i="18"/>
  <c r="L92" i="18"/>
  <c r="M92" i="18"/>
  <c r="C93" i="18"/>
  <c r="B93" i="18" s="1"/>
  <c r="D93" i="18"/>
  <c r="E93" i="18"/>
  <c r="F93" i="18"/>
  <c r="G93" i="18"/>
  <c r="H93" i="18"/>
  <c r="I93" i="18"/>
  <c r="J93" i="18"/>
  <c r="K93" i="18"/>
  <c r="L93" i="18"/>
  <c r="M93" i="18"/>
  <c r="C94" i="18"/>
  <c r="B94" i="18" s="1"/>
  <c r="D94" i="18"/>
  <c r="E94" i="18"/>
  <c r="F94" i="18"/>
  <c r="G94" i="18"/>
  <c r="H94" i="18"/>
  <c r="I94" i="18"/>
  <c r="J94" i="18"/>
  <c r="K94" i="18"/>
  <c r="L94" i="18"/>
  <c r="M94" i="18"/>
  <c r="C95" i="18"/>
  <c r="B95" i="18" s="1"/>
  <c r="D95" i="18"/>
  <c r="E95" i="18"/>
  <c r="F95" i="18"/>
  <c r="G95" i="18"/>
  <c r="H95" i="18"/>
  <c r="I95" i="18"/>
  <c r="J95" i="18"/>
  <c r="K95" i="18"/>
  <c r="L95" i="18"/>
  <c r="M95" i="18"/>
  <c r="C96" i="18"/>
  <c r="B96" i="18" s="1"/>
  <c r="D96" i="18"/>
  <c r="E96" i="18"/>
  <c r="F96" i="18"/>
  <c r="G96" i="18"/>
  <c r="H96" i="18"/>
  <c r="I96" i="18"/>
  <c r="J96" i="18"/>
  <c r="K96" i="18"/>
  <c r="L96" i="18"/>
  <c r="M96" i="18"/>
  <c r="C97" i="18"/>
  <c r="B97" i="18" s="1"/>
  <c r="D97" i="18"/>
  <c r="E97" i="18"/>
  <c r="F97" i="18"/>
  <c r="G97" i="18"/>
  <c r="H97" i="18"/>
  <c r="I97" i="18"/>
  <c r="J97" i="18"/>
  <c r="K97" i="18"/>
  <c r="L97" i="18"/>
  <c r="M97" i="18"/>
  <c r="C98" i="18"/>
  <c r="B98" i="18" s="1"/>
  <c r="D98" i="18"/>
  <c r="E98" i="18"/>
  <c r="F98" i="18"/>
  <c r="G98" i="18"/>
  <c r="H98" i="18"/>
  <c r="I98" i="18"/>
  <c r="J98" i="18"/>
  <c r="K98" i="18"/>
  <c r="L98" i="18"/>
  <c r="M98" i="18"/>
  <c r="C99" i="18"/>
  <c r="B99" i="18" s="1"/>
  <c r="D99" i="18"/>
  <c r="E99" i="18"/>
  <c r="F99" i="18"/>
  <c r="G99" i="18"/>
  <c r="H99" i="18"/>
  <c r="I99" i="18"/>
  <c r="J99" i="18"/>
  <c r="K99" i="18"/>
  <c r="L99" i="18"/>
  <c r="M99" i="18"/>
  <c r="C100" i="18"/>
  <c r="B100" i="18" s="1"/>
  <c r="D100" i="18"/>
  <c r="E100" i="18"/>
  <c r="F100" i="18"/>
  <c r="G100" i="18"/>
  <c r="H100" i="18"/>
  <c r="I100" i="18"/>
  <c r="J100" i="18"/>
  <c r="K100" i="18"/>
  <c r="L100" i="18"/>
  <c r="M100" i="18"/>
  <c r="C101" i="18"/>
  <c r="B101" i="18" s="1"/>
  <c r="D101" i="18"/>
  <c r="E101" i="18"/>
  <c r="F101" i="18"/>
  <c r="G101" i="18"/>
  <c r="H101" i="18"/>
  <c r="I101" i="18"/>
  <c r="J101" i="18"/>
  <c r="K101" i="18"/>
  <c r="L101" i="18"/>
  <c r="M101" i="18"/>
  <c r="C102" i="18"/>
  <c r="B102" i="18" s="1"/>
  <c r="B103" i="18" s="1"/>
  <c r="D102" i="18"/>
  <c r="E102" i="18"/>
  <c r="F102" i="18"/>
  <c r="G102" i="18"/>
  <c r="H102" i="18"/>
  <c r="I102" i="18"/>
  <c r="J102" i="18"/>
  <c r="K102" i="18"/>
  <c r="L102" i="18"/>
  <c r="M102" i="18"/>
  <c r="D90" i="18"/>
  <c r="D89" i="18" s="1"/>
  <c r="E90" i="18"/>
  <c r="E89" i="18" s="1"/>
  <c r="F90" i="18"/>
  <c r="F89" i="18" s="1"/>
  <c r="G90" i="18"/>
  <c r="G89" i="18" s="1"/>
  <c r="H90" i="18"/>
  <c r="H89" i="18" s="1"/>
  <c r="I90" i="18"/>
  <c r="I89" i="18" s="1"/>
  <c r="J90" i="18"/>
  <c r="J89" i="18" s="1"/>
  <c r="K90" i="18"/>
  <c r="K89" i="18" s="1"/>
  <c r="L90" i="18"/>
  <c r="L89" i="18" s="1"/>
  <c r="M90" i="18"/>
  <c r="M89" i="18" s="1"/>
  <c r="C90" i="18"/>
  <c r="B90" i="18" s="1"/>
  <c r="B89" i="18" s="1"/>
  <c r="A91" i="18"/>
  <c r="A92" i="18"/>
  <c r="A93" i="18"/>
  <c r="A94" i="18"/>
  <c r="A95" i="18"/>
  <c r="A96" i="18"/>
  <c r="A97" i="18"/>
  <c r="A98" i="18"/>
  <c r="A99" i="18"/>
  <c r="A100" i="18"/>
  <c r="A101" i="18"/>
  <c r="A102" i="18"/>
  <c r="A90" i="18"/>
  <c r="A89" i="18" s="1"/>
  <c r="D88" i="18"/>
  <c r="E88" i="18"/>
  <c r="F88" i="18"/>
  <c r="G88" i="18"/>
  <c r="H88" i="18"/>
  <c r="I88" i="18"/>
  <c r="J88" i="18"/>
  <c r="K88" i="18"/>
  <c r="L88" i="18"/>
  <c r="M88" i="18"/>
  <c r="C88" i="18"/>
  <c r="B88" i="18" s="1"/>
  <c r="C74" i="18"/>
  <c r="B74" i="18" s="1"/>
  <c r="D74" i="18"/>
  <c r="E74" i="18"/>
  <c r="F74" i="18"/>
  <c r="G74" i="18"/>
  <c r="H74" i="18"/>
  <c r="I74" i="18"/>
  <c r="J74" i="18"/>
  <c r="K74" i="18"/>
  <c r="C75" i="18"/>
  <c r="B75" i="18" s="1"/>
  <c r="D75" i="18"/>
  <c r="E75" i="18"/>
  <c r="F75" i="18"/>
  <c r="G75" i="18"/>
  <c r="H75" i="18"/>
  <c r="I75" i="18"/>
  <c r="J75" i="18"/>
  <c r="K75" i="18"/>
  <c r="C76" i="18"/>
  <c r="B76" i="18" s="1"/>
  <c r="D76" i="18"/>
  <c r="E76" i="18"/>
  <c r="F76" i="18"/>
  <c r="G76" i="18"/>
  <c r="H76" i="18"/>
  <c r="I76" i="18"/>
  <c r="J76" i="18"/>
  <c r="K76" i="18"/>
  <c r="C77" i="18"/>
  <c r="B77" i="18" s="1"/>
  <c r="D77" i="18"/>
  <c r="E77" i="18"/>
  <c r="F77" i="18"/>
  <c r="G77" i="18"/>
  <c r="H77" i="18"/>
  <c r="I77" i="18"/>
  <c r="J77" i="18"/>
  <c r="K77" i="18"/>
  <c r="C78" i="18"/>
  <c r="B78" i="18" s="1"/>
  <c r="D78" i="18"/>
  <c r="E78" i="18"/>
  <c r="F78" i="18"/>
  <c r="G78" i="18"/>
  <c r="H78" i="18"/>
  <c r="I78" i="18"/>
  <c r="J78" i="18"/>
  <c r="K78" i="18"/>
  <c r="C79" i="18"/>
  <c r="B79" i="18" s="1"/>
  <c r="D79" i="18"/>
  <c r="E79" i="18"/>
  <c r="F79" i="18"/>
  <c r="G79" i="18"/>
  <c r="H79" i="18"/>
  <c r="I79" i="18"/>
  <c r="J79" i="18"/>
  <c r="K79" i="18"/>
  <c r="C80" i="18"/>
  <c r="B80" i="18" s="1"/>
  <c r="D80" i="18"/>
  <c r="E80" i="18"/>
  <c r="F80" i="18"/>
  <c r="G80" i="18"/>
  <c r="H80" i="18"/>
  <c r="I80" i="18"/>
  <c r="J80" i="18"/>
  <c r="K80" i="18"/>
  <c r="C81" i="18"/>
  <c r="B81" i="18" s="1"/>
  <c r="D81" i="18"/>
  <c r="E81" i="18"/>
  <c r="F81" i="18"/>
  <c r="G81" i="18"/>
  <c r="H81" i="18"/>
  <c r="I81" i="18"/>
  <c r="J81" i="18"/>
  <c r="K81" i="18"/>
  <c r="C82" i="18"/>
  <c r="B82" i="18" s="1"/>
  <c r="D82" i="18"/>
  <c r="E82" i="18"/>
  <c r="F82" i="18"/>
  <c r="G82" i="18"/>
  <c r="H82" i="18"/>
  <c r="I82" i="18"/>
  <c r="J82" i="18"/>
  <c r="K82" i="18"/>
  <c r="C83" i="18"/>
  <c r="B83" i="18" s="1"/>
  <c r="B84" i="18" s="1"/>
  <c r="D83" i="18"/>
  <c r="E83" i="18"/>
  <c r="F83" i="18"/>
  <c r="G83" i="18"/>
  <c r="H83" i="18"/>
  <c r="I83" i="18"/>
  <c r="J83" i="18"/>
  <c r="K83" i="18"/>
  <c r="D73" i="18"/>
  <c r="D72" i="18" s="1"/>
  <c r="E73" i="18"/>
  <c r="E72" i="18" s="1"/>
  <c r="F73" i="18"/>
  <c r="F72" i="18" s="1"/>
  <c r="G73" i="18"/>
  <c r="G72" i="18" s="1"/>
  <c r="H73" i="18"/>
  <c r="H72" i="18" s="1"/>
  <c r="I73" i="18"/>
  <c r="I72" i="18" s="1"/>
  <c r="J73" i="18"/>
  <c r="J72" i="18" s="1"/>
  <c r="K73" i="18"/>
  <c r="K72" i="18" s="1"/>
  <c r="C73" i="18"/>
  <c r="C72" i="18" s="1"/>
  <c r="A74" i="18"/>
  <c r="A75" i="18"/>
  <c r="A76" i="18"/>
  <c r="A77" i="18"/>
  <c r="A78" i="18"/>
  <c r="A79" i="18"/>
  <c r="A80" i="18"/>
  <c r="A81" i="18"/>
  <c r="A82" i="18"/>
  <c r="A83" i="18"/>
  <c r="A73" i="18"/>
  <c r="A72" i="18" s="1"/>
  <c r="D71" i="18"/>
  <c r="E71" i="18"/>
  <c r="F71" i="18"/>
  <c r="G71" i="18"/>
  <c r="H71" i="18"/>
  <c r="I71" i="18"/>
  <c r="J71" i="18"/>
  <c r="K71" i="18"/>
  <c r="C71" i="18"/>
  <c r="B71" i="18" s="1"/>
  <c r="B58" i="18"/>
  <c r="B59" i="18"/>
  <c r="B60" i="18"/>
  <c r="B61" i="18"/>
  <c r="B62" i="18"/>
  <c r="B63" i="18"/>
  <c r="B64" i="18"/>
  <c r="B65" i="18"/>
  <c r="B66" i="18"/>
  <c r="B67" i="18" s="1"/>
  <c r="B57" i="18"/>
  <c r="B56" i="18" s="1"/>
  <c r="A58" i="18"/>
  <c r="A59" i="18"/>
  <c r="A60" i="18"/>
  <c r="A61" i="18"/>
  <c r="A62" i="18"/>
  <c r="A63" i="18"/>
  <c r="A64" i="18"/>
  <c r="A65" i="18"/>
  <c r="A66" i="18"/>
  <c r="A67" i="18" s="1"/>
  <c r="A57" i="18"/>
  <c r="A56" i="18" s="1"/>
  <c r="C40" i="18"/>
  <c r="B40" i="18" s="1"/>
  <c r="D40" i="18"/>
  <c r="E40" i="18"/>
  <c r="F40" i="18"/>
  <c r="G40" i="18"/>
  <c r="H40" i="18"/>
  <c r="I40" i="18"/>
  <c r="J40" i="18"/>
  <c r="K40" i="18"/>
  <c r="L40" i="18"/>
  <c r="M40" i="18"/>
  <c r="C41" i="18"/>
  <c r="B41" i="18" s="1"/>
  <c r="D41" i="18"/>
  <c r="E41" i="18"/>
  <c r="F41" i="18"/>
  <c r="G41" i="18"/>
  <c r="H41" i="18"/>
  <c r="I41" i="18"/>
  <c r="J41" i="18"/>
  <c r="K41" i="18"/>
  <c r="L41" i="18"/>
  <c r="M41" i="18"/>
  <c r="C42" i="18"/>
  <c r="B42" i="18" s="1"/>
  <c r="D42" i="18"/>
  <c r="E42" i="18"/>
  <c r="F42" i="18"/>
  <c r="G42" i="18"/>
  <c r="H42" i="18"/>
  <c r="I42" i="18"/>
  <c r="J42" i="18"/>
  <c r="K42" i="18"/>
  <c r="L42" i="18"/>
  <c r="M42" i="18"/>
  <c r="C43" i="18"/>
  <c r="B43" i="18" s="1"/>
  <c r="D43" i="18"/>
  <c r="E43" i="18"/>
  <c r="F43" i="18"/>
  <c r="G43" i="18"/>
  <c r="H43" i="18"/>
  <c r="I43" i="18"/>
  <c r="J43" i="18"/>
  <c r="K43" i="18"/>
  <c r="L43" i="18"/>
  <c r="M43" i="18"/>
  <c r="C44" i="18"/>
  <c r="B44" i="18" s="1"/>
  <c r="D44" i="18"/>
  <c r="E44" i="18"/>
  <c r="F44" i="18"/>
  <c r="G44" i="18"/>
  <c r="H44" i="18"/>
  <c r="I44" i="18"/>
  <c r="J44" i="18"/>
  <c r="K44" i="18"/>
  <c r="L44" i="18"/>
  <c r="M44" i="18"/>
  <c r="C45" i="18"/>
  <c r="B45" i="18" s="1"/>
  <c r="D45" i="18"/>
  <c r="E45" i="18"/>
  <c r="F45" i="18"/>
  <c r="G45" i="18"/>
  <c r="H45" i="18"/>
  <c r="I45" i="18"/>
  <c r="J45" i="18"/>
  <c r="K45" i="18"/>
  <c r="L45" i="18"/>
  <c r="M45" i="18"/>
  <c r="C46" i="18"/>
  <c r="B46" i="18" s="1"/>
  <c r="D46" i="18"/>
  <c r="E46" i="18"/>
  <c r="F46" i="18"/>
  <c r="G46" i="18"/>
  <c r="H46" i="18"/>
  <c r="I46" i="18"/>
  <c r="J46" i="18"/>
  <c r="K46" i="18"/>
  <c r="L46" i="18"/>
  <c r="M46" i="18"/>
  <c r="C47" i="18"/>
  <c r="B47" i="18" s="1"/>
  <c r="D47" i="18"/>
  <c r="E47" i="18"/>
  <c r="F47" i="18"/>
  <c r="G47" i="18"/>
  <c r="H47" i="18"/>
  <c r="I47" i="18"/>
  <c r="J47" i="18"/>
  <c r="K47" i="18"/>
  <c r="L47" i="18"/>
  <c r="M47" i="18"/>
  <c r="C48" i="18"/>
  <c r="B48" i="18" s="1"/>
  <c r="D48" i="18"/>
  <c r="E48" i="18"/>
  <c r="F48" i="18"/>
  <c r="G48" i="18"/>
  <c r="H48" i="18"/>
  <c r="I48" i="18"/>
  <c r="J48" i="18"/>
  <c r="K48" i="18"/>
  <c r="L48" i="18"/>
  <c r="M48" i="18"/>
  <c r="C49" i="18"/>
  <c r="B49" i="18" s="1"/>
  <c r="D49" i="18"/>
  <c r="E49" i="18"/>
  <c r="F49" i="18"/>
  <c r="G49" i="18"/>
  <c r="H49" i="18"/>
  <c r="I49" i="18"/>
  <c r="J49" i="18"/>
  <c r="K49" i="18"/>
  <c r="L49" i="18"/>
  <c r="M49" i="18"/>
  <c r="C50" i="18"/>
  <c r="B50" i="18" s="1"/>
  <c r="D50" i="18"/>
  <c r="E50" i="18"/>
  <c r="F50" i="18"/>
  <c r="G50" i="18"/>
  <c r="H50" i="18"/>
  <c r="I50" i="18"/>
  <c r="J50" i="18"/>
  <c r="K50" i="18"/>
  <c r="L50" i="18"/>
  <c r="M50" i="18"/>
  <c r="C51" i="18"/>
  <c r="B51" i="18" s="1"/>
  <c r="B52" i="18" s="1"/>
  <c r="D51" i="18"/>
  <c r="E51" i="18"/>
  <c r="F51" i="18"/>
  <c r="G51" i="18"/>
  <c r="H51" i="18"/>
  <c r="I51" i="18"/>
  <c r="J51" i="18"/>
  <c r="K51" i="18"/>
  <c r="L51" i="18"/>
  <c r="M51" i="18"/>
  <c r="D39" i="18"/>
  <c r="D38" i="18" s="1"/>
  <c r="E39" i="18"/>
  <c r="E38" i="18" s="1"/>
  <c r="F39" i="18"/>
  <c r="F38" i="18" s="1"/>
  <c r="G39" i="18"/>
  <c r="G38" i="18" s="1"/>
  <c r="H39" i="18"/>
  <c r="H38" i="18" s="1"/>
  <c r="I39" i="18"/>
  <c r="I38" i="18" s="1"/>
  <c r="J39" i="18"/>
  <c r="J38" i="18" s="1"/>
  <c r="K39" i="18"/>
  <c r="K38" i="18" s="1"/>
  <c r="L39" i="18"/>
  <c r="L38" i="18" s="1"/>
  <c r="M39" i="18"/>
  <c r="M38" i="18" s="1"/>
  <c r="C39" i="18"/>
  <c r="B39" i="18" s="1"/>
  <c r="B38" i="18" s="1"/>
  <c r="D37" i="18"/>
  <c r="E37" i="18"/>
  <c r="F37" i="18"/>
  <c r="G37" i="18"/>
  <c r="H37" i="18"/>
  <c r="I37" i="18"/>
  <c r="J37" i="18"/>
  <c r="K37" i="18"/>
  <c r="L37" i="18"/>
  <c r="M37" i="18"/>
  <c r="C37" i="18"/>
  <c r="B37" i="18" s="1"/>
  <c r="A40" i="18"/>
  <c r="A41" i="18"/>
  <c r="A42" i="18"/>
  <c r="A43" i="18"/>
  <c r="A44" i="18"/>
  <c r="A45" i="18"/>
  <c r="A46" i="18"/>
  <c r="A47" i="18"/>
  <c r="A48" i="18"/>
  <c r="A49" i="18"/>
  <c r="A50" i="18"/>
  <c r="A51" i="18"/>
  <c r="A39" i="18"/>
  <c r="A38" i="18" s="1"/>
  <c r="C26" i="18"/>
  <c r="B26" i="18" s="1"/>
  <c r="D26" i="18"/>
  <c r="E26" i="18"/>
  <c r="F26" i="18"/>
  <c r="G26" i="18"/>
  <c r="H26" i="18"/>
  <c r="I26" i="18"/>
  <c r="J26" i="18"/>
  <c r="C27" i="18"/>
  <c r="B27" i="18" s="1"/>
  <c r="D27" i="18"/>
  <c r="E27" i="18"/>
  <c r="F27" i="18"/>
  <c r="G27" i="18"/>
  <c r="H27" i="18"/>
  <c r="I27" i="18"/>
  <c r="J27" i="18"/>
  <c r="C28" i="18"/>
  <c r="B28" i="18" s="1"/>
  <c r="D28" i="18"/>
  <c r="E28" i="18"/>
  <c r="F28" i="18"/>
  <c r="G28" i="18"/>
  <c r="H28" i="18"/>
  <c r="I28" i="18"/>
  <c r="J28" i="18"/>
  <c r="C29" i="18"/>
  <c r="B29" i="18" s="1"/>
  <c r="D29" i="18"/>
  <c r="E29" i="18"/>
  <c r="F29" i="18"/>
  <c r="G29" i="18"/>
  <c r="H29" i="18"/>
  <c r="I29" i="18"/>
  <c r="J29" i="18"/>
  <c r="C30" i="18"/>
  <c r="B30" i="18" s="1"/>
  <c r="D30" i="18"/>
  <c r="E30" i="18"/>
  <c r="F30" i="18"/>
  <c r="G30" i="18"/>
  <c r="H30" i="18"/>
  <c r="I30" i="18"/>
  <c r="J30" i="18"/>
  <c r="C31" i="18"/>
  <c r="B31" i="18" s="1"/>
  <c r="D31" i="18"/>
  <c r="E31" i="18"/>
  <c r="F31" i="18"/>
  <c r="G31" i="18"/>
  <c r="H31" i="18"/>
  <c r="I31" i="18"/>
  <c r="J31" i="18"/>
  <c r="C32" i="18"/>
  <c r="B32" i="18" s="1"/>
  <c r="B33" i="18" s="1"/>
  <c r="D32" i="18"/>
  <c r="E32" i="18"/>
  <c r="F32" i="18"/>
  <c r="G32" i="18"/>
  <c r="H32" i="18"/>
  <c r="I32" i="18"/>
  <c r="J32" i="18"/>
  <c r="D25" i="18"/>
  <c r="D24" i="18" s="1"/>
  <c r="E25" i="18"/>
  <c r="E24" i="18" s="1"/>
  <c r="F25" i="18"/>
  <c r="F24" i="18" s="1"/>
  <c r="G25" i="18"/>
  <c r="G24" i="18" s="1"/>
  <c r="H25" i="18"/>
  <c r="H24" i="18" s="1"/>
  <c r="I25" i="18"/>
  <c r="I24" i="18" s="1"/>
  <c r="J25" i="18"/>
  <c r="J24" i="18" s="1"/>
  <c r="C25" i="18"/>
  <c r="B25" i="18" s="1"/>
  <c r="B24" i="18" s="1"/>
  <c r="A26" i="18"/>
  <c r="A27" i="18"/>
  <c r="A28" i="18"/>
  <c r="A29" i="18"/>
  <c r="A30" i="18"/>
  <c r="A31" i="18"/>
  <c r="A32" i="18"/>
  <c r="A25" i="18"/>
  <c r="A24" i="18" s="1"/>
  <c r="D23" i="18"/>
  <c r="E23" i="18"/>
  <c r="F23" i="18"/>
  <c r="G23" i="18"/>
  <c r="H23" i="18"/>
  <c r="I23" i="18"/>
  <c r="J23" i="18"/>
  <c r="C23" i="18"/>
  <c r="B23" i="18" s="1"/>
  <c r="C7" i="18"/>
  <c r="B7" i="18" s="1"/>
  <c r="D7" i="18"/>
  <c r="E7" i="18"/>
  <c r="F7" i="18"/>
  <c r="G7" i="18"/>
  <c r="H7" i="18"/>
  <c r="I7" i="18"/>
  <c r="J7" i="18"/>
  <c r="K7" i="18"/>
  <c r="L7" i="18"/>
  <c r="M7" i="18"/>
  <c r="C8" i="18"/>
  <c r="B8" i="18" s="1"/>
  <c r="D8" i="18"/>
  <c r="E8" i="18"/>
  <c r="F8" i="18"/>
  <c r="G8" i="18"/>
  <c r="H8" i="18"/>
  <c r="I8" i="18"/>
  <c r="J8" i="18"/>
  <c r="K8" i="18"/>
  <c r="L8" i="18"/>
  <c r="M8" i="18"/>
  <c r="C9" i="18"/>
  <c r="B9" i="18" s="1"/>
  <c r="D9" i="18"/>
  <c r="E9" i="18"/>
  <c r="F9" i="18"/>
  <c r="G9" i="18"/>
  <c r="H9" i="18"/>
  <c r="I9" i="18"/>
  <c r="J9" i="18"/>
  <c r="K9" i="18"/>
  <c r="L9" i="18"/>
  <c r="M9" i="18"/>
  <c r="C10" i="18"/>
  <c r="B10" i="18" s="1"/>
  <c r="D10" i="18"/>
  <c r="E10" i="18"/>
  <c r="F10" i="18"/>
  <c r="G10" i="18"/>
  <c r="H10" i="18"/>
  <c r="I10" i="18"/>
  <c r="J10" i="18"/>
  <c r="K10" i="18"/>
  <c r="L10" i="18"/>
  <c r="M10" i="18"/>
  <c r="C11" i="18"/>
  <c r="B11" i="18" s="1"/>
  <c r="D11" i="18"/>
  <c r="E11" i="18"/>
  <c r="F11" i="18"/>
  <c r="G11" i="18"/>
  <c r="H11" i="18"/>
  <c r="I11" i="18"/>
  <c r="J11" i="18"/>
  <c r="K11" i="18"/>
  <c r="L11" i="18"/>
  <c r="M11" i="18"/>
  <c r="C12" i="18"/>
  <c r="B12" i="18" s="1"/>
  <c r="D12" i="18"/>
  <c r="E12" i="18"/>
  <c r="F12" i="18"/>
  <c r="G12" i="18"/>
  <c r="H12" i="18"/>
  <c r="I12" i="18"/>
  <c r="J12" i="18"/>
  <c r="K12" i="18"/>
  <c r="L12" i="18"/>
  <c r="M12" i="18"/>
  <c r="C13" i="18"/>
  <c r="B13" i="18" s="1"/>
  <c r="D13" i="18"/>
  <c r="E13" i="18"/>
  <c r="F13" i="18"/>
  <c r="G13" i="18"/>
  <c r="H13" i="18"/>
  <c r="I13" i="18"/>
  <c r="J13" i="18"/>
  <c r="K13" i="18"/>
  <c r="L13" i="18"/>
  <c r="M13" i="18"/>
  <c r="C14" i="18"/>
  <c r="B14" i="18" s="1"/>
  <c r="D14" i="18"/>
  <c r="E14" i="18"/>
  <c r="F14" i="18"/>
  <c r="G14" i="18"/>
  <c r="H14" i="18"/>
  <c r="I14" i="18"/>
  <c r="J14" i="18"/>
  <c r="K14" i="18"/>
  <c r="L14" i="18"/>
  <c r="M14" i="18"/>
  <c r="C15" i="18"/>
  <c r="B15" i="18" s="1"/>
  <c r="D15" i="18"/>
  <c r="E15" i="18"/>
  <c r="F15" i="18"/>
  <c r="G15" i="18"/>
  <c r="H15" i="18"/>
  <c r="I15" i="18"/>
  <c r="J15" i="18"/>
  <c r="K15" i="18"/>
  <c r="L15" i="18"/>
  <c r="M15" i="18"/>
  <c r="C16" i="18"/>
  <c r="B16" i="18" s="1"/>
  <c r="D16" i="18"/>
  <c r="E16" i="18"/>
  <c r="F16" i="18"/>
  <c r="G16" i="18"/>
  <c r="H16" i="18"/>
  <c r="I16" i="18"/>
  <c r="J16" i="18"/>
  <c r="K16" i="18"/>
  <c r="L16" i="18"/>
  <c r="M16" i="18"/>
  <c r="C17" i="18"/>
  <c r="B17" i="18" s="1"/>
  <c r="D17" i="18"/>
  <c r="E17" i="18"/>
  <c r="F17" i="18"/>
  <c r="G17" i="18"/>
  <c r="H17" i="18"/>
  <c r="I17" i="18"/>
  <c r="J17" i="18"/>
  <c r="K17" i="18"/>
  <c r="L17" i="18"/>
  <c r="M17" i="18"/>
  <c r="C18" i="18"/>
  <c r="B18" i="18" s="1"/>
  <c r="B19" i="18" s="1"/>
  <c r="D18" i="18"/>
  <c r="E18" i="18"/>
  <c r="F18" i="18"/>
  <c r="G18" i="18"/>
  <c r="H18" i="18"/>
  <c r="I18" i="18"/>
  <c r="J18" i="18"/>
  <c r="K18" i="18"/>
  <c r="L18" i="18"/>
  <c r="M18" i="18"/>
  <c r="D6" i="18"/>
  <c r="D5" i="18" s="1"/>
  <c r="E6" i="18"/>
  <c r="E5" i="18" s="1"/>
  <c r="F6" i="18"/>
  <c r="F5" i="18" s="1"/>
  <c r="G6" i="18"/>
  <c r="G5" i="18" s="1"/>
  <c r="H6" i="18"/>
  <c r="H5" i="18" s="1"/>
  <c r="I6" i="18"/>
  <c r="I5" i="18" s="1"/>
  <c r="J6" i="18"/>
  <c r="J5" i="18" s="1"/>
  <c r="K6" i="18"/>
  <c r="K5" i="18" s="1"/>
  <c r="L6" i="18"/>
  <c r="L5" i="18" s="1"/>
  <c r="M6" i="18"/>
  <c r="M5" i="18" s="1"/>
  <c r="C6" i="18"/>
  <c r="B6" i="18" s="1"/>
  <c r="B5" i="18" s="1"/>
  <c r="A7" i="18"/>
  <c r="A8" i="18"/>
  <c r="A9" i="18"/>
  <c r="A10" i="18"/>
  <c r="A11" i="18"/>
  <c r="A12" i="18"/>
  <c r="A13" i="18"/>
  <c r="A14" i="18"/>
  <c r="A15" i="18"/>
  <c r="A16" i="18"/>
  <c r="A17" i="18"/>
  <c r="A18" i="18"/>
  <c r="A6" i="18"/>
  <c r="A5" i="18" s="1"/>
  <c r="D4" i="18"/>
  <c r="E4" i="18"/>
  <c r="F4" i="18"/>
  <c r="G4" i="18"/>
  <c r="H4" i="18"/>
  <c r="I4" i="18"/>
  <c r="J4" i="18"/>
  <c r="K4" i="18"/>
  <c r="L4" i="18"/>
  <c r="M4" i="18"/>
  <c r="C4" i="18"/>
  <c r="B4" i="18" s="1"/>
  <c r="A241" i="18" l="1"/>
  <c r="M5" i="20" s="1"/>
  <c r="M6" i="20"/>
  <c r="A263" i="18"/>
  <c r="M27" i="20" s="1"/>
  <c r="M26" i="20"/>
  <c r="I242" i="18"/>
  <c r="I241" i="18" s="1"/>
  <c r="C241" i="18"/>
  <c r="C263" i="18"/>
  <c r="I262" i="18"/>
  <c r="I263" i="18" s="1"/>
  <c r="B215" i="18"/>
  <c r="B214" i="18" s="1"/>
  <c r="B198" i="18"/>
  <c r="B197" i="18" s="1"/>
  <c r="C178" i="18"/>
  <c r="C159" i="18"/>
  <c r="B142" i="18"/>
  <c r="B141" i="18" s="1"/>
  <c r="C122" i="18"/>
  <c r="B109" i="18"/>
  <c r="B108" i="18" s="1"/>
  <c r="C89" i="18"/>
  <c r="B73" i="18"/>
  <c r="B72" i="18" s="1"/>
  <c r="C38" i="18"/>
  <c r="C24" i="18"/>
  <c r="C5" i="18"/>
  <c r="N4" i="20" l="1"/>
  <c r="K4" i="20"/>
  <c r="H4" i="20"/>
  <c r="E4" i="20"/>
  <c r="B4" i="20"/>
  <c r="B622" i="18"/>
  <c r="A622" i="18"/>
  <c r="B621" i="18"/>
  <c r="E13" i="21"/>
  <c r="E12" i="21"/>
  <c r="N7" i="20" l="1"/>
  <c r="N11" i="20"/>
  <c r="N15" i="20"/>
  <c r="N19" i="20"/>
  <c r="N23" i="20"/>
  <c r="N27" i="20"/>
  <c r="N10" i="20"/>
  <c r="N22" i="20"/>
  <c r="N8" i="20"/>
  <c r="N12" i="20"/>
  <c r="N16" i="20"/>
  <c r="N20" i="20"/>
  <c r="N24" i="20"/>
  <c r="N5" i="20"/>
  <c r="N14" i="20"/>
  <c r="N26" i="20"/>
  <c r="N9" i="20"/>
  <c r="N13" i="20"/>
  <c r="N17" i="20"/>
  <c r="N21" i="20"/>
  <c r="N25" i="20"/>
  <c r="N6" i="20"/>
  <c r="N18" i="20"/>
  <c r="H13" i="21"/>
  <c r="K12" i="21" s="1"/>
  <c r="A266" i="1"/>
  <c r="A1" i="28" s="1"/>
  <c r="A241" i="1"/>
  <c r="A216" i="1"/>
  <c r="A191" i="1"/>
  <c r="A166" i="1"/>
  <c r="A139" i="1"/>
  <c r="A112" i="1"/>
  <c r="A87" i="1"/>
  <c r="A62" i="1"/>
  <c r="A32" i="1"/>
  <c r="A5" i="1"/>
  <c r="C271" i="1" l="1"/>
  <c r="C272" i="1"/>
  <c r="C273" i="1"/>
  <c r="C274" i="1"/>
  <c r="C275" i="1"/>
  <c r="C276" i="1"/>
  <c r="C277" i="1"/>
  <c r="D270" i="1"/>
  <c r="D268" i="1"/>
  <c r="C3" i="28" s="1"/>
  <c r="A271" i="1"/>
  <c r="A5" i="28" s="1"/>
  <c r="I274" i="1"/>
  <c r="H8" i="28" s="1"/>
  <c r="I276" i="1"/>
  <c r="H10" i="28" s="1"/>
  <c r="A277" i="1"/>
  <c r="A11" i="28" s="1"/>
  <c r="J271" i="1"/>
  <c r="I5" i="28" s="1"/>
  <c r="J274" i="1"/>
  <c r="I8" i="28" s="1"/>
  <c r="J277" i="1"/>
  <c r="I11" i="28" s="1"/>
  <c r="A270" i="1"/>
  <c r="D271" i="1"/>
  <c r="C5" i="28" s="1"/>
  <c r="D272" i="1"/>
  <c r="C6" i="28" s="1"/>
  <c r="D273" i="1"/>
  <c r="C7" i="28" s="1"/>
  <c r="D274" i="1"/>
  <c r="C8" i="28" s="1"/>
  <c r="D275" i="1"/>
  <c r="C9" i="28" s="1"/>
  <c r="D276" i="1"/>
  <c r="C10" i="28" s="1"/>
  <c r="D277" i="1"/>
  <c r="C11" i="28" s="1"/>
  <c r="E270" i="1"/>
  <c r="E268" i="1"/>
  <c r="D3" i="28" s="1"/>
  <c r="A272" i="1"/>
  <c r="A6" i="28" s="1"/>
  <c r="I272" i="1"/>
  <c r="H6" i="28" s="1"/>
  <c r="J270" i="1"/>
  <c r="J273" i="1"/>
  <c r="I7" i="28" s="1"/>
  <c r="C268" i="1"/>
  <c r="E271" i="1"/>
  <c r="D5" i="28" s="1"/>
  <c r="E272" i="1"/>
  <c r="D6" i="28" s="1"/>
  <c r="E273" i="1"/>
  <c r="D7" i="28" s="1"/>
  <c r="E274" i="1"/>
  <c r="D8" i="28" s="1"/>
  <c r="E275" i="1"/>
  <c r="D9" i="28" s="1"/>
  <c r="E276" i="1"/>
  <c r="D10" i="28" s="1"/>
  <c r="E277" i="1"/>
  <c r="D11" i="28" s="1"/>
  <c r="F270" i="1"/>
  <c r="F268" i="1"/>
  <c r="E3" i="28" s="1"/>
  <c r="A273" i="1"/>
  <c r="A7" i="28" s="1"/>
  <c r="I271" i="1"/>
  <c r="H5" i="28" s="1"/>
  <c r="I275" i="1"/>
  <c r="H9" i="28" s="1"/>
  <c r="I277" i="1"/>
  <c r="H11" i="28" s="1"/>
  <c r="C270" i="1"/>
  <c r="B4" i="28" s="1"/>
  <c r="F271" i="1"/>
  <c r="E5" i="28" s="1"/>
  <c r="F272" i="1"/>
  <c r="E6" i="28" s="1"/>
  <c r="F273" i="1"/>
  <c r="E7" i="28" s="1"/>
  <c r="F274" i="1"/>
  <c r="E8" i="28" s="1"/>
  <c r="F275" i="1"/>
  <c r="E9" i="28" s="1"/>
  <c r="F276" i="1"/>
  <c r="E10" i="28" s="1"/>
  <c r="F277" i="1"/>
  <c r="E11" i="28" s="1"/>
  <c r="G270" i="1"/>
  <c r="G268" i="1"/>
  <c r="F3" i="28" s="1"/>
  <c r="A274" i="1"/>
  <c r="A8" i="28" s="1"/>
  <c r="I273" i="1"/>
  <c r="H7" i="28" s="1"/>
  <c r="J272" i="1"/>
  <c r="I6" i="28" s="1"/>
  <c r="G271" i="1"/>
  <c r="F5" i="28" s="1"/>
  <c r="G272" i="1"/>
  <c r="F6" i="28" s="1"/>
  <c r="G273" i="1"/>
  <c r="F7" i="28" s="1"/>
  <c r="G274" i="1"/>
  <c r="F8" i="28" s="1"/>
  <c r="G275" i="1"/>
  <c r="F9" i="28" s="1"/>
  <c r="G276" i="1"/>
  <c r="F10" i="28" s="1"/>
  <c r="G277" i="1"/>
  <c r="F11" i="28" s="1"/>
  <c r="H270" i="1"/>
  <c r="H268" i="1"/>
  <c r="G3" i="28" s="1"/>
  <c r="A275" i="1"/>
  <c r="A9" i="28" s="1"/>
  <c r="J275" i="1"/>
  <c r="I9" i="28" s="1"/>
  <c r="H271" i="1"/>
  <c r="G5" i="28" s="1"/>
  <c r="H272" i="1"/>
  <c r="G6" i="28" s="1"/>
  <c r="H273" i="1"/>
  <c r="G7" i="28" s="1"/>
  <c r="H274" i="1"/>
  <c r="G8" i="28" s="1"/>
  <c r="H275" i="1"/>
  <c r="G9" i="28" s="1"/>
  <c r="H276" i="1"/>
  <c r="G10" i="28" s="1"/>
  <c r="H277" i="1"/>
  <c r="G11" i="28" s="1"/>
  <c r="I270" i="1"/>
  <c r="I268" i="1"/>
  <c r="H3" i="28" s="1"/>
  <c r="A276" i="1"/>
  <c r="A10" i="28" s="1"/>
  <c r="J268" i="1"/>
  <c r="I3" i="28" s="1"/>
  <c r="J276" i="1"/>
  <c r="I10" i="28" s="1"/>
  <c r="C246" i="1"/>
  <c r="B246" i="1" s="1"/>
  <c r="G246" i="1"/>
  <c r="K246" i="1"/>
  <c r="O246" i="1"/>
  <c r="C247" i="1"/>
  <c r="B247" i="1" s="1"/>
  <c r="G247" i="1"/>
  <c r="K247" i="1"/>
  <c r="O247" i="1"/>
  <c r="C248" i="1"/>
  <c r="B248" i="1" s="1"/>
  <c r="G248" i="1"/>
  <c r="K248" i="1"/>
  <c r="O248" i="1"/>
  <c r="C249" i="1"/>
  <c r="B249" i="1" s="1"/>
  <c r="G249" i="1"/>
  <c r="K249" i="1"/>
  <c r="O249" i="1"/>
  <c r="C250" i="1"/>
  <c r="B250" i="1" s="1"/>
  <c r="G250" i="1"/>
  <c r="K250" i="1"/>
  <c r="O250" i="1"/>
  <c r="C251" i="1"/>
  <c r="B251" i="1" s="1"/>
  <c r="G251" i="1"/>
  <c r="K251" i="1"/>
  <c r="O251" i="1"/>
  <c r="C252" i="1"/>
  <c r="B252" i="1" s="1"/>
  <c r="G252" i="1"/>
  <c r="K252" i="1"/>
  <c r="O252" i="1"/>
  <c r="C253" i="1"/>
  <c r="B253" i="1" s="1"/>
  <c r="G253" i="1"/>
  <c r="K253" i="1"/>
  <c r="O253" i="1"/>
  <c r="C254" i="1"/>
  <c r="B254" i="1" s="1"/>
  <c r="G254" i="1"/>
  <c r="K254" i="1"/>
  <c r="O254" i="1"/>
  <c r="C255" i="1"/>
  <c r="B255" i="1" s="1"/>
  <c r="G255" i="1"/>
  <c r="K255" i="1"/>
  <c r="O255" i="1"/>
  <c r="C256" i="1"/>
  <c r="B256" i="1" s="1"/>
  <c r="G256" i="1"/>
  <c r="K256" i="1"/>
  <c r="O256" i="1"/>
  <c r="C257" i="1"/>
  <c r="B257" i="1" s="1"/>
  <c r="G257" i="1"/>
  <c r="K257" i="1"/>
  <c r="O257" i="1"/>
  <c r="C258" i="1"/>
  <c r="B258" i="1" s="1"/>
  <c r="G258" i="1"/>
  <c r="K258" i="1"/>
  <c r="O258" i="1"/>
  <c r="C259" i="1"/>
  <c r="B259" i="1" s="1"/>
  <c r="G259" i="1"/>
  <c r="K259" i="1"/>
  <c r="O259" i="1"/>
  <c r="C260" i="1"/>
  <c r="B260" i="1" s="1"/>
  <c r="G260" i="1"/>
  <c r="K260" i="1"/>
  <c r="O260" i="1"/>
  <c r="C261" i="1"/>
  <c r="B261" i="1" s="1"/>
  <c r="G261" i="1"/>
  <c r="K261" i="1"/>
  <c r="O261" i="1"/>
  <c r="C262" i="1"/>
  <c r="B262" i="1" s="1"/>
  <c r="G262" i="1"/>
  <c r="K262" i="1"/>
  <c r="O262" i="1"/>
  <c r="C263" i="1"/>
  <c r="B263" i="1" s="1"/>
  <c r="B264" i="1" s="1"/>
  <c r="G263" i="1"/>
  <c r="K263" i="1"/>
  <c r="O263" i="1"/>
  <c r="D245" i="1"/>
  <c r="D244" i="1" s="1"/>
  <c r="H245" i="1"/>
  <c r="H244" i="1" s="1"/>
  <c r="L245" i="1"/>
  <c r="L244" i="1" s="1"/>
  <c r="P245" i="1"/>
  <c r="P244" i="1" s="1"/>
  <c r="A246" i="1"/>
  <c r="A250" i="1"/>
  <c r="A254" i="1"/>
  <c r="A258" i="1"/>
  <c r="A262" i="1"/>
  <c r="E243" i="1"/>
  <c r="I243" i="1"/>
  <c r="M243" i="1"/>
  <c r="Q243" i="1"/>
  <c r="D246" i="1"/>
  <c r="I246" i="1"/>
  <c r="N246" i="1"/>
  <c r="D247" i="1"/>
  <c r="I247" i="1"/>
  <c r="N247" i="1"/>
  <c r="D248" i="1"/>
  <c r="I248" i="1"/>
  <c r="N248" i="1"/>
  <c r="D249" i="1"/>
  <c r="I249" i="1"/>
  <c r="N249" i="1"/>
  <c r="D250" i="1"/>
  <c r="I250" i="1"/>
  <c r="N250" i="1"/>
  <c r="D251" i="1"/>
  <c r="I251" i="1"/>
  <c r="N251" i="1"/>
  <c r="D252" i="1"/>
  <c r="I252" i="1"/>
  <c r="N252" i="1"/>
  <c r="D253" i="1"/>
  <c r="I253" i="1"/>
  <c r="N253" i="1"/>
  <c r="D254" i="1"/>
  <c r="I254" i="1"/>
  <c r="N254" i="1"/>
  <c r="D255" i="1"/>
  <c r="I255" i="1"/>
  <c r="N255" i="1"/>
  <c r="D256" i="1"/>
  <c r="I256" i="1"/>
  <c r="N256" i="1"/>
  <c r="D257" i="1"/>
  <c r="I257" i="1"/>
  <c r="N257" i="1"/>
  <c r="D258" i="1"/>
  <c r="I258" i="1"/>
  <c r="N258" i="1"/>
  <c r="D259" i="1"/>
  <c r="I259" i="1"/>
  <c r="N259" i="1"/>
  <c r="D260" i="1"/>
  <c r="I260" i="1"/>
  <c r="N260" i="1"/>
  <c r="D261" i="1"/>
  <c r="I261" i="1"/>
  <c r="N261" i="1"/>
  <c r="D262" i="1"/>
  <c r="I262" i="1"/>
  <c r="N262" i="1"/>
  <c r="D263" i="1"/>
  <c r="I263" i="1"/>
  <c r="N263" i="1"/>
  <c r="E245" i="1"/>
  <c r="E244" i="1" s="1"/>
  <c r="E246" i="1"/>
  <c r="J246" i="1"/>
  <c r="P246" i="1"/>
  <c r="E247" i="1"/>
  <c r="J247" i="1"/>
  <c r="P247" i="1"/>
  <c r="E248" i="1"/>
  <c r="J248" i="1"/>
  <c r="P248" i="1"/>
  <c r="E249" i="1"/>
  <c r="J249" i="1"/>
  <c r="P249" i="1"/>
  <c r="E250" i="1"/>
  <c r="J250" i="1"/>
  <c r="P250" i="1"/>
  <c r="E251" i="1"/>
  <c r="J251" i="1"/>
  <c r="P251" i="1"/>
  <c r="E252" i="1"/>
  <c r="J252" i="1"/>
  <c r="P252" i="1"/>
  <c r="E253" i="1"/>
  <c r="J253" i="1"/>
  <c r="P253" i="1"/>
  <c r="E254" i="1"/>
  <c r="J254" i="1"/>
  <c r="P254" i="1"/>
  <c r="E255" i="1"/>
  <c r="J255" i="1"/>
  <c r="P255" i="1"/>
  <c r="E256" i="1"/>
  <c r="J256" i="1"/>
  <c r="P256" i="1"/>
  <c r="E257" i="1"/>
  <c r="J257" i="1"/>
  <c r="P257" i="1"/>
  <c r="E258" i="1"/>
  <c r="J258" i="1"/>
  <c r="P258" i="1"/>
  <c r="E259" i="1"/>
  <c r="J259" i="1"/>
  <c r="P259" i="1"/>
  <c r="E260" i="1"/>
  <c r="J260" i="1"/>
  <c r="P260" i="1"/>
  <c r="E261" i="1"/>
  <c r="J261" i="1"/>
  <c r="P261" i="1"/>
  <c r="E262" i="1"/>
  <c r="J262" i="1"/>
  <c r="P262" i="1"/>
  <c r="E263" i="1"/>
  <c r="J263" i="1"/>
  <c r="P263" i="1"/>
  <c r="F245" i="1"/>
  <c r="F244" i="1" s="1"/>
  <c r="K245" i="1"/>
  <c r="K244" i="1" s="1"/>
  <c r="Q245" i="1"/>
  <c r="Q244" i="1" s="1"/>
  <c r="A248" i="1"/>
  <c r="A253" i="1"/>
  <c r="A259" i="1"/>
  <c r="A245" i="1"/>
  <c r="A244" i="1" s="1"/>
  <c r="H243" i="1"/>
  <c r="N243" i="1"/>
  <c r="C243" i="1"/>
  <c r="B243" i="1" s="1"/>
  <c r="F246" i="1"/>
  <c r="L246" i="1"/>
  <c r="Q246" i="1"/>
  <c r="F247" i="1"/>
  <c r="L247" i="1"/>
  <c r="Q247" i="1"/>
  <c r="F248" i="1"/>
  <c r="L248" i="1"/>
  <c r="Q248" i="1"/>
  <c r="F249" i="1"/>
  <c r="L249" i="1"/>
  <c r="Q249" i="1"/>
  <c r="F250" i="1"/>
  <c r="L250" i="1"/>
  <c r="Q250" i="1"/>
  <c r="H246" i="1"/>
  <c r="M247" i="1"/>
  <c r="R248" i="1"/>
  <c r="H250" i="1"/>
  <c r="H251" i="1"/>
  <c r="R251" i="1"/>
  <c r="M252" i="1"/>
  <c r="H253" i="1"/>
  <c r="R253" i="1"/>
  <c r="M254" i="1"/>
  <c r="H255" i="1"/>
  <c r="R255" i="1"/>
  <c r="M256" i="1"/>
  <c r="H257" i="1"/>
  <c r="R257" i="1"/>
  <c r="M258" i="1"/>
  <c r="H259" i="1"/>
  <c r="R259" i="1"/>
  <c r="M260" i="1"/>
  <c r="H261" i="1"/>
  <c r="R261" i="1"/>
  <c r="M262" i="1"/>
  <c r="H263" i="1"/>
  <c r="R263" i="1"/>
  <c r="M245" i="1"/>
  <c r="M244" i="1" s="1"/>
  <c r="C245" i="1"/>
  <c r="A252" i="1"/>
  <c r="A260" i="1"/>
  <c r="F243" i="1"/>
  <c r="L243" i="1"/>
  <c r="G243" i="1"/>
  <c r="R246" i="1"/>
  <c r="H252" i="1"/>
  <c r="M253" i="1"/>
  <c r="M255" i="1"/>
  <c r="R256" i="1"/>
  <c r="H258" i="1"/>
  <c r="M259" i="1"/>
  <c r="R260" i="1"/>
  <c r="H262" i="1"/>
  <c r="M263" i="1"/>
  <c r="O245" i="1"/>
  <c r="O244" i="1" s="1"/>
  <c r="A256" i="1"/>
  <c r="P243" i="1"/>
  <c r="H247" i="1"/>
  <c r="R249" i="1"/>
  <c r="F251" i="1"/>
  <c r="Q251" i="1"/>
  <c r="L252" i="1"/>
  <c r="Q253" i="1"/>
  <c r="L254" i="1"/>
  <c r="Q255" i="1"/>
  <c r="F257" i="1"/>
  <c r="L258" i="1"/>
  <c r="F259" i="1"/>
  <c r="L260" i="1"/>
  <c r="Q261" i="1"/>
  <c r="F263" i="1"/>
  <c r="J245" i="1"/>
  <c r="J244" i="1" s="1"/>
  <c r="A251" i="1"/>
  <c r="D243" i="1"/>
  <c r="R243" i="1"/>
  <c r="M246" i="1"/>
  <c r="R247" i="1"/>
  <c r="H249" i="1"/>
  <c r="M250" i="1"/>
  <c r="L251" i="1"/>
  <c r="F252" i="1"/>
  <c r="Q252" i="1"/>
  <c r="L253" i="1"/>
  <c r="F254" i="1"/>
  <c r="Q254" i="1"/>
  <c r="L255" i="1"/>
  <c r="F256" i="1"/>
  <c r="Q256" i="1"/>
  <c r="L257" i="1"/>
  <c r="F258" i="1"/>
  <c r="Q258" i="1"/>
  <c r="L259" i="1"/>
  <c r="F260" i="1"/>
  <c r="Q260" i="1"/>
  <c r="L261" i="1"/>
  <c r="F262" i="1"/>
  <c r="Q262" i="1"/>
  <c r="L263" i="1"/>
  <c r="G245" i="1"/>
  <c r="G244" i="1" s="1"/>
  <c r="N245" i="1"/>
  <c r="N244" i="1" s="1"/>
  <c r="A247" i="1"/>
  <c r="A255" i="1"/>
  <c r="A261" i="1"/>
  <c r="O243" i="1"/>
  <c r="H248" i="1"/>
  <c r="M249" i="1"/>
  <c r="R250" i="1"/>
  <c r="M251" i="1"/>
  <c r="R252" i="1"/>
  <c r="H254" i="1"/>
  <c r="R254" i="1"/>
  <c r="H256" i="1"/>
  <c r="M257" i="1"/>
  <c r="R258" i="1"/>
  <c r="H260" i="1"/>
  <c r="M261" i="1"/>
  <c r="R262" i="1"/>
  <c r="I245" i="1"/>
  <c r="I244" i="1" s="1"/>
  <c r="A249" i="1"/>
  <c r="A263" i="1"/>
  <c r="J243" i="1"/>
  <c r="M248" i="1"/>
  <c r="F253" i="1"/>
  <c r="F255" i="1"/>
  <c r="L256" i="1"/>
  <c r="Q257" i="1"/>
  <c r="Q259" i="1"/>
  <c r="F261" i="1"/>
  <c r="L262" i="1"/>
  <c r="Q263" i="1"/>
  <c r="R245" i="1"/>
  <c r="R244" i="1" s="1"/>
  <c r="A257" i="1"/>
  <c r="K243" i="1"/>
  <c r="C221" i="1"/>
  <c r="G221" i="1"/>
  <c r="K221" i="1"/>
  <c r="O221" i="1"/>
  <c r="C222" i="1"/>
  <c r="G222" i="1"/>
  <c r="K222" i="1"/>
  <c r="O222" i="1"/>
  <c r="C223" i="1"/>
  <c r="G223" i="1"/>
  <c r="K223" i="1"/>
  <c r="O223" i="1"/>
  <c r="C224" i="1"/>
  <c r="G224" i="1"/>
  <c r="K224" i="1"/>
  <c r="O224" i="1"/>
  <c r="C225" i="1"/>
  <c r="G225" i="1"/>
  <c r="K225" i="1"/>
  <c r="O225" i="1"/>
  <c r="C226" i="1"/>
  <c r="G226" i="1"/>
  <c r="K226" i="1"/>
  <c r="O226" i="1"/>
  <c r="C227" i="1"/>
  <c r="G227" i="1"/>
  <c r="K227" i="1"/>
  <c r="O227" i="1"/>
  <c r="C228" i="1"/>
  <c r="G228" i="1"/>
  <c r="K228" i="1"/>
  <c r="O228" i="1"/>
  <c r="C229" i="1"/>
  <c r="G229" i="1"/>
  <c r="K229" i="1"/>
  <c r="O229" i="1"/>
  <c r="C230" i="1"/>
  <c r="G230" i="1"/>
  <c r="K230" i="1"/>
  <c r="O230" i="1"/>
  <c r="C231" i="1"/>
  <c r="G231" i="1"/>
  <c r="K231" i="1"/>
  <c r="O231" i="1"/>
  <c r="C232" i="1"/>
  <c r="G232" i="1"/>
  <c r="K232" i="1"/>
  <c r="O232" i="1"/>
  <c r="C233" i="1"/>
  <c r="G233" i="1"/>
  <c r="K233" i="1"/>
  <c r="O233" i="1"/>
  <c r="C234" i="1"/>
  <c r="G234" i="1"/>
  <c r="K234" i="1"/>
  <c r="O234" i="1"/>
  <c r="C235" i="1"/>
  <c r="G235" i="1"/>
  <c r="K235" i="1"/>
  <c r="O235" i="1"/>
  <c r="C236" i="1"/>
  <c r="G236" i="1"/>
  <c r="K236" i="1"/>
  <c r="O236" i="1"/>
  <c r="C237" i="1"/>
  <c r="G237" i="1"/>
  <c r="K237" i="1"/>
  <c r="O237" i="1"/>
  <c r="C238" i="1"/>
  <c r="G238" i="1"/>
  <c r="K238" i="1"/>
  <c r="O238" i="1"/>
  <c r="D220" i="1"/>
  <c r="H220" i="1"/>
  <c r="L220" i="1"/>
  <c r="P220" i="1"/>
  <c r="A221" i="1"/>
  <c r="A225" i="1"/>
  <c r="A229" i="1"/>
  <c r="A233" i="1"/>
  <c r="A237" i="1"/>
  <c r="E218" i="1"/>
  <c r="E22" i="21" s="1"/>
  <c r="I218" i="1"/>
  <c r="I22" i="21" s="1"/>
  <c r="M218" i="1"/>
  <c r="M22" i="21" s="1"/>
  <c r="Q218" i="1"/>
  <c r="Q22" i="21" s="1"/>
  <c r="D221" i="1"/>
  <c r="I221" i="1"/>
  <c r="N221" i="1"/>
  <c r="D222" i="1"/>
  <c r="I222" i="1"/>
  <c r="N222" i="1"/>
  <c r="D223" i="1"/>
  <c r="I223" i="1"/>
  <c r="N223" i="1"/>
  <c r="D224" i="1"/>
  <c r="I224" i="1"/>
  <c r="N224" i="1"/>
  <c r="D225" i="1"/>
  <c r="I225" i="1"/>
  <c r="N225" i="1"/>
  <c r="D226" i="1"/>
  <c r="I226" i="1"/>
  <c r="N226" i="1"/>
  <c r="D227" i="1"/>
  <c r="I227" i="1"/>
  <c r="N227" i="1"/>
  <c r="D228" i="1"/>
  <c r="I228" i="1"/>
  <c r="N228" i="1"/>
  <c r="D229" i="1"/>
  <c r="I229" i="1"/>
  <c r="N229" i="1"/>
  <c r="D230" i="1"/>
  <c r="I230" i="1"/>
  <c r="N230" i="1"/>
  <c r="D231" i="1"/>
  <c r="I231" i="1"/>
  <c r="N231" i="1"/>
  <c r="D232" i="1"/>
  <c r="I232" i="1"/>
  <c r="N232" i="1"/>
  <c r="D233" i="1"/>
  <c r="I233" i="1"/>
  <c r="N233" i="1"/>
  <c r="D234" i="1"/>
  <c r="I234" i="1"/>
  <c r="N234" i="1"/>
  <c r="D235" i="1"/>
  <c r="I235" i="1"/>
  <c r="N235" i="1"/>
  <c r="D236" i="1"/>
  <c r="I236" i="1"/>
  <c r="N236" i="1"/>
  <c r="D237" i="1"/>
  <c r="I237" i="1"/>
  <c r="N237" i="1"/>
  <c r="D238" i="1"/>
  <c r="I238" i="1"/>
  <c r="N238" i="1"/>
  <c r="E220" i="1"/>
  <c r="J220" i="1"/>
  <c r="O220" i="1"/>
  <c r="A222" i="1"/>
  <c r="A227" i="1"/>
  <c r="A232" i="1"/>
  <c r="A238" i="1"/>
  <c r="G218" i="1"/>
  <c r="G22" i="21" s="1"/>
  <c r="L218" i="1"/>
  <c r="L22" i="21" s="1"/>
  <c r="R218" i="1"/>
  <c r="R22" i="21" s="1"/>
  <c r="E234" i="1"/>
  <c r="E235" i="1"/>
  <c r="P235" i="1"/>
  <c r="J236" i="1"/>
  <c r="E237" i="1"/>
  <c r="E238" i="1"/>
  <c r="P238" i="1"/>
  <c r="F220" i="1"/>
  <c r="Q220" i="1"/>
  <c r="A228" i="1"/>
  <c r="A234" i="1"/>
  <c r="H218" i="1"/>
  <c r="H22" i="21" s="1"/>
  <c r="N218" i="1"/>
  <c r="N22" i="21" s="1"/>
  <c r="L221" i="1"/>
  <c r="Q222" i="1"/>
  <c r="Q223" i="1"/>
  <c r="L224" i="1"/>
  <c r="F225" i="1"/>
  <c r="F226" i="1"/>
  <c r="Q226" i="1"/>
  <c r="L227" i="1"/>
  <c r="F228" i="1"/>
  <c r="Q228" i="1"/>
  <c r="L229" i="1"/>
  <c r="L230" i="1"/>
  <c r="F231" i="1"/>
  <c r="Q231" i="1"/>
  <c r="L232" i="1"/>
  <c r="F233" i="1"/>
  <c r="Q233" i="1"/>
  <c r="L234" i="1"/>
  <c r="F235" i="1"/>
  <c r="Q235" i="1"/>
  <c r="L236" i="1"/>
  <c r="L237" i="1"/>
  <c r="F238" i="1"/>
  <c r="Q238" i="1"/>
  <c r="M220" i="1"/>
  <c r="A224" i="1"/>
  <c r="A235" i="1"/>
  <c r="J218" i="1"/>
  <c r="J22" i="21" s="1"/>
  <c r="O218" i="1"/>
  <c r="O22" i="21" s="1"/>
  <c r="E221" i="1"/>
  <c r="J221" i="1"/>
  <c r="P221" i="1"/>
  <c r="E222" i="1"/>
  <c r="J222" i="1"/>
  <c r="P222" i="1"/>
  <c r="E223" i="1"/>
  <c r="J223" i="1"/>
  <c r="P223" i="1"/>
  <c r="E224" i="1"/>
  <c r="J224" i="1"/>
  <c r="P224" i="1"/>
  <c r="E225" i="1"/>
  <c r="J225" i="1"/>
  <c r="P225" i="1"/>
  <c r="E226" i="1"/>
  <c r="J226" i="1"/>
  <c r="P226" i="1"/>
  <c r="E227" i="1"/>
  <c r="J227" i="1"/>
  <c r="P227" i="1"/>
  <c r="E228" i="1"/>
  <c r="J228" i="1"/>
  <c r="P228" i="1"/>
  <c r="E229" i="1"/>
  <c r="J229" i="1"/>
  <c r="P229" i="1"/>
  <c r="E230" i="1"/>
  <c r="J230" i="1"/>
  <c r="P230" i="1"/>
  <c r="E231" i="1"/>
  <c r="J231" i="1"/>
  <c r="P231" i="1"/>
  <c r="E232" i="1"/>
  <c r="J232" i="1"/>
  <c r="P232" i="1"/>
  <c r="E233" i="1"/>
  <c r="J233" i="1"/>
  <c r="P233" i="1"/>
  <c r="J234" i="1"/>
  <c r="P234" i="1"/>
  <c r="J235" i="1"/>
  <c r="E236" i="1"/>
  <c r="P236" i="1"/>
  <c r="J237" i="1"/>
  <c r="P237" i="1"/>
  <c r="J238" i="1"/>
  <c r="K220" i="1"/>
  <c r="A223" i="1"/>
  <c r="A220" i="1"/>
  <c r="A219" i="1" s="1"/>
  <c r="E26" i="21" s="1"/>
  <c r="C218" i="1"/>
  <c r="Q221" i="1"/>
  <c r="F222" i="1"/>
  <c r="L222" i="1"/>
  <c r="F223" i="1"/>
  <c r="L223" i="1"/>
  <c r="F224" i="1"/>
  <c r="Q224" i="1"/>
  <c r="L225" i="1"/>
  <c r="Q225" i="1"/>
  <c r="L226" i="1"/>
  <c r="F227" i="1"/>
  <c r="Q227" i="1"/>
  <c r="L228" i="1"/>
  <c r="F229" i="1"/>
  <c r="Q229" i="1"/>
  <c r="F230" i="1"/>
  <c r="Q230" i="1"/>
  <c r="L231" i="1"/>
  <c r="F232" i="1"/>
  <c r="Q232" i="1"/>
  <c r="L233" i="1"/>
  <c r="F234" i="1"/>
  <c r="Q234" i="1"/>
  <c r="L235" i="1"/>
  <c r="F236" i="1"/>
  <c r="Q236" i="1"/>
  <c r="F237" i="1"/>
  <c r="Q237" i="1"/>
  <c r="L238" i="1"/>
  <c r="G220" i="1"/>
  <c r="R220" i="1"/>
  <c r="A230" i="1"/>
  <c r="D218" i="1"/>
  <c r="D22" i="21" s="1"/>
  <c r="F221" i="1"/>
  <c r="H221" i="1"/>
  <c r="M222" i="1"/>
  <c r="R223" i="1"/>
  <c r="H225" i="1"/>
  <c r="M226" i="1"/>
  <c r="R227" i="1"/>
  <c r="H229" i="1"/>
  <c r="M230" i="1"/>
  <c r="R231" i="1"/>
  <c r="H233" i="1"/>
  <c r="M234" i="1"/>
  <c r="R235" i="1"/>
  <c r="C220" i="1"/>
  <c r="M221" i="1"/>
  <c r="R222" i="1"/>
  <c r="H224" i="1"/>
  <c r="M225" i="1"/>
  <c r="R226" i="1"/>
  <c r="H228" i="1"/>
  <c r="M229" i="1"/>
  <c r="R230" i="1"/>
  <c r="H232" i="1"/>
  <c r="M233" i="1"/>
  <c r="R234" i="1"/>
  <c r="H236" i="1"/>
  <c r="M237" i="1"/>
  <c r="R238" i="1"/>
  <c r="A226" i="1"/>
  <c r="K218" i="1"/>
  <c r="K22" i="21" s="1"/>
  <c r="M238" i="1"/>
  <c r="R221" i="1"/>
  <c r="H223" i="1"/>
  <c r="M224" i="1"/>
  <c r="R225" i="1"/>
  <c r="H227" i="1"/>
  <c r="M228" i="1"/>
  <c r="R229" i="1"/>
  <c r="H231" i="1"/>
  <c r="M232" i="1"/>
  <c r="R233" i="1"/>
  <c r="H235" i="1"/>
  <c r="M236" i="1"/>
  <c r="R237" i="1"/>
  <c r="I220" i="1"/>
  <c r="A231" i="1"/>
  <c r="P218" i="1"/>
  <c r="P22" i="21" s="1"/>
  <c r="H222" i="1"/>
  <c r="M223" i="1"/>
  <c r="R224" i="1"/>
  <c r="H226" i="1"/>
  <c r="M227" i="1"/>
  <c r="R228" i="1"/>
  <c r="H230" i="1"/>
  <c r="M231" i="1"/>
  <c r="R232" i="1"/>
  <c r="H234" i="1"/>
  <c r="M235" i="1"/>
  <c r="R236" i="1"/>
  <c r="H238" i="1"/>
  <c r="N220" i="1"/>
  <c r="A236" i="1"/>
  <c r="H237" i="1"/>
  <c r="F218" i="1"/>
  <c r="F22" i="21" s="1"/>
  <c r="C196" i="1"/>
  <c r="B196" i="1" s="1"/>
  <c r="G196" i="1"/>
  <c r="K196" i="1"/>
  <c r="O196" i="1"/>
  <c r="C197" i="1"/>
  <c r="B197" i="1" s="1"/>
  <c r="G197" i="1"/>
  <c r="K197" i="1"/>
  <c r="O197" i="1"/>
  <c r="C198" i="1"/>
  <c r="B198" i="1" s="1"/>
  <c r="G198" i="1"/>
  <c r="K198" i="1"/>
  <c r="O198" i="1"/>
  <c r="C199" i="1"/>
  <c r="B199" i="1" s="1"/>
  <c r="G199" i="1"/>
  <c r="K199" i="1"/>
  <c r="O199" i="1"/>
  <c r="C200" i="1"/>
  <c r="B200" i="1" s="1"/>
  <c r="G200" i="1"/>
  <c r="K200" i="1"/>
  <c r="O200" i="1"/>
  <c r="C201" i="1"/>
  <c r="B201" i="1" s="1"/>
  <c r="G201" i="1"/>
  <c r="K201" i="1"/>
  <c r="O201" i="1"/>
  <c r="C202" i="1"/>
  <c r="B202" i="1" s="1"/>
  <c r="G202" i="1"/>
  <c r="K202" i="1"/>
  <c r="O202" i="1"/>
  <c r="C203" i="1"/>
  <c r="B203" i="1" s="1"/>
  <c r="G203" i="1"/>
  <c r="K203" i="1"/>
  <c r="O203" i="1"/>
  <c r="C204" i="1"/>
  <c r="B204" i="1" s="1"/>
  <c r="G204" i="1"/>
  <c r="K204" i="1"/>
  <c r="O204" i="1"/>
  <c r="C205" i="1"/>
  <c r="B205" i="1" s="1"/>
  <c r="G205" i="1"/>
  <c r="K205" i="1"/>
  <c r="O205" i="1"/>
  <c r="C206" i="1"/>
  <c r="B206" i="1" s="1"/>
  <c r="G206" i="1"/>
  <c r="K206" i="1"/>
  <c r="O206" i="1"/>
  <c r="C207" i="1"/>
  <c r="B207" i="1" s="1"/>
  <c r="G207" i="1"/>
  <c r="K207" i="1"/>
  <c r="O207" i="1"/>
  <c r="C208" i="1"/>
  <c r="B208" i="1" s="1"/>
  <c r="G208" i="1"/>
  <c r="K208" i="1"/>
  <c r="O208" i="1"/>
  <c r="C209" i="1"/>
  <c r="B209" i="1" s="1"/>
  <c r="G209" i="1"/>
  <c r="K209" i="1"/>
  <c r="O209" i="1"/>
  <c r="C210" i="1"/>
  <c r="B210" i="1" s="1"/>
  <c r="G210" i="1"/>
  <c r="K210" i="1"/>
  <c r="O210" i="1"/>
  <c r="C211" i="1"/>
  <c r="B211" i="1" s="1"/>
  <c r="G211" i="1"/>
  <c r="K211" i="1"/>
  <c r="O211" i="1"/>
  <c r="C212" i="1"/>
  <c r="B212" i="1" s="1"/>
  <c r="G212" i="1"/>
  <c r="K212" i="1"/>
  <c r="O212" i="1"/>
  <c r="C213" i="1"/>
  <c r="B213" i="1" s="1"/>
  <c r="B214" i="1" s="1"/>
  <c r="G213" i="1"/>
  <c r="K213" i="1"/>
  <c r="O213" i="1"/>
  <c r="D195" i="1"/>
  <c r="D194" i="1" s="1"/>
  <c r="H195" i="1"/>
  <c r="H194" i="1" s="1"/>
  <c r="L195" i="1"/>
  <c r="L194" i="1" s="1"/>
  <c r="P195" i="1"/>
  <c r="P194" i="1" s="1"/>
  <c r="D193" i="1"/>
  <c r="D21" i="21" s="1"/>
  <c r="H193" i="1"/>
  <c r="H21" i="21" s="1"/>
  <c r="L193" i="1"/>
  <c r="L21" i="21" s="1"/>
  <c r="P193" i="1"/>
  <c r="P21" i="21" s="1"/>
  <c r="A196" i="1"/>
  <c r="A200" i="1"/>
  <c r="A204" i="1"/>
  <c r="A208" i="1"/>
  <c r="A212" i="1"/>
  <c r="D196" i="1"/>
  <c r="I196" i="1"/>
  <c r="N196" i="1"/>
  <c r="D197" i="1"/>
  <c r="I197" i="1"/>
  <c r="N197" i="1"/>
  <c r="D198" i="1"/>
  <c r="I198" i="1"/>
  <c r="N198" i="1"/>
  <c r="D199" i="1"/>
  <c r="I199" i="1"/>
  <c r="N199" i="1"/>
  <c r="D200" i="1"/>
  <c r="I200" i="1"/>
  <c r="N200" i="1"/>
  <c r="D201" i="1"/>
  <c r="I201" i="1"/>
  <c r="N201" i="1"/>
  <c r="D202" i="1"/>
  <c r="I202" i="1"/>
  <c r="N202" i="1"/>
  <c r="D203" i="1"/>
  <c r="I203" i="1"/>
  <c r="N203" i="1"/>
  <c r="D204" i="1"/>
  <c r="I204" i="1"/>
  <c r="N204" i="1"/>
  <c r="D205" i="1"/>
  <c r="I205" i="1"/>
  <c r="N205" i="1"/>
  <c r="D206" i="1"/>
  <c r="I206" i="1"/>
  <c r="N206" i="1"/>
  <c r="D207" i="1"/>
  <c r="I207" i="1"/>
  <c r="N207" i="1"/>
  <c r="D208" i="1"/>
  <c r="I208" i="1"/>
  <c r="N208" i="1"/>
  <c r="D209" i="1"/>
  <c r="I209" i="1"/>
  <c r="N209" i="1"/>
  <c r="D210" i="1"/>
  <c r="I210" i="1"/>
  <c r="N210" i="1"/>
  <c r="D211" i="1"/>
  <c r="I211" i="1"/>
  <c r="N211" i="1"/>
  <c r="D212" i="1"/>
  <c r="I212" i="1"/>
  <c r="N212" i="1"/>
  <c r="D213" i="1"/>
  <c r="I213" i="1"/>
  <c r="N213" i="1"/>
  <c r="E195" i="1"/>
  <c r="E194" i="1" s="1"/>
  <c r="J195" i="1"/>
  <c r="J194" i="1" s="1"/>
  <c r="O195" i="1"/>
  <c r="O194" i="1" s="1"/>
  <c r="E193" i="1"/>
  <c r="E21" i="21" s="1"/>
  <c r="J193" i="1"/>
  <c r="J21" i="21" s="1"/>
  <c r="O193" i="1"/>
  <c r="O21" i="21" s="1"/>
  <c r="A197" i="1"/>
  <c r="A202" i="1"/>
  <c r="A207" i="1"/>
  <c r="A213" i="1"/>
  <c r="P213" i="1"/>
  <c r="Q195" i="1"/>
  <c r="Q194" i="1" s="1"/>
  <c r="K193" i="1"/>
  <c r="K21" i="21" s="1"/>
  <c r="A198" i="1"/>
  <c r="A209" i="1"/>
  <c r="A195" i="1"/>
  <c r="A194" i="1" s="1"/>
  <c r="D26" i="21" s="1"/>
  <c r="F196" i="1"/>
  <c r="F198" i="1"/>
  <c r="Q198" i="1"/>
  <c r="F200" i="1"/>
  <c r="F201" i="1"/>
  <c r="Q201" i="1"/>
  <c r="L202" i="1"/>
  <c r="F203" i="1"/>
  <c r="Q203" i="1"/>
  <c r="L204" i="1"/>
  <c r="F205" i="1"/>
  <c r="Q205" i="1"/>
  <c r="Q206" i="1"/>
  <c r="Q207" i="1"/>
  <c r="L208" i="1"/>
  <c r="F209" i="1"/>
  <c r="Q209" i="1"/>
  <c r="E196" i="1"/>
  <c r="J196" i="1"/>
  <c r="P196" i="1"/>
  <c r="E197" i="1"/>
  <c r="J197" i="1"/>
  <c r="P197" i="1"/>
  <c r="E198" i="1"/>
  <c r="J198" i="1"/>
  <c r="P198" i="1"/>
  <c r="E199" i="1"/>
  <c r="J199" i="1"/>
  <c r="P199" i="1"/>
  <c r="E200" i="1"/>
  <c r="J200" i="1"/>
  <c r="P200" i="1"/>
  <c r="E201" i="1"/>
  <c r="J201" i="1"/>
  <c r="P201" i="1"/>
  <c r="E202" i="1"/>
  <c r="J202" i="1"/>
  <c r="P202" i="1"/>
  <c r="E203" i="1"/>
  <c r="J203" i="1"/>
  <c r="P203" i="1"/>
  <c r="E204" i="1"/>
  <c r="J204" i="1"/>
  <c r="P204" i="1"/>
  <c r="E205" i="1"/>
  <c r="J205" i="1"/>
  <c r="P205" i="1"/>
  <c r="E206" i="1"/>
  <c r="J206" i="1"/>
  <c r="P206" i="1"/>
  <c r="E207" i="1"/>
  <c r="J207" i="1"/>
  <c r="P207" i="1"/>
  <c r="E208" i="1"/>
  <c r="J208" i="1"/>
  <c r="P208" i="1"/>
  <c r="E209" i="1"/>
  <c r="J209" i="1"/>
  <c r="P209" i="1"/>
  <c r="E210" i="1"/>
  <c r="J210" i="1"/>
  <c r="P210" i="1"/>
  <c r="E211" i="1"/>
  <c r="J211" i="1"/>
  <c r="P211" i="1"/>
  <c r="E212" i="1"/>
  <c r="J212" i="1"/>
  <c r="P212" i="1"/>
  <c r="E213" i="1"/>
  <c r="J213" i="1"/>
  <c r="F195" i="1"/>
  <c r="F194" i="1" s="1"/>
  <c r="K195" i="1"/>
  <c r="K194" i="1" s="1"/>
  <c r="F193" i="1"/>
  <c r="F21" i="21" s="1"/>
  <c r="Q193" i="1"/>
  <c r="Q21" i="21" s="1"/>
  <c r="A203" i="1"/>
  <c r="L196" i="1"/>
  <c r="Q196" i="1"/>
  <c r="F197" i="1"/>
  <c r="L197" i="1"/>
  <c r="Q197" i="1"/>
  <c r="L198" i="1"/>
  <c r="F199" i="1"/>
  <c r="L199" i="1"/>
  <c r="Q199" i="1"/>
  <c r="L200" i="1"/>
  <c r="Q200" i="1"/>
  <c r="L201" i="1"/>
  <c r="F202" i="1"/>
  <c r="Q202" i="1"/>
  <c r="L203" i="1"/>
  <c r="F204" i="1"/>
  <c r="Q204" i="1"/>
  <c r="L205" i="1"/>
  <c r="F206" i="1"/>
  <c r="L206" i="1"/>
  <c r="F207" i="1"/>
  <c r="L207" i="1"/>
  <c r="F208" i="1"/>
  <c r="Q208" i="1"/>
  <c r="L209" i="1"/>
  <c r="H196" i="1"/>
  <c r="M197" i="1"/>
  <c r="R198" i="1"/>
  <c r="H200" i="1"/>
  <c r="M201" i="1"/>
  <c r="R202" i="1"/>
  <c r="H204" i="1"/>
  <c r="M205" i="1"/>
  <c r="R206" i="1"/>
  <c r="H208" i="1"/>
  <c r="M209" i="1"/>
  <c r="L210" i="1"/>
  <c r="F211" i="1"/>
  <c r="Q211" i="1"/>
  <c r="L212" i="1"/>
  <c r="F213" i="1"/>
  <c r="Q213" i="1"/>
  <c r="M195" i="1"/>
  <c r="M194" i="1" s="1"/>
  <c r="G193" i="1"/>
  <c r="G21" i="21" s="1"/>
  <c r="R193" i="1"/>
  <c r="R21" i="21" s="1"/>
  <c r="A205" i="1"/>
  <c r="M196" i="1"/>
  <c r="R197" i="1"/>
  <c r="H199" i="1"/>
  <c r="M200" i="1"/>
  <c r="R201" i="1"/>
  <c r="H203" i="1"/>
  <c r="M204" i="1"/>
  <c r="R205" i="1"/>
  <c r="H207" i="1"/>
  <c r="M208" i="1"/>
  <c r="R209" i="1"/>
  <c r="M210" i="1"/>
  <c r="H211" i="1"/>
  <c r="R211" i="1"/>
  <c r="M212" i="1"/>
  <c r="H213" i="1"/>
  <c r="R213" i="1"/>
  <c r="N195" i="1"/>
  <c r="N194" i="1" s="1"/>
  <c r="C193" i="1"/>
  <c r="A206" i="1"/>
  <c r="L213" i="1"/>
  <c r="G195" i="1"/>
  <c r="G194" i="1" s="1"/>
  <c r="R195" i="1"/>
  <c r="R194" i="1" s="1"/>
  <c r="M193" i="1"/>
  <c r="M21" i="21" s="1"/>
  <c r="A199" i="1"/>
  <c r="A210" i="1"/>
  <c r="H197" i="1"/>
  <c r="M198" i="1"/>
  <c r="R199" i="1"/>
  <c r="H201" i="1"/>
  <c r="M202" i="1"/>
  <c r="H205" i="1"/>
  <c r="M206" i="1"/>
  <c r="R207" i="1"/>
  <c r="H210" i="1"/>
  <c r="M211" i="1"/>
  <c r="R212" i="1"/>
  <c r="I195" i="1"/>
  <c r="I194" i="1" s="1"/>
  <c r="N193" i="1"/>
  <c r="N21" i="21" s="1"/>
  <c r="A201" i="1"/>
  <c r="I193" i="1"/>
  <c r="I21" i="21" s="1"/>
  <c r="R203" i="1"/>
  <c r="H209" i="1"/>
  <c r="R210" i="1"/>
  <c r="H212" i="1"/>
  <c r="M213" i="1"/>
  <c r="C195" i="1"/>
  <c r="A211" i="1"/>
  <c r="R196" i="1"/>
  <c r="H198" i="1"/>
  <c r="M199" i="1"/>
  <c r="R200" i="1"/>
  <c r="H202" i="1"/>
  <c r="M203" i="1"/>
  <c r="R204" i="1"/>
  <c r="H206" i="1"/>
  <c r="M207" i="1"/>
  <c r="R208" i="1"/>
  <c r="F210" i="1"/>
  <c r="Q210" i="1"/>
  <c r="L211" i="1"/>
  <c r="F212" i="1"/>
  <c r="Q212" i="1"/>
  <c r="C171" i="1"/>
  <c r="G171" i="1"/>
  <c r="K171" i="1"/>
  <c r="O171" i="1"/>
  <c r="C172" i="1"/>
  <c r="G172" i="1"/>
  <c r="K172" i="1"/>
  <c r="O172" i="1"/>
  <c r="C173" i="1"/>
  <c r="G173" i="1"/>
  <c r="K173" i="1"/>
  <c r="O173" i="1"/>
  <c r="C174" i="1"/>
  <c r="G174" i="1"/>
  <c r="K174" i="1"/>
  <c r="O174" i="1"/>
  <c r="C175" i="1"/>
  <c r="G175" i="1"/>
  <c r="K175" i="1"/>
  <c r="O175" i="1"/>
  <c r="C176" i="1"/>
  <c r="G176" i="1"/>
  <c r="K176" i="1"/>
  <c r="O176" i="1"/>
  <c r="C177" i="1"/>
  <c r="G177" i="1"/>
  <c r="K177" i="1"/>
  <c r="O177" i="1"/>
  <c r="C178" i="1"/>
  <c r="G178" i="1"/>
  <c r="K178" i="1"/>
  <c r="O178" i="1"/>
  <c r="C179" i="1"/>
  <c r="G179" i="1"/>
  <c r="K179" i="1"/>
  <c r="O179" i="1"/>
  <c r="C180" i="1"/>
  <c r="G180" i="1"/>
  <c r="K180" i="1"/>
  <c r="O180" i="1"/>
  <c r="C181" i="1"/>
  <c r="G181" i="1"/>
  <c r="K181" i="1"/>
  <c r="O181" i="1"/>
  <c r="C182" i="1"/>
  <c r="G182" i="1"/>
  <c r="K182" i="1"/>
  <c r="O182" i="1"/>
  <c r="C183" i="1"/>
  <c r="G183" i="1"/>
  <c r="K183" i="1"/>
  <c r="O183" i="1"/>
  <c r="C184" i="1"/>
  <c r="G184" i="1"/>
  <c r="K184" i="1"/>
  <c r="O184" i="1"/>
  <c r="C185" i="1"/>
  <c r="G185" i="1"/>
  <c r="K185" i="1"/>
  <c r="O185" i="1"/>
  <c r="C186" i="1"/>
  <c r="G186" i="1"/>
  <c r="K186" i="1"/>
  <c r="O186" i="1"/>
  <c r="C187" i="1"/>
  <c r="G187" i="1"/>
  <c r="K187" i="1"/>
  <c r="O187" i="1"/>
  <c r="C188" i="1"/>
  <c r="G188" i="1"/>
  <c r="K188" i="1"/>
  <c r="O188" i="1"/>
  <c r="D170" i="1"/>
  <c r="H170" i="1"/>
  <c r="L170" i="1"/>
  <c r="P170" i="1"/>
  <c r="D168" i="1"/>
  <c r="D179" i="19" s="1"/>
  <c r="H168" i="1"/>
  <c r="H179" i="19" s="1"/>
  <c r="L168" i="1"/>
  <c r="L179" i="19" s="1"/>
  <c r="P168" i="1"/>
  <c r="P179" i="19" s="1"/>
  <c r="A172" i="1"/>
  <c r="A183" i="19" s="1"/>
  <c r="A176" i="1"/>
  <c r="A187" i="19" s="1"/>
  <c r="A180" i="1"/>
  <c r="A191" i="19" s="1"/>
  <c r="A184" i="1"/>
  <c r="A195" i="19" s="1"/>
  <c r="A188" i="1"/>
  <c r="A199" i="19" s="1"/>
  <c r="D171" i="1"/>
  <c r="H171" i="1"/>
  <c r="L171" i="1"/>
  <c r="P171" i="1"/>
  <c r="D172" i="1"/>
  <c r="H172" i="1"/>
  <c r="L172" i="1"/>
  <c r="P172" i="1"/>
  <c r="D173" i="1"/>
  <c r="H173" i="1"/>
  <c r="L173" i="1"/>
  <c r="P173" i="1"/>
  <c r="D174" i="1"/>
  <c r="H174" i="1"/>
  <c r="L174" i="1"/>
  <c r="P174" i="1"/>
  <c r="D175" i="1"/>
  <c r="H175" i="1"/>
  <c r="L175" i="1"/>
  <c r="P175" i="1"/>
  <c r="D176" i="1"/>
  <c r="H176" i="1"/>
  <c r="L176" i="1"/>
  <c r="P176" i="1"/>
  <c r="D177" i="1"/>
  <c r="H177" i="1"/>
  <c r="L177" i="1"/>
  <c r="P177" i="1"/>
  <c r="D178" i="1"/>
  <c r="H178" i="1"/>
  <c r="L178" i="1"/>
  <c r="P178" i="1"/>
  <c r="D179" i="1"/>
  <c r="H179" i="1"/>
  <c r="L179" i="1"/>
  <c r="P179" i="1"/>
  <c r="D180" i="1"/>
  <c r="H180" i="1"/>
  <c r="L180" i="1"/>
  <c r="P180" i="1"/>
  <c r="D181" i="1"/>
  <c r="H181" i="1"/>
  <c r="L181" i="1"/>
  <c r="P181" i="1"/>
  <c r="D182" i="1"/>
  <c r="H182" i="1"/>
  <c r="L182" i="1"/>
  <c r="P182" i="1"/>
  <c r="D183" i="1"/>
  <c r="H183" i="1"/>
  <c r="L183" i="1"/>
  <c r="P183" i="1"/>
  <c r="D184" i="1"/>
  <c r="H184" i="1"/>
  <c r="L184" i="1"/>
  <c r="P184" i="1"/>
  <c r="D185" i="1"/>
  <c r="H185" i="1"/>
  <c r="L185" i="1"/>
  <c r="P185" i="1"/>
  <c r="D186" i="1"/>
  <c r="H186" i="1"/>
  <c r="L186" i="1"/>
  <c r="P186" i="1"/>
  <c r="D187" i="1"/>
  <c r="H187" i="1"/>
  <c r="L187" i="1"/>
  <c r="P187" i="1"/>
  <c r="D188" i="1"/>
  <c r="H188" i="1"/>
  <c r="L188" i="1"/>
  <c r="P188" i="1"/>
  <c r="E170" i="1"/>
  <c r="I170" i="1"/>
  <c r="M170" i="1"/>
  <c r="Q170" i="1"/>
  <c r="E168" i="1"/>
  <c r="E179" i="19" s="1"/>
  <c r="I168" i="1"/>
  <c r="I179" i="19" s="1"/>
  <c r="M168" i="1"/>
  <c r="M179" i="19" s="1"/>
  <c r="Q168" i="1"/>
  <c r="Q179" i="19" s="1"/>
  <c r="A173" i="1"/>
  <c r="A184" i="19" s="1"/>
  <c r="A177" i="1"/>
  <c r="A188" i="19" s="1"/>
  <c r="A181" i="1"/>
  <c r="A192" i="19" s="1"/>
  <c r="A185" i="1"/>
  <c r="A196" i="19" s="1"/>
  <c r="A170" i="1"/>
  <c r="A181" i="19" s="1"/>
  <c r="E171" i="1"/>
  <c r="M171" i="1"/>
  <c r="E172" i="1"/>
  <c r="M172" i="1"/>
  <c r="E173" i="1"/>
  <c r="M173" i="1"/>
  <c r="E174" i="1"/>
  <c r="F171" i="1"/>
  <c r="N171" i="1"/>
  <c r="F172" i="1"/>
  <c r="N172" i="1"/>
  <c r="F173" i="1"/>
  <c r="N173" i="1"/>
  <c r="F174" i="1"/>
  <c r="N174" i="1"/>
  <c r="F175" i="1"/>
  <c r="N175" i="1"/>
  <c r="F176" i="1"/>
  <c r="N176" i="1"/>
  <c r="F177" i="1"/>
  <c r="N177" i="1"/>
  <c r="F178" i="1"/>
  <c r="N178" i="1"/>
  <c r="F179" i="1"/>
  <c r="N179" i="1"/>
  <c r="F180" i="1"/>
  <c r="N180" i="1"/>
  <c r="F181" i="1"/>
  <c r="N181" i="1"/>
  <c r="F182" i="1"/>
  <c r="N182" i="1"/>
  <c r="F183" i="1"/>
  <c r="N183" i="1"/>
  <c r="F184" i="1"/>
  <c r="N184" i="1"/>
  <c r="F185" i="1"/>
  <c r="N185" i="1"/>
  <c r="F186" i="1"/>
  <c r="N186" i="1"/>
  <c r="F187" i="1"/>
  <c r="N187" i="1"/>
  <c r="F188" i="1"/>
  <c r="N188" i="1"/>
  <c r="G170" i="1"/>
  <c r="O170" i="1"/>
  <c r="G168" i="1"/>
  <c r="G179" i="19" s="1"/>
  <c r="O168" i="1"/>
  <c r="O179" i="19" s="1"/>
  <c r="A175" i="1"/>
  <c r="A186" i="19" s="1"/>
  <c r="A183" i="1"/>
  <c r="A194" i="19" s="1"/>
  <c r="I171" i="1"/>
  <c r="I172" i="1"/>
  <c r="Q172" i="1"/>
  <c r="I173" i="1"/>
  <c r="Q173" i="1"/>
  <c r="I174" i="1"/>
  <c r="Q174" i="1"/>
  <c r="I175" i="1"/>
  <c r="Q175" i="1"/>
  <c r="I176" i="1"/>
  <c r="Q176" i="1"/>
  <c r="I177" i="1"/>
  <c r="Q177" i="1"/>
  <c r="I178" i="1"/>
  <c r="Q178" i="1"/>
  <c r="I179" i="1"/>
  <c r="I180" i="1"/>
  <c r="Q180" i="1"/>
  <c r="I181" i="1"/>
  <c r="Q181" i="1"/>
  <c r="I182" i="1"/>
  <c r="Q182" i="1"/>
  <c r="I183" i="1"/>
  <c r="Q183" i="1"/>
  <c r="I184" i="1"/>
  <c r="I185" i="1"/>
  <c r="Q185" i="1"/>
  <c r="I186" i="1"/>
  <c r="Q186" i="1"/>
  <c r="I187" i="1"/>
  <c r="Q187" i="1"/>
  <c r="I188" i="1"/>
  <c r="Q188" i="1"/>
  <c r="J170" i="1"/>
  <c r="R170" i="1"/>
  <c r="J168" i="1"/>
  <c r="J179" i="19" s="1"/>
  <c r="R168" i="1"/>
  <c r="R179" i="19" s="1"/>
  <c r="Q171" i="1"/>
  <c r="Q179" i="1"/>
  <c r="Q184" i="1"/>
  <c r="J171" i="1"/>
  <c r="J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C170" i="1"/>
  <c r="A171" i="1"/>
  <c r="A182" i="19" s="1"/>
  <c r="A182" i="1"/>
  <c r="A193" i="19" s="1"/>
  <c r="R171" i="1"/>
  <c r="R173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F170" i="1"/>
  <c r="F168" i="1"/>
  <c r="F179" i="19" s="1"/>
  <c r="A174" i="1"/>
  <c r="A185" i="19" s="1"/>
  <c r="A186" i="1"/>
  <c r="A197" i="19" s="1"/>
  <c r="J172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K170" i="1"/>
  <c r="K168" i="1"/>
  <c r="K179" i="19" s="1"/>
  <c r="A178" i="1"/>
  <c r="A189" i="19" s="1"/>
  <c r="A187" i="1"/>
  <c r="A198" i="19" s="1"/>
  <c r="R172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N170" i="1"/>
  <c r="N168" i="1"/>
  <c r="N179" i="19" s="1"/>
  <c r="A179" i="1"/>
  <c r="A190" i="19" s="1"/>
  <c r="C168" i="1"/>
  <c r="C179" i="19" s="1"/>
  <c r="C144" i="1"/>
  <c r="B144" i="1" s="1"/>
  <c r="G144" i="1"/>
  <c r="E145" i="1"/>
  <c r="C146" i="1"/>
  <c r="B146" i="1" s="1"/>
  <c r="G146" i="1"/>
  <c r="E147" i="1"/>
  <c r="C148" i="1"/>
  <c r="B148" i="1" s="1"/>
  <c r="G148" i="1"/>
  <c r="E149" i="1"/>
  <c r="C150" i="1"/>
  <c r="B150" i="1" s="1"/>
  <c r="G150" i="1"/>
  <c r="E151" i="1"/>
  <c r="C152" i="1"/>
  <c r="B152" i="1" s="1"/>
  <c r="G152" i="1"/>
  <c r="E153" i="1"/>
  <c r="C154" i="1"/>
  <c r="B154" i="1" s="1"/>
  <c r="G154" i="1"/>
  <c r="E155" i="1"/>
  <c r="C156" i="1"/>
  <c r="B156" i="1" s="1"/>
  <c r="G156" i="1"/>
  <c r="E157" i="1"/>
  <c r="C158" i="1"/>
  <c r="B158" i="1" s="1"/>
  <c r="G158" i="1"/>
  <c r="E159" i="1"/>
  <c r="C160" i="1"/>
  <c r="B160" i="1" s="1"/>
  <c r="G160" i="1"/>
  <c r="E161" i="1"/>
  <c r="C162" i="1"/>
  <c r="B162" i="1" s="1"/>
  <c r="G162" i="1"/>
  <c r="E163" i="1"/>
  <c r="D143" i="1"/>
  <c r="D142" i="1" s="1"/>
  <c r="H143" i="1"/>
  <c r="H142" i="1" s="1"/>
  <c r="F141" i="1"/>
  <c r="A144" i="1"/>
  <c r="A148" i="1"/>
  <c r="A152" i="1"/>
  <c r="A156" i="1"/>
  <c r="A160" i="1"/>
  <c r="A143" i="1"/>
  <c r="C145" i="1"/>
  <c r="B145" i="1" s="1"/>
  <c r="C147" i="1"/>
  <c r="B147" i="1" s="1"/>
  <c r="E148" i="1"/>
  <c r="G149" i="1"/>
  <c r="C151" i="1"/>
  <c r="B151" i="1" s="1"/>
  <c r="E152" i="1"/>
  <c r="G153" i="1"/>
  <c r="C155" i="1"/>
  <c r="B155" i="1" s="1"/>
  <c r="E156" i="1"/>
  <c r="G157" i="1"/>
  <c r="E158" i="1"/>
  <c r="C159" i="1"/>
  <c r="B159" i="1" s="1"/>
  <c r="G159" i="1"/>
  <c r="E160" i="1"/>
  <c r="G161" i="1"/>
  <c r="C163" i="1"/>
  <c r="B163" i="1" s="1"/>
  <c r="B164" i="1" s="1"/>
  <c r="F143" i="1"/>
  <c r="F142" i="1" s="1"/>
  <c r="H141" i="1"/>
  <c r="A146" i="1"/>
  <c r="A154" i="1"/>
  <c r="A162" i="1"/>
  <c r="F144" i="1"/>
  <c r="H145" i="1"/>
  <c r="D147" i="1"/>
  <c r="F148" i="1"/>
  <c r="H149" i="1"/>
  <c r="D151" i="1"/>
  <c r="F152" i="1"/>
  <c r="H153" i="1"/>
  <c r="D155" i="1"/>
  <c r="F156" i="1"/>
  <c r="H157" i="1"/>
  <c r="D159" i="1"/>
  <c r="F160" i="1"/>
  <c r="H161" i="1"/>
  <c r="D163" i="1"/>
  <c r="G143" i="1"/>
  <c r="G142" i="1" s="1"/>
  <c r="C141" i="1"/>
  <c r="B141" i="1" s="1"/>
  <c r="A163" i="1"/>
  <c r="D144" i="1"/>
  <c r="H144" i="1"/>
  <c r="F145" i="1"/>
  <c r="D146" i="1"/>
  <c r="H146" i="1"/>
  <c r="F147" i="1"/>
  <c r="D148" i="1"/>
  <c r="H148" i="1"/>
  <c r="F149" i="1"/>
  <c r="D150" i="1"/>
  <c r="H150" i="1"/>
  <c r="F151" i="1"/>
  <c r="D152" i="1"/>
  <c r="H152" i="1"/>
  <c r="F153" i="1"/>
  <c r="D154" i="1"/>
  <c r="H154" i="1"/>
  <c r="F155" i="1"/>
  <c r="D156" i="1"/>
  <c r="H156" i="1"/>
  <c r="F157" i="1"/>
  <c r="D158" i="1"/>
  <c r="H158" i="1"/>
  <c r="F159" i="1"/>
  <c r="D160" i="1"/>
  <c r="H160" i="1"/>
  <c r="F161" i="1"/>
  <c r="D162" i="1"/>
  <c r="H162" i="1"/>
  <c r="F163" i="1"/>
  <c r="E143" i="1"/>
  <c r="E142" i="1" s="1"/>
  <c r="C143" i="1"/>
  <c r="G141" i="1"/>
  <c r="A145" i="1"/>
  <c r="A149" i="1"/>
  <c r="A153" i="1"/>
  <c r="A157" i="1"/>
  <c r="A161" i="1"/>
  <c r="E144" i="1"/>
  <c r="G145" i="1"/>
  <c r="E146" i="1"/>
  <c r="G147" i="1"/>
  <c r="C149" i="1"/>
  <c r="B149" i="1" s="1"/>
  <c r="E150" i="1"/>
  <c r="G151" i="1"/>
  <c r="C153" i="1"/>
  <c r="B153" i="1" s="1"/>
  <c r="E154" i="1"/>
  <c r="G155" i="1"/>
  <c r="C157" i="1"/>
  <c r="B157" i="1" s="1"/>
  <c r="C161" i="1"/>
  <c r="B161" i="1" s="1"/>
  <c r="E162" i="1"/>
  <c r="G163" i="1"/>
  <c r="D141" i="1"/>
  <c r="A150" i="1"/>
  <c r="A158" i="1"/>
  <c r="D145" i="1"/>
  <c r="F146" i="1"/>
  <c r="H147" i="1"/>
  <c r="D149" i="1"/>
  <c r="F150" i="1"/>
  <c r="H151" i="1"/>
  <c r="D153" i="1"/>
  <c r="F154" i="1"/>
  <c r="H155" i="1"/>
  <c r="D157" i="1"/>
  <c r="F158" i="1"/>
  <c r="H159" i="1"/>
  <c r="D161" i="1"/>
  <c r="F162" i="1"/>
  <c r="H163" i="1"/>
  <c r="E141" i="1"/>
  <c r="A147" i="1"/>
  <c r="A151" i="1"/>
  <c r="A155" i="1"/>
  <c r="A159" i="1"/>
  <c r="C117" i="1"/>
  <c r="B117" i="1" s="1"/>
  <c r="G117" i="1"/>
  <c r="K117" i="1"/>
  <c r="O117" i="1"/>
  <c r="E118" i="1"/>
  <c r="I118" i="1"/>
  <c r="M118" i="1"/>
  <c r="C119" i="1"/>
  <c r="B119" i="1" s="1"/>
  <c r="G119" i="1"/>
  <c r="K119" i="1"/>
  <c r="O119" i="1"/>
  <c r="E120" i="1"/>
  <c r="I120" i="1"/>
  <c r="M120" i="1"/>
  <c r="C121" i="1"/>
  <c r="B121" i="1" s="1"/>
  <c r="G121" i="1"/>
  <c r="K121" i="1"/>
  <c r="O121" i="1"/>
  <c r="E122" i="1"/>
  <c r="I122" i="1"/>
  <c r="M122" i="1"/>
  <c r="C123" i="1"/>
  <c r="B123" i="1" s="1"/>
  <c r="G123" i="1"/>
  <c r="K123" i="1"/>
  <c r="O123" i="1"/>
  <c r="E124" i="1"/>
  <c r="I124" i="1"/>
  <c r="M124" i="1"/>
  <c r="C125" i="1"/>
  <c r="B125" i="1" s="1"/>
  <c r="G125" i="1"/>
  <c r="K125" i="1"/>
  <c r="O125" i="1"/>
  <c r="E126" i="1"/>
  <c r="I126" i="1"/>
  <c r="M126" i="1"/>
  <c r="C127" i="1"/>
  <c r="B127" i="1" s="1"/>
  <c r="G127" i="1"/>
  <c r="K127" i="1"/>
  <c r="O127" i="1"/>
  <c r="E128" i="1"/>
  <c r="I128" i="1"/>
  <c r="M128" i="1"/>
  <c r="C129" i="1"/>
  <c r="B129" i="1" s="1"/>
  <c r="G129" i="1"/>
  <c r="K129" i="1"/>
  <c r="O129" i="1"/>
  <c r="E130" i="1"/>
  <c r="I130" i="1"/>
  <c r="M130" i="1"/>
  <c r="C131" i="1"/>
  <c r="B131" i="1" s="1"/>
  <c r="G131" i="1"/>
  <c r="K131" i="1"/>
  <c r="O131" i="1"/>
  <c r="E132" i="1"/>
  <c r="I132" i="1"/>
  <c r="M132" i="1"/>
  <c r="C133" i="1"/>
  <c r="B133" i="1" s="1"/>
  <c r="G133" i="1"/>
  <c r="K133" i="1"/>
  <c r="O133" i="1"/>
  <c r="E134" i="1"/>
  <c r="I134" i="1"/>
  <c r="M134" i="1"/>
  <c r="C135" i="1"/>
  <c r="B135" i="1" s="1"/>
  <c r="G135" i="1"/>
  <c r="K135" i="1"/>
  <c r="O135" i="1"/>
  <c r="E136" i="1"/>
  <c r="I136" i="1"/>
  <c r="M136" i="1"/>
  <c r="D116" i="1"/>
  <c r="D115" i="1" s="1"/>
  <c r="H116" i="1"/>
  <c r="H115" i="1" s="1"/>
  <c r="L116" i="1"/>
  <c r="L115" i="1" s="1"/>
  <c r="P116" i="1"/>
  <c r="P115" i="1" s="1"/>
  <c r="F114" i="1"/>
  <c r="J114" i="1"/>
  <c r="N114" i="1"/>
  <c r="A117" i="1"/>
  <c r="A121" i="1"/>
  <c r="A125" i="1"/>
  <c r="A129" i="1"/>
  <c r="A133" i="1"/>
  <c r="A116" i="1"/>
  <c r="A115" i="1" s="1"/>
  <c r="D5" i="20" s="1"/>
  <c r="D117" i="1"/>
  <c r="I117" i="1"/>
  <c r="N117" i="1"/>
  <c r="F118" i="1"/>
  <c r="K118" i="1"/>
  <c r="P118" i="1"/>
  <c r="H119" i="1"/>
  <c r="M119" i="1"/>
  <c r="D120" i="1"/>
  <c r="J120" i="1"/>
  <c r="O120" i="1"/>
  <c r="F121" i="1"/>
  <c r="L121" i="1"/>
  <c r="C122" i="1"/>
  <c r="B122" i="1" s="1"/>
  <c r="H122" i="1"/>
  <c r="N122" i="1"/>
  <c r="E123" i="1"/>
  <c r="J123" i="1"/>
  <c r="P123" i="1"/>
  <c r="G124" i="1"/>
  <c r="L124" i="1"/>
  <c r="D125" i="1"/>
  <c r="I125" i="1"/>
  <c r="N125" i="1"/>
  <c r="F126" i="1"/>
  <c r="K126" i="1"/>
  <c r="P126" i="1"/>
  <c r="H127" i="1"/>
  <c r="M127" i="1"/>
  <c r="D128" i="1"/>
  <c r="J128" i="1"/>
  <c r="O128" i="1"/>
  <c r="F129" i="1"/>
  <c r="L129" i="1"/>
  <c r="C130" i="1"/>
  <c r="B130" i="1" s="1"/>
  <c r="H130" i="1"/>
  <c r="N130" i="1"/>
  <c r="E131" i="1"/>
  <c r="J131" i="1"/>
  <c r="P131" i="1"/>
  <c r="G132" i="1"/>
  <c r="L132" i="1"/>
  <c r="D133" i="1"/>
  <c r="I133" i="1"/>
  <c r="N133" i="1"/>
  <c r="F134" i="1"/>
  <c r="K134" i="1"/>
  <c r="P134" i="1"/>
  <c r="H135" i="1"/>
  <c r="M135" i="1"/>
  <c r="D136" i="1"/>
  <c r="J136" i="1"/>
  <c r="O136" i="1"/>
  <c r="G116" i="1"/>
  <c r="G115" i="1" s="1"/>
  <c r="M116" i="1"/>
  <c r="M115" i="1" s="1"/>
  <c r="D114" i="1"/>
  <c r="I114" i="1"/>
  <c r="O114" i="1"/>
  <c r="A119" i="1"/>
  <c r="A124" i="1"/>
  <c r="A130" i="1"/>
  <c r="A135" i="1"/>
  <c r="P136" i="1"/>
  <c r="E114" i="1"/>
  <c r="P114" i="1"/>
  <c r="A120" i="1"/>
  <c r="A131" i="1"/>
  <c r="F117" i="1"/>
  <c r="N121" i="1"/>
  <c r="P122" i="1"/>
  <c r="M123" i="1"/>
  <c r="J124" i="1"/>
  <c r="O124" i="1"/>
  <c r="F125" i="1"/>
  <c r="L125" i="1"/>
  <c r="C126" i="1"/>
  <c r="B126" i="1" s="1"/>
  <c r="N126" i="1"/>
  <c r="J127" i="1"/>
  <c r="G128" i="1"/>
  <c r="D129" i="1"/>
  <c r="N129" i="1"/>
  <c r="K130" i="1"/>
  <c r="H131" i="1"/>
  <c r="J132" i="1"/>
  <c r="F133" i="1"/>
  <c r="C134" i="1"/>
  <c r="B134" i="1" s="1"/>
  <c r="N134" i="1"/>
  <c r="E117" i="1"/>
  <c r="J117" i="1"/>
  <c r="P117" i="1"/>
  <c r="G118" i="1"/>
  <c r="L118" i="1"/>
  <c r="D119" i="1"/>
  <c r="I119" i="1"/>
  <c r="N119" i="1"/>
  <c r="F120" i="1"/>
  <c r="K120" i="1"/>
  <c r="P120" i="1"/>
  <c r="H121" i="1"/>
  <c r="M121" i="1"/>
  <c r="D122" i="1"/>
  <c r="J122" i="1"/>
  <c r="O122" i="1"/>
  <c r="F123" i="1"/>
  <c r="L123" i="1"/>
  <c r="C124" i="1"/>
  <c r="B124" i="1" s="1"/>
  <c r="H124" i="1"/>
  <c r="N124" i="1"/>
  <c r="E125" i="1"/>
  <c r="J125" i="1"/>
  <c r="P125" i="1"/>
  <c r="G126" i="1"/>
  <c r="L126" i="1"/>
  <c r="D127" i="1"/>
  <c r="I127" i="1"/>
  <c r="N127" i="1"/>
  <c r="F128" i="1"/>
  <c r="K128" i="1"/>
  <c r="P128" i="1"/>
  <c r="H129" i="1"/>
  <c r="M129" i="1"/>
  <c r="D130" i="1"/>
  <c r="J130" i="1"/>
  <c r="O130" i="1"/>
  <c r="F131" i="1"/>
  <c r="L131" i="1"/>
  <c r="C132" i="1"/>
  <c r="B132" i="1" s="1"/>
  <c r="H132" i="1"/>
  <c r="N132" i="1"/>
  <c r="E133" i="1"/>
  <c r="J133" i="1"/>
  <c r="P133" i="1"/>
  <c r="G134" i="1"/>
  <c r="L134" i="1"/>
  <c r="D135" i="1"/>
  <c r="I135" i="1"/>
  <c r="N135" i="1"/>
  <c r="F136" i="1"/>
  <c r="K136" i="1"/>
  <c r="I116" i="1"/>
  <c r="I115" i="1" s="1"/>
  <c r="N116" i="1"/>
  <c r="N115" i="1" s="1"/>
  <c r="K114" i="1"/>
  <c r="A126" i="1"/>
  <c r="A136" i="1"/>
  <c r="L117" i="1"/>
  <c r="C118" i="1"/>
  <c r="B118" i="1" s="1"/>
  <c r="H118" i="1"/>
  <c r="N118" i="1"/>
  <c r="E119" i="1"/>
  <c r="J119" i="1"/>
  <c r="P119" i="1"/>
  <c r="G120" i="1"/>
  <c r="L120" i="1"/>
  <c r="D121" i="1"/>
  <c r="I121" i="1"/>
  <c r="F122" i="1"/>
  <c r="K122" i="1"/>
  <c r="H123" i="1"/>
  <c r="D124" i="1"/>
  <c r="H126" i="1"/>
  <c r="E127" i="1"/>
  <c r="P127" i="1"/>
  <c r="L128" i="1"/>
  <c r="I129" i="1"/>
  <c r="F130" i="1"/>
  <c r="P130" i="1"/>
  <c r="M131" i="1"/>
  <c r="D132" i="1"/>
  <c r="O132" i="1"/>
  <c r="L133" i="1"/>
  <c r="H134" i="1"/>
  <c r="H117" i="1"/>
  <c r="O118" i="1"/>
  <c r="H120" i="1"/>
  <c r="P121" i="1"/>
  <c r="I123" i="1"/>
  <c r="P124" i="1"/>
  <c r="J126" i="1"/>
  <c r="C128" i="1"/>
  <c r="B128" i="1" s="1"/>
  <c r="J129" i="1"/>
  <c r="D131" i="1"/>
  <c r="K132" i="1"/>
  <c r="D134" i="1"/>
  <c r="F135" i="1"/>
  <c r="C136" i="1"/>
  <c r="B136" i="1" s="1"/>
  <c r="B137" i="1" s="1"/>
  <c r="N136" i="1"/>
  <c r="K116" i="1"/>
  <c r="K115" i="1" s="1"/>
  <c r="H114" i="1"/>
  <c r="A118" i="1"/>
  <c r="A128" i="1"/>
  <c r="M117" i="1"/>
  <c r="F119" i="1"/>
  <c r="N120" i="1"/>
  <c r="G122" i="1"/>
  <c r="N123" i="1"/>
  <c r="H125" i="1"/>
  <c r="O126" i="1"/>
  <c r="H128" i="1"/>
  <c r="P129" i="1"/>
  <c r="I131" i="1"/>
  <c r="P132" i="1"/>
  <c r="J134" i="1"/>
  <c r="J135" i="1"/>
  <c r="G136" i="1"/>
  <c r="E116" i="1"/>
  <c r="E115" i="1" s="1"/>
  <c r="O116" i="1"/>
  <c r="O115" i="1" s="1"/>
  <c r="L114" i="1"/>
  <c r="A122" i="1"/>
  <c r="A132" i="1"/>
  <c r="D118" i="1"/>
  <c r="L119" i="1"/>
  <c r="E121" i="1"/>
  <c r="L122" i="1"/>
  <c r="F124" i="1"/>
  <c r="M125" i="1"/>
  <c r="F127" i="1"/>
  <c r="N128" i="1"/>
  <c r="G130" i="1"/>
  <c r="N131" i="1"/>
  <c r="H133" i="1"/>
  <c r="O134" i="1"/>
  <c r="L135" i="1"/>
  <c r="H136" i="1"/>
  <c r="F116" i="1"/>
  <c r="F115" i="1" s="1"/>
  <c r="C116" i="1"/>
  <c r="M114" i="1"/>
  <c r="A123" i="1"/>
  <c r="A134" i="1"/>
  <c r="J118" i="1"/>
  <c r="C120" i="1"/>
  <c r="B120" i="1" s="1"/>
  <c r="J121" i="1"/>
  <c r="D123" i="1"/>
  <c r="K124" i="1"/>
  <c r="D126" i="1"/>
  <c r="L127" i="1"/>
  <c r="E129" i="1"/>
  <c r="L130" i="1"/>
  <c r="F132" i="1"/>
  <c r="M133" i="1"/>
  <c r="E135" i="1"/>
  <c r="P135" i="1"/>
  <c r="L136" i="1"/>
  <c r="J116" i="1"/>
  <c r="J115" i="1" s="1"/>
  <c r="G114" i="1"/>
  <c r="C114" i="1"/>
  <c r="B114" i="1" s="1"/>
  <c r="A127" i="1"/>
  <c r="D92" i="1"/>
  <c r="H92" i="1"/>
  <c r="L92" i="1"/>
  <c r="P92" i="1"/>
  <c r="D93" i="1"/>
  <c r="H93" i="1"/>
  <c r="L93" i="1"/>
  <c r="P93" i="1"/>
  <c r="D94" i="1"/>
  <c r="H94" i="1"/>
  <c r="L94" i="1"/>
  <c r="P94" i="1"/>
  <c r="D95" i="1"/>
  <c r="H95" i="1"/>
  <c r="L95" i="1"/>
  <c r="P95" i="1"/>
  <c r="D96" i="1"/>
  <c r="H96" i="1"/>
  <c r="L96" i="1"/>
  <c r="P96" i="1"/>
  <c r="D97" i="1"/>
  <c r="H97" i="1"/>
  <c r="L97" i="1"/>
  <c r="P97" i="1"/>
  <c r="D98" i="1"/>
  <c r="H98" i="1"/>
  <c r="L98" i="1"/>
  <c r="P98" i="1"/>
  <c r="D99" i="1"/>
  <c r="H99" i="1"/>
  <c r="L99" i="1"/>
  <c r="P99" i="1"/>
  <c r="D100" i="1"/>
  <c r="H100" i="1"/>
  <c r="L100" i="1"/>
  <c r="P100" i="1"/>
  <c r="D101" i="1"/>
  <c r="H101" i="1"/>
  <c r="L101" i="1"/>
  <c r="P101" i="1"/>
  <c r="D102" i="1"/>
  <c r="H102" i="1"/>
  <c r="L102" i="1"/>
  <c r="P102" i="1"/>
  <c r="D103" i="1"/>
  <c r="H103" i="1"/>
  <c r="L103" i="1"/>
  <c r="P103" i="1"/>
  <c r="D104" i="1"/>
  <c r="H104" i="1"/>
  <c r="L104" i="1"/>
  <c r="P104" i="1"/>
  <c r="D105" i="1"/>
  <c r="H105" i="1"/>
  <c r="L105" i="1"/>
  <c r="P105" i="1"/>
  <c r="D106" i="1"/>
  <c r="H106" i="1"/>
  <c r="L106" i="1"/>
  <c r="P106" i="1"/>
  <c r="D107" i="1"/>
  <c r="H107" i="1"/>
  <c r="L107" i="1"/>
  <c r="P107" i="1"/>
  <c r="D108" i="1"/>
  <c r="H108" i="1"/>
  <c r="L108" i="1"/>
  <c r="P108" i="1"/>
  <c r="D109" i="1"/>
  <c r="H109" i="1"/>
  <c r="L109" i="1"/>
  <c r="P109" i="1"/>
  <c r="E91" i="1"/>
  <c r="I91" i="1"/>
  <c r="M91" i="1"/>
  <c r="G92" i="1"/>
  <c r="M92" i="1"/>
  <c r="R92" i="1"/>
  <c r="G93" i="1"/>
  <c r="M93" i="1"/>
  <c r="R93" i="1"/>
  <c r="G94" i="1"/>
  <c r="M94" i="1"/>
  <c r="R94" i="1"/>
  <c r="G95" i="1"/>
  <c r="M95" i="1"/>
  <c r="R95" i="1"/>
  <c r="G96" i="1"/>
  <c r="M96" i="1"/>
  <c r="R96" i="1"/>
  <c r="G97" i="1"/>
  <c r="M97" i="1"/>
  <c r="R97" i="1"/>
  <c r="G98" i="1"/>
  <c r="M98" i="1"/>
  <c r="R98" i="1"/>
  <c r="G99" i="1"/>
  <c r="M99" i="1"/>
  <c r="R99" i="1"/>
  <c r="G100" i="1"/>
  <c r="M100" i="1"/>
  <c r="R100" i="1"/>
  <c r="G101" i="1"/>
  <c r="M101" i="1"/>
  <c r="R101" i="1"/>
  <c r="G102" i="1"/>
  <c r="M102" i="1"/>
  <c r="R102" i="1"/>
  <c r="G103" i="1"/>
  <c r="M103" i="1"/>
  <c r="R103" i="1"/>
  <c r="G104" i="1"/>
  <c r="M104" i="1"/>
  <c r="R104" i="1"/>
  <c r="G105" i="1"/>
  <c r="M105" i="1"/>
  <c r="R105" i="1"/>
  <c r="G106" i="1"/>
  <c r="M106" i="1"/>
  <c r="R106" i="1"/>
  <c r="G107" i="1"/>
  <c r="M107" i="1"/>
  <c r="R107" i="1"/>
  <c r="G108" i="1"/>
  <c r="M108" i="1"/>
  <c r="R108" i="1"/>
  <c r="G109" i="1"/>
  <c r="M109" i="1"/>
  <c r="R109" i="1"/>
  <c r="H91" i="1"/>
  <c r="N91" i="1"/>
  <c r="R91" i="1"/>
  <c r="A94" i="1"/>
  <c r="A98" i="1"/>
  <c r="A102" i="1"/>
  <c r="A106" i="1"/>
  <c r="A91" i="1"/>
  <c r="A90" i="1" s="1"/>
  <c r="B26" i="21" s="1"/>
  <c r="G89" i="1"/>
  <c r="G19" i="21" s="1"/>
  <c r="K89" i="1"/>
  <c r="K19" i="21" s="1"/>
  <c r="O89" i="1"/>
  <c r="O19" i="21" s="1"/>
  <c r="C89" i="1"/>
  <c r="C106" i="1"/>
  <c r="I107" i="1"/>
  <c r="C108" i="1"/>
  <c r="N108" i="1"/>
  <c r="I109" i="1"/>
  <c r="D91" i="1"/>
  <c r="O91" i="1"/>
  <c r="C91" i="1"/>
  <c r="A99" i="1"/>
  <c r="A103" i="1"/>
  <c r="D89" i="1"/>
  <c r="D19" i="21" s="1"/>
  <c r="L89" i="1"/>
  <c r="L19" i="21" s="1"/>
  <c r="J93" i="1"/>
  <c r="E95" i="1"/>
  <c r="O95" i="1"/>
  <c r="J96" i="1"/>
  <c r="E97" i="1"/>
  <c r="O97" i="1"/>
  <c r="J98" i="1"/>
  <c r="E99" i="1"/>
  <c r="O99" i="1"/>
  <c r="J100" i="1"/>
  <c r="E101" i="1"/>
  <c r="O101" i="1"/>
  <c r="E102" i="1"/>
  <c r="O102" i="1"/>
  <c r="J103" i="1"/>
  <c r="E104" i="1"/>
  <c r="O104" i="1"/>
  <c r="J105" i="1"/>
  <c r="E106" i="1"/>
  <c r="O106" i="1"/>
  <c r="J107" i="1"/>
  <c r="E108" i="1"/>
  <c r="O108" i="1"/>
  <c r="J109" i="1"/>
  <c r="C92" i="1"/>
  <c r="I92" i="1"/>
  <c r="N92" i="1"/>
  <c r="C93" i="1"/>
  <c r="I93" i="1"/>
  <c r="N93" i="1"/>
  <c r="C94" i="1"/>
  <c r="I94" i="1"/>
  <c r="N94" i="1"/>
  <c r="C95" i="1"/>
  <c r="I95" i="1"/>
  <c r="N95" i="1"/>
  <c r="C96" i="1"/>
  <c r="I96" i="1"/>
  <c r="N96" i="1"/>
  <c r="C97" i="1"/>
  <c r="I97" i="1"/>
  <c r="N97" i="1"/>
  <c r="C98" i="1"/>
  <c r="I98" i="1"/>
  <c r="N98" i="1"/>
  <c r="C99" i="1"/>
  <c r="I99" i="1"/>
  <c r="N99" i="1"/>
  <c r="C100" i="1"/>
  <c r="I100" i="1"/>
  <c r="N100" i="1"/>
  <c r="C101" i="1"/>
  <c r="I101" i="1"/>
  <c r="N101" i="1"/>
  <c r="C102" i="1"/>
  <c r="I102" i="1"/>
  <c r="N102" i="1"/>
  <c r="C103" i="1"/>
  <c r="I103" i="1"/>
  <c r="N103" i="1"/>
  <c r="C104" i="1"/>
  <c r="I104" i="1"/>
  <c r="N104" i="1"/>
  <c r="C105" i="1"/>
  <c r="I105" i="1"/>
  <c r="N105" i="1"/>
  <c r="I106" i="1"/>
  <c r="N106" i="1"/>
  <c r="C107" i="1"/>
  <c r="N107" i="1"/>
  <c r="I108" i="1"/>
  <c r="C109" i="1"/>
  <c r="N109" i="1"/>
  <c r="J91" i="1"/>
  <c r="A95" i="1"/>
  <c r="A107" i="1"/>
  <c r="H89" i="1"/>
  <c r="H19" i="21" s="1"/>
  <c r="P89" i="1"/>
  <c r="P19" i="21" s="1"/>
  <c r="O93" i="1"/>
  <c r="J94" i="1"/>
  <c r="O94" i="1"/>
  <c r="J95" i="1"/>
  <c r="E96" i="1"/>
  <c r="O96" i="1"/>
  <c r="J97" i="1"/>
  <c r="E98" i="1"/>
  <c r="O98" i="1"/>
  <c r="J99" i="1"/>
  <c r="E100" i="1"/>
  <c r="O100" i="1"/>
  <c r="J101" i="1"/>
  <c r="J102" i="1"/>
  <c r="E103" i="1"/>
  <c r="O103" i="1"/>
  <c r="J104" i="1"/>
  <c r="E105" i="1"/>
  <c r="O105" i="1"/>
  <c r="J106" i="1"/>
  <c r="E107" i="1"/>
  <c r="O107" i="1"/>
  <c r="J108" i="1"/>
  <c r="E109" i="1"/>
  <c r="E92" i="1"/>
  <c r="J92" i="1"/>
  <c r="O92" i="1"/>
  <c r="E93" i="1"/>
  <c r="E94" i="1"/>
  <c r="K92" i="1"/>
  <c r="Q93" i="1"/>
  <c r="F95" i="1"/>
  <c r="K96" i="1"/>
  <c r="Q97" i="1"/>
  <c r="F99" i="1"/>
  <c r="K100" i="1"/>
  <c r="Q101" i="1"/>
  <c r="F103" i="1"/>
  <c r="K104" i="1"/>
  <c r="Q105" i="1"/>
  <c r="F107" i="1"/>
  <c r="K108" i="1"/>
  <c r="O109" i="1"/>
  <c r="K91" i="1"/>
  <c r="A92" i="1"/>
  <c r="A100" i="1"/>
  <c r="A108" i="1"/>
  <c r="I89" i="1"/>
  <c r="I19" i="21" s="1"/>
  <c r="Q89" i="1"/>
  <c r="Q19" i="21" s="1"/>
  <c r="Q92" i="1"/>
  <c r="F94" i="1"/>
  <c r="Q96" i="1"/>
  <c r="F98" i="1"/>
  <c r="K99" i="1"/>
  <c r="Q100" i="1"/>
  <c r="F102" i="1"/>
  <c r="K103" i="1"/>
  <c r="Q104" i="1"/>
  <c r="F106" i="1"/>
  <c r="K107" i="1"/>
  <c r="Q108" i="1"/>
  <c r="Q109" i="1"/>
  <c r="L91" i="1"/>
  <c r="A93" i="1"/>
  <c r="A101" i="1"/>
  <c r="A109" i="1"/>
  <c r="J89" i="1"/>
  <c r="J19" i="21" s="1"/>
  <c r="R89" i="1"/>
  <c r="R19" i="21" s="1"/>
  <c r="F93" i="1"/>
  <c r="K94" i="1"/>
  <c r="Q95" i="1"/>
  <c r="F97" i="1"/>
  <c r="K98" i="1"/>
  <c r="Q99" i="1"/>
  <c r="F101" i="1"/>
  <c r="Q103" i="1"/>
  <c r="F105" i="1"/>
  <c r="K106" i="1"/>
  <c r="Q107" i="1"/>
  <c r="F109" i="1"/>
  <c r="F91" i="1"/>
  <c r="P91" i="1"/>
  <c r="A96" i="1"/>
  <c r="A104" i="1"/>
  <c r="E89" i="1"/>
  <c r="E19" i="21" s="1"/>
  <c r="M89" i="1"/>
  <c r="M19" i="21" s="1"/>
  <c r="F92" i="1"/>
  <c r="K93" i="1"/>
  <c r="Q94" i="1"/>
  <c r="F96" i="1"/>
  <c r="K97" i="1"/>
  <c r="Q98" i="1"/>
  <c r="K101" i="1"/>
  <c r="F104" i="1"/>
  <c r="Q106" i="1"/>
  <c r="K109" i="1"/>
  <c r="Q91" i="1"/>
  <c r="A105" i="1"/>
  <c r="N89" i="1"/>
  <c r="N19" i="21" s="1"/>
  <c r="K95" i="1"/>
  <c r="K102" i="1"/>
  <c r="F100" i="1"/>
  <c r="Q102" i="1"/>
  <c r="K105" i="1"/>
  <c r="F108" i="1"/>
  <c r="G91" i="1"/>
  <c r="A97" i="1"/>
  <c r="F89" i="1"/>
  <c r="F19" i="21" s="1"/>
  <c r="C67" i="1"/>
  <c r="B67" i="1" s="1"/>
  <c r="G67" i="1"/>
  <c r="K67" i="1"/>
  <c r="O67" i="1"/>
  <c r="C68" i="1"/>
  <c r="B68" i="1" s="1"/>
  <c r="G68" i="1"/>
  <c r="K68" i="1"/>
  <c r="O68" i="1"/>
  <c r="C69" i="1"/>
  <c r="B69" i="1" s="1"/>
  <c r="G69" i="1"/>
  <c r="K69" i="1"/>
  <c r="O69" i="1"/>
  <c r="C70" i="1"/>
  <c r="B70" i="1" s="1"/>
  <c r="G70" i="1"/>
  <c r="K70" i="1"/>
  <c r="O70" i="1"/>
  <c r="C71" i="1"/>
  <c r="B71" i="1" s="1"/>
  <c r="G71" i="1"/>
  <c r="K71" i="1"/>
  <c r="O71" i="1"/>
  <c r="C72" i="1"/>
  <c r="B72" i="1" s="1"/>
  <c r="G72" i="1"/>
  <c r="K72" i="1"/>
  <c r="O72" i="1"/>
  <c r="C73" i="1"/>
  <c r="B73" i="1" s="1"/>
  <c r="G73" i="1"/>
  <c r="K73" i="1"/>
  <c r="O73" i="1"/>
  <c r="C74" i="1"/>
  <c r="B74" i="1" s="1"/>
  <c r="G74" i="1"/>
  <c r="K74" i="1"/>
  <c r="O74" i="1"/>
  <c r="C75" i="1"/>
  <c r="B75" i="1" s="1"/>
  <c r="G75" i="1"/>
  <c r="K75" i="1"/>
  <c r="O75" i="1"/>
  <c r="C76" i="1"/>
  <c r="B76" i="1" s="1"/>
  <c r="G76" i="1"/>
  <c r="K76" i="1"/>
  <c r="O76" i="1"/>
  <c r="C77" i="1"/>
  <c r="B77" i="1" s="1"/>
  <c r="G77" i="1"/>
  <c r="K77" i="1"/>
  <c r="O77" i="1"/>
  <c r="C78" i="1"/>
  <c r="B78" i="1" s="1"/>
  <c r="G78" i="1"/>
  <c r="K78" i="1"/>
  <c r="O78" i="1"/>
  <c r="C79" i="1"/>
  <c r="B79" i="1" s="1"/>
  <c r="G79" i="1"/>
  <c r="K79" i="1"/>
  <c r="O79" i="1"/>
  <c r="C80" i="1"/>
  <c r="B80" i="1" s="1"/>
  <c r="G80" i="1"/>
  <c r="K80" i="1"/>
  <c r="O80" i="1"/>
  <c r="C81" i="1"/>
  <c r="B81" i="1" s="1"/>
  <c r="G81" i="1"/>
  <c r="K81" i="1"/>
  <c r="O81" i="1"/>
  <c r="C82" i="1"/>
  <c r="B82" i="1" s="1"/>
  <c r="G82" i="1"/>
  <c r="K82" i="1"/>
  <c r="O82" i="1"/>
  <c r="C83" i="1"/>
  <c r="B83" i="1" s="1"/>
  <c r="G83" i="1"/>
  <c r="K83" i="1"/>
  <c r="O83" i="1"/>
  <c r="C84" i="1"/>
  <c r="B84" i="1" s="1"/>
  <c r="B85" i="1" s="1"/>
  <c r="G84" i="1"/>
  <c r="K84" i="1"/>
  <c r="O84" i="1"/>
  <c r="D66" i="1"/>
  <c r="D65" i="1" s="1"/>
  <c r="H66" i="1"/>
  <c r="H65" i="1" s="1"/>
  <c r="L66" i="1"/>
  <c r="L65" i="1" s="1"/>
  <c r="P66" i="1"/>
  <c r="P65" i="1" s="1"/>
  <c r="D64" i="1"/>
  <c r="D18" i="21" s="1"/>
  <c r="H64" i="1"/>
  <c r="H18" i="21" s="1"/>
  <c r="L64" i="1"/>
  <c r="L18" i="21" s="1"/>
  <c r="P64" i="1"/>
  <c r="P18" i="21" s="1"/>
  <c r="A67" i="1"/>
  <c r="D67" i="1"/>
  <c r="I67" i="1"/>
  <c r="N67" i="1"/>
  <c r="D68" i="1"/>
  <c r="I68" i="1"/>
  <c r="N68" i="1"/>
  <c r="D69" i="1"/>
  <c r="I69" i="1"/>
  <c r="N69" i="1"/>
  <c r="D70" i="1"/>
  <c r="I70" i="1"/>
  <c r="N70" i="1"/>
  <c r="D71" i="1"/>
  <c r="I71" i="1"/>
  <c r="N71" i="1"/>
  <c r="D72" i="1"/>
  <c r="I72" i="1"/>
  <c r="N72" i="1"/>
  <c r="D73" i="1"/>
  <c r="I73" i="1"/>
  <c r="N73" i="1"/>
  <c r="D74" i="1"/>
  <c r="I74" i="1"/>
  <c r="N74" i="1"/>
  <c r="D75" i="1"/>
  <c r="I75" i="1"/>
  <c r="N75" i="1"/>
  <c r="D76" i="1"/>
  <c r="I76" i="1"/>
  <c r="N76" i="1"/>
  <c r="D77" i="1"/>
  <c r="I77" i="1"/>
  <c r="N77" i="1"/>
  <c r="D78" i="1"/>
  <c r="I78" i="1"/>
  <c r="N78" i="1"/>
  <c r="D79" i="1"/>
  <c r="I79" i="1"/>
  <c r="N79" i="1"/>
  <c r="D80" i="1"/>
  <c r="I80" i="1"/>
  <c r="N80" i="1"/>
  <c r="D81" i="1"/>
  <c r="I81" i="1"/>
  <c r="N81" i="1"/>
  <c r="D82" i="1"/>
  <c r="I82" i="1"/>
  <c r="N82" i="1"/>
  <c r="D83" i="1"/>
  <c r="I83" i="1"/>
  <c r="N83" i="1"/>
  <c r="D84" i="1"/>
  <c r="I84" i="1"/>
  <c r="N84" i="1"/>
  <c r="E66" i="1"/>
  <c r="E65" i="1" s="1"/>
  <c r="J66" i="1"/>
  <c r="J65" i="1" s="1"/>
  <c r="O66" i="1"/>
  <c r="E64" i="1"/>
  <c r="E18" i="21" s="1"/>
  <c r="J64" i="1"/>
  <c r="J18" i="21" s="1"/>
  <c r="O64" i="1"/>
  <c r="O18" i="21" s="1"/>
  <c r="A68" i="1"/>
  <c r="A72" i="1"/>
  <c r="A76" i="1"/>
  <c r="A80" i="1"/>
  <c r="A84" i="1"/>
  <c r="E80" i="1"/>
  <c r="E81" i="1"/>
  <c r="P81" i="1"/>
  <c r="J82" i="1"/>
  <c r="P82" i="1"/>
  <c r="J83" i="1"/>
  <c r="E84" i="1"/>
  <c r="P84" i="1"/>
  <c r="K66" i="1"/>
  <c r="K65" i="1" s="1"/>
  <c r="Q66" i="1"/>
  <c r="Q65" i="1" s="1"/>
  <c r="F64" i="1"/>
  <c r="F18" i="21" s="1"/>
  <c r="Q64" i="1"/>
  <c r="Q18" i="21" s="1"/>
  <c r="A73" i="1"/>
  <c r="A77" i="1"/>
  <c r="A66" i="1"/>
  <c r="A65" i="1" s="1"/>
  <c r="A26" i="21" s="1"/>
  <c r="L67" i="1"/>
  <c r="Q68" i="1"/>
  <c r="L69" i="1"/>
  <c r="Q69" i="1"/>
  <c r="L70" i="1"/>
  <c r="F71" i="1"/>
  <c r="Q71" i="1"/>
  <c r="L72" i="1"/>
  <c r="F73" i="1"/>
  <c r="Q73" i="1"/>
  <c r="L74" i="1"/>
  <c r="F75" i="1"/>
  <c r="Q75" i="1"/>
  <c r="L76" i="1"/>
  <c r="F77" i="1"/>
  <c r="Q77" i="1"/>
  <c r="Q78" i="1"/>
  <c r="Q79" i="1"/>
  <c r="L80" i="1"/>
  <c r="F81" i="1"/>
  <c r="Q81" i="1"/>
  <c r="L82" i="1"/>
  <c r="F83" i="1"/>
  <c r="Q83" i="1"/>
  <c r="F84" i="1"/>
  <c r="Q84" i="1"/>
  <c r="M66" i="1"/>
  <c r="M65" i="1" s="1"/>
  <c r="M64" i="1"/>
  <c r="M18" i="21" s="1"/>
  <c r="A70" i="1"/>
  <c r="E67" i="1"/>
  <c r="J67" i="1"/>
  <c r="P67" i="1"/>
  <c r="E68" i="1"/>
  <c r="J68" i="1"/>
  <c r="P68" i="1"/>
  <c r="E69" i="1"/>
  <c r="J69" i="1"/>
  <c r="P69" i="1"/>
  <c r="E70" i="1"/>
  <c r="J70" i="1"/>
  <c r="P70" i="1"/>
  <c r="E71" i="1"/>
  <c r="J71" i="1"/>
  <c r="P71" i="1"/>
  <c r="E72" i="1"/>
  <c r="J72" i="1"/>
  <c r="P72" i="1"/>
  <c r="E73" i="1"/>
  <c r="J73" i="1"/>
  <c r="P73" i="1"/>
  <c r="E74" i="1"/>
  <c r="J74" i="1"/>
  <c r="P74" i="1"/>
  <c r="E75" i="1"/>
  <c r="J75" i="1"/>
  <c r="P75" i="1"/>
  <c r="E76" i="1"/>
  <c r="J76" i="1"/>
  <c r="P76" i="1"/>
  <c r="E77" i="1"/>
  <c r="J77" i="1"/>
  <c r="P77" i="1"/>
  <c r="E78" i="1"/>
  <c r="J78" i="1"/>
  <c r="P78" i="1"/>
  <c r="E79" i="1"/>
  <c r="J79" i="1"/>
  <c r="P79" i="1"/>
  <c r="J80" i="1"/>
  <c r="P80" i="1"/>
  <c r="J81" i="1"/>
  <c r="E82" i="1"/>
  <c r="E83" i="1"/>
  <c r="P83" i="1"/>
  <c r="J84" i="1"/>
  <c r="F66" i="1"/>
  <c r="F65" i="1" s="1"/>
  <c r="K64" i="1"/>
  <c r="K18" i="21" s="1"/>
  <c r="A69" i="1"/>
  <c r="A81" i="1"/>
  <c r="F67" i="1"/>
  <c r="Q67" i="1"/>
  <c r="F68" i="1"/>
  <c r="L68" i="1"/>
  <c r="F69" i="1"/>
  <c r="F70" i="1"/>
  <c r="Q70" i="1"/>
  <c r="L71" i="1"/>
  <c r="F72" i="1"/>
  <c r="Q72" i="1"/>
  <c r="L73" i="1"/>
  <c r="F74" i="1"/>
  <c r="Q74" i="1"/>
  <c r="L75" i="1"/>
  <c r="F76" i="1"/>
  <c r="Q76" i="1"/>
  <c r="L77" i="1"/>
  <c r="F78" i="1"/>
  <c r="L78" i="1"/>
  <c r="F79" i="1"/>
  <c r="L79" i="1"/>
  <c r="F80" i="1"/>
  <c r="Q80" i="1"/>
  <c r="L81" i="1"/>
  <c r="F82" i="1"/>
  <c r="Q82" i="1"/>
  <c r="L83" i="1"/>
  <c r="L84" i="1"/>
  <c r="G66" i="1"/>
  <c r="R66" i="1"/>
  <c r="R65" i="1" s="1"/>
  <c r="G64" i="1"/>
  <c r="G18" i="21" s="1"/>
  <c r="R64" i="1"/>
  <c r="R18" i="21" s="1"/>
  <c r="H67" i="1"/>
  <c r="M68" i="1"/>
  <c r="R69" i="1"/>
  <c r="H71" i="1"/>
  <c r="M72" i="1"/>
  <c r="R73" i="1"/>
  <c r="H75" i="1"/>
  <c r="M76" i="1"/>
  <c r="R77" i="1"/>
  <c r="H79" i="1"/>
  <c r="M80" i="1"/>
  <c r="R81" i="1"/>
  <c r="H83" i="1"/>
  <c r="M84" i="1"/>
  <c r="C66" i="1"/>
  <c r="I64" i="1"/>
  <c r="I18" i="21" s="1"/>
  <c r="A74" i="1"/>
  <c r="A82" i="1"/>
  <c r="M67" i="1"/>
  <c r="R68" i="1"/>
  <c r="H70" i="1"/>
  <c r="M71" i="1"/>
  <c r="R72" i="1"/>
  <c r="H74" i="1"/>
  <c r="M75" i="1"/>
  <c r="R76" i="1"/>
  <c r="H78" i="1"/>
  <c r="M79" i="1"/>
  <c r="R80" i="1"/>
  <c r="H82" i="1"/>
  <c r="M83" i="1"/>
  <c r="R84" i="1"/>
  <c r="N64" i="1"/>
  <c r="N18" i="21" s="1"/>
  <c r="A75" i="1"/>
  <c r="A83" i="1"/>
  <c r="R67" i="1"/>
  <c r="H69" i="1"/>
  <c r="M70" i="1"/>
  <c r="R71" i="1"/>
  <c r="H73" i="1"/>
  <c r="M74" i="1"/>
  <c r="R75" i="1"/>
  <c r="H77" i="1"/>
  <c r="M78" i="1"/>
  <c r="R79" i="1"/>
  <c r="H81" i="1"/>
  <c r="M82" i="1"/>
  <c r="R83" i="1"/>
  <c r="I66" i="1"/>
  <c r="I65" i="1" s="1"/>
  <c r="C64" i="1"/>
  <c r="A78" i="1"/>
  <c r="H68" i="1"/>
  <c r="M69" i="1"/>
  <c r="R70" i="1"/>
  <c r="H72" i="1"/>
  <c r="M73" i="1"/>
  <c r="R74" i="1"/>
  <c r="H76" i="1"/>
  <c r="M77" i="1"/>
  <c r="R78" i="1"/>
  <c r="H80" i="1"/>
  <c r="M81" i="1"/>
  <c r="R82" i="1"/>
  <c r="H84" i="1"/>
  <c r="N66" i="1"/>
  <c r="N65" i="1" s="1"/>
  <c r="A71" i="1"/>
  <c r="A79" i="1"/>
  <c r="C37" i="1"/>
  <c r="B37" i="1" s="1"/>
  <c r="G37" i="1"/>
  <c r="K37" i="1"/>
  <c r="O37" i="1"/>
  <c r="C38" i="1"/>
  <c r="B38" i="1" s="1"/>
  <c r="G38" i="1"/>
  <c r="K38" i="1"/>
  <c r="O38" i="1"/>
  <c r="C39" i="1"/>
  <c r="B39" i="1" s="1"/>
  <c r="G39" i="1"/>
  <c r="K39" i="1"/>
  <c r="O39" i="1"/>
  <c r="C40" i="1"/>
  <c r="B40" i="1" s="1"/>
  <c r="G40" i="1"/>
  <c r="K40" i="1"/>
  <c r="O40" i="1"/>
  <c r="C41" i="1"/>
  <c r="B41" i="1" s="1"/>
  <c r="G41" i="1"/>
  <c r="K41" i="1"/>
  <c r="O41" i="1"/>
  <c r="C42" i="1"/>
  <c r="B42" i="1" s="1"/>
  <c r="G42" i="1"/>
  <c r="K42" i="1"/>
  <c r="O42" i="1"/>
  <c r="C43" i="1"/>
  <c r="B43" i="1" s="1"/>
  <c r="G43" i="1"/>
  <c r="K43" i="1"/>
  <c r="O43" i="1"/>
  <c r="C44" i="1"/>
  <c r="B44" i="1" s="1"/>
  <c r="G44" i="1"/>
  <c r="K44" i="1"/>
  <c r="O44" i="1"/>
  <c r="C45" i="1"/>
  <c r="B45" i="1" s="1"/>
  <c r="G45" i="1"/>
  <c r="K45" i="1"/>
  <c r="O45" i="1"/>
  <c r="C46" i="1"/>
  <c r="B46" i="1" s="1"/>
  <c r="G46" i="1"/>
  <c r="K46" i="1"/>
  <c r="O46" i="1"/>
  <c r="C47" i="1"/>
  <c r="B47" i="1" s="1"/>
  <c r="G47" i="1"/>
  <c r="K47" i="1"/>
  <c r="O47" i="1"/>
  <c r="C48" i="1"/>
  <c r="B48" i="1" s="1"/>
  <c r="G48" i="1"/>
  <c r="K48" i="1"/>
  <c r="O48" i="1"/>
  <c r="C49" i="1"/>
  <c r="B49" i="1" s="1"/>
  <c r="G49" i="1"/>
  <c r="K49" i="1"/>
  <c r="O49" i="1"/>
  <c r="C50" i="1"/>
  <c r="B50" i="1" s="1"/>
  <c r="G50" i="1"/>
  <c r="K50" i="1"/>
  <c r="O50" i="1"/>
  <c r="C51" i="1"/>
  <c r="B51" i="1" s="1"/>
  <c r="G51" i="1"/>
  <c r="K51" i="1"/>
  <c r="O51" i="1"/>
  <c r="C52" i="1"/>
  <c r="B52" i="1" s="1"/>
  <c r="G52" i="1"/>
  <c r="K52" i="1"/>
  <c r="O52" i="1"/>
  <c r="C53" i="1"/>
  <c r="B53" i="1" s="1"/>
  <c r="G53" i="1"/>
  <c r="K53" i="1"/>
  <c r="O53" i="1"/>
  <c r="C54" i="1"/>
  <c r="B54" i="1" s="1"/>
  <c r="G54" i="1"/>
  <c r="K54" i="1"/>
  <c r="O54" i="1"/>
  <c r="C55" i="1"/>
  <c r="B55" i="1" s="1"/>
  <c r="G55" i="1"/>
  <c r="K55" i="1"/>
  <c r="O55" i="1"/>
  <c r="C56" i="1"/>
  <c r="B56" i="1" s="1"/>
  <c r="G56" i="1"/>
  <c r="K56" i="1"/>
  <c r="O56" i="1"/>
  <c r="C57" i="1"/>
  <c r="B57" i="1" s="1"/>
  <c r="G57" i="1"/>
  <c r="K57" i="1"/>
  <c r="O57" i="1"/>
  <c r="C58" i="1"/>
  <c r="B58" i="1" s="1"/>
  <c r="D37" i="1"/>
  <c r="I37" i="1"/>
  <c r="N37" i="1"/>
  <c r="D38" i="1"/>
  <c r="I38" i="1"/>
  <c r="N38" i="1"/>
  <c r="D39" i="1"/>
  <c r="I39" i="1"/>
  <c r="N39" i="1"/>
  <c r="D40" i="1"/>
  <c r="I40" i="1"/>
  <c r="N40" i="1"/>
  <c r="D41" i="1"/>
  <c r="I41" i="1"/>
  <c r="N41" i="1"/>
  <c r="D42" i="1"/>
  <c r="I42" i="1"/>
  <c r="N42" i="1"/>
  <c r="D43" i="1"/>
  <c r="I43" i="1"/>
  <c r="N43" i="1"/>
  <c r="D44" i="1"/>
  <c r="I44" i="1"/>
  <c r="N44" i="1"/>
  <c r="D45" i="1"/>
  <c r="I45" i="1"/>
  <c r="N45" i="1"/>
  <c r="D46" i="1"/>
  <c r="I46" i="1"/>
  <c r="N46" i="1"/>
  <c r="D47" i="1"/>
  <c r="I47" i="1"/>
  <c r="N47" i="1"/>
  <c r="D48" i="1"/>
  <c r="I48" i="1"/>
  <c r="N48" i="1"/>
  <c r="D49" i="1"/>
  <c r="I49" i="1"/>
  <c r="N49" i="1"/>
  <c r="D50" i="1"/>
  <c r="I50" i="1"/>
  <c r="N50" i="1"/>
  <c r="D51" i="1"/>
  <c r="I51" i="1"/>
  <c r="N51" i="1"/>
  <c r="D52" i="1"/>
  <c r="I52" i="1"/>
  <c r="N52" i="1"/>
  <c r="D53" i="1"/>
  <c r="I53" i="1"/>
  <c r="N53" i="1"/>
  <c r="D54" i="1"/>
  <c r="I54" i="1"/>
  <c r="N54" i="1"/>
  <c r="D55" i="1"/>
  <c r="I55" i="1"/>
  <c r="N55" i="1"/>
  <c r="D56" i="1"/>
  <c r="I56" i="1"/>
  <c r="N56" i="1"/>
  <c r="D57" i="1"/>
  <c r="I57" i="1"/>
  <c r="N57" i="1"/>
  <c r="D58" i="1"/>
  <c r="H58" i="1"/>
  <c r="L58" i="1"/>
  <c r="P58" i="1"/>
  <c r="D59" i="1"/>
  <c r="H59" i="1"/>
  <c r="L59" i="1"/>
  <c r="P59" i="1"/>
  <c r="E36" i="1"/>
  <c r="E35" i="1" s="1"/>
  <c r="I36" i="1"/>
  <c r="I35" i="1" s="1"/>
  <c r="M36" i="1"/>
  <c r="M35" i="1" s="1"/>
  <c r="Q36" i="1"/>
  <c r="Q35" i="1" s="1"/>
  <c r="E34" i="1"/>
  <c r="I34" i="1"/>
  <c r="M34" i="1"/>
  <c r="Q34" i="1"/>
  <c r="A38" i="1"/>
  <c r="A42" i="1"/>
  <c r="A46" i="1"/>
  <c r="A50" i="1"/>
  <c r="A54" i="1"/>
  <c r="A58" i="1"/>
  <c r="J47" i="1"/>
  <c r="P47" i="1"/>
  <c r="E48" i="1"/>
  <c r="J48" i="1"/>
  <c r="P48" i="1"/>
  <c r="E49" i="1"/>
  <c r="J49" i="1"/>
  <c r="P49" i="1"/>
  <c r="E50" i="1"/>
  <c r="J50" i="1"/>
  <c r="P50" i="1"/>
  <c r="E51" i="1"/>
  <c r="J51" i="1"/>
  <c r="P51" i="1"/>
  <c r="E52" i="1"/>
  <c r="J52" i="1"/>
  <c r="P52" i="1"/>
  <c r="E53" i="1"/>
  <c r="J53" i="1"/>
  <c r="P53" i="1"/>
  <c r="E54" i="1"/>
  <c r="J54" i="1"/>
  <c r="P54" i="1"/>
  <c r="E55" i="1"/>
  <c r="J55" i="1"/>
  <c r="P55" i="1"/>
  <c r="E56" i="1"/>
  <c r="J56" i="1"/>
  <c r="P56" i="1"/>
  <c r="E57" i="1"/>
  <c r="J57" i="1"/>
  <c r="P57" i="1"/>
  <c r="E58" i="1"/>
  <c r="I58" i="1"/>
  <c r="M58" i="1"/>
  <c r="Q58" i="1"/>
  <c r="E59" i="1"/>
  <c r="I59" i="1"/>
  <c r="M59" i="1"/>
  <c r="Q59" i="1"/>
  <c r="F36" i="1"/>
  <c r="F35" i="1" s="1"/>
  <c r="J36" i="1"/>
  <c r="J35" i="1" s="1"/>
  <c r="N36" i="1"/>
  <c r="N35" i="1" s="1"/>
  <c r="R36" i="1"/>
  <c r="R35" i="1" s="1"/>
  <c r="F34" i="1"/>
  <c r="J34" i="1"/>
  <c r="N34" i="1"/>
  <c r="R34" i="1"/>
  <c r="A39" i="1"/>
  <c r="A43" i="1"/>
  <c r="A47" i="1"/>
  <c r="A51" i="1"/>
  <c r="A55" i="1"/>
  <c r="A59" i="1"/>
  <c r="F37" i="1"/>
  <c r="L37" i="1"/>
  <c r="Q37" i="1"/>
  <c r="F38" i="1"/>
  <c r="L38" i="1"/>
  <c r="Q38" i="1"/>
  <c r="F39" i="1"/>
  <c r="L39" i="1"/>
  <c r="Q39" i="1"/>
  <c r="F40" i="1"/>
  <c r="L40" i="1"/>
  <c r="Q40" i="1"/>
  <c r="F41" i="1"/>
  <c r="L41" i="1"/>
  <c r="Q41" i="1"/>
  <c r="F42" i="1"/>
  <c r="E37" i="1"/>
  <c r="J37" i="1"/>
  <c r="P37" i="1"/>
  <c r="E38" i="1"/>
  <c r="J38" i="1"/>
  <c r="P38" i="1"/>
  <c r="E39" i="1"/>
  <c r="J39" i="1"/>
  <c r="P39" i="1"/>
  <c r="E40" i="1"/>
  <c r="J40" i="1"/>
  <c r="P40" i="1"/>
  <c r="E41" i="1"/>
  <c r="J41" i="1"/>
  <c r="P41" i="1"/>
  <c r="E42" i="1"/>
  <c r="J42" i="1"/>
  <c r="P42" i="1"/>
  <c r="E43" i="1"/>
  <c r="J43" i="1"/>
  <c r="P43" i="1"/>
  <c r="E44" i="1"/>
  <c r="J44" i="1"/>
  <c r="P44" i="1"/>
  <c r="E45" i="1"/>
  <c r="J45" i="1"/>
  <c r="P45" i="1"/>
  <c r="E46" i="1"/>
  <c r="J46" i="1"/>
  <c r="P46" i="1"/>
  <c r="E47" i="1"/>
  <c r="H37" i="1"/>
  <c r="M38" i="1"/>
  <c r="R39" i="1"/>
  <c r="H41" i="1"/>
  <c r="L42" i="1"/>
  <c r="F43" i="1"/>
  <c r="Q43" i="1"/>
  <c r="L44" i="1"/>
  <c r="F45" i="1"/>
  <c r="Q45" i="1"/>
  <c r="L46" i="1"/>
  <c r="F47" i="1"/>
  <c r="Q47" i="1"/>
  <c r="L48" i="1"/>
  <c r="F49" i="1"/>
  <c r="Q49" i="1"/>
  <c r="L50" i="1"/>
  <c r="F51" i="1"/>
  <c r="Q51" i="1"/>
  <c r="L52" i="1"/>
  <c r="F53" i="1"/>
  <c r="Q53" i="1"/>
  <c r="L54" i="1"/>
  <c r="F55" i="1"/>
  <c r="Q55" i="1"/>
  <c r="L56" i="1"/>
  <c r="F57" i="1"/>
  <c r="Q57" i="1"/>
  <c r="J58" i="1"/>
  <c r="R58" i="1"/>
  <c r="J59" i="1"/>
  <c r="R59" i="1"/>
  <c r="K36" i="1"/>
  <c r="K35" i="1" s="1"/>
  <c r="C36" i="1"/>
  <c r="K34" i="1"/>
  <c r="C34" i="1"/>
  <c r="B34" i="1" s="1"/>
  <c r="A44" i="1"/>
  <c r="A52" i="1"/>
  <c r="A36" i="1"/>
  <c r="A35" i="1" s="1"/>
  <c r="M46" i="1"/>
  <c r="H47" i="1"/>
  <c r="R47" i="1"/>
  <c r="M48" i="1"/>
  <c r="H49" i="1"/>
  <c r="R49" i="1"/>
  <c r="M50" i="1"/>
  <c r="H51" i="1"/>
  <c r="R51" i="1"/>
  <c r="M52" i="1"/>
  <c r="H53" i="1"/>
  <c r="R53" i="1"/>
  <c r="M54" i="1"/>
  <c r="H55" i="1"/>
  <c r="R55" i="1"/>
  <c r="M56" i="1"/>
  <c r="H57" i="1"/>
  <c r="R57" i="1"/>
  <c r="K58" i="1"/>
  <c r="C59" i="1"/>
  <c r="B59" i="1" s="1"/>
  <c r="B60" i="1" s="1"/>
  <c r="K59" i="1"/>
  <c r="D36" i="1"/>
  <c r="D35" i="1" s="1"/>
  <c r="L36" i="1"/>
  <c r="L35" i="1" s="1"/>
  <c r="D34" i="1"/>
  <c r="L34" i="1"/>
  <c r="A37" i="1"/>
  <c r="A45" i="1"/>
  <c r="A53" i="1"/>
  <c r="M40" i="1"/>
  <c r="Q42" i="1"/>
  <c r="L43" i="1"/>
  <c r="Q44" i="1"/>
  <c r="L45" i="1"/>
  <c r="Q46" i="1"/>
  <c r="L47" i="1"/>
  <c r="Q48" i="1"/>
  <c r="L49" i="1"/>
  <c r="Q50" i="1"/>
  <c r="L51" i="1"/>
  <c r="Q52" i="1"/>
  <c r="L53" i="1"/>
  <c r="Q54" i="1"/>
  <c r="L55" i="1"/>
  <c r="Q56" i="1"/>
  <c r="L57" i="1"/>
  <c r="N58" i="1"/>
  <c r="F59" i="1"/>
  <c r="G36" i="1"/>
  <c r="G35" i="1" s="1"/>
  <c r="G34" i="1"/>
  <c r="A40" i="1"/>
  <c r="A48" i="1"/>
  <c r="H38" i="1"/>
  <c r="R40" i="1"/>
  <c r="R42" i="1"/>
  <c r="H44" i="1"/>
  <c r="M45" i="1"/>
  <c r="H46" i="1"/>
  <c r="M47" i="1"/>
  <c r="R48" i="1"/>
  <c r="H50" i="1"/>
  <c r="M51" i="1"/>
  <c r="R52" i="1"/>
  <c r="H54" i="1"/>
  <c r="M55" i="1"/>
  <c r="R56" i="1"/>
  <c r="G58" i="1"/>
  <c r="G59" i="1"/>
  <c r="O59" i="1"/>
  <c r="P36" i="1"/>
  <c r="P35" i="1" s="1"/>
  <c r="H34" i="1"/>
  <c r="A41" i="1"/>
  <c r="A57" i="1"/>
  <c r="M37" i="1"/>
  <c r="R38" i="1"/>
  <c r="H40" i="1"/>
  <c r="M41" i="1"/>
  <c r="M42" i="1"/>
  <c r="H43" i="1"/>
  <c r="R43" i="1"/>
  <c r="M44" i="1"/>
  <c r="H45" i="1"/>
  <c r="R45" i="1"/>
  <c r="R37" i="1"/>
  <c r="H39" i="1"/>
  <c r="R41" i="1"/>
  <c r="F44" i="1"/>
  <c r="F46" i="1"/>
  <c r="F48" i="1"/>
  <c r="F50" i="1"/>
  <c r="F52" i="1"/>
  <c r="F54" i="1"/>
  <c r="F56" i="1"/>
  <c r="F58" i="1"/>
  <c r="N59" i="1"/>
  <c r="O36" i="1"/>
  <c r="O35" i="1" s="1"/>
  <c r="O34" i="1"/>
  <c r="A56" i="1"/>
  <c r="M39" i="1"/>
  <c r="H42" i="1"/>
  <c r="M43" i="1"/>
  <c r="R44" i="1"/>
  <c r="R46" i="1"/>
  <c r="H48" i="1"/>
  <c r="M49" i="1"/>
  <c r="R50" i="1"/>
  <c r="H52" i="1"/>
  <c r="M53" i="1"/>
  <c r="R54" i="1"/>
  <c r="H56" i="1"/>
  <c r="M57" i="1"/>
  <c r="O58" i="1"/>
  <c r="H36" i="1"/>
  <c r="H35" i="1" s="1"/>
  <c r="P34" i="1"/>
  <c r="A49" i="1"/>
  <c r="C10" i="1"/>
  <c r="B10" i="1" s="1"/>
  <c r="C11" i="1"/>
  <c r="B11" i="1" s="1"/>
  <c r="C12" i="1"/>
  <c r="B12" i="1" s="1"/>
  <c r="C13" i="1"/>
  <c r="B13" i="1" s="1"/>
  <c r="C14" i="1"/>
  <c r="B14" i="1" s="1"/>
  <c r="C15" i="1"/>
  <c r="B15" i="1" s="1"/>
  <c r="C16" i="1"/>
  <c r="B16" i="1" s="1"/>
  <c r="C17" i="1"/>
  <c r="B17" i="1" s="1"/>
  <c r="C18" i="1"/>
  <c r="B18" i="1" s="1"/>
  <c r="C19" i="1"/>
  <c r="B19" i="1" s="1"/>
  <c r="C20" i="1"/>
  <c r="B20" i="1" s="1"/>
  <c r="C21" i="1"/>
  <c r="B21" i="1" s="1"/>
  <c r="C22" i="1"/>
  <c r="B22" i="1" s="1"/>
  <c r="C23" i="1"/>
  <c r="B23" i="1" s="1"/>
  <c r="C24" i="1"/>
  <c r="B24" i="1" s="1"/>
  <c r="C25" i="1"/>
  <c r="B25" i="1" s="1"/>
  <c r="C26" i="1"/>
  <c r="B26" i="1" s="1"/>
  <c r="C27" i="1"/>
  <c r="B27" i="1" s="1"/>
  <c r="C28" i="1"/>
  <c r="B28" i="1" s="1"/>
  <c r="C29" i="1"/>
  <c r="B29" i="1" s="1"/>
  <c r="B30" i="1" s="1"/>
  <c r="D9" i="1"/>
  <c r="D8" i="1" s="1"/>
  <c r="A10" i="1"/>
  <c r="A14" i="1"/>
  <c r="A18" i="1"/>
  <c r="A22" i="1"/>
  <c r="A26" i="1"/>
  <c r="A9" i="1"/>
  <c r="C7" i="1"/>
  <c r="B7" i="1" s="1"/>
  <c r="E10" i="1"/>
  <c r="E13" i="1"/>
  <c r="E15" i="1"/>
  <c r="E17" i="1"/>
  <c r="E19" i="1"/>
  <c r="E21" i="1"/>
  <c r="E23" i="1"/>
  <c r="E28" i="1"/>
  <c r="A12" i="1"/>
  <c r="A20" i="1"/>
  <c r="A24" i="1"/>
  <c r="E7" i="1"/>
  <c r="F10" i="1"/>
  <c r="F12" i="1"/>
  <c r="F13" i="1"/>
  <c r="F15" i="1"/>
  <c r="F17" i="1"/>
  <c r="F19" i="1"/>
  <c r="F21" i="1"/>
  <c r="F23" i="1"/>
  <c r="F25" i="1"/>
  <c r="F27" i="1"/>
  <c r="F29" i="1"/>
  <c r="A13" i="1"/>
  <c r="A21" i="1"/>
  <c r="A29" i="1"/>
  <c r="A26" i="20" s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E9" i="1"/>
  <c r="E8" i="1" s="1"/>
  <c r="A11" i="1"/>
  <c r="A15" i="1"/>
  <c r="A19" i="1"/>
  <c r="A23" i="1"/>
  <c r="A27" i="1"/>
  <c r="D7" i="1"/>
  <c r="E11" i="1"/>
  <c r="E12" i="1"/>
  <c r="E14" i="1"/>
  <c r="E16" i="1"/>
  <c r="E18" i="1"/>
  <c r="E20" i="1"/>
  <c r="E22" i="1"/>
  <c r="E24" i="1"/>
  <c r="E25" i="1"/>
  <c r="E26" i="1"/>
  <c r="E27" i="1"/>
  <c r="E29" i="1"/>
  <c r="F9" i="1"/>
  <c r="F8" i="1" s="1"/>
  <c r="A16" i="1"/>
  <c r="A28" i="1"/>
  <c r="F11" i="1"/>
  <c r="F14" i="1"/>
  <c r="F16" i="1"/>
  <c r="F18" i="1"/>
  <c r="F20" i="1"/>
  <c r="F22" i="1"/>
  <c r="F24" i="1"/>
  <c r="F26" i="1"/>
  <c r="F28" i="1"/>
  <c r="C9" i="1"/>
  <c r="A17" i="1"/>
  <c r="A25" i="1"/>
  <c r="F7" i="1"/>
  <c r="Q4" i="20"/>
  <c r="K609" i="18"/>
  <c r="K608" i="18" s="1"/>
  <c r="K610" i="18"/>
  <c r="K611" i="18"/>
  <c r="K612" i="18"/>
  <c r="K613" i="18"/>
  <c r="K614" i="18"/>
  <c r="K615" i="18"/>
  <c r="A617" i="18"/>
  <c r="C617" i="18"/>
  <c r="D617" i="18"/>
  <c r="E617" i="18"/>
  <c r="F617" i="18"/>
  <c r="G617" i="18"/>
  <c r="H617" i="18"/>
  <c r="I617" i="18"/>
  <c r="J617" i="18"/>
  <c r="K607" i="18"/>
  <c r="A607" i="18"/>
  <c r="B606" i="18"/>
  <c r="B605" i="18"/>
  <c r="N591" i="18"/>
  <c r="N593" i="18"/>
  <c r="N594" i="18"/>
  <c r="N595" i="18"/>
  <c r="N596" i="18"/>
  <c r="N597" i="18"/>
  <c r="N598" i="18"/>
  <c r="N599" i="18"/>
  <c r="N600" i="18"/>
  <c r="N601" i="18"/>
  <c r="A603" i="18"/>
  <c r="C603" i="18"/>
  <c r="D603" i="18"/>
  <c r="E603" i="18"/>
  <c r="F603" i="18"/>
  <c r="G603" i="18"/>
  <c r="H603" i="18"/>
  <c r="I603" i="18"/>
  <c r="J603" i="18"/>
  <c r="K603" i="18"/>
  <c r="L603" i="18"/>
  <c r="N602" i="18"/>
  <c r="N603" i="18" s="1"/>
  <c r="N590" i="18"/>
  <c r="N589" i="18" s="1"/>
  <c r="N588" i="18"/>
  <c r="A588" i="18"/>
  <c r="B587" i="18"/>
  <c r="B586" i="18"/>
  <c r="N592" i="18"/>
  <c r="A584" i="18"/>
  <c r="B584" i="18"/>
  <c r="B575" i="18"/>
  <c r="A575" i="18"/>
  <c r="B574" i="18"/>
  <c r="S553" i="18"/>
  <c r="S552" i="18" s="1"/>
  <c r="S554" i="18"/>
  <c r="S555" i="18"/>
  <c r="S556" i="18"/>
  <c r="S557" i="18"/>
  <c r="S558" i="18"/>
  <c r="S559" i="18"/>
  <c r="S560" i="18"/>
  <c r="S561" i="18"/>
  <c r="S562" i="18"/>
  <c r="S563" i="18"/>
  <c r="S564" i="18"/>
  <c r="S565" i="18"/>
  <c r="S566" i="18"/>
  <c r="S567" i="18"/>
  <c r="S568" i="18"/>
  <c r="S569" i="18"/>
  <c r="S570" i="18"/>
  <c r="A572" i="18"/>
  <c r="C572" i="18"/>
  <c r="D572" i="18"/>
  <c r="E572" i="18"/>
  <c r="F572" i="18"/>
  <c r="G572" i="18"/>
  <c r="H572" i="18"/>
  <c r="I572" i="18"/>
  <c r="J572" i="18"/>
  <c r="K572" i="18"/>
  <c r="L572" i="18"/>
  <c r="M572" i="18"/>
  <c r="N572" i="18"/>
  <c r="O572" i="18"/>
  <c r="P572" i="18"/>
  <c r="Q572" i="18"/>
  <c r="R572" i="18"/>
  <c r="S551" i="18"/>
  <c r="A551" i="18"/>
  <c r="B550" i="18"/>
  <c r="B549" i="18"/>
  <c r="S528" i="18"/>
  <c r="S527" i="18" s="1"/>
  <c r="S529" i="18"/>
  <c r="S530" i="18"/>
  <c r="S531" i="18"/>
  <c r="S532" i="18"/>
  <c r="S533" i="18"/>
  <c r="S534" i="18"/>
  <c r="S535" i="18"/>
  <c r="S536" i="18"/>
  <c r="S537" i="18"/>
  <c r="S538" i="18"/>
  <c r="S539" i="18"/>
  <c r="S540" i="18"/>
  <c r="S541" i="18"/>
  <c r="S542" i="18"/>
  <c r="S543" i="18"/>
  <c r="S544" i="18"/>
  <c r="S545" i="18"/>
  <c r="A547" i="18"/>
  <c r="C547" i="18"/>
  <c r="D547" i="18"/>
  <c r="E547" i="18"/>
  <c r="F547" i="18"/>
  <c r="G547" i="18"/>
  <c r="H547" i="18"/>
  <c r="I547" i="18"/>
  <c r="J547" i="18"/>
  <c r="K547" i="18"/>
  <c r="L547" i="18"/>
  <c r="M547" i="18"/>
  <c r="N547" i="18"/>
  <c r="O547" i="18"/>
  <c r="P547" i="18"/>
  <c r="Q547" i="18"/>
  <c r="R547" i="18"/>
  <c r="S526" i="18"/>
  <c r="A526" i="18"/>
  <c r="B525" i="18"/>
  <c r="B524" i="18"/>
  <c r="N515" i="18"/>
  <c r="N514" i="18" s="1"/>
  <c r="N516" i="18"/>
  <c r="N517" i="18"/>
  <c r="N518" i="18"/>
  <c r="N519" i="18"/>
  <c r="N520" i="18"/>
  <c r="A522" i="18"/>
  <c r="C522" i="18"/>
  <c r="D522" i="18"/>
  <c r="E522" i="18"/>
  <c r="F522" i="18"/>
  <c r="G522" i="18"/>
  <c r="H522" i="18"/>
  <c r="I522" i="18"/>
  <c r="J522" i="18"/>
  <c r="K522" i="18"/>
  <c r="L522" i="18"/>
  <c r="M522" i="18"/>
  <c r="N513" i="18"/>
  <c r="A513" i="18"/>
  <c r="B512" i="18"/>
  <c r="B511" i="18"/>
  <c r="A494" i="18"/>
  <c r="N494" i="18"/>
  <c r="N496" i="18"/>
  <c r="N495" i="18" s="1"/>
  <c r="N497" i="18"/>
  <c r="N498" i="18"/>
  <c r="N499" i="18"/>
  <c r="N500" i="18"/>
  <c r="N501" i="18"/>
  <c r="N502" i="18"/>
  <c r="N503" i="18"/>
  <c r="N504" i="18"/>
  <c r="N505" i="18"/>
  <c r="N506" i="18"/>
  <c r="N507" i="18"/>
  <c r="A509" i="18"/>
  <c r="C509" i="18"/>
  <c r="D509" i="18"/>
  <c r="E509" i="18"/>
  <c r="F509" i="18"/>
  <c r="G509" i="18"/>
  <c r="H509" i="18"/>
  <c r="I509" i="18"/>
  <c r="J509" i="18"/>
  <c r="K509" i="18"/>
  <c r="L509" i="18"/>
  <c r="N508" i="18"/>
  <c r="N509" i="18" s="1"/>
  <c r="B493" i="18"/>
  <c r="B492" i="18"/>
  <c r="A490" i="18"/>
  <c r="B490" i="18"/>
  <c r="B483" i="18"/>
  <c r="A483" i="18"/>
  <c r="B482" i="18"/>
  <c r="N467" i="18"/>
  <c r="N466" i="18" s="1"/>
  <c r="N468" i="18"/>
  <c r="N469" i="18"/>
  <c r="N470" i="18"/>
  <c r="N471" i="18"/>
  <c r="N472" i="18"/>
  <c r="N473" i="18"/>
  <c r="N474" i="18"/>
  <c r="N475" i="18"/>
  <c r="N476" i="18"/>
  <c r="N477" i="18"/>
  <c r="N478" i="18"/>
  <c r="A480" i="18"/>
  <c r="C480" i="18"/>
  <c r="D480" i="18"/>
  <c r="E480" i="18"/>
  <c r="F480" i="18"/>
  <c r="G480" i="18"/>
  <c r="H480" i="18"/>
  <c r="I480" i="18"/>
  <c r="J480" i="18"/>
  <c r="K480" i="18"/>
  <c r="L480" i="18"/>
  <c r="M480" i="18"/>
  <c r="N465" i="18"/>
  <c r="A465" i="18"/>
  <c r="B464" i="18"/>
  <c r="B463" i="18"/>
  <c r="B447" i="18"/>
  <c r="A447" i="18"/>
  <c r="B446" i="18"/>
  <c r="N431" i="18"/>
  <c r="N430" i="18" s="1"/>
  <c r="N432" i="18"/>
  <c r="N433" i="18"/>
  <c r="N434" i="18"/>
  <c r="N435" i="18"/>
  <c r="N436" i="18"/>
  <c r="N437" i="18"/>
  <c r="N438" i="18"/>
  <c r="N439" i="18"/>
  <c r="N440" i="18"/>
  <c r="N441" i="18"/>
  <c r="N442" i="18"/>
  <c r="A444" i="18"/>
  <c r="C444" i="18"/>
  <c r="D444" i="18"/>
  <c r="E444" i="18"/>
  <c r="F444" i="18"/>
  <c r="G444" i="18"/>
  <c r="H444" i="18"/>
  <c r="I444" i="18"/>
  <c r="J444" i="18"/>
  <c r="K444" i="18"/>
  <c r="L444" i="18"/>
  <c r="M444" i="18"/>
  <c r="N429" i="18"/>
  <c r="A429" i="18"/>
  <c r="B428" i="18"/>
  <c r="B427" i="18"/>
  <c r="A415" i="18"/>
  <c r="K415" i="18"/>
  <c r="K417" i="18"/>
  <c r="K416" i="18" s="1"/>
  <c r="K418" i="18"/>
  <c r="K419" i="18"/>
  <c r="K420" i="18"/>
  <c r="K421" i="18"/>
  <c r="K422" i="18"/>
  <c r="K423" i="18"/>
  <c r="A425" i="18"/>
  <c r="C425" i="18"/>
  <c r="D425" i="18"/>
  <c r="E425" i="18"/>
  <c r="F425" i="18"/>
  <c r="G425" i="18"/>
  <c r="H425" i="18"/>
  <c r="I425" i="18"/>
  <c r="J425" i="18"/>
  <c r="B414" i="18"/>
  <c r="B413" i="18"/>
  <c r="A396" i="18"/>
  <c r="N396" i="18"/>
  <c r="N398" i="18"/>
  <c r="N397" i="18" s="1"/>
  <c r="N399" i="18"/>
  <c r="N400" i="18"/>
  <c r="N401" i="18"/>
  <c r="N402" i="18"/>
  <c r="N403" i="18"/>
  <c r="N404" i="18"/>
  <c r="N405" i="18"/>
  <c r="N406" i="18"/>
  <c r="N407" i="18"/>
  <c r="N408" i="18"/>
  <c r="N409" i="18"/>
  <c r="A411" i="18"/>
  <c r="C411" i="18"/>
  <c r="D411" i="18"/>
  <c r="E411" i="18"/>
  <c r="F411" i="18"/>
  <c r="G411" i="18"/>
  <c r="H411" i="18"/>
  <c r="I411" i="18"/>
  <c r="J411" i="18"/>
  <c r="K411" i="18"/>
  <c r="L411" i="18"/>
  <c r="M411" i="18"/>
  <c r="B395" i="18"/>
  <c r="B394" i="18"/>
  <c r="C392" i="18"/>
  <c r="D392" i="18"/>
  <c r="B392" i="18"/>
  <c r="C391" i="18"/>
  <c r="D391" i="18"/>
  <c r="B391" i="18"/>
  <c r="C390" i="18"/>
  <c r="D390" i="18"/>
  <c r="B390" i="18"/>
  <c r="C389" i="18"/>
  <c r="D389" i="18"/>
  <c r="B389" i="18"/>
  <c r="K13" i="21"/>
  <c r="W4" i="23" l="1"/>
  <c r="W29" i="23"/>
  <c r="C20" i="21"/>
  <c r="U48" i="23"/>
  <c r="U23" i="23"/>
  <c r="U47" i="23"/>
  <c r="U22" i="23"/>
  <c r="U43" i="23"/>
  <c r="U18" i="23"/>
  <c r="AD29" i="23"/>
  <c r="AD4" i="23"/>
  <c r="J20" i="21"/>
  <c r="J23" i="21" s="1"/>
  <c r="U44" i="23"/>
  <c r="U19" i="23"/>
  <c r="U13" i="23"/>
  <c r="U38" i="23"/>
  <c r="AC29" i="23"/>
  <c r="AC4" i="23"/>
  <c r="I20" i="21"/>
  <c r="I23" i="21" s="1"/>
  <c r="U41" i="23"/>
  <c r="U16" i="23"/>
  <c r="AF4" i="23"/>
  <c r="AF29" i="23"/>
  <c r="L20" i="21"/>
  <c r="L23" i="21" s="1"/>
  <c r="B64" i="1"/>
  <c r="B18" i="21" s="1"/>
  <c r="C18" i="21"/>
  <c r="B89" i="1"/>
  <c r="B19" i="21" s="1"/>
  <c r="C19" i="21"/>
  <c r="U40" i="23"/>
  <c r="U15" i="23"/>
  <c r="U39" i="23"/>
  <c r="U14" i="23"/>
  <c r="U10" i="23"/>
  <c r="U35" i="23"/>
  <c r="C31" i="21"/>
  <c r="U7" i="23"/>
  <c r="U32" i="23"/>
  <c r="U36" i="23"/>
  <c r="U11" i="23"/>
  <c r="U31" i="23"/>
  <c r="U6" i="23"/>
  <c r="U9" i="23"/>
  <c r="U34" i="23"/>
  <c r="Y29" i="23"/>
  <c r="Y4" i="23"/>
  <c r="E20" i="21"/>
  <c r="E23" i="21" s="1"/>
  <c r="U37" i="23"/>
  <c r="U12" i="23"/>
  <c r="AB4" i="23"/>
  <c r="AB29" i="23"/>
  <c r="H20" i="21"/>
  <c r="H23" i="21" s="1"/>
  <c r="AH29" i="23"/>
  <c r="AH4" i="23"/>
  <c r="N20" i="21"/>
  <c r="N23" i="21" s="1"/>
  <c r="AE4" i="23"/>
  <c r="AE29" i="23"/>
  <c r="K20" i="21"/>
  <c r="K23" i="21" s="1"/>
  <c r="Z29" i="23"/>
  <c r="Z4" i="23"/>
  <c r="F20" i="21"/>
  <c r="F23" i="21" s="1"/>
  <c r="AI4" i="23"/>
  <c r="AI29" i="23"/>
  <c r="O20" i="21"/>
  <c r="O23" i="21" s="1"/>
  <c r="U21" i="23"/>
  <c r="U46" i="23"/>
  <c r="AK29" i="23"/>
  <c r="AK4" i="23"/>
  <c r="Q20" i="21"/>
  <c r="Q23" i="21" s="1"/>
  <c r="U24" i="23"/>
  <c r="U49" i="23"/>
  <c r="U33" i="23"/>
  <c r="U8" i="23"/>
  <c r="X4" i="23"/>
  <c r="X29" i="23"/>
  <c r="D20" i="21"/>
  <c r="D23" i="21" s="1"/>
  <c r="AL29" i="23"/>
  <c r="AL4" i="23"/>
  <c r="R20" i="21"/>
  <c r="R23" i="21" s="1"/>
  <c r="AA4" i="23"/>
  <c r="AA29" i="23"/>
  <c r="G20" i="21"/>
  <c r="G23" i="21" s="1"/>
  <c r="U17" i="23"/>
  <c r="U42" i="23"/>
  <c r="AG29" i="23"/>
  <c r="AG4" i="23"/>
  <c r="M20" i="21"/>
  <c r="M23" i="21" s="1"/>
  <c r="U20" i="23"/>
  <c r="U45" i="23"/>
  <c r="AJ4" i="23"/>
  <c r="AJ29" i="23"/>
  <c r="P20" i="21"/>
  <c r="P23" i="21" s="1"/>
  <c r="B193" i="1"/>
  <c r="B21" i="21" s="1"/>
  <c r="C21" i="21"/>
  <c r="B218" i="1"/>
  <c r="B22" i="21" s="1"/>
  <c r="C22" i="21"/>
  <c r="A142" i="1"/>
  <c r="G5" i="20" s="1"/>
  <c r="J55" i="20"/>
  <c r="G55" i="20"/>
  <c r="J31" i="20"/>
  <c r="A31" i="20"/>
  <c r="P31" i="20"/>
  <c r="G31" i="20"/>
  <c r="V31" i="20"/>
  <c r="M31" i="20"/>
  <c r="N31" i="20" s="1"/>
  <c r="S31" i="20"/>
  <c r="D31" i="20"/>
  <c r="D45" i="20"/>
  <c r="P45" i="20"/>
  <c r="A45" i="20"/>
  <c r="J69" i="20"/>
  <c r="S45" i="20"/>
  <c r="G45" i="20"/>
  <c r="V45" i="20"/>
  <c r="J45" i="20"/>
  <c r="G69" i="20"/>
  <c r="M45" i="20"/>
  <c r="N45" i="20" s="1"/>
  <c r="J66" i="20"/>
  <c r="G42" i="20"/>
  <c r="S42" i="20"/>
  <c r="P42" i="20"/>
  <c r="G66" i="20"/>
  <c r="A42" i="20"/>
  <c r="D42" i="20"/>
  <c r="V42" i="20"/>
  <c r="J42" i="20"/>
  <c r="M42" i="20"/>
  <c r="N42" i="20" s="1"/>
  <c r="J59" i="20"/>
  <c r="J35" i="20"/>
  <c r="V35" i="20"/>
  <c r="M35" i="20"/>
  <c r="N35" i="20" s="1"/>
  <c r="S35" i="20"/>
  <c r="D35" i="20"/>
  <c r="G59" i="20"/>
  <c r="A35" i="20"/>
  <c r="G35" i="20"/>
  <c r="P35" i="20"/>
  <c r="D41" i="20"/>
  <c r="P41" i="20"/>
  <c r="A41" i="20"/>
  <c r="J65" i="20"/>
  <c r="G41" i="20"/>
  <c r="V41" i="20"/>
  <c r="J41" i="20"/>
  <c r="G65" i="20"/>
  <c r="M41" i="20"/>
  <c r="N41" i="20" s="1"/>
  <c r="S41" i="20"/>
  <c r="J75" i="20"/>
  <c r="J51" i="20"/>
  <c r="V51" i="20"/>
  <c r="D51" i="20"/>
  <c r="S51" i="20"/>
  <c r="G51" i="20"/>
  <c r="G75" i="20"/>
  <c r="A51" i="20"/>
  <c r="M51" i="20"/>
  <c r="N51" i="20" s="1"/>
  <c r="P51" i="20"/>
  <c r="J58" i="20"/>
  <c r="G34" i="20"/>
  <c r="S34" i="20"/>
  <c r="J34" i="20"/>
  <c r="V34" i="20"/>
  <c r="P34" i="20"/>
  <c r="D34" i="20"/>
  <c r="G58" i="20"/>
  <c r="A34" i="20"/>
  <c r="M34" i="20"/>
  <c r="N34" i="20" s="1"/>
  <c r="M48" i="20"/>
  <c r="N48" i="20" s="1"/>
  <c r="G72" i="20"/>
  <c r="J72" i="20"/>
  <c r="D48" i="20"/>
  <c r="S48" i="20"/>
  <c r="G48" i="20"/>
  <c r="V48" i="20"/>
  <c r="J48" i="20"/>
  <c r="P48" i="20"/>
  <c r="A48" i="20"/>
  <c r="M32" i="20"/>
  <c r="N32" i="20" s="1"/>
  <c r="G56" i="20"/>
  <c r="D32" i="20"/>
  <c r="P32" i="20"/>
  <c r="J56" i="20"/>
  <c r="J32" i="20"/>
  <c r="V32" i="20"/>
  <c r="S32" i="20"/>
  <c r="G32" i="20"/>
  <c r="A32" i="20"/>
  <c r="J63" i="20"/>
  <c r="J39" i="20"/>
  <c r="V39" i="20"/>
  <c r="M39" i="20"/>
  <c r="N39" i="20" s="1"/>
  <c r="G39" i="20"/>
  <c r="A39" i="20"/>
  <c r="P39" i="20"/>
  <c r="S39" i="20"/>
  <c r="G63" i="20"/>
  <c r="D39" i="20"/>
  <c r="M36" i="20"/>
  <c r="N36" i="20" s="1"/>
  <c r="G60" i="20"/>
  <c r="D36" i="20"/>
  <c r="P36" i="20"/>
  <c r="V36" i="20"/>
  <c r="A36" i="20"/>
  <c r="G36" i="20"/>
  <c r="J36" i="20"/>
  <c r="J60" i="20"/>
  <c r="S36" i="20"/>
  <c r="J71" i="20"/>
  <c r="J47" i="20"/>
  <c r="V47" i="20"/>
  <c r="G47" i="20"/>
  <c r="G71" i="20"/>
  <c r="A47" i="20"/>
  <c r="S47" i="20"/>
  <c r="M47" i="20"/>
  <c r="N47" i="20" s="1"/>
  <c r="P47" i="20"/>
  <c r="D47" i="20"/>
  <c r="J70" i="20"/>
  <c r="G46" i="20"/>
  <c r="S46" i="20"/>
  <c r="M46" i="20"/>
  <c r="N46" i="20" s="1"/>
  <c r="P46" i="20"/>
  <c r="G70" i="20"/>
  <c r="A46" i="20"/>
  <c r="D46" i="20"/>
  <c r="V46" i="20"/>
  <c r="J46" i="20"/>
  <c r="D37" i="20"/>
  <c r="P37" i="20"/>
  <c r="A37" i="20"/>
  <c r="J61" i="20"/>
  <c r="G37" i="20"/>
  <c r="S37" i="20"/>
  <c r="G61" i="20"/>
  <c r="J37" i="20"/>
  <c r="M37" i="20"/>
  <c r="N37" i="20" s="1"/>
  <c r="V37" i="20"/>
  <c r="M44" i="20"/>
  <c r="N44" i="20" s="1"/>
  <c r="G68" i="20"/>
  <c r="G44" i="20"/>
  <c r="V44" i="20"/>
  <c r="J68" i="20"/>
  <c r="J44" i="20"/>
  <c r="P44" i="20"/>
  <c r="A44" i="20"/>
  <c r="D44" i="20"/>
  <c r="S44" i="20"/>
  <c r="J67" i="20"/>
  <c r="J43" i="20"/>
  <c r="V43" i="20"/>
  <c r="M43" i="20"/>
  <c r="N43" i="20" s="1"/>
  <c r="G67" i="20"/>
  <c r="A43" i="20"/>
  <c r="P43" i="20"/>
  <c r="D43" i="20"/>
  <c r="S43" i="20"/>
  <c r="G43" i="20"/>
  <c r="J62" i="20"/>
  <c r="G38" i="20"/>
  <c r="S38" i="20"/>
  <c r="J38" i="20"/>
  <c r="V38" i="20"/>
  <c r="D38" i="20"/>
  <c r="M38" i="20"/>
  <c r="N38" i="20" s="1"/>
  <c r="P38" i="20"/>
  <c r="G62" i="20"/>
  <c r="A38" i="20"/>
  <c r="D49" i="20"/>
  <c r="P49" i="20"/>
  <c r="A49" i="20"/>
  <c r="J73" i="20"/>
  <c r="M49" i="20"/>
  <c r="N49" i="20" s="1"/>
  <c r="S49" i="20"/>
  <c r="G49" i="20"/>
  <c r="V49" i="20"/>
  <c r="J49" i="20"/>
  <c r="G73" i="20"/>
  <c r="D33" i="20"/>
  <c r="P33" i="20"/>
  <c r="A33" i="20"/>
  <c r="J57" i="20"/>
  <c r="G33" i="20"/>
  <c r="S33" i="20"/>
  <c r="M33" i="20"/>
  <c r="N33" i="20" s="1"/>
  <c r="V33" i="20"/>
  <c r="J33" i="20"/>
  <c r="G57" i="20"/>
  <c r="J74" i="20"/>
  <c r="G50" i="20"/>
  <c r="S50" i="20"/>
  <c r="J50" i="20"/>
  <c r="G74" i="20"/>
  <c r="M50" i="20"/>
  <c r="N50" i="20" s="1"/>
  <c r="P50" i="20"/>
  <c r="A50" i="20"/>
  <c r="D50" i="20"/>
  <c r="V50" i="20"/>
  <c r="M40" i="20"/>
  <c r="N40" i="20" s="1"/>
  <c r="G64" i="20"/>
  <c r="D40" i="20"/>
  <c r="J40" i="20"/>
  <c r="P40" i="20"/>
  <c r="A40" i="20"/>
  <c r="S40" i="20"/>
  <c r="G40" i="20"/>
  <c r="V40" i="20"/>
  <c r="J64" i="20"/>
  <c r="AL54" i="24"/>
  <c r="Q3" i="26"/>
  <c r="Q26" i="26"/>
  <c r="AL104" i="24"/>
  <c r="AL129" i="22"/>
  <c r="AL154" i="22"/>
  <c r="AL79" i="22"/>
  <c r="AL179" i="22"/>
  <c r="AL54" i="22"/>
  <c r="R254" i="22"/>
  <c r="R179" i="24"/>
  <c r="R204" i="22"/>
  <c r="R229" i="22"/>
  <c r="R154" i="24"/>
  <c r="AL154" i="24"/>
  <c r="R129" i="24"/>
  <c r="AA54" i="24"/>
  <c r="F26" i="26"/>
  <c r="F3" i="26"/>
  <c r="AA154" i="22"/>
  <c r="AA79" i="22"/>
  <c r="AA179" i="22"/>
  <c r="AA104" i="24"/>
  <c r="AA129" i="22"/>
  <c r="AA54" i="22"/>
  <c r="G179" i="24"/>
  <c r="G254" i="22"/>
  <c r="G204" i="22"/>
  <c r="G229" i="22"/>
  <c r="G129" i="24"/>
  <c r="AA154" i="24"/>
  <c r="G154" i="24"/>
  <c r="U67" i="24"/>
  <c r="A38" i="26"/>
  <c r="A15" i="26"/>
  <c r="U117" i="24"/>
  <c r="U192" i="22"/>
  <c r="U92" i="22"/>
  <c r="U142" i="22"/>
  <c r="U167" i="22"/>
  <c r="U67" i="22"/>
  <c r="A267" i="22"/>
  <c r="A192" i="24"/>
  <c r="A242" i="22"/>
  <c r="A217" i="22"/>
  <c r="A167" i="24"/>
  <c r="J167" i="24" s="1"/>
  <c r="U167" i="24"/>
  <c r="A142" i="24"/>
  <c r="AJ54" i="24"/>
  <c r="O3" i="26"/>
  <c r="O26" i="26"/>
  <c r="AJ154" i="22"/>
  <c r="AJ79" i="22"/>
  <c r="AJ179" i="22"/>
  <c r="AJ104" i="24"/>
  <c r="AJ129" i="22"/>
  <c r="AJ54" i="22"/>
  <c r="P254" i="22"/>
  <c r="P179" i="24"/>
  <c r="P229" i="22"/>
  <c r="P204" i="22"/>
  <c r="AJ154" i="24"/>
  <c r="P129" i="24"/>
  <c r="P154" i="24"/>
  <c r="Q219" i="1"/>
  <c r="O219" i="1"/>
  <c r="H269" i="1"/>
  <c r="G4" i="28"/>
  <c r="E269" i="1"/>
  <c r="D4" i="28"/>
  <c r="A269" i="1"/>
  <c r="A4" i="28"/>
  <c r="B271" i="1"/>
  <c r="B5" i="28"/>
  <c r="E167" i="24"/>
  <c r="N167" i="24"/>
  <c r="AH54" i="24"/>
  <c r="M3" i="26"/>
  <c r="M26" i="26"/>
  <c r="AH79" i="22"/>
  <c r="AH179" i="22"/>
  <c r="AH104" i="24"/>
  <c r="AH129" i="22"/>
  <c r="AH154" i="22"/>
  <c r="AH54" i="22"/>
  <c r="N254" i="22"/>
  <c r="N179" i="24"/>
  <c r="N229" i="22"/>
  <c r="N204" i="22"/>
  <c r="N154" i="24"/>
  <c r="AH154" i="24"/>
  <c r="N129" i="24"/>
  <c r="Z54" i="24"/>
  <c r="E3" i="26"/>
  <c r="E26" i="26"/>
  <c r="Z79" i="22"/>
  <c r="Z179" i="22"/>
  <c r="Z104" i="24"/>
  <c r="Z129" i="22"/>
  <c r="Z154" i="22"/>
  <c r="Z54" i="22"/>
  <c r="F254" i="22"/>
  <c r="F179" i="24"/>
  <c r="F204" i="22"/>
  <c r="F229" i="22"/>
  <c r="Z154" i="24"/>
  <c r="F129" i="24"/>
  <c r="F154" i="24"/>
  <c r="AI54" i="24"/>
  <c r="N26" i="26"/>
  <c r="N3" i="26"/>
  <c r="AI154" i="22"/>
  <c r="AI79" i="22"/>
  <c r="AI179" i="22"/>
  <c r="AI104" i="24"/>
  <c r="AI129" i="22"/>
  <c r="AI54" i="22"/>
  <c r="O254" i="22"/>
  <c r="O179" i="24"/>
  <c r="O204" i="22"/>
  <c r="O229" i="22"/>
  <c r="AI154" i="24"/>
  <c r="O129" i="24"/>
  <c r="O154" i="24"/>
  <c r="U71" i="24"/>
  <c r="A19" i="26"/>
  <c r="A42" i="26"/>
  <c r="U171" i="22"/>
  <c r="U121" i="24"/>
  <c r="U196" i="22"/>
  <c r="U96" i="22"/>
  <c r="U146" i="22"/>
  <c r="U71" i="22"/>
  <c r="A196" i="24"/>
  <c r="A271" i="22"/>
  <c r="A246" i="22"/>
  <c r="A221" i="22"/>
  <c r="U171" i="24"/>
  <c r="A146" i="24"/>
  <c r="A171" i="24"/>
  <c r="Q171" i="24" s="1"/>
  <c r="U58" i="24"/>
  <c r="A29" i="26"/>
  <c r="A6" i="26"/>
  <c r="U133" i="22"/>
  <c r="U158" i="22"/>
  <c r="U83" i="22"/>
  <c r="U183" i="22"/>
  <c r="U108" i="24"/>
  <c r="U58" i="22"/>
  <c r="A258" i="22"/>
  <c r="A183" i="24"/>
  <c r="A233" i="22"/>
  <c r="A208" i="22"/>
  <c r="A158" i="24"/>
  <c r="G158" i="24" s="1"/>
  <c r="U158" i="24"/>
  <c r="A133" i="24"/>
  <c r="K219" i="1"/>
  <c r="B272" i="1"/>
  <c r="B6" i="28"/>
  <c r="F167" i="24"/>
  <c r="U65" i="24"/>
  <c r="A13" i="26"/>
  <c r="A36" i="26"/>
  <c r="U165" i="22"/>
  <c r="U115" i="24"/>
  <c r="U90" i="22"/>
  <c r="U190" i="22"/>
  <c r="U140" i="22"/>
  <c r="U65" i="22"/>
  <c r="A265" i="22"/>
  <c r="A190" i="24"/>
  <c r="A215" i="22"/>
  <c r="A240" i="22"/>
  <c r="U165" i="24"/>
  <c r="A140" i="24"/>
  <c r="A165" i="24"/>
  <c r="D165" i="24" s="1"/>
  <c r="U60" i="24"/>
  <c r="A31" i="26"/>
  <c r="A8" i="26"/>
  <c r="U85" i="22"/>
  <c r="U110" i="24"/>
  <c r="U185" i="22"/>
  <c r="U135" i="22"/>
  <c r="U160" i="22"/>
  <c r="U60" i="22"/>
  <c r="A260" i="22"/>
  <c r="A185" i="24"/>
  <c r="A235" i="22"/>
  <c r="A210" i="22"/>
  <c r="A160" i="24"/>
  <c r="L160" i="24" s="1"/>
  <c r="A135" i="24"/>
  <c r="U160" i="24"/>
  <c r="U61" i="24"/>
  <c r="A9" i="26"/>
  <c r="A32" i="26"/>
  <c r="U161" i="22"/>
  <c r="U86" i="22"/>
  <c r="U111" i="24"/>
  <c r="U186" i="22"/>
  <c r="U136" i="22"/>
  <c r="U61" i="22"/>
  <c r="A186" i="24"/>
  <c r="A261" i="22"/>
  <c r="A236" i="22"/>
  <c r="A211" i="22"/>
  <c r="A161" i="24"/>
  <c r="R161" i="24" s="1"/>
  <c r="S161" i="24" s="1"/>
  <c r="A136" i="24"/>
  <c r="U161" i="24"/>
  <c r="U56" i="24"/>
  <c r="A4" i="26"/>
  <c r="A27" i="26"/>
  <c r="U81" i="22"/>
  <c r="U181" i="22"/>
  <c r="U106" i="24"/>
  <c r="U131" i="22"/>
  <c r="U156" i="22"/>
  <c r="U56" i="22"/>
  <c r="A181" i="24"/>
  <c r="A256" i="22"/>
  <c r="A231" i="22"/>
  <c r="A206" i="22"/>
  <c r="U156" i="24"/>
  <c r="A131" i="24"/>
  <c r="A156" i="24"/>
  <c r="O156" i="24" s="1"/>
  <c r="O155" i="24" s="1"/>
  <c r="Y54" i="24"/>
  <c r="D26" i="26"/>
  <c r="D3" i="26"/>
  <c r="Y79" i="22"/>
  <c r="Y179" i="22"/>
  <c r="Y104" i="24"/>
  <c r="Y129" i="22"/>
  <c r="Y154" i="22"/>
  <c r="Y54" i="22"/>
  <c r="E179" i="24"/>
  <c r="E254" i="22"/>
  <c r="E229" i="22"/>
  <c r="E204" i="22"/>
  <c r="Y154" i="24"/>
  <c r="E129" i="24"/>
  <c r="E154" i="24"/>
  <c r="U62" i="24"/>
  <c r="A33" i="26"/>
  <c r="A10" i="26"/>
  <c r="U137" i="22"/>
  <c r="U162" i="22"/>
  <c r="U87" i="22"/>
  <c r="U112" i="24"/>
  <c r="U187" i="22"/>
  <c r="U62" i="22"/>
  <c r="A187" i="24"/>
  <c r="A262" i="22"/>
  <c r="A212" i="22"/>
  <c r="A237" i="22"/>
  <c r="A137" i="24"/>
  <c r="U162" i="24"/>
  <c r="A162" i="24"/>
  <c r="R162" i="24" s="1"/>
  <c r="S162" i="24" s="1"/>
  <c r="N219" i="1"/>
  <c r="I219" i="1"/>
  <c r="G219" i="1"/>
  <c r="B273" i="1"/>
  <c r="B7" i="28"/>
  <c r="F160" i="24"/>
  <c r="Q167" i="24"/>
  <c r="W54" i="24"/>
  <c r="B3" i="26"/>
  <c r="B26" i="26"/>
  <c r="W179" i="22"/>
  <c r="W104" i="24"/>
  <c r="W129" i="22"/>
  <c r="W154" i="22"/>
  <c r="W79" i="22"/>
  <c r="W54" i="22"/>
  <c r="C179" i="24"/>
  <c r="C254" i="22"/>
  <c r="C204" i="22"/>
  <c r="C229" i="22"/>
  <c r="C154" i="24"/>
  <c r="W154" i="24"/>
  <c r="C129" i="24"/>
  <c r="U72" i="24"/>
  <c r="A43" i="26"/>
  <c r="A20" i="26"/>
  <c r="U172" i="22"/>
  <c r="U122" i="24"/>
  <c r="U197" i="22"/>
  <c r="U97" i="22"/>
  <c r="U147" i="22"/>
  <c r="U72" i="22"/>
  <c r="A197" i="24"/>
  <c r="A272" i="22"/>
  <c r="A247" i="22"/>
  <c r="A222" i="22"/>
  <c r="U172" i="24"/>
  <c r="A147" i="24"/>
  <c r="A172" i="24"/>
  <c r="K172" i="24" s="1"/>
  <c r="U69" i="24"/>
  <c r="A40" i="26"/>
  <c r="A17" i="26"/>
  <c r="U169" i="22"/>
  <c r="U119" i="24"/>
  <c r="U194" i="22"/>
  <c r="U94" i="22"/>
  <c r="U144" i="22"/>
  <c r="U69" i="22"/>
  <c r="A194" i="24"/>
  <c r="A269" i="22"/>
  <c r="A244" i="22"/>
  <c r="A219" i="22"/>
  <c r="A144" i="24"/>
  <c r="A169" i="24"/>
  <c r="P169" i="24" s="1"/>
  <c r="U169" i="24"/>
  <c r="AC54" i="24"/>
  <c r="H26" i="26"/>
  <c r="H3" i="26"/>
  <c r="AC129" i="22"/>
  <c r="AC154" i="22"/>
  <c r="AC79" i="22"/>
  <c r="AC179" i="22"/>
  <c r="AC104" i="24"/>
  <c r="AC54" i="22"/>
  <c r="I254" i="22"/>
  <c r="I179" i="24"/>
  <c r="I229" i="22"/>
  <c r="I204" i="22"/>
  <c r="I154" i="24"/>
  <c r="I129" i="24"/>
  <c r="AC154" i="24"/>
  <c r="U66" i="24"/>
  <c r="A37" i="26"/>
  <c r="A14" i="26"/>
  <c r="U141" i="22"/>
  <c r="U166" i="22"/>
  <c r="U191" i="22"/>
  <c r="U116" i="24"/>
  <c r="U91" i="22"/>
  <c r="U66" i="22"/>
  <c r="A266" i="22"/>
  <c r="A191" i="24"/>
  <c r="A216" i="22"/>
  <c r="A241" i="22"/>
  <c r="A166" i="24"/>
  <c r="L166" i="24" s="1"/>
  <c r="U166" i="24"/>
  <c r="A141" i="24"/>
  <c r="R219" i="1"/>
  <c r="D219" i="1"/>
  <c r="B237" i="1"/>
  <c r="B235" i="1"/>
  <c r="B233" i="1"/>
  <c r="B231" i="1"/>
  <c r="C167" i="24"/>
  <c r="B167" i="24" s="1"/>
  <c r="B229" i="1"/>
  <c r="B227" i="1"/>
  <c r="B225" i="1"/>
  <c r="B223" i="1"/>
  <c r="B221" i="1"/>
  <c r="I269" i="1"/>
  <c r="H4" i="28"/>
  <c r="B274" i="1"/>
  <c r="B8" i="28"/>
  <c r="AG54" i="24"/>
  <c r="L26" i="26"/>
  <c r="L3" i="26"/>
  <c r="AG79" i="22"/>
  <c r="AG179" i="22"/>
  <c r="AG104" i="24"/>
  <c r="AG129" i="22"/>
  <c r="AG154" i="22"/>
  <c r="AG54" i="22"/>
  <c r="M179" i="24"/>
  <c r="M254" i="22"/>
  <c r="M229" i="22"/>
  <c r="M204" i="22"/>
  <c r="AG154" i="24"/>
  <c r="M129" i="24"/>
  <c r="M154" i="24"/>
  <c r="U70" i="24"/>
  <c r="A41" i="26"/>
  <c r="A18" i="26"/>
  <c r="U95" i="22"/>
  <c r="U145" i="22"/>
  <c r="U170" i="22"/>
  <c r="U120" i="24"/>
  <c r="U195" i="22"/>
  <c r="U70" i="22"/>
  <c r="A195" i="24"/>
  <c r="A270" i="22"/>
  <c r="A220" i="22"/>
  <c r="A245" i="22"/>
  <c r="A170" i="24"/>
  <c r="E170" i="24" s="1"/>
  <c r="U170" i="24"/>
  <c r="A145" i="24"/>
  <c r="H219" i="1"/>
  <c r="G269" i="1"/>
  <c r="F4" i="28"/>
  <c r="J269" i="1"/>
  <c r="I4" i="28"/>
  <c r="B275" i="1"/>
  <c r="B9" i="28"/>
  <c r="M167" i="24"/>
  <c r="H167" i="24"/>
  <c r="G167" i="24"/>
  <c r="AE54" i="24"/>
  <c r="J26" i="26"/>
  <c r="J3" i="26"/>
  <c r="AE179" i="22"/>
  <c r="AE104" i="24"/>
  <c r="AE129" i="22"/>
  <c r="AE154" i="22"/>
  <c r="AE79" i="22"/>
  <c r="AE54" i="22"/>
  <c r="K179" i="24"/>
  <c r="K254" i="22"/>
  <c r="K204" i="22"/>
  <c r="K229" i="22"/>
  <c r="K154" i="24"/>
  <c r="K129" i="24"/>
  <c r="AE154" i="24"/>
  <c r="AK54" i="24"/>
  <c r="P26" i="26"/>
  <c r="P3" i="26"/>
  <c r="AK129" i="22"/>
  <c r="AK154" i="22"/>
  <c r="AK79" i="22"/>
  <c r="AK179" i="22"/>
  <c r="AK104" i="24"/>
  <c r="AK54" i="22"/>
  <c r="Q254" i="22"/>
  <c r="Q179" i="24"/>
  <c r="Q229" i="22"/>
  <c r="Q204" i="22"/>
  <c r="AK154" i="24"/>
  <c r="Q129" i="24"/>
  <c r="Q154" i="24"/>
  <c r="U74" i="24"/>
  <c r="A45" i="26"/>
  <c r="A22" i="26"/>
  <c r="U124" i="24"/>
  <c r="U199" i="22"/>
  <c r="U174" i="22"/>
  <c r="U99" i="22"/>
  <c r="U149" i="22"/>
  <c r="U74" i="22"/>
  <c r="A274" i="22"/>
  <c r="A199" i="24"/>
  <c r="A249" i="22"/>
  <c r="A224" i="22"/>
  <c r="A174" i="24"/>
  <c r="U174" i="24"/>
  <c r="A149" i="24"/>
  <c r="X54" i="24"/>
  <c r="C3" i="26"/>
  <c r="C26" i="26"/>
  <c r="X179" i="22"/>
  <c r="X104" i="24"/>
  <c r="X129" i="22"/>
  <c r="X154" i="22"/>
  <c r="X79" i="22"/>
  <c r="X54" i="22"/>
  <c r="D254" i="22"/>
  <c r="D179" i="24"/>
  <c r="D204" i="22"/>
  <c r="D229" i="22"/>
  <c r="X154" i="24"/>
  <c r="D129" i="24"/>
  <c r="D154" i="24"/>
  <c r="M219" i="1"/>
  <c r="L219" i="1"/>
  <c r="B276" i="1"/>
  <c r="B10" i="28"/>
  <c r="I161" i="24"/>
  <c r="K167" i="24"/>
  <c r="U64" i="24"/>
  <c r="A12" i="26"/>
  <c r="A35" i="26"/>
  <c r="U114" i="24"/>
  <c r="U89" i="22"/>
  <c r="U189" i="22"/>
  <c r="U139" i="22"/>
  <c r="U164" i="22"/>
  <c r="U64" i="22"/>
  <c r="A264" i="22"/>
  <c r="A189" i="24"/>
  <c r="A239" i="22"/>
  <c r="A214" i="22"/>
  <c r="U164" i="24"/>
  <c r="A139" i="24"/>
  <c r="A164" i="24"/>
  <c r="H164" i="24" s="1"/>
  <c r="U57" i="24"/>
  <c r="A5" i="26"/>
  <c r="A28" i="26"/>
  <c r="U157" i="22"/>
  <c r="U82" i="22"/>
  <c r="U107" i="24"/>
  <c r="U182" i="22"/>
  <c r="U132" i="22"/>
  <c r="U57" i="22"/>
  <c r="A257" i="22"/>
  <c r="A182" i="24"/>
  <c r="A232" i="22"/>
  <c r="A207" i="22"/>
  <c r="U157" i="24"/>
  <c r="A132" i="24"/>
  <c r="A157" i="24"/>
  <c r="D157" i="24" s="1"/>
  <c r="U59" i="24"/>
  <c r="A7" i="26"/>
  <c r="A30" i="26"/>
  <c r="U109" i="24"/>
  <c r="U184" i="22"/>
  <c r="U134" i="22"/>
  <c r="U159" i="22"/>
  <c r="U84" i="22"/>
  <c r="U59" i="22"/>
  <c r="A259" i="22"/>
  <c r="A184" i="24"/>
  <c r="A234" i="22"/>
  <c r="A209" i="22"/>
  <c r="A159" i="24"/>
  <c r="F159" i="24" s="1"/>
  <c r="U159" i="24"/>
  <c r="A134" i="24"/>
  <c r="AB54" i="24"/>
  <c r="G26" i="26"/>
  <c r="G3" i="26"/>
  <c r="AB154" i="22"/>
  <c r="AB79" i="22"/>
  <c r="AB179" i="22"/>
  <c r="AB104" i="24"/>
  <c r="AB129" i="22"/>
  <c r="AB54" i="22"/>
  <c r="H254" i="22"/>
  <c r="H179" i="24"/>
  <c r="H229" i="22"/>
  <c r="H204" i="22"/>
  <c r="AB154" i="24"/>
  <c r="H129" i="24"/>
  <c r="H154" i="24"/>
  <c r="E219" i="1"/>
  <c r="P219" i="1"/>
  <c r="F269" i="1"/>
  <c r="E4" i="28"/>
  <c r="B268" i="1"/>
  <c r="B3" i="28"/>
  <c r="B277" i="1"/>
  <c r="B278" i="1" s="1"/>
  <c r="B11" i="28"/>
  <c r="H160" i="24"/>
  <c r="L167" i="24"/>
  <c r="D167" i="24"/>
  <c r="O167" i="24"/>
  <c r="U73" i="24"/>
  <c r="A21" i="26"/>
  <c r="A44" i="26"/>
  <c r="U148" i="22"/>
  <c r="U123" i="24"/>
  <c r="U198" i="22"/>
  <c r="U173" i="22"/>
  <c r="U98" i="22"/>
  <c r="U73" i="22"/>
  <c r="A198" i="24"/>
  <c r="A273" i="22"/>
  <c r="A223" i="22"/>
  <c r="A248" i="22"/>
  <c r="A173" i="24"/>
  <c r="I173" i="24" s="1"/>
  <c r="U173" i="24"/>
  <c r="A148" i="24"/>
  <c r="U68" i="24"/>
  <c r="A39" i="26"/>
  <c r="A16" i="26"/>
  <c r="U168" i="22"/>
  <c r="U118" i="24"/>
  <c r="U193" i="22"/>
  <c r="U93" i="22"/>
  <c r="U143" i="22"/>
  <c r="U68" i="22"/>
  <c r="A193" i="24"/>
  <c r="A268" i="22"/>
  <c r="A243" i="22"/>
  <c r="A218" i="22"/>
  <c r="A168" i="24"/>
  <c r="E168" i="24" s="1"/>
  <c r="U168" i="24"/>
  <c r="A143" i="24"/>
  <c r="AD54" i="24"/>
  <c r="I3" i="26"/>
  <c r="I26" i="26"/>
  <c r="AD104" i="24"/>
  <c r="AD129" i="22"/>
  <c r="AD154" i="22"/>
  <c r="AD79" i="22"/>
  <c r="AD179" i="22"/>
  <c r="AD54" i="22"/>
  <c r="J254" i="22"/>
  <c r="J179" i="24"/>
  <c r="J229" i="22"/>
  <c r="J204" i="22"/>
  <c r="J129" i="24"/>
  <c r="J154" i="24"/>
  <c r="AD154" i="24"/>
  <c r="U63" i="24"/>
  <c r="A34" i="26"/>
  <c r="A11" i="26"/>
  <c r="U88" i="22"/>
  <c r="U113" i="24"/>
  <c r="U188" i="22"/>
  <c r="U138" i="22"/>
  <c r="U163" i="22"/>
  <c r="U63" i="22"/>
  <c r="A188" i="24"/>
  <c r="A263" i="22"/>
  <c r="A213" i="22"/>
  <c r="A238" i="22"/>
  <c r="U163" i="24"/>
  <c r="A138" i="24"/>
  <c r="A163" i="24"/>
  <c r="N163" i="24" s="1"/>
  <c r="AF54" i="24"/>
  <c r="K3" i="26"/>
  <c r="K26" i="26"/>
  <c r="AF179" i="22"/>
  <c r="AF104" i="24"/>
  <c r="AF129" i="22"/>
  <c r="AF154" i="22"/>
  <c r="AF79" i="22"/>
  <c r="AF54" i="22"/>
  <c r="L179" i="24"/>
  <c r="L254" i="22"/>
  <c r="L229" i="22"/>
  <c r="L204" i="22"/>
  <c r="AF154" i="24"/>
  <c r="L129" i="24"/>
  <c r="L154" i="24"/>
  <c r="F219" i="1"/>
  <c r="J219" i="1"/>
  <c r="B238" i="1"/>
  <c r="B239" i="1" s="1"/>
  <c r="B236" i="1"/>
  <c r="B234" i="1"/>
  <c r="C170" i="24"/>
  <c r="B170" i="24" s="1"/>
  <c r="B232" i="1"/>
  <c r="B230" i="1"/>
  <c r="B228" i="1"/>
  <c r="B226" i="1"/>
  <c r="B224" i="1"/>
  <c r="B222" i="1"/>
  <c r="D269" i="1"/>
  <c r="C4" i="28"/>
  <c r="R160" i="24"/>
  <c r="S160" i="24" s="1"/>
  <c r="R167" i="24"/>
  <c r="S167" i="24" s="1"/>
  <c r="I167" i="24"/>
  <c r="L90" i="1"/>
  <c r="B107" i="1"/>
  <c r="B104" i="1"/>
  <c r="B100" i="1"/>
  <c r="B96" i="1"/>
  <c r="B92" i="1"/>
  <c r="B106" i="1"/>
  <c r="H90" i="1"/>
  <c r="I90" i="1"/>
  <c r="W4" i="24"/>
  <c r="C79" i="24"/>
  <c r="C104" i="24"/>
  <c r="W29" i="24"/>
  <c r="C29" i="24"/>
  <c r="C54" i="24"/>
  <c r="C4" i="24"/>
  <c r="C179" i="22"/>
  <c r="C154" i="22"/>
  <c r="W104" i="22"/>
  <c r="A23" i="24"/>
  <c r="A48" i="24"/>
  <c r="A123" i="24"/>
  <c r="AC173" i="24" s="1"/>
  <c r="A98" i="24"/>
  <c r="U23" i="24"/>
  <c r="A73" i="24"/>
  <c r="U48" i="24"/>
  <c r="A198" i="22"/>
  <c r="U123" i="22"/>
  <c r="A173" i="22"/>
  <c r="A72" i="24"/>
  <c r="A122" i="24"/>
  <c r="AF172" i="24" s="1"/>
  <c r="U22" i="24"/>
  <c r="A22" i="24"/>
  <c r="U47" i="24"/>
  <c r="A97" i="24"/>
  <c r="A47" i="24"/>
  <c r="U122" i="22"/>
  <c r="A197" i="22"/>
  <c r="A172" i="22"/>
  <c r="A118" i="24"/>
  <c r="AF168" i="24" s="1"/>
  <c r="A68" i="24"/>
  <c r="U18" i="24"/>
  <c r="A18" i="24"/>
  <c r="A93" i="24"/>
  <c r="U43" i="24"/>
  <c r="A43" i="24"/>
  <c r="U118" i="22"/>
  <c r="A168" i="22"/>
  <c r="A193" i="22"/>
  <c r="J104" i="24"/>
  <c r="AD29" i="24"/>
  <c r="J4" i="24"/>
  <c r="J54" i="24"/>
  <c r="J29" i="24"/>
  <c r="J79" i="24"/>
  <c r="AD4" i="24"/>
  <c r="J179" i="22"/>
  <c r="AD104" i="22"/>
  <c r="J154" i="22"/>
  <c r="A119" i="24"/>
  <c r="AG169" i="24" s="1"/>
  <c r="A69" i="24"/>
  <c r="A44" i="24"/>
  <c r="A94" i="24"/>
  <c r="U19" i="24"/>
  <c r="A19" i="24"/>
  <c r="U44" i="24"/>
  <c r="A194" i="22"/>
  <c r="U119" i="22"/>
  <c r="A169" i="22"/>
  <c r="A88" i="24"/>
  <c r="A113" i="24"/>
  <c r="AG163" i="24" s="1"/>
  <c r="A63" i="24"/>
  <c r="U13" i="24"/>
  <c r="U38" i="24"/>
  <c r="A13" i="24"/>
  <c r="A38" i="24"/>
  <c r="A163" i="22"/>
  <c r="U113" i="22"/>
  <c r="A188" i="22"/>
  <c r="I54" i="24"/>
  <c r="I29" i="24"/>
  <c r="I104" i="24"/>
  <c r="I79" i="24"/>
  <c r="AC29" i="24"/>
  <c r="AC4" i="24"/>
  <c r="I4" i="24"/>
  <c r="AC104" i="22"/>
  <c r="I154" i="22"/>
  <c r="I179" i="22"/>
  <c r="A16" i="24"/>
  <c r="U41" i="24"/>
  <c r="A41" i="24"/>
  <c r="U16" i="24"/>
  <c r="A66" i="24"/>
  <c r="A116" i="24"/>
  <c r="AF166" i="24" s="1"/>
  <c r="A91" i="24"/>
  <c r="A191" i="22"/>
  <c r="A166" i="22"/>
  <c r="U116" i="22"/>
  <c r="L79" i="24"/>
  <c r="L54" i="24"/>
  <c r="L29" i="24"/>
  <c r="L4" i="24"/>
  <c r="L104" i="24"/>
  <c r="AF29" i="24"/>
  <c r="AF4" i="24"/>
  <c r="L154" i="22"/>
  <c r="AF104" i="22"/>
  <c r="L179" i="22"/>
  <c r="G90" i="1"/>
  <c r="P90" i="1"/>
  <c r="B109" i="1"/>
  <c r="B110" i="1" s="1"/>
  <c r="B105" i="1"/>
  <c r="B101" i="1"/>
  <c r="B97" i="1"/>
  <c r="B93" i="1"/>
  <c r="E90" i="1"/>
  <c r="A115" i="24"/>
  <c r="AG165" i="24" s="1"/>
  <c r="A90" i="24"/>
  <c r="A40" i="24"/>
  <c r="U15" i="24"/>
  <c r="A65" i="24"/>
  <c r="A15" i="24"/>
  <c r="U40" i="24"/>
  <c r="A190" i="22"/>
  <c r="A165" i="22"/>
  <c r="U115" i="22"/>
  <c r="A64" i="24"/>
  <c r="A89" i="24"/>
  <c r="U14" i="24"/>
  <c r="U39" i="24"/>
  <c r="A14" i="24"/>
  <c r="A114" i="24"/>
  <c r="AF164" i="24" s="1"/>
  <c r="A39" i="24"/>
  <c r="U114" i="22"/>
  <c r="A189" i="22"/>
  <c r="A164" i="22"/>
  <c r="A110" i="24"/>
  <c r="AF160" i="24" s="1"/>
  <c r="A60" i="24"/>
  <c r="A85" i="24"/>
  <c r="A10" i="24"/>
  <c r="U35" i="24"/>
  <c r="U10" i="24"/>
  <c r="A35" i="24"/>
  <c r="U110" i="22"/>
  <c r="A160" i="22"/>
  <c r="A185" i="22"/>
  <c r="A7" i="24"/>
  <c r="A32" i="24"/>
  <c r="A57" i="24"/>
  <c r="A82" i="24"/>
  <c r="U7" i="24"/>
  <c r="A107" i="24"/>
  <c r="AG157" i="24" s="1"/>
  <c r="U32" i="24"/>
  <c r="A182" i="22"/>
  <c r="A157" i="22"/>
  <c r="U107" i="22"/>
  <c r="A111" i="24"/>
  <c r="AG161" i="24" s="1"/>
  <c r="A36" i="24"/>
  <c r="U11" i="24"/>
  <c r="A61" i="24"/>
  <c r="A11" i="24"/>
  <c r="A86" i="24"/>
  <c r="U36" i="24"/>
  <c r="A186" i="22"/>
  <c r="U111" i="22"/>
  <c r="A161" i="22"/>
  <c r="A56" i="24"/>
  <c r="A31" i="24"/>
  <c r="A6" i="24"/>
  <c r="A106" i="24"/>
  <c r="AH156" i="24" s="1"/>
  <c r="AH155" i="24" s="1"/>
  <c r="U6" i="24"/>
  <c r="U31" i="24"/>
  <c r="A81" i="24"/>
  <c r="U106" i="22"/>
  <c r="A156" i="22"/>
  <c r="A181" i="22"/>
  <c r="A84" i="24"/>
  <c r="A109" i="24"/>
  <c r="AG159" i="24" s="1"/>
  <c r="A34" i="24"/>
  <c r="U9" i="24"/>
  <c r="U34" i="24"/>
  <c r="A59" i="24"/>
  <c r="A9" i="24"/>
  <c r="A159" i="22"/>
  <c r="U109" i="22"/>
  <c r="A184" i="22"/>
  <c r="E54" i="24"/>
  <c r="E29" i="24"/>
  <c r="Y29" i="24"/>
  <c r="Y4" i="24"/>
  <c r="E4" i="24"/>
  <c r="E104" i="24"/>
  <c r="E79" i="24"/>
  <c r="Y104" i="22"/>
  <c r="E179" i="22"/>
  <c r="E154" i="22"/>
  <c r="A112" i="24"/>
  <c r="AF162" i="24" s="1"/>
  <c r="A12" i="24"/>
  <c r="U37" i="24"/>
  <c r="A62" i="24"/>
  <c r="A37" i="24"/>
  <c r="A87" i="24"/>
  <c r="U12" i="24"/>
  <c r="A187" i="22"/>
  <c r="A162" i="22"/>
  <c r="U112" i="22"/>
  <c r="H79" i="24"/>
  <c r="H104" i="24"/>
  <c r="AB29" i="24"/>
  <c r="AB4" i="24"/>
  <c r="H54" i="24"/>
  <c r="H4" i="24"/>
  <c r="H29" i="24"/>
  <c r="H154" i="22"/>
  <c r="AB104" i="22"/>
  <c r="H179" i="22"/>
  <c r="Q90" i="1"/>
  <c r="F90" i="1"/>
  <c r="B102" i="1"/>
  <c r="B98" i="1"/>
  <c r="B94" i="1"/>
  <c r="O90" i="1"/>
  <c r="B108" i="1"/>
  <c r="R90" i="1"/>
  <c r="N104" i="24"/>
  <c r="AH29" i="24"/>
  <c r="N4" i="24"/>
  <c r="N79" i="24"/>
  <c r="AH4" i="24"/>
  <c r="N54" i="24"/>
  <c r="N29" i="24"/>
  <c r="N179" i="22"/>
  <c r="AH104" i="22"/>
  <c r="N154" i="22"/>
  <c r="AE4" i="24"/>
  <c r="K54" i="24"/>
  <c r="K29" i="24"/>
  <c r="K4" i="24"/>
  <c r="K79" i="24"/>
  <c r="K104" i="24"/>
  <c r="AE29" i="24"/>
  <c r="K179" i="22"/>
  <c r="K154" i="22"/>
  <c r="AE104" i="22"/>
  <c r="F104" i="24"/>
  <c r="Z29" i="24"/>
  <c r="F4" i="24"/>
  <c r="F54" i="24"/>
  <c r="F29" i="24"/>
  <c r="F79" i="24"/>
  <c r="Z4" i="24"/>
  <c r="F179" i="22"/>
  <c r="Z104" i="22"/>
  <c r="F154" i="22"/>
  <c r="AI4" i="24"/>
  <c r="O104" i="24"/>
  <c r="AI29" i="24"/>
  <c r="O54" i="24"/>
  <c r="O29" i="24"/>
  <c r="O4" i="24"/>
  <c r="O79" i="24"/>
  <c r="O179" i="22"/>
  <c r="O154" i="22"/>
  <c r="AI104" i="22"/>
  <c r="A96" i="24"/>
  <c r="A21" i="24"/>
  <c r="A71" i="24"/>
  <c r="A46" i="24"/>
  <c r="U21" i="24"/>
  <c r="U46" i="24"/>
  <c r="A121" i="24"/>
  <c r="AG171" i="24" s="1"/>
  <c r="A171" i="22"/>
  <c r="U121" i="22"/>
  <c r="A196" i="22"/>
  <c r="Q54" i="24"/>
  <c r="Q29" i="24"/>
  <c r="Q4" i="24"/>
  <c r="Q104" i="24"/>
  <c r="Q79" i="24"/>
  <c r="AK29" i="24"/>
  <c r="AK4" i="24"/>
  <c r="AK104" i="22"/>
  <c r="Q154" i="22"/>
  <c r="Q179" i="22"/>
  <c r="A124" i="24"/>
  <c r="AF174" i="24" s="1"/>
  <c r="AF175" i="24" s="1"/>
  <c r="A74" i="24"/>
  <c r="U49" i="24"/>
  <c r="U24" i="24"/>
  <c r="A99" i="24"/>
  <c r="A49" i="24"/>
  <c r="A24" i="24"/>
  <c r="A199" i="22"/>
  <c r="A174" i="22"/>
  <c r="U124" i="22"/>
  <c r="U8" i="24"/>
  <c r="A58" i="24"/>
  <c r="U33" i="24"/>
  <c r="A8" i="24"/>
  <c r="A83" i="24"/>
  <c r="A33" i="24"/>
  <c r="A108" i="24"/>
  <c r="AF158" i="24" s="1"/>
  <c r="A183" i="22"/>
  <c r="A158" i="22"/>
  <c r="U108" i="22"/>
  <c r="D79" i="24"/>
  <c r="D104" i="24"/>
  <c r="X29" i="24"/>
  <c r="X4" i="24"/>
  <c r="D54" i="24"/>
  <c r="D29" i="24"/>
  <c r="D4" i="24"/>
  <c r="D154" i="22"/>
  <c r="X104" i="22"/>
  <c r="D179" i="22"/>
  <c r="K90" i="1"/>
  <c r="J90" i="1"/>
  <c r="B103" i="1"/>
  <c r="B99" i="1"/>
  <c r="B95" i="1"/>
  <c r="D90" i="1"/>
  <c r="N90" i="1"/>
  <c r="M90" i="1"/>
  <c r="R104" i="24"/>
  <c r="AL29" i="24"/>
  <c r="R4" i="24"/>
  <c r="R54" i="24"/>
  <c r="R29" i="24"/>
  <c r="R79" i="24"/>
  <c r="AL4" i="24"/>
  <c r="R179" i="22"/>
  <c r="AL104" i="22"/>
  <c r="R154" i="22"/>
  <c r="AA4" i="24"/>
  <c r="G54" i="24"/>
  <c r="G29" i="24"/>
  <c r="G4" i="24"/>
  <c r="G79" i="24"/>
  <c r="G104" i="24"/>
  <c r="AA29" i="24"/>
  <c r="G179" i="22"/>
  <c r="G154" i="22"/>
  <c r="AA104" i="22"/>
  <c r="A117" i="24"/>
  <c r="AG167" i="24" s="1"/>
  <c r="A92" i="24"/>
  <c r="A17" i="24"/>
  <c r="A67" i="24"/>
  <c r="U42" i="24"/>
  <c r="A42" i="24"/>
  <c r="U17" i="24"/>
  <c r="A167" i="22"/>
  <c r="U117" i="22"/>
  <c r="A192" i="22"/>
  <c r="M54" i="24"/>
  <c r="M29" i="24"/>
  <c r="M104" i="24"/>
  <c r="M79" i="24"/>
  <c r="AG29" i="24"/>
  <c r="AG4" i="24"/>
  <c r="M4" i="24"/>
  <c r="AG104" i="22"/>
  <c r="M179" i="22"/>
  <c r="M154" i="22"/>
  <c r="A120" i="24"/>
  <c r="AF170" i="24" s="1"/>
  <c r="U20" i="24"/>
  <c r="A95" i="24"/>
  <c r="U45" i="24"/>
  <c r="A45" i="24"/>
  <c r="A20" i="24"/>
  <c r="A70" i="24"/>
  <c r="A195" i="22"/>
  <c r="A170" i="22"/>
  <c r="U120" i="22"/>
  <c r="P79" i="24"/>
  <c r="P54" i="24"/>
  <c r="P29" i="24"/>
  <c r="P4" i="24"/>
  <c r="P104" i="24"/>
  <c r="AJ29" i="24"/>
  <c r="AJ4" i="24"/>
  <c r="P154" i="22"/>
  <c r="AJ104" i="22"/>
  <c r="P179" i="22"/>
  <c r="N54" i="22"/>
  <c r="AH29" i="22"/>
  <c r="N29" i="22"/>
  <c r="N79" i="19"/>
  <c r="N129" i="22"/>
  <c r="N79" i="22"/>
  <c r="N4" i="22"/>
  <c r="AH4" i="22"/>
  <c r="N104" i="22"/>
  <c r="N129" i="19"/>
  <c r="AH154" i="19"/>
  <c r="N154" i="19"/>
  <c r="AH54" i="19"/>
  <c r="AH4" i="19"/>
  <c r="AH129" i="19"/>
  <c r="AH79" i="19"/>
  <c r="N104" i="19"/>
  <c r="AH104" i="19"/>
  <c r="AH29" i="19"/>
  <c r="N54" i="19"/>
  <c r="N29" i="19"/>
  <c r="N4" i="23"/>
  <c r="N4" i="19"/>
  <c r="J169" i="1"/>
  <c r="O54" i="22"/>
  <c r="O29" i="22"/>
  <c r="O129" i="22"/>
  <c r="O4" i="22"/>
  <c r="AI29" i="22"/>
  <c r="O104" i="22"/>
  <c r="AI4" i="22"/>
  <c r="O79" i="19"/>
  <c r="O79" i="22"/>
  <c r="AI154" i="19"/>
  <c r="O129" i="19"/>
  <c r="O154" i="19"/>
  <c r="AI54" i="19"/>
  <c r="AI129" i="19"/>
  <c r="AI79" i="19"/>
  <c r="O104" i="19"/>
  <c r="AI104" i="19"/>
  <c r="AI29" i="19"/>
  <c r="O54" i="19"/>
  <c r="O29" i="19"/>
  <c r="AI4" i="19"/>
  <c r="O4" i="23"/>
  <c r="O4" i="19"/>
  <c r="A71" i="22"/>
  <c r="A96" i="19"/>
  <c r="A121" i="22"/>
  <c r="A21" i="22"/>
  <c r="A146" i="22"/>
  <c r="U46" i="22"/>
  <c r="A46" i="22"/>
  <c r="A96" i="22"/>
  <c r="U21" i="22"/>
  <c r="A171" i="19"/>
  <c r="U171" i="19"/>
  <c r="AF171" i="19" s="1"/>
  <c r="A146" i="19"/>
  <c r="U146" i="19"/>
  <c r="U96" i="19"/>
  <c r="U121" i="19"/>
  <c r="U46" i="19"/>
  <c r="A71" i="19"/>
  <c r="A46" i="19"/>
  <c r="U71" i="19"/>
  <c r="U21" i="19"/>
  <c r="A121" i="19"/>
  <c r="A21" i="19"/>
  <c r="A21" i="23"/>
  <c r="A74" i="22"/>
  <c r="A49" i="22"/>
  <c r="A149" i="22"/>
  <c r="A99" i="22"/>
  <c r="A99" i="19"/>
  <c r="A124" i="22"/>
  <c r="U49" i="22"/>
  <c r="U24" i="22"/>
  <c r="A24" i="22"/>
  <c r="U174" i="19"/>
  <c r="AF174" i="19" s="1"/>
  <c r="AF175" i="19" s="1"/>
  <c r="A149" i="19"/>
  <c r="A174" i="19"/>
  <c r="U74" i="19"/>
  <c r="U149" i="19"/>
  <c r="U99" i="19"/>
  <c r="A124" i="19"/>
  <c r="U124" i="19"/>
  <c r="U49" i="19"/>
  <c r="A74" i="19"/>
  <c r="A49" i="19"/>
  <c r="U24" i="19"/>
  <c r="A24" i="19"/>
  <c r="A24" i="23"/>
  <c r="D169" i="1"/>
  <c r="B186" i="1"/>
  <c r="B183" i="1"/>
  <c r="B180" i="1"/>
  <c r="K169" i="1"/>
  <c r="AD174" i="19"/>
  <c r="AD175" i="19" s="1"/>
  <c r="A8" i="1"/>
  <c r="A5" i="20" s="1"/>
  <c r="A6" i="20"/>
  <c r="O65" i="1"/>
  <c r="A65" i="22"/>
  <c r="A15" i="22"/>
  <c r="A40" i="22"/>
  <c r="A140" i="22"/>
  <c r="A90" i="19"/>
  <c r="U40" i="22"/>
  <c r="A90" i="22"/>
  <c r="U15" i="22"/>
  <c r="A115" i="22"/>
  <c r="A140" i="19"/>
  <c r="U165" i="19"/>
  <c r="AE165" i="19" s="1"/>
  <c r="A165" i="19"/>
  <c r="U65" i="19"/>
  <c r="U15" i="19"/>
  <c r="U140" i="19"/>
  <c r="U90" i="19"/>
  <c r="A115" i="19"/>
  <c r="U115" i="19"/>
  <c r="U40" i="19"/>
  <c r="A65" i="19"/>
  <c r="A40" i="19"/>
  <c r="A15" i="23"/>
  <c r="A15" i="19"/>
  <c r="A89" i="22"/>
  <c r="A64" i="22"/>
  <c r="A39" i="22"/>
  <c r="A114" i="22"/>
  <c r="U14" i="22"/>
  <c r="A139" i="22"/>
  <c r="A14" i="22"/>
  <c r="A89" i="19"/>
  <c r="U39" i="22"/>
  <c r="A164" i="19"/>
  <c r="A139" i="19"/>
  <c r="U164" i="19"/>
  <c r="AC164" i="19" s="1"/>
  <c r="U114" i="19"/>
  <c r="A39" i="19"/>
  <c r="U64" i="19"/>
  <c r="U14" i="19"/>
  <c r="U139" i="19"/>
  <c r="U89" i="19"/>
  <c r="A114" i="19"/>
  <c r="U39" i="19"/>
  <c r="A64" i="19"/>
  <c r="A14" i="23"/>
  <c r="A14" i="19"/>
  <c r="A85" i="22"/>
  <c r="A85" i="19"/>
  <c r="A135" i="22"/>
  <c r="U35" i="22"/>
  <c r="A35" i="22"/>
  <c r="U10" i="22"/>
  <c r="A60" i="22"/>
  <c r="A110" i="22"/>
  <c r="A10" i="22"/>
  <c r="A160" i="19"/>
  <c r="A135" i="19"/>
  <c r="U160" i="19"/>
  <c r="AC160" i="19" s="1"/>
  <c r="U110" i="19"/>
  <c r="A35" i="19"/>
  <c r="U60" i="19"/>
  <c r="U10" i="19"/>
  <c r="U135" i="19"/>
  <c r="U85" i="19"/>
  <c r="A110" i="19"/>
  <c r="U35" i="19"/>
  <c r="A60" i="19"/>
  <c r="A10" i="23"/>
  <c r="A10" i="19"/>
  <c r="A57" i="22"/>
  <c r="A7" i="22"/>
  <c r="A32" i="22"/>
  <c r="A107" i="22"/>
  <c r="U32" i="22"/>
  <c r="A82" i="19"/>
  <c r="A132" i="22"/>
  <c r="A82" i="22"/>
  <c r="U7" i="22"/>
  <c r="A132" i="19"/>
  <c r="U157" i="19"/>
  <c r="A157" i="19"/>
  <c r="U57" i="19"/>
  <c r="U7" i="19"/>
  <c r="U132" i="19"/>
  <c r="U82" i="19"/>
  <c r="A107" i="19"/>
  <c r="U107" i="19"/>
  <c r="U32" i="19"/>
  <c r="A57" i="19"/>
  <c r="A32" i="19"/>
  <c r="A7" i="23"/>
  <c r="A7" i="19"/>
  <c r="R169" i="1"/>
  <c r="A11" i="22"/>
  <c r="A36" i="22"/>
  <c r="A86" i="22"/>
  <c r="U11" i="22"/>
  <c r="A61" i="22"/>
  <c r="A111" i="22"/>
  <c r="A86" i="19"/>
  <c r="A136" i="22"/>
  <c r="U36" i="22"/>
  <c r="A136" i="19"/>
  <c r="U161" i="19"/>
  <c r="A161" i="19"/>
  <c r="U61" i="19"/>
  <c r="U11" i="19"/>
  <c r="U136" i="19"/>
  <c r="U86" i="19"/>
  <c r="A111" i="19"/>
  <c r="U111" i="19"/>
  <c r="U36" i="19"/>
  <c r="A61" i="19"/>
  <c r="A36" i="19"/>
  <c r="A11" i="23"/>
  <c r="A11" i="19"/>
  <c r="G169" i="1"/>
  <c r="A169" i="1"/>
  <c r="A180" i="19" s="1"/>
  <c r="A81" i="22"/>
  <c r="A56" i="22"/>
  <c r="A31" i="22"/>
  <c r="U6" i="22"/>
  <c r="A6" i="22"/>
  <c r="A106" i="22"/>
  <c r="A81" i="19"/>
  <c r="A131" i="22"/>
  <c r="U31" i="22"/>
  <c r="A156" i="19"/>
  <c r="A131" i="19"/>
  <c r="U156" i="19"/>
  <c r="U106" i="19"/>
  <c r="A31" i="19"/>
  <c r="U56" i="19"/>
  <c r="U6" i="19"/>
  <c r="U131" i="19"/>
  <c r="U81" i="19"/>
  <c r="A106" i="19"/>
  <c r="U31" i="19"/>
  <c r="A56" i="19"/>
  <c r="A6" i="23"/>
  <c r="A6" i="19"/>
  <c r="A59" i="22"/>
  <c r="A84" i="19"/>
  <c r="A109" i="22"/>
  <c r="A9" i="22"/>
  <c r="U9" i="22"/>
  <c r="A134" i="22"/>
  <c r="U34" i="22"/>
  <c r="A34" i="22"/>
  <c r="A84" i="22"/>
  <c r="A159" i="19"/>
  <c r="U159" i="19"/>
  <c r="A134" i="19"/>
  <c r="U134" i="19"/>
  <c r="U84" i="19"/>
  <c r="U109" i="19"/>
  <c r="U34" i="19"/>
  <c r="A59" i="19"/>
  <c r="A34" i="19"/>
  <c r="U59" i="19"/>
  <c r="U9" i="19"/>
  <c r="A109" i="19"/>
  <c r="A9" i="19"/>
  <c r="A9" i="23"/>
  <c r="E79" i="22"/>
  <c r="E54" i="22"/>
  <c r="E29" i="22"/>
  <c r="Y29" i="22"/>
  <c r="E4" i="22"/>
  <c r="E104" i="22"/>
  <c r="Y4" i="22"/>
  <c r="E79" i="19"/>
  <c r="E129" i="22"/>
  <c r="E154" i="19"/>
  <c r="E129" i="19"/>
  <c r="Y154" i="19"/>
  <c r="Y104" i="19"/>
  <c r="E29" i="19"/>
  <c r="Y54" i="19"/>
  <c r="Y4" i="19"/>
  <c r="Y129" i="19"/>
  <c r="Y79" i="19"/>
  <c r="E104" i="19"/>
  <c r="Y29" i="19"/>
  <c r="E54" i="19"/>
  <c r="E4" i="23"/>
  <c r="E4" i="19"/>
  <c r="E169" i="1"/>
  <c r="A62" i="22"/>
  <c r="A37" i="22"/>
  <c r="A137" i="22"/>
  <c r="A87" i="22"/>
  <c r="A87" i="19"/>
  <c r="A12" i="22"/>
  <c r="A112" i="22"/>
  <c r="U37" i="22"/>
  <c r="U12" i="22"/>
  <c r="U162" i="19"/>
  <c r="AC162" i="19" s="1"/>
  <c r="A162" i="19"/>
  <c r="A137" i="19"/>
  <c r="U62" i="19"/>
  <c r="U137" i="19"/>
  <c r="U87" i="19"/>
  <c r="A112" i="19"/>
  <c r="U112" i="19"/>
  <c r="U37" i="19"/>
  <c r="A62" i="19"/>
  <c r="A37" i="19"/>
  <c r="U12" i="19"/>
  <c r="A12" i="19"/>
  <c r="A12" i="23"/>
  <c r="H54" i="22"/>
  <c r="H79" i="19"/>
  <c r="H104" i="22"/>
  <c r="AB4" i="22"/>
  <c r="H79" i="22"/>
  <c r="H129" i="22"/>
  <c r="AB29" i="22"/>
  <c r="H4" i="22"/>
  <c r="H29" i="22"/>
  <c r="H154" i="19"/>
  <c r="AB154" i="19"/>
  <c r="H129" i="19"/>
  <c r="AB129" i="19"/>
  <c r="AB79" i="19"/>
  <c r="AB104" i="19"/>
  <c r="AB29" i="19"/>
  <c r="H54" i="19"/>
  <c r="H29" i="19"/>
  <c r="AB54" i="19"/>
  <c r="AB4" i="19"/>
  <c r="H104" i="19"/>
  <c r="H4" i="19"/>
  <c r="H4" i="23"/>
  <c r="H169" i="1"/>
  <c r="F54" i="22"/>
  <c r="Z29" i="22"/>
  <c r="F29" i="22"/>
  <c r="F104" i="22"/>
  <c r="Z4" i="22"/>
  <c r="F79" i="19"/>
  <c r="F129" i="22"/>
  <c r="F79" i="22"/>
  <c r="F4" i="22"/>
  <c r="F129" i="19"/>
  <c r="Z154" i="19"/>
  <c r="F154" i="19"/>
  <c r="Z54" i="19"/>
  <c r="Z4" i="19"/>
  <c r="Z129" i="19"/>
  <c r="Z79" i="19"/>
  <c r="F104" i="19"/>
  <c r="Z104" i="19"/>
  <c r="Z29" i="19"/>
  <c r="F54" i="19"/>
  <c r="F29" i="19"/>
  <c r="F4" i="23"/>
  <c r="F4" i="19"/>
  <c r="Q79" i="22"/>
  <c r="Q54" i="22"/>
  <c r="Q104" i="22"/>
  <c r="AK4" i="22"/>
  <c r="Q29" i="22"/>
  <c r="Q79" i="19"/>
  <c r="Q129" i="22"/>
  <c r="Q4" i="22"/>
  <c r="AK29" i="22"/>
  <c r="Q154" i="19"/>
  <c r="Q129" i="19"/>
  <c r="AK154" i="19"/>
  <c r="AK104" i="19"/>
  <c r="Q29" i="19"/>
  <c r="AK54" i="19"/>
  <c r="AK4" i="19"/>
  <c r="AK129" i="19"/>
  <c r="AK79" i="19"/>
  <c r="Q104" i="19"/>
  <c r="AK29" i="19"/>
  <c r="Q54" i="19"/>
  <c r="Q4" i="23"/>
  <c r="Q4" i="19"/>
  <c r="A58" i="22"/>
  <c r="A33" i="22"/>
  <c r="A133" i="22"/>
  <c r="A83" i="22"/>
  <c r="A108" i="22"/>
  <c r="U33" i="22"/>
  <c r="A83" i="19"/>
  <c r="U8" i="22"/>
  <c r="A8" i="22"/>
  <c r="U158" i="19"/>
  <c r="Y158" i="19" s="1"/>
  <c r="A133" i="19"/>
  <c r="A158" i="19"/>
  <c r="U58" i="19"/>
  <c r="U133" i="19"/>
  <c r="U83" i="19"/>
  <c r="A108" i="19"/>
  <c r="U108" i="19"/>
  <c r="U33" i="19"/>
  <c r="A58" i="19"/>
  <c r="A33" i="19"/>
  <c r="U8" i="19"/>
  <c r="A8" i="19"/>
  <c r="A8" i="23"/>
  <c r="B188" i="1"/>
  <c r="B189" i="1" s="1"/>
  <c r="B185" i="1"/>
  <c r="B182" i="1"/>
  <c r="B179" i="1"/>
  <c r="B177" i="1"/>
  <c r="B176" i="1"/>
  <c r="B175" i="1"/>
  <c r="B174" i="1"/>
  <c r="B173" i="1"/>
  <c r="B172" i="1"/>
  <c r="B171" i="1"/>
  <c r="G65" i="1"/>
  <c r="K54" i="22"/>
  <c r="K29" i="22"/>
  <c r="K129" i="22"/>
  <c r="K4" i="22"/>
  <c r="AE29" i="22"/>
  <c r="K104" i="22"/>
  <c r="AE4" i="22"/>
  <c r="K79" i="19"/>
  <c r="K79" i="22"/>
  <c r="AE154" i="19"/>
  <c r="K129" i="19"/>
  <c r="K154" i="19"/>
  <c r="AE54" i="19"/>
  <c r="AE129" i="19"/>
  <c r="AE79" i="19"/>
  <c r="K104" i="19"/>
  <c r="AE104" i="19"/>
  <c r="AE29" i="19"/>
  <c r="K54" i="19"/>
  <c r="K29" i="19"/>
  <c r="AE4" i="19"/>
  <c r="K4" i="23"/>
  <c r="K4" i="19"/>
  <c r="Q169" i="1"/>
  <c r="D79" i="19"/>
  <c r="D104" i="22"/>
  <c r="X4" i="22"/>
  <c r="D54" i="22"/>
  <c r="D129" i="22"/>
  <c r="D29" i="22"/>
  <c r="X29" i="22"/>
  <c r="D4" i="22"/>
  <c r="D79" i="22"/>
  <c r="D154" i="19"/>
  <c r="D129" i="19"/>
  <c r="X154" i="19"/>
  <c r="X129" i="19"/>
  <c r="X79" i="19"/>
  <c r="X104" i="19"/>
  <c r="X29" i="19"/>
  <c r="D54" i="19"/>
  <c r="D29" i="19"/>
  <c r="X54" i="19"/>
  <c r="X4" i="19"/>
  <c r="D104" i="19"/>
  <c r="D4" i="19"/>
  <c r="D4" i="23"/>
  <c r="B187" i="1"/>
  <c r="B184" i="1"/>
  <c r="B181" i="1"/>
  <c r="B178" i="1"/>
  <c r="N169" i="1"/>
  <c r="F169" i="1"/>
  <c r="AL29" i="22"/>
  <c r="R29" i="22"/>
  <c r="R54" i="22"/>
  <c r="R104" i="22"/>
  <c r="AL4" i="22"/>
  <c r="R79" i="19"/>
  <c r="R129" i="22"/>
  <c r="R79" i="22"/>
  <c r="R4" i="22"/>
  <c r="R129" i="19"/>
  <c r="AL154" i="19"/>
  <c r="R154" i="19"/>
  <c r="AL54" i="19"/>
  <c r="AL4" i="19"/>
  <c r="AL129" i="19"/>
  <c r="AL79" i="19"/>
  <c r="R104" i="19"/>
  <c r="AL104" i="19"/>
  <c r="AL29" i="19"/>
  <c r="R54" i="19"/>
  <c r="R29" i="19"/>
  <c r="R4" i="23"/>
  <c r="R4" i="19"/>
  <c r="G54" i="22"/>
  <c r="G29" i="22"/>
  <c r="G129" i="22"/>
  <c r="G4" i="22"/>
  <c r="G104" i="22"/>
  <c r="AA4" i="22"/>
  <c r="G79" i="19"/>
  <c r="G79" i="22"/>
  <c r="AA29" i="22"/>
  <c r="AA154" i="19"/>
  <c r="G129" i="19"/>
  <c r="G154" i="19"/>
  <c r="AA54" i="19"/>
  <c r="AA129" i="19"/>
  <c r="AA79" i="19"/>
  <c r="G104" i="19"/>
  <c r="AA104" i="19"/>
  <c r="AA29" i="19"/>
  <c r="G54" i="19"/>
  <c r="G29" i="19"/>
  <c r="AA4" i="19"/>
  <c r="G4" i="23"/>
  <c r="G4" i="19"/>
  <c r="A67" i="22"/>
  <c r="A92" i="19"/>
  <c r="A117" i="22"/>
  <c r="A17" i="22"/>
  <c r="U17" i="22"/>
  <c r="U42" i="22"/>
  <c r="A42" i="22"/>
  <c r="A142" i="22"/>
  <c r="A92" i="22"/>
  <c r="A167" i="19"/>
  <c r="U167" i="19"/>
  <c r="A142" i="19"/>
  <c r="U142" i="19"/>
  <c r="U92" i="19"/>
  <c r="U117" i="19"/>
  <c r="U42" i="19"/>
  <c r="A67" i="19"/>
  <c r="A42" i="19"/>
  <c r="U67" i="19"/>
  <c r="U17" i="19"/>
  <c r="A117" i="19"/>
  <c r="A17" i="19"/>
  <c r="A17" i="23"/>
  <c r="M79" i="22"/>
  <c r="M54" i="22"/>
  <c r="M29" i="22"/>
  <c r="M104" i="22"/>
  <c r="AG4" i="22"/>
  <c r="M79" i="19"/>
  <c r="M129" i="22"/>
  <c r="AG29" i="22"/>
  <c r="M4" i="22"/>
  <c r="M154" i="19"/>
  <c r="M129" i="19"/>
  <c r="AG154" i="19"/>
  <c r="AG104" i="19"/>
  <c r="M29" i="19"/>
  <c r="AG54" i="19"/>
  <c r="AG4" i="19"/>
  <c r="AG129" i="19"/>
  <c r="AG79" i="19"/>
  <c r="M104" i="19"/>
  <c r="AG29" i="19"/>
  <c r="M54" i="19"/>
  <c r="M4" i="23"/>
  <c r="M4" i="19"/>
  <c r="M169" i="1"/>
  <c r="A70" i="22"/>
  <c r="A45" i="22"/>
  <c r="A145" i="22"/>
  <c r="A95" i="22"/>
  <c r="A20" i="22"/>
  <c r="A95" i="19"/>
  <c r="U45" i="22"/>
  <c r="A120" i="22"/>
  <c r="U20" i="22"/>
  <c r="U170" i="19"/>
  <c r="A145" i="19"/>
  <c r="A170" i="19"/>
  <c r="U70" i="19"/>
  <c r="U145" i="19"/>
  <c r="U95" i="19"/>
  <c r="A120" i="19"/>
  <c r="U120" i="19"/>
  <c r="U45" i="19"/>
  <c r="A70" i="19"/>
  <c r="A45" i="19"/>
  <c r="U20" i="19"/>
  <c r="A20" i="19"/>
  <c r="A20" i="23"/>
  <c r="P54" i="22"/>
  <c r="P79" i="19"/>
  <c r="P104" i="22"/>
  <c r="AJ4" i="22"/>
  <c r="AJ29" i="22"/>
  <c r="P4" i="22"/>
  <c r="P79" i="22"/>
  <c r="P29" i="22"/>
  <c r="P129" i="22"/>
  <c r="P154" i="19"/>
  <c r="AJ154" i="19"/>
  <c r="P129" i="19"/>
  <c r="AJ129" i="19"/>
  <c r="AJ79" i="19"/>
  <c r="AJ104" i="19"/>
  <c r="AJ29" i="19"/>
  <c r="P54" i="19"/>
  <c r="P29" i="19"/>
  <c r="AJ54" i="19"/>
  <c r="AJ4" i="19"/>
  <c r="P104" i="19"/>
  <c r="P4" i="19"/>
  <c r="P4" i="23"/>
  <c r="P169" i="1"/>
  <c r="B168" i="1"/>
  <c r="B179" i="19" s="1"/>
  <c r="C29" i="22"/>
  <c r="C129" i="22"/>
  <c r="C4" i="22"/>
  <c r="C79" i="19"/>
  <c r="C79" i="22"/>
  <c r="C54" i="22"/>
  <c r="W29" i="22"/>
  <c r="C104" i="22"/>
  <c r="W4" i="22"/>
  <c r="W154" i="19"/>
  <c r="C154" i="19"/>
  <c r="C129" i="19"/>
  <c r="W54" i="19"/>
  <c r="W129" i="19"/>
  <c r="W79" i="19"/>
  <c r="C104" i="19"/>
  <c r="W104" i="19"/>
  <c r="W29" i="19"/>
  <c r="C54" i="19"/>
  <c r="C29" i="19"/>
  <c r="W4" i="19"/>
  <c r="C4" i="23"/>
  <c r="C4" i="19"/>
  <c r="A73" i="22"/>
  <c r="A23" i="22"/>
  <c r="A48" i="22"/>
  <c r="A98" i="19"/>
  <c r="A123" i="22"/>
  <c r="U48" i="22"/>
  <c r="A148" i="22"/>
  <c r="A98" i="22"/>
  <c r="U23" i="22"/>
  <c r="A148" i="19"/>
  <c r="U173" i="19"/>
  <c r="AH173" i="19" s="1"/>
  <c r="A173" i="19"/>
  <c r="U73" i="19"/>
  <c r="U23" i="19"/>
  <c r="U148" i="19"/>
  <c r="U98" i="19"/>
  <c r="A123" i="19"/>
  <c r="U123" i="19"/>
  <c r="U48" i="19"/>
  <c r="A73" i="19"/>
  <c r="A48" i="19"/>
  <c r="A23" i="23"/>
  <c r="A23" i="19"/>
  <c r="A97" i="22"/>
  <c r="A72" i="22"/>
  <c r="A47" i="22"/>
  <c r="U22" i="22"/>
  <c r="A97" i="19"/>
  <c r="A22" i="22"/>
  <c r="A122" i="22"/>
  <c r="A147" i="22"/>
  <c r="U47" i="22"/>
  <c r="A172" i="19"/>
  <c r="A147" i="19"/>
  <c r="U172" i="19"/>
  <c r="U122" i="19"/>
  <c r="A47" i="19"/>
  <c r="U72" i="19"/>
  <c r="U22" i="19"/>
  <c r="U147" i="19"/>
  <c r="U97" i="19"/>
  <c r="A122" i="19"/>
  <c r="U47" i="19"/>
  <c r="A72" i="19"/>
  <c r="A22" i="23"/>
  <c r="A22" i="19"/>
  <c r="A93" i="22"/>
  <c r="A93" i="19"/>
  <c r="A68" i="22"/>
  <c r="A118" i="22"/>
  <c r="U43" i="22"/>
  <c r="A43" i="22"/>
  <c r="A143" i="22"/>
  <c r="U18" i="22"/>
  <c r="A18" i="22"/>
  <c r="A168" i="19"/>
  <c r="A143" i="19"/>
  <c r="U168" i="19"/>
  <c r="U118" i="19"/>
  <c r="A43" i="19"/>
  <c r="U68" i="19"/>
  <c r="U18" i="19"/>
  <c r="U143" i="19"/>
  <c r="U93" i="19"/>
  <c r="A118" i="19"/>
  <c r="U43" i="19"/>
  <c r="A68" i="19"/>
  <c r="A18" i="23"/>
  <c r="A18" i="19"/>
  <c r="AD29" i="22"/>
  <c r="J29" i="22"/>
  <c r="J4" i="22"/>
  <c r="J54" i="22"/>
  <c r="J104" i="22"/>
  <c r="AD4" i="22"/>
  <c r="J79" i="19"/>
  <c r="J129" i="22"/>
  <c r="J79" i="22"/>
  <c r="J129" i="19"/>
  <c r="AD154" i="19"/>
  <c r="J154" i="19"/>
  <c r="AD54" i="19"/>
  <c r="AD4" i="19"/>
  <c r="AD129" i="19"/>
  <c r="AD79" i="19"/>
  <c r="J104" i="19"/>
  <c r="AD104" i="19"/>
  <c r="AD29" i="19"/>
  <c r="J54" i="19"/>
  <c r="J29" i="19"/>
  <c r="J4" i="23"/>
  <c r="J4" i="19"/>
  <c r="A19" i="22"/>
  <c r="A44" i="22"/>
  <c r="A69" i="22"/>
  <c r="A119" i="22"/>
  <c r="A94" i="22"/>
  <c r="A144" i="22"/>
  <c r="U19" i="22"/>
  <c r="A94" i="19"/>
  <c r="U44" i="22"/>
  <c r="A144" i="19"/>
  <c r="U169" i="19"/>
  <c r="A169" i="19"/>
  <c r="U69" i="19"/>
  <c r="U19" i="19"/>
  <c r="U144" i="19"/>
  <c r="U94" i="19"/>
  <c r="A119" i="19"/>
  <c r="U119" i="19"/>
  <c r="U44" i="19"/>
  <c r="A69" i="19"/>
  <c r="A44" i="19"/>
  <c r="A19" i="23"/>
  <c r="A19" i="19"/>
  <c r="O169" i="1"/>
  <c r="A63" i="22"/>
  <c r="A88" i="19"/>
  <c r="A113" i="22"/>
  <c r="A13" i="22"/>
  <c r="U38" i="22"/>
  <c r="A38" i="22"/>
  <c r="A88" i="22"/>
  <c r="A138" i="22"/>
  <c r="U13" i="22"/>
  <c r="A163" i="19"/>
  <c r="A138" i="19"/>
  <c r="U163" i="19"/>
  <c r="W163" i="19" s="1"/>
  <c r="V163" i="19" s="1"/>
  <c r="U138" i="19"/>
  <c r="U88" i="19"/>
  <c r="U113" i="19"/>
  <c r="U38" i="19"/>
  <c r="A63" i="19"/>
  <c r="A38" i="19"/>
  <c r="U63" i="19"/>
  <c r="U13" i="19"/>
  <c r="A113" i="19"/>
  <c r="A13" i="19"/>
  <c r="A13" i="23"/>
  <c r="I79" i="22"/>
  <c r="I79" i="19"/>
  <c r="I129" i="22"/>
  <c r="AC29" i="22"/>
  <c r="I4" i="22"/>
  <c r="I29" i="22"/>
  <c r="I54" i="22"/>
  <c r="AC4" i="22"/>
  <c r="I104" i="22"/>
  <c r="I154" i="19"/>
  <c r="I129" i="19"/>
  <c r="AC154" i="19"/>
  <c r="AC104" i="19"/>
  <c r="I29" i="19"/>
  <c r="AC54" i="19"/>
  <c r="AC4" i="19"/>
  <c r="AC129" i="19"/>
  <c r="AC79" i="19"/>
  <c r="I104" i="19"/>
  <c r="AC29" i="19"/>
  <c r="I54" i="19"/>
  <c r="I4" i="23"/>
  <c r="I4" i="19"/>
  <c r="I169" i="1"/>
  <c r="A66" i="22"/>
  <c r="A41" i="22"/>
  <c r="A141" i="22"/>
  <c r="A91" i="22"/>
  <c r="A91" i="19"/>
  <c r="U41" i="22"/>
  <c r="U16" i="22"/>
  <c r="A116" i="22"/>
  <c r="A16" i="22"/>
  <c r="U166" i="19"/>
  <c r="AG166" i="19" s="1"/>
  <c r="A141" i="19"/>
  <c r="A166" i="19"/>
  <c r="U66" i="19"/>
  <c r="U141" i="19"/>
  <c r="U91" i="19"/>
  <c r="A116" i="19"/>
  <c r="U116" i="19"/>
  <c r="U41" i="19"/>
  <c r="A66" i="19"/>
  <c r="A41" i="19"/>
  <c r="U16" i="19"/>
  <c r="A16" i="19"/>
  <c r="A16" i="23"/>
  <c r="L54" i="22"/>
  <c r="L79" i="19"/>
  <c r="L104" i="22"/>
  <c r="AF4" i="22"/>
  <c r="L29" i="22"/>
  <c r="L79" i="22"/>
  <c r="L129" i="22"/>
  <c r="L4" i="22"/>
  <c r="AF29" i="22"/>
  <c r="L154" i="19"/>
  <c r="AF154" i="19"/>
  <c r="L129" i="19"/>
  <c r="AF129" i="19"/>
  <c r="AF79" i="19"/>
  <c r="AF104" i="19"/>
  <c r="AF29" i="19"/>
  <c r="L54" i="19"/>
  <c r="L29" i="19"/>
  <c r="AF54" i="19"/>
  <c r="AF4" i="19"/>
  <c r="L104" i="19"/>
  <c r="L4" i="19"/>
  <c r="L4" i="23"/>
  <c r="L169" i="1"/>
  <c r="B270" i="1"/>
  <c r="B269" i="1" s="1"/>
  <c r="C269" i="1"/>
  <c r="W4" i="20"/>
  <c r="B245" i="1"/>
  <c r="B244" i="1" s="1"/>
  <c r="C244" i="1"/>
  <c r="B220" i="1"/>
  <c r="B219" i="1" s="1"/>
  <c r="C219" i="1"/>
  <c r="B195" i="1"/>
  <c r="B194" i="1" s="1"/>
  <c r="C194" i="1"/>
  <c r="B170" i="1"/>
  <c r="B169" i="1" s="1"/>
  <c r="C169" i="1"/>
  <c r="B143" i="1"/>
  <c r="B142" i="1" s="1"/>
  <c r="C142" i="1"/>
  <c r="B116" i="1"/>
  <c r="B115" i="1" s="1"/>
  <c r="C115" i="1"/>
  <c r="B91" i="1"/>
  <c r="B90" i="1" s="1"/>
  <c r="C90" i="1"/>
  <c r="B66" i="1"/>
  <c r="B65" i="1" s="1"/>
  <c r="C65" i="1"/>
  <c r="C35" i="1"/>
  <c r="B36" i="1"/>
  <c r="B35" i="1" s="1"/>
  <c r="C8" i="1"/>
  <c r="B9" i="1"/>
  <c r="B8" i="1" s="1"/>
  <c r="T4" i="20"/>
  <c r="M603" i="18"/>
  <c r="K616" i="18"/>
  <c r="K617" i="18" s="1"/>
  <c r="S571" i="18"/>
  <c r="S546" i="18"/>
  <c r="M509" i="18"/>
  <c r="N410" i="18"/>
  <c r="N521" i="18"/>
  <c r="N522" i="18" s="1"/>
  <c r="N479" i="18"/>
  <c r="N443" i="18"/>
  <c r="K424" i="18"/>
  <c r="K425" i="18" s="1"/>
  <c r="A366" i="18"/>
  <c r="S366" i="18"/>
  <c r="S368" i="18"/>
  <c r="S367" i="18" s="1"/>
  <c r="S369" i="18"/>
  <c r="S370" i="18"/>
  <c r="S371" i="18"/>
  <c r="S372" i="18"/>
  <c r="S373" i="18"/>
  <c r="S374" i="18"/>
  <c r="S375" i="18"/>
  <c r="S376" i="18"/>
  <c r="S377" i="18"/>
  <c r="S378" i="18"/>
  <c r="S379" i="18"/>
  <c r="S380" i="18"/>
  <c r="S381" i="18"/>
  <c r="S382" i="18"/>
  <c r="S383" i="18"/>
  <c r="S384" i="18"/>
  <c r="S385" i="18"/>
  <c r="A387" i="18"/>
  <c r="C387" i="18"/>
  <c r="D387" i="18"/>
  <c r="E387" i="18"/>
  <c r="F387" i="18"/>
  <c r="G387" i="18"/>
  <c r="H387" i="18"/>
  <c r="I387" i="18"/>
  <c r="J387" i="18"/>
  <c r="K387" i="18"/>
  <c r="L387" i="18"/>
  <c r="M387" i="18"/>
  <c r="N387" i="18"/>
  <c r="O387" i="18"/>
  <c r="P387" i="18"/>
  <c r="Q387" i="18"/>
  <c r="R387" i="18"/>
  <c r="B365" i="18"/>
  <c r="B364" i="18"/>
  <c r="A339" i="18"/>
  <c r="B339" i="18"/>
  <c r="C339" i="18"/>
  <c r="D339" i="18"/>
  <c r="E339" i="18"/>
  <c r="F339" i="18"/>
  <c r="A362" i="18"/>
  <c r="B362" i="18"/>
  <c r="C362" i="18"/>
  <c r="D362" i="18"/>
  <c r="E362" i="18"/>
  <c r="F362" i="18"/>
  <c r="B338" i="18"/>
  <c r="B337" i="18"/>
  <c r="F158" i="24" l="1"/>
  <c r="O158" i="24"/>
  <c r="R158" i="24"/>
  <c r="S158" i="24" s="1"/>
  <c r="AH171" i="19"/>
  <c r="AK174" i="19"/>
  <c r="AK175" i="19" s="1"/>
  <c r="I164" i="24"/>
  <c r="L158" i="24"/>
  <c r="L170" i="24"/>
  <c r="E158" i="24"/>
  <c r="C164" i="24"/>
  <c r="B164" i="24" s="1"/>
  <c r="J158" i="24"/>
  <c r="Q161" i="24"/>
  <c r="I158" i="24"/>
  <c r="H158" i="24"/>
  <c r="D158" i="24"/>
  <c r="N172" i="24"/>
  <c r="Q158" i="24"/>
  <c r="N158" i="24"/>
  <c r="P167" i="24"/>
  <c r="C158" i="24"/>
  <c r="B158" i="24" s="1"/>
  <c r="P158" i="24"/>
  <c r="Q164" i="24"/>
  <c r="AA171" i="19"/>
  <c r="AL171" i="19"/>
  <c r="AM171" i="19" s="1"/>
  <c r="N161" i="24"/>
  <c r="E166" i="24"/>
  <c r="J169" i="24"/>
  <c r="W171" i="19"/>
  <c r="V171" i="19" s="1"/>
  <c r="P173" i="24"/>
  <c r="E169" i="24"/>
  <c r="R170" i="24"/>
  <c r="S170" i="24" s="1"/>
  <c r="AJ174" i="19"/>
  <c r="AJ175" i="19" s="1"/>
  <c r="Q169" i="24"/>
  <c r="M162" i="24"/>
  <c r="E164" i="24"/>
  <c r="F173" i="24"/>
  <c r="C168" i="24"/>
  <c r="B168" i="24" s="1"/>
  <c r="O157" i="24"/>
  <c r="F157" i="24"/>
  <c r="K169" i="24"/>
  <c r="M156" i="24"/>
  <c r="M155" i="24" s="1"/>
  <c r="D169" i="24"/>
  <c r="P166" i="24"/>
  <c r="M166" i="24"/>
  <c r="N166" i="24"/>
  <c r="I166" i="24"/>
  <c r="C156" i="24"/>
  <c r="Z174" i="19"/>
  <c r="Z175" i="19" s="1"/>
  <c r="H157" i="24"/>
  <c r="C162" i="24"/>
  <c r="B162" i="24" s="1"/>
  <c r="C166" i="24"/>
  <c r="B166" i="24" s="1"/>
  <c r="J156" i="24"/>
  <c r="J155" i="24" s="1"/>
  <c r="O165" i="24"/>
  <c r="L162" i="24"/>
  <c r="Q166" i="24"/>
  <c r="P162" i="24"/>
  <c r="J161" i="24"/>
  <c r="J166" i="24"/>
  <c r="E156" i="24"/>
  <c r="E155" i="24" s="1"/>
  <c r="G171" i="24"/>
  <c r="P165" i="24"/>
  <c r="J165" i="24"/>
  <c r="O160" i="24"/>
  <c r="V29" i="23"/>
  <c r="V4" i="23"/>
  <c r="X17" i="23"/>
  <c r="AB17" i="23"/>
  <c r="AF17" i="23"/>
  <c r="AJ17" i="23"/>
  <c r="Y17" i="23"/>
  <c r="AC17" i="23"/>
  <c r="AG17" i="23"/>
  <c r="AK17" i="23"/>
  <c r="Z17" i="23"/>
  <c r="AD17" i="23"/>
  <c r="AH17" i="23"/>
  <c r="AL17" i="23"/>
  <c r="AM17" i="23" s="1"/>
  <c r="W17" i="23"/>
  <c r="V17" i="23" s="1"/>
  <c r="AA17" i="23"/>
  <c r="AE17" i="23"/>
  <c r="AI17" i="23"/>
  <c r="Z49" i="23"/>
  <c r="Z50" i="23" s="1"/>
  <c r="AD49" i="23"/>
  <c r="AD50" i="23" s="1"/>
  <c r="AH49" i="23"/>
  <c r="AH50" i="23" s="1"/>
  <c r="AL49" i="23"/>
  <c r="W49" i="23"/>
  <c r="AA49" i="23"/>
  <c r="AA50" i="23" s="1"/>
  <c r="AE49" i="23"/>
  <c r="AE50" i="23" s="1"/>
  <c r="AI49" i="23"/>
  <c r="AI50" i="23" s="1"/>
  <c r="X49" i="23"/>
  <c r="X50" i="23" s="1"/>
  <c r="AB49" i="23"/>
  <c r="AB50" i="23" s="1"/>
  <c r="AJ49" i="23"/>
  <c r="AJ50" i="23" s="1"/>
  <c r="AC49" i="23"/>
  <c r="AC50" i="23" s="1"/>
  <c r="AK49" i="23"/>
  <c r="AK50" i="23" s="1"/>
  <c r="AF49" i="23"/>
  <c r="AF50" i="23" s="1"/>
  <c r="Y49" i="23"/>
  <c r="Y50" i="23" s="1"/>
  <c r="AG49" i="23"/>
  <c r="AG50" i="23" s="1"/>
  <c r="Z37" i="23"/>
  <c r="AD37" i="23"/>
  <c r="AH37" i="23"/>
  <c r="AL37" i="23"/>
  <c r="AM37" i="23" s="1"/>
  <c r="W37" i="23"/>
  <c r="V37" i="23" s="1"/>
  <c r="AA37" i="23"/>
  <c r="AE37" i="23"/>
  <c r="AI37" i="23"/>
  <c r="X37" i="23"/>
  <c r="AB37" i="23"/>
  <c r="AF37" i="23"/>
  <c r="AJ37" i="23"/>
  <c r="Y37" i="23"/>
  <c r="AC37" i="23"/>
  <c r="AG37" i="23"/>
  <c r="AK37" i="23"/>
  <c r="W34" i="23"/>
  <c r="V34" i="23" s="1"/>
  <c r="X34" i="23"/>
  <c r="Y34" i="23"/>
  <c r="Z34" i="23"/>
  <c r="AD34" i="23"/>
  <c r="AH34" i="23"/>
  <c r="AL34" i="23"/>
  <c r="AM34" i="23" s="1"/>
  <c r="AA34" i="23"/>
  <c r="AE34" i="23"/>
  <c r="AI34" i="23"/>
  <c r="AB34" i="23"/>
  <c r="AF34" i="23"/>
  <c r="AJ34" i="23"/>
  <c r="AC34" i="23"/>
  <c r="AG34" i="23"/>
  <c r="AK34" i="23"/>
  <c r="X11" i="23"/>
  <c r="AB11" i="23"/>
  <c r="AF11" i="23"/>
  <c r="AJ11" i="23"/>
  <c r="Y11" i="23"/>
  <c r="AC11" i="23"/>
  <c r="AG11" i="23"/>
  <c r="AK11" i="23"/>
  <c r="Z11" i="23"/>
  <c r="AD11" i="23"/>
  <c r="AH11" i="23"/>
  <c r="AL11" i="23"/>
  <c r="AM11" i="23" s="1"/>
  <c r="W11" i="23"/>
  <c r="V11" i="23" s="1"/>
  <c r="AA11" i="23"/>
  <c r="AE11" i="23"/>
  <c r="AI11" i="23"/>
  <c r="Z39" i="23"/>
  <c r="AD39" i="23"/>
  <c r="AH39" i="23"/>
  <c r="AL39" i="23"/>
  <c r="AM39" i="23" s="1"/>
  <c r="W39" i="23"/>
  <c r="V39" i="23" s="1"/>
  <c r="AA39" i="23"/>
  <c r="AE39" i="23"/>
  <c r="AI39" i="23"/>
  <c r="X39" i="23"/>
  <c r="AB39" i="23"/>
  <c r="AF39" i="23"/>
  <c r="AJ39" i="23"/>
  <c r="Y39" i="23"/>
  <c r="AC39" i="23"/>
  <c r="AG39" i="23"/>
  <c r="AK39" i="23"/>
  <c r="Z41" i="23"/>
  <c r="AD41" i="23"/>
  <c r="AH41" i="23"/>
  <c r="AL41" i="23"/>
  <c r="AM41" i="23" s="1"/>
  <c r="W41" i="23"/>
  <c r="V41" i="23" s="1"/>
  <c r="AA41" i="23"/>
  <c r="AE41" i="23"/>
  <c r="AI41" i="23"/>
  <c r="X41" i="23"/>
  <c r="AB41" i="23"/>
  <c r="AF41" i="23"/>
  <c r="AJ41" i="23"/>
  <c r="Y41" i="23"/>
  <c r="AC41" i="23"/>
  <c r="AG41" i="23"/>
  <c r="AK41" i="23"/>
  <c r="Z38" i="23"/>
  <c r="AD38" i="23"/>
  <c r="AH38" i="23"/>
  <c r="AL38" i="23"/>
  <c r="AM38" i="23" s="1"/>
  <c r="W38" i="23"/>
  <c r="V38" i="23" s="1"/>
  <c r="AA38" i="23"/>
  <c r="AE38" i="23"/>
  <c r="AI38" i="23"/>
  <c r="X38" i="23"/>
  <c r="AB38" i="23"/>
  <c r="AF38" i="23"/>
  <c r="AJ38" i="23"/>
  <c r="Y38" i="23"/>
  <c r="AC38" i="23"/>
  <c r="AG38" i="23"/>
  <c r="AK38" i="23"/>
  <c r="Z43" i="23"/>
  <c r="AD43" i="23"/>
  <c r="AH43" i="23"/>
  <c r="AL43" i="23"/>
  <c r="AM43" i="23" s="1"/>
  <c r="W43" i="23"/>
  <c r="V43" i="23" s="1"/>
  <c r="AA43" i="23"/>
  <c r="AE43" i="23"/>
  <c r="AI43" i="23"/>
  <c r="X43" i="23"/>
  <c r="AB43" i="23"/>
  <c r="AF43" i="23"/>
  <c r="AJ43" i="23"/>
  <c r="Y43" i="23"/>
  <c r="AC43" i="23"/>
  <c r="AG43" i="23"/>
  <c r="AK43" i="23"/>
  <c r="Z48" i="23"/>
  <c r="AD48" i="23"/>
  <c r="AH48" i="23"/>
  <c r="AL48" i="23"/>
  <c r="AM48" i="23" s="1"/>
  <c r="W48" i="23"/>
  <c r="V48" i="23" s="1"/>
  <c r="AA48" i="23"/>
  <c r="AE48" i="23"/>
  <c r="AI48" i="23"/>
  <c r="X48" i="23"/>
  <c r="AB48" i="23"/>
  <c r="AF48" i="23"/>
  <c r="AJ48" i="23"/>
  <c r="AC48" i="23"/>
  <c r="AG48" i="23"/>
  <c r="AK48" i="23"/>
  <c r="Y48" i="23"/>
  <c r="D162" i="24"/>
  <c r="Q159" i="24"/>
  <c r="M171" i="24"/>
  <c r="F156" i="24"/>
  <c r="F155" i="24" s="1"/>
  <c r="P156" i="24"/>
  <c r="P155" i="24" s="1"/>
  <c r="K165" i="24"/>
  <c r="H165" i="24"/>
  <c r="E172" i="24"/>
  <c r="I171" i="24"/>
  <c r="J171" i="24"/>
  <c r="R165" i="24"/>
  <c r="S165" i="24" s="1"/>
  <c r="D156" i="24"/>
  <c r="D155" i="24" s="1"/>
  <c r="X24" i="23"/>
  <c r="X25" i="23" s="1"/>
  <c r="AB24" i="23"/>
  <c r="AB25" i="23" s="1"/>
  <c r="AF24" i="23"/>
  <c r="AF25" i="23" s="1"/>
  <c r="AJ24" i="23"/>
  <c r="AJ25" i="23" s="1"/>
  <c r="Y24" i="23"/>
  <c r="Y25" i="23" s="1"/>
  <c r="AC24" i="23"/>
  <c r="AC25" i="23" s="1"/>
  <c r="AG24" i="23"/>
  <c r="AG25" i="23" s="1"/>
  <c r="AK24" i="23"/>
  <c r="AK25" i="23" s="1"/>
  <c r="Z24" i="23"/>
  <c r="Z25" i="23" s="1"/>
  <c r="AD24" i="23"/>
  <c r="AD25" i="23" s="1"/>
  <c r="AH24" i="23"/>
  <c r="AH25" i="23" s="1"/>
  <c r="AL24" i="23"/>
  <c r="W24" i="23"/>
  <c r="AA24" i="23"/>
  <c r="AA25" i="23" s="1"/>
  <c r="AE24" i="23"/>
  <c r="AE25" i="23" s="1"/>
  <c r="AI24" i="23"/>
  <c r="AI25" i="23" s="1"/>
  <c r="Z46" i="23"/>
  <c r="AD46" i="23"/>
  <c r="AH46" i="23"/>
  <c r="AL46" i="23"/>
  <c r="AM46" i="23" s="1"/>
  <c r="W46" i="23"/>
  <c r="V46" i="23" s="1"/>
  <c r="AA46" i="23"/>
  <c r="AE46" i="23"/>
  <c r="AI46" i="23"/>
  <c r="X46" i="23"/>
  <c r="AB46" i="23"/>
  <c r="AF46" i="23"/>
  <c r="AJ46" i="23"/>
  <c r="Y46" i="23"/>
  <c r="AC46" i="23"/>
  <c r="AG46" i="23"/>
  <c r="AK46" i="23"/>
  <c r="X9" i="23"/>
  <c r="AB9" i="23"/>
  <c r="AF9" i="23"/>
  <c r="AJ9" i="23"/>
  <c r="Y9" i="23"/>
  <c r="AC9" i="23"/>
  <c r="AG9" i="23"/>
  <c r="AK9" i="23"/>
  <c r="Z9" i="23"/>
  <c r="AD9" i="23"/>
  <c r="AH9" i="23"/>
  <c r="AL9" i="23"/>
  <c r="AM9" i="23" s="1"/>
  <c r="W9" i="23"/>
  <c r="V9" i="23" s="1"/>
  <c r="AA9" i="23"/>
  <c r="AE9" i="23"/>
  <c r="AI9" i="23"/>
  <c r="Z36" i="23"/>
  <c r="AD36" i="23"/>
  <c r="AH36" i="23"/>
  <c r="AL36" i="23"/>
  <c r="AM36" i="23" s="1"/>
  <c r="W36" i="23"/>
  <c r="V36" i="23" s="1"/>
  <c r="AA36" i="23"/>
  <c r="AE36" i="23"/>
  <c r="AI36" i="23"/>
  <c r="X36" i="23"/>
  <c r="AB36" i="23"/>
  <c r="AF36" i="23"/>
  <c r="AJ36" i="23"/>
  <c r="Y36" i="23"/>
  <c r="AC36" i="23"/>
  <c r="AG36" i="23"/>
  <c r="AK36" i="23"/>
  <c r="Z35" i="23"/>
  <c r="AD35" i="23"/>
  <c r="AH35" i="23"/>
  <c r="AL35" i="23"/>
  <c r="AM35" i="23" s="1"/>
  <c r="W35" i="23"/>
  <c r="V35" i="23" s="1"/>
  <c r="AA35" i="23"/>
  <c r="AE35" i="23"/>
  <c r="AI35" i="23"/>
  <c r="X35" i="23"/>
  <c r="AB35" i="23"/>
  <c r="AF35" i="23"/>
  <c r="AJ35" i="23"/>
  <c r="Y35" i="23"/>
  <c r="AC35" i="23"/>
  <c r="AG35" i="23"/>
  <c r="AK35" i="23"/>
  <c r="X15" i="23"/>
  <c r="AB15" i="23"/>
  <c r="AF15" i="23"/>
  <c r="AJ15" i="23"/>
  <c r="Y15" i="23"/>
  <c r="AC15" i="23"/>
  <c r="AG15" i="23"/>
  <c r="AK15" i="23"/>
  <c r="Z15" i="23"/>
  <c r="AD15" i="23"/>
  <c r="AH15" i="23"/>
  <c r="AL15" i="23"/>
  <c r="AM15" i="23" s="1"/>
  <c r="W15" i="23"/>
  <c r="V15" i="23" s="1"/>
  <c r="AA15" i="23"/>
  <c r="AE15" i="23"/>
  <c r="AI15" i="23"/>
  <c r="X13" i="23"/>
  <c r="AB13" i="23"/>
  <c r="AF13" i="23"/>
  <c r="AJ13" i="23"/>
  <c r="Y13" i="23"/>
  <c r="AC13" i="23"/>
  <c r="AG13" i="23"/>
  <c r="AK13" i="23"/>
  <c r="Z13" i="23"/>
  <c r="AD13" i="23"/>
  <c r="AH13" i="23"/>
  <c r="AL13" i="23"/>
  <c r="AM13" i="23" s="1"/>
  <c r="W13" i="23"/>
  <c r="V13" i="23" s="1"/>
  <c r="AA13" i="23"/>
  <c r="AE13" i="23"/>
  <c r="AI13" i="23"/>
  <c r="X22" i="23"/>
  <c r="AB22" i="23"/>
  <c r="AF22" i="23"/>
  <c r="AJ22" i="23"/>
  <c r="Y22" i="23"/>
  <c r="AC22" i="23"/>
  <c r="AG22" i="23"/>
  <c r="AK22" i="23"/>
  <c r="Z22" i="23"/>
  <c r="AD22" i="23"/>
  <c r="AH22" i="23"/>
  <c r="AL22" i="23"/>
  <c r="AM22" i="23" s="1"/>
  <c r="W22" i="23"/>
  <c r="V22" i="23" s="1"/>
  <c r="AA22" i="23"/>
  <c r="AE22" i="23"/>
  <c r="AI22" i="23"/>
  <c r="C23" i="21"/>
  <c r="N164" i="24"/>
  <c r="L165" i="24"/>
  <c r="F168" i="24"/>
  <c r="M161" i="24"/>
  <c r="D159" i="24"/>
  <c r="N169" i="24"/>
  <c r="J173" i="24"/>
  <c r="Q172" i="24"/>
  <c r="P172" i="24"/>
  <c r="L156" i="24"/>
  <c r="L155" i="24" s="1"/>
  <c r="G165" i="24"/>
  <c r="H156" i="24"/>
  <c r="H155" i="24" s="1"/>
  <c r="Q162" i="24"/>
  <c r="Q165" i="24"/>
  <c r="C165" i="24"/>
  <c r="B165" i="24" s="1"/>
  <c r="F162" i="24"/>
  <c r="Z45" i="23"/>
  <c r="AD45" i="23"/>
  <c r="AH45" i="23"/>
  <c r="AL45" i="23"/>
  <c r="AM45" i="23" s="1"/>
  <c r="W45" i="23"/>
  <c r="V45" i="23" s="1"/>
  <c r="AA45" i="23"/>
  <c r="AE45" i="23"/>
  <c r="AI45" i="23"/>
  <c r="X45" i="23"/>
  <c r="AB45" i="23"/>
  <c r="AF45" i="23"/>
  <c r="AJ45" i="23"/>
  <c r="Y45" i="23"/>
  <c r="AC45" i="23"/>
  <c r="AG45" i="23"/>
  <c r="AK45" i="23"/>
  <c r="X8" i="23"/>
  <c r="AB8" i="23"/>
  <c r="AF8" i="23"/>
  <c r="AJ8" i="23"/>
  <c r="Y8" i="23"/>
  <c r="AC8" i="23"/>
  <c r="AG8" i="23"/>
  <c r="AK8" i="23"/>
  <c r="Z8" i="23"/>
  <c r="AD8" i="23"/>
  <c r="AH8" i="23"/>
  <c r="AL8" i="23"/>
  <c r="AM8" i="23" s="1"/>
  <c r="W8" i="23"/>
  <c r="V8" i="23" s="1"/>
  <c r="AA8" i="23"/>
  <c r="AE8" i="23"/>
  <c r="AI8" i="23"/>
  <c r="X21" i="23"/>
  <c r="AB21" i="23"/>
  <c r="AF21" i="23"/>
  <c r="AJ21" i="23"/>
  <c r="Y21" i="23"/>
  <c r="AC21" i="23"/>
  <c r="AG21" i="23"/>
  <c r="AK21" i="23"/>
  <c r="Z21" i="23"/>
  <c r="AD21" i="23"/>
  <c r="AH21" i="23"/>
  <c r="AL21" i="23"/>
  <c r="AM21" i="23" s="1"/>
  <c r="W21" i="23"/>
  <c r="V21" i="23" s="1"/>
  <c r="AA21" i="23"/>
  <c r="AE21" i="23"/>
  <c r="AI21" i="23"/>
  <c r="Y6" i="23"/>
  <c r="Y5" i="23" s="1"/>
  <c r="AC6" i="23"/>
  <c r="AC5" i="23" s="1"/>
  <c r="AG6" i="23"/>
  <c r="AG5" i="23" s="1"/>
  <c r="AK6" i="23"/>
  <c r="AK5" i="23" s="1"/>
  <c r="Z6" i="23"/>
  <c r="Z5" i="23" s="1"/>
  <c r="AD6" i="23"/>
  <c r="AD5" i="23" s="1"/>
  <c r="AH6" i="23"/>
  <c r="AH5" i="23" s="1"/>
  <c r="AL6" i="23"/>
  <c r="AA6" i="23"/>
  <c r="AA5" i="23" s="1"/>
  <c r="AE6" i="23"/>
  <c r="AE5" i="23" s="1"/>
  <c r="AI6" i="23"/>
  <c r="AI5" i="23" s="1"/>
  <c r="W6" i="23"/>
  <c r="X6" i="23"/>
  <c r="X5" i="23" s="1"/>
  <c r="AB6" i="23"/>
  <c r="AB5" i="23" s="1"/>
  <c r="AF6" i="23"/>
  <c r="AF5" i="23" s="1"/>
  <c r="AJ6" i="23"/>
  <c r="AJ5" i="23" s="1"/>
  <c r="W32" i="23"/>
  <c r="V32" i="23" s="1"/>
  <c r="AA32" i="23"/>
  <c r="AE32" i="23"/>
  <c r="AI32" i="23"/>
  <c r="X32" i="23"/>
  <c r="AB32" i="23"/>
  <c r="AF32" i="23"/>
  <c r="AJ32" i="23"/>
  <c r="Y32" i="23"/>
  <c r="AC32" i="23"/>
  <c r="AG32" i="23"/>
  <c r="AK32" i="23"/>
  <c r="Z32" i="23"/>
  <c r="AD32" i="23"/>
  <c r="AH32" i="23"/>
  <c r="AL32" i="23"/>
  <c r="AM32" i="23" s="1"/>
  <c r="X10" i="23"/>
  <c r="AB10" i="23"/>
  <c r="AF10" i="23"/>
  <c r="AJ10" i="23"/>
  <c r="Y10" i="23"/>
  <c r="AC10" i="23"/>
  <c r="AG10" i="23"/>
  <c r="AK10" i="23"/>
  <c r="Z10" i="23"/>
  <c r="AD10" i="23"/>
  <c r="AH10" i="23"/>
  <c r="AL10" i="23"/>
  <c r="AM10" i="23" s="1"/>
  <c r="W10" i="23"/>
  <c r="V10" i="23" s="1"/>
  <c r="AA10" i="23"/>
  <c r="AE10" i="23"/>
  <c r="AI10" i="23"/>
  <c r="Z40" i="23"/>
  <c r="AD40" i="23"/>
  <c r="AH40" i="23"/>
  <c r="AL40" i="23"/>
  <c r="AM40" i="23" s="1"/>
  <c r="W40" i="23"/>
  <c r="V40" i="23" s="1"/>
  <c r="AA40" i="23"/>
  <c r="AE40" i="23"/>
  <c r="AI40" i="23"/>
  <c r="X40" i="23"/>
  <c r="AB40" i="23"/>
  <c r="AF40" i="23"/>
  <c r="AJ40" i="23"/>
  <c r="Y40" i="23"/>
  <c r="AC40" i="23"/>
  <c r="AG40" i="23"/>
  <c r="AK40" i="23"/>
  <c r="X19" i="23"/>
  <c r="AB19" i="23"/>
  <c r="AF19" i="23"/>
  <c r="AJ19" i="23"/>
  <c r="Y19" i="23"/>
  <c r="AC19" i="23"/>
  <c r="AG19" i="23"/>
  <c r="AK19" i="23"/>
  <c r="Z19" i="23"/>
  <c r="AD19" i="23"/>
  <c r="AH19" i="23"/>
  <c r="AL19" i="23"/>
  <c r="AM19" i="23" s="1"/>
  <c r="W19" i="23"/>
  <c r="V19" i="23" s="1"/>
  <c r="AA19" i="23"/>
  <c r="AE19" i="23"/>
  <c r="AI19" i="23"/>
  <c r="Z47" i="23"/>
  <c r="AD47" i="23"/>
  <c r="AH47" i="23"/>
  <c r="AL47" i="23"/>
  <c r="AM47" i="23" s="1"/>
  <c r="W47" i="23"/>
  <c r="V47" i="23" s="1"/>
  <c r="AA47" i="23"/>
  <c r="AE47" i="23"/>
  <c r="AI47" i="23"/>
  <c r="X47" i="23"/>
  <c r="AB47" i="23"/>
  <c r="AF47" i="23"/>
  <c r="AJ47" i="23"/>
  <c r="AC47" i="23"/>
  <c r="AG47" i="23"/>
  <c r="AK47" i="23"/>
  <c r="Y47" i="23"/>
  <c r="U5" i="23"/>
  <c r="U30" i="23"/>
  <c r="H172" i="24"/>
  <c r="I172" i="24"/>
  <c r="X20" i="23"/>
  <c r="AB20" i="23"/>
  <c r="AF20" i="23"/>
  <c r="AJ20" i="23"/>
  <c r="Y20" i="23"/>
  <c r="AC20" i="23"/>
  <c r="AG20" i="23"/>
  <c r="AK20" i="23"/>
  <c r="Z20" i="23"/>
  <c r="AD20" i="23"/>
  <c r="AH20" i="23"/>
  <c r="AL20" i="23"/>
  <c r="AM20" i="23" s="1"/>
  <c r="W20" i="23"/>
  <c r="V20" i="23" s="1"/>
  <c r="AA20" i="23"/>
  <c r="AE20" i="23"/>
  <c r="AI20" i="23"/>
  <c r="Z42" i="23"/>
  <c r="AD42" i="23"/>
  <c r="AH42" i="23"/>
  <c r="AL42" i="23"/>
  <c r="AM42" i="23" s="1"/>
  <c r="W42" i="23"/>
  <c r="V42" i="23" s="1"/>
  <c r="AA42" i="23"/>
  <c r="AE42" i="23"/>
  <c r="AI42" i="23"/>
  <c r="X42" i="23"/>
  <c r="AB42" i="23"/>
  <c r="AF42" i="23"/>
  <c r="AJ42" i="23"/>
  <c r="Y42" i="23"/>
  <c r="AC42" i="23"/>
  <c r="AG42" i="23"/>
  <c r="AK42" i="23"/>
  <c r="W33" i="23"/>
  <c r="V33" i="23" s="1"/>
  <c r="AA33" i="23"/>
  <c r="AE33" i="23"/>
  <c r="AI33" i="23"/>
  <c r="X33" i="23"/>
  <c r="AB33" i="23"/>
  <c r="AF33" i="23"/>
  <c r="AJ33" i="23"/>
  <c r="Y33" i="23"/>
  <c r="AC33" i="23"/>
  <c r="AG33" i="23"/>
  <c r="AK33" i="23"/>
  <c r="Z33" i="23"/>
  <c r="AD33" i="23"/>
  <c r="AH33" i="23"/>
  <c r="AL33" i="23"/>
  <c r="AM33" i="23" s="1"/>
  <c r="X12" i="23"/>
  <c r="AB12" i="23"/>
  <c r="AF12" i="23"/>
  <c r="AJ12" i="23"/>
  <c r="Y12" i="23"/>
  <c r="AC12" i="23"/>
  <c r="AG12" i="23"/>
  <c r="AK12" i="23"/>
  <c r="Z12" i="23"/>
  <c r="AD12" i="23"/>
  <c r="AH12" i="23"/>
  <c r="AL12" i="23"/>
  <c r="AM12" i="23" s="1"/>
  <c r="W12" i="23"/>
  <c r="V12" i="23" s="1"/>
  <c r="AA12" i="23"/>
  <c r="AE12" i="23"/>
  <c r="AI12" i="23"/>
  <c r="X31" i="23"/>
  <c r="X30" i="23" s="1"/>
  <c r="AB31" i="23"/>
  <c r="AB30" i="23" s="1"/>
  <c r="AF31" i="23"/>
  <c r="AF30" i="23" s="1"/>
  <c r="AJ31" i="23"/>
  <c r="AJ30" i="23" s="1"/>
  <c r="AA31" i="23"/>
  <c r="AA30" i="23" s="1"/>
  <c r="AG31" i="23"/>
  <c r="AG30" i="23" s="1"/>
  <c r="AL31" i="23"/>
  <c r="AC31" i="23"/>
  <c r="AC30" i="23" s="1"/>
  <c r="AH31" i="23"/>
  <c r="AH30" i="23" s="1"/>
  <c r="W31" i="23"/>
  <c r="Y31" i="23"/>
  <c r="Y30" i="23" s="1"/>
  <c r="AD31" i="23"/>
  <c r="AD30" i="23" s="1"/>
  <c r="AI31" i="23"/>
  <c r="AI30" i="23" s="1"/>
  <c r="Z31" i="23"/>
  <c r="Z30" i="23" s="1"/>
  <c r="AE31" i="23"/>
  <c r="AE30" i="23" s="1"/>
  <c r="AK31" i="23"/>
  <c r="AK30" i="23" s="1"/>
  <c r="W7" i="23"/>
  <c r="V7" i="23" s="1"/>
  <c r="AA7" i="23"/>
  <c r="AE7" i="23"/>
  <c r="Z7" i="23"/>
  <c r="AF7" i="23"/>
  <c r="AJ7" i="23"/>
  <c r="AB7" i="23"/>
  <c r="AG7" i="23"/>
  <c r="AK7" i="23"/>
  <c r="X7" i="23"/>
  <c r="AC7" i="23"/>
  <c r="AH7" i="23"/>
  <c r="AL7" i="23"/>
  <c r="AM7" i="23" s="1"/>
  <c r="Y7" i="23"/>
  <c r="AD7" i="23"/>
  <c r="AI7" i="23"/>
  <c r="X14" i="23"/>
  <c r="AB14" i="23"/>
  <c r="AF14" i="23"/>
  <c r="AJ14" i="23"/>
  <c r="Y14" i="23"/>
  <c r="AC14" i="23"/>
  <c r="AG14" i="23"/>
  <c r="AK14" i="23"/>
  <c r="Z14" i="23"/>
  <c r="AD14" i="23"/>
  <c r="AH14" i="23"/>
  <c r="AL14" i="23"/>
  <c r="AM14" i="23" s="1"/>
  <c r="W14" i="23"/>
  <c r="V14" i="23" s="1"/>
  <c r="AA14" i="23"/>
  <c r="AE14" i="23"/>
  <c r="AI14" i="23"/>
  <c r="X16" i="23"/>
  <c r="AB16" i="23"/>
  <c r="AF16" i="23"/>
  <c r="AJ16" i="23"/>
  <c r="Y16" i="23"/>
  <c r="AC16" i="23"/>
  <c r="AG16" i="23"/>
  <c r="AK16" i="23"/>
  <c r="Z16" i="23"/>
  <c r="AD16" i="23"/>
  <c r="AH16" i="23"/>
  <c r="AL16" i="23"/>
  <c r="AM16" i="23" s="1"/>
  <c r="W16" i="23"/>
  <c r="V16" i="23" s="1"/>
  <c r="AA16" i="23"/>
  <c r="AE16" i="23"/>
  <c r="AI16" i="23"/>
  <c r="Z44" i="23"/>
  <c r="AD44" i="23"/>
  <c r="AH44" i="23"/>
  <c r="AL44" i="23"/>
  <c r="AM44" i="23" s="1"/>
  <c r="W44" i="23"/>
  <c r="V44" i="23" s="1"/>
  <c r="AA44" i="23"/>
  <c r="AE44" i="23"/>
  <c r="AI44" i="23"/>
  <c r="X44" i="23"/>
  <c r="AB44" i="23"/>
  <c r="AF44" i="23"/>
  <c r="AJ44" i="23"/>
  <c r="Y44" i="23"/>
  <c r="AC44" i="23"/>
  <c r="AG44" i="23"/>
  <c r="AK44" i="23"/>
  <c r="X18" i="23"/>
  <c r="AB18" i="23"/>
  <c r="AF18" i="23"/>
  <c r="AJ18" i="23"/>
  <c r="Y18" i="23"/>
  <c r="AC18" i="23"/>
  <c r="AG18" i="23"/>
  <c r="AK18" i="23"/>
  <c r="Z18" i="23"/>
  <c r="AD18" i="23"/>
  <c r="AH18" i="23"/>
  <c r="AL18" i="23"/>
  <c r="AM18" i="23" s="1"/>
  <c r="W18" i="23"/>
  <c r="V18" i="23" s="1"/>
  <c r="AA18" i="23"/>
  <c r="AE18" i="23"/>
  <c r="AI18" i="23"/>
  <c r="X23" i="23"/>
  <c r="AB23" i="23"/>
  <c r="AF23" i="23"/>
  <c r="AJ23" i="23"/>
  <c r="Y23" i="23"/>
  <c r="AC23" i="23"/>
  <c r="AG23" i="23"/>
  <c r="AK23" i="23"/>
  <c r="Z23" i="23"/>
  <c r="AD23" i="23"/>
  <c r="AH23" i="23"/>
  <c r="AL23" i="23"/>
  <c r="AM23" i="23" s="1"/>
  <c r="W23" i="23"/>
  <c r="V23" i="23" s="1"/>
  <c r="AA23" i="23"/>
  <c r="AE23" i="23"/>
  <c r="AI23" i="23"/>
  <c r="AB174" i="19"/>
  <c r="AB175" i="19" s="1"/>
  <c r="X174" i="19"/>
  <c r="X175" i="19" s="1"/>
  <c r="AH174" i="19"/>
  <c r="AH175" i="19" s="1"/>
  <c r="M160" i="24"/>
  <c r="C160" i="24"/>
  <c r="B160" i="24" s="1"/>
  <c r="C172" i="24"/>
  <c r="B172" i="24" s="1"/>
  <c r="O159" i="24"/>
  <c r="O169" i="24"/>
  <c r="E161" i="24"/>
  <c r="R169" i="24"/>
  <c r="S169" i="24" s="1"/>
  <c r="K161" i="24"/>
  <c r="K171" i="24"/>
  <c r="I169" i="24"/>
  <c r="P160" i="24"/>
  <c r="M169" i="24"/>
  <c r="G161" i="24"/>
  <c r="N171" i="24"/>
  <c r="L161" i="24"/>
  <c r="E160" i="24"/>
  <c r="Q160" i="24"/>
  <c r="C161" i="24"/>
  <c r="B161" i="24" s="1"/>
  <c r="C171" i="24"/>
  <c r="B171" i="24" s="1"/>
  <c r="AG83" i="19"/>
  <c r="AG174" i="19"/>
  <c r="AG175" i="19" s="1"/>
  <c r="I159" i="24"/>
  <c r="D170" i="24"/>
  <c r="F171" i="24"/>
  <c r="F163" i="24"/>
  <c r="H171" i="24"/>
  <c r="O161" i="24"/>
  <c r="O171" i="24"/>
  <c r="H170" i="24"/>
  <c r="D172" i="24"/>
  <c r="F172" i="24"/>
  <c r="D161" i="24"/>
  <c r="J160" i="24"/>
  <c r="L171" i="24"/>
  <c r="N160" i="24"/>
  <c r="H166" i="24"/>
  <c r="E171" i="24"/>
  <c r="N165" i="24"/>
  <c r="M165" i="24"/>
  <c r="O162" i="24"/>
  <c r="F165" i="24"/>
  <c r="N156" i="24"/>
  <c r="N155" i="24" s="1"/>
  <c r="I156" i="24"/>
  <c r="I155" i="24" s="1"/>
  <c r="E165" i="24"/>
  <c r="R156" i="24"/>
  <c r="J162" i="24"/>
  <c r="G156" i="24"/>
  <c r="G155" i="24" s="1"/>
  <c r="AE173" i="24"/>
  <c r="H159" i="24"/>
  <c r="W166" i="24"/>
  <c r="V166" i="24" s="1"/>
  <c r="F166" i="24"/>
  <c r="J172" i="24"/>
  <c r="K160" i="24"/>
  <c r="D166" i="24"/>
  <c r="G172" i="24"/>
  <c r="H161" i="24"/>
  <c r="I160" i="24"/>
  <c r="W169" i="24"/>
  <c r="V169" i="24" s="1"/>
  <c r="AE157" i="24"/>
  <c r="AL160" i="24"/>
  <c r="AM160" i="24" s="1"/>
  <c r="AK161" i="24"/>
  <c r="AJ162" i="24"/>
  <c r="D164" i="24"/>
  <c r="F169" i="24"/>
  <c r="R166" i="24"/>
  <c r="S166" i="24" s="1"/>
  <c r="C169" i="24"/>
  <c r="B169" i="24" s="1"/>
  <c r="D171" i="24"/>
  <c r="I165" i="24"/>
  <c r="W173" i="24"/>
  <c r="V173" i="24" s="1"/>
  <c r="AE165" i="24"/>
  <c r="AL162" i="24"/>
  <c r="AM162" i="24" s="1"/>
  <c r="AK163" i="24"/>
  <c r="AJ164" i="24"/>
  <c r="I168" i="24"/>
  <c r="K170" i="24"/>
  <c r="AL164" i="24"/>
  <c r="AM164" i="24" s="1"/>
  <c r="AK165" i="24"/>
  <c r="AJ166" i="24"/>
  <c r="M170" i="24"/>
  <c r="H169" i="24"/>
  <c r="AI162" i="24"/>
  <c r="AL166" i="24"/>
  <c r="AM166" i="24" s="1"/>
  <c r="AK169" i="24"/>
  <c r="AJ170" i="24"/>
  <c r="M159" i="24"/>
  <c r="Q170" i="24"/>
  <c r="K158" i="24"/>
  <c r="AI169" i="24"/>
  <c r="AL170" i="24"/>
  <c r="AM170" i="24" s="1"/>
  <c r="AG173" i="24"/>
  <c r="AJ172" i="24"/>
  <c r="O173" i="24"/>
  <c r="O168" i="24"/>
  <c r="P159" i="24"/>
  <c r="P164" i="24"/>
  <c r="D173" i="24"/>
  <c r="AI170" i="24"/>
  <c r="AL172" i="24"/>
  <c r="AM172" i="24" s="1"/>
  <c r="AK173" i="24"/>
  <c r="AJ174" i="24"/>
  <c r="AJ175" i="24" s="1"/>
  <c r="R171" i="24"/>
  <c r="S171" i="24" s="1"/>
  <c r="AL174" i="24"/>
  <c r="AL156" i="24"/>
  <c r="AK157" i="24"/>
  <c r="AJ158" i="24"/>
  <c r="W160" i="24"/>
  <c r="V160" i="24" s="1"/>
  <c r="AA160" i="24"/>
  <c r="AL158" i="24"/>
  <c r="AM158" i="24" s="1"/>
  <c r="AK159" i="24"/>
  <c r="AJ160" i="24"/>
  <c r="G169" i="24"/>
  <c r="P171" i="24"/>
  <c r="N170" i="24"/>
  <c r="AA163" i="22"/>
  <c r="AI163" i="22"/>
  <c r="Z163" i="22"/>
  <c r="AH163" i="22"/>
  <c r="Y163" i="22"/>
  <c r="AG163" i="22"/>
  <c r="X163" i="22"/>
  <c r="AF163" i="22"/>
  <c r="W163" i="22"/>
  <c r="V163" i="22" s="1"/>
  <c r="AE163" i="22"/>
  <c r="AD163" i="22"/>
  <c r="AL163" i="22"/>
  <c r="AM163" i="22" s="1"/>
  <c r="AC163" i="22"/>
  <c r="AK163" i="22"/>
  <c r="AB163" i="22"/>
  <c r="AJ163" i="22"/>
  <c r="W143" i="22"/>
  <c r="V143" i="22" s="1"/>
  <c r="AE143" i="22"/>
  <c r="AD143" i="22"/>
  <c r="AL143" i="22"/>
  <c r="AM143" i="22" s="1"/>
  <c r="AC143" i="22"/>
  <c r="AK143" i="22"/>
  <c r="AB143" i="22"/>
  <c r="AJ143" i="22"/>
  <c r="AA143" i="22"/>
  <c r="AI143" i="22"/>
  <c r="Z143" i="22"/>
  <c r="AH143" i="22"/>
  <c r="Y143" i="22"/>
  <c r="AG143" i="22"/>
  <c r="X143" i="22"/>
  <c r="AF143" i="22"/>
  <c r="AC98" i="22"/>
  <c r="AK98" i="22"/>
  <c r="AB98" i="22"/>
  <c r="AJ98" i="22"/>
  <c r="AA98" i="22"/>
  <c r="AI98" i="22"/>
  <c r="Z98" i="22"/>
  <c r="AH98" i="22"/>
  <c r="Y98" i="22"/>
  <c r="AG98" i="22"/>
  <c r="X98" i="22"/>
  <c r="AF98" i="22"/>
  <c r="W98" i="22"/>
  <c r="V98" i="22" s="1"/>
  <c r="AE98" i="22"/>
  <c r="AD98" i="22"/>
  <c r="AL98" i="22"/>
  <c r="AM98" i="22" s="1"/>
  <c r="AB184" i="22"/>
  <c r="AJ184" i="22"/>
  <c r="AA184" i="22"/>
  <c r="AI184" i="22"/>
  <c r="Z184" i="22"/>
  <c r="AH184" i="22"/>
  <c r="Y184" i="22"/>
  <c r="AG184" i="22"/>
  <c r="X184" i="22"/>
  <c r="AF184" i="22"/>
  <c r="W184" i="22"/>
  <c r="V184" i="22" s="1"/>
  <c r="AE184" i="22"/>
  <c r="AD184" i="22"/>
  <c r="AL184" i="22"/>
  <c r="AM184" i="22" s="1"/>
  <c r="AC184" i="22"/>
  <c r="AK184" i="22"/>
  <c r="AC82" i="22"/>
  <c r="AK82" i="22"/>
  <c r="AB82" i="22"/>
  <c r="AJ82" i="22"/>
  <c r="AA82" i="22"/>
  <c r="AI82" i="22"/>
  <c r="Z82" i="22"/>
  <c r="AH82" i="22"/>
  <c r="Y82" i="22"/>
  <c r="AG82" i="22"/>
  <c r="X82" i="22"/>
  <c r="AF82" i="22"/>
  <c r="W82" i="22"/>
  <c r="V82" i="22" s="1"/>
  <c r="AE82" i="22"/>
  <c r="AD82" i="22"/>
  <c r="AL82" i="22"/>
  <c r="AM82" i="22" s="1"/>
  <c r="AC89" i="22"/>
  <c r="AK89" i="22"/>
  <c r="AB89" i="22"/>
  <c r="AJ89" i="22"/>
  <c r="AA89" i="22"/>
  <c r="AI89" i="22"/>
  <c r="Z89" i="22"/>
  <c r="AH89" i="22"/>
  <c r="Y89" i="22"/>
  <c r="AG89" i="22"/>
  <c r="X89" i="22"/>
  <c r="AF89" i="22"/>
  <c r="W89" i="22"/>
  <c r="V89" i="22" s="1"/>
  <c r="AE89" i="22"/>
  <c r="AD89" i="22"/>
  <c r="AL89" i="22"/>
  <c r="AM89" i="22" s="1"/>
  <c r="AA174" i="22"/>
  <c r="AA175" i="22" s="1"/>
  <c r="AI174" i="22"/>
  <c r="AI175" i="22" s="1"/>
  <c r="Z174" i="22"/>
  <c r="Z175" i="22" s="1"/>
  <c r="AH174" i="22"/>
  <c r="AH175" i="22" s="1"/>
  <c r="Y174" i="22"/>
  <c r="Y175" i="22" s="1"/>
  <c r="AG174" i="22"/>
  <c r="AG175" i="22" s="1"/>
  <c r="X174" i="22"/>
  <c r="X175" i="22" s="1"/>
  <c r="AF174" i="22"/>
  <c r="AF175" i="22" s="1"/>
  <c r="W174" i="22"/>
  <c r="AE174" i="22"/>
  <c r="AE175" i="22" s="1"/>
  <c r="AD174" i="22"/>
  <c r="AD175" i="22" s="1"/>
  <c r="AL174" i="22"/>
  <c r="AC174" i="22"/>
  <c r="AC175" i="22" s="1"/>
  <c r="AK174" i="22"/>
  <c r="AK175" i="22" s="1"/>
  <c r="AB174" i="22"/>
  <c r="AB175" i="22" s="1"/>
  <c r="AJ174" i="22"/>
  <c r="AJ175" i="22" s="1"/>
  <c r="D195" i="24"/>
  <c r="E195" i="24"/>
  <c r="K195" i="24"/>
  <c r="N195" i="24"/>
  <c r="R195" i="24"/>
  <c r="S195" i="24" s="1"/>
  <c r="Q195" i="24"/>
  <c r="H195" i="24"/>
  <c r="L195" i="24"/>
  <c r="C195" i="24"/>
  <c r="B195" i="24" s="1"/>
  <c r="M195" i="24"/>
  <c r="R191" i="24"/>
  <c r="S191" i="24" s="1"/>
  <c r="M191" i="24"/>
  <c r="P191" i="24"/>
  <c r="H191" i="24"/>
  <c r="I191" i="24"/>
  <c r="Q191" i="24"/>
  <c r="C191" i="24"/>
  <c r="B191" i="24" s="1"/>
  <c r="D191" i="24"/>
  <c r="F191" i="24"/>
  <c r="E191" i="24"/>
  <c r="L191" i="24"/>
  <c r="J191" i="24"/>
  <c r="N191" i="24"/>
  <c r="O187" i="24"/>
  <c r="P187" i="24"/>
  <c r="D187" i="24"/>
  <c r="Q187" i="24"/>
  <c r="L187" i="24"/>
  <c r="F187" i="24"/>
  <c r="J187" i="24"/>
  <c r="M187" i="24"/>
  <c r="R187" i="24"/>
  <c r="S187" i="24" s="1"/>
  <c r="C187" i="24"/>
  <c r="B187" i="24" s="1"/>
  <c r="O181" i="24"/>
  <c r="O180" i="24" s="1"/>
  <c r="D181" i="24"/>
  <c r="D180" i="24" s="1"/>
  <c r="H181" i="24"/>
  <c r="H180" i="24" s="1"/>
  <c r="L181" i="24"/>
  <c r="L180" i="24" s="1"/>
  <c r="P181" i="24"/>
  <c r="P180" i="24" s="1"/>
  <c r="R181" i="24"/>
  <c r="M181" i="24"/>
  <c r="M180" i="24" s="1"/>
  <c r="N181" i="24"/>
  <c r="N180" i="24" s="1"/>
  <c r="J181" i="24"/>
  <c r="J180" i="24" s="1"/>
  <c r="E181" i="24"/>
  <c r="E180" i="24" s="1"/>
  <c r="F181" i="24"/>
  <c r="F180" i="24" s="1"/>
  <c r="I181" i="24"/>
  <c r="I180" i="24" s="1"/>
  <c r="G181" i="24"/>
  <c r="G180" i="24" s="1"/>
  <c r="C181" i="24"/>
  <c r="Q186" i="24"/>
  <c r="L186" i="24"/>
  <c r="N186" i="24"/>
  <c r="C186" i="24"/>
  <c r="B186" i="24" s="1"/>
  <c r="D186" i="24"/>
  <c r="K186" i="24"/>
  <c r="O186" i="24"/>
  <c r="R186" i="24"/>
  <c r="S186" i="24" s="1"/>
  <c r="G186" i="24"/>
  <c r="H186" i="24"/>
  <c r="J186" i="24"/>
  <c r="I186" i="24"/>
  <c r="E186" i="24"/>
  <c r="M186" i="24"/>
  <c r="Y58" i="22"/>
  <c r="AG58" i="22"/>
  <c r="X58" i="22"/>
  <c r="AF58" i="22"/>
  <c r="W58" i="22"/>
  <c r="V58" i="22" s="1"/>
  <c r="AE58" i="22"/>
  <c r="AD58" i="22"/>
  <c r="AL58" i="22"/>
  <c r="AM58" i="22" s="1"/>
  <c r="AC58" i="22"/>
  <c r="AK58" i="22"/>
  <c r="AB58" i="22"/>
  <c r="AJ58" i="22"/>
  <c r="AA58" i="22"/>
  <c r="AI58" i="22"/>
  <c r="Z58" i="22"/>
  <c r="AH58" i="22"/>
  <c r="X71" i="22"/>
  <c r="AF71" i="22"/>
  <c r="W71" i="22"/>
  <c r="V71" i="22" s="1"/>
  <c r="AE71" i="22"/>
  <c r="AD71" i="22"/>
  <c r="AL71" i="22"/>
  <c r="AM71" i="22" s="1"/>
  <c r="AC71" i="22"/>
  <c r="AK71" i="22"/>
  <c r="AB71" i="22"/>
  <c r="AJ71" i="22"/>
  <c r="AA71" i="22"/>
  <c r="AI71" i="22"/>
  <c r="Z71" i="22"/>
  <c r="AH71" i="22"/>
  <c r="Y71" i="22"/>
  <c r="AG71" i="22"/>
  <c r="X67" i="22"/>
  <c r="AF67" i="22"/>
  <c r="W67" i="22"/>
  <c r="V67" i="22" s="1"/>
  <c r="AE67" i="22"/>
  <c r="AD67" i="22"/>
  <c r="AL67" i="22"/>
  <c r="AM67" i="22" s="1"/>
  <c r="AG67" i="22"/>
  <c r="AC67" i="22"/>
  <c r="AB67" i="22"/>
  <c r="AA67" i="22"/>
  <c r="Z67" i="22"/>
  <c r="AK67" i="22"/>
  <c r="Y67" i="22"/>
  <c r="AJ67" i="22"/>
  <c r="AI67" i="22"/>
  <c r="AH67" i="22"/>
  <c r="AA168" i="24"/>
  <c r="AL168" i="24"/>
  <c r="AM168" i="24" s="1"/>
  <c r="AK171" i="24"/>
  <c r="AK167" i="24"/>
  <c r="AJ168" i="24"/>
  <c r="K163" i="24"/>
  <c r="D174" i="24"/>
  <c r="D175" i="24" s="1"/>
  <c r="Y63" i="22"/>
  <c r="AG63" i="22"/>
  <c r="X63" i="22"/>
  <c r="AF63" i="22"/>
  <c r="W63" i="22"/>
  <c r="V63" i="22" s="1"/>
  <c r="AE63" i="22"/>
  <c r="AD63" i="22"/>
  <c r="AL63" i="22"/>
  <c r="AM63" i="22" s="1"/>
  <c r="AC63" i="22"/>
  <c r="AK63" i="22"/>
  <c r="AB63" i="22"/>
  <c r="AJ63" i="22"/>
  <c r="AA63" i="22"/>
  <c r="AI63" i="22"/>
  <c r="AH63" i="22"/>
  <c r="Z63" i="22"/>
  <c r="X68" i="22"/>
  <c r="AF68" i="22"/>
  <c r="W68" i="22"/>
  <c r="V68" i="22" s="1"/>
  <c r="AE68" i="22"/>
  <c r="AB68" i="22"/>
  <c r="AL68" i="22"/>
  <c r="AM68" i="22" s="1"/>
  <c r="AA68" i="22"/>
  <c r="AK68" i="22"/>
  <c r="Z68" i="22"/>
  <c r="AJ68" i="22"/>
  <c r="Y68" i="22"/>
  <c r="AI68" i="22"/>
  <c r="AH68" i="22"/>
  <c r="AG68" i="22"/>
  <c r="AD68" i="22"/>
  <c r="AC68" i="22"/>
  <c r="X73" i="22"/>
  <c r="AF73" i="22"/>
  <c r="W73" i="22"/>
  <c r="V73" i="22" s="1"/>
  <c r="AE73" i="22"/>
  <c r="AD73" i="22"/>
  <c r="AL73" i="22"/>
  <c r="AM73" i="22" s="1"/>
  <c r="AC73" i="22"/>
  <c r="AK73" i="22"/>
  <c r="AB73" i="22"/>
  <c r="AJ73" i="22"/>
  <c r="AA73" i="22"/>
  <c r="AI73" i="22"/>
  <c r="Z73" i="22"/>
  <c r="AH73" i="22"/>
  <c r="Y73" i="22"/>
  <c r="AG73" i="22"/>
  <c r="W134" i="22"/>
  <c r="V134" i="22" s="1"/>
  <c r="AE134" i="22"/>
  <c r="AD134" i="22"/>
  <c r="AL134" i="22"/>
  <c r="AM134" i="22" s="1"/>
  <c r="AC134" i="22"/>
  <c r="AK134" i="22"/>
  <c r="AB134" i="22"/>
  <c r="AJ134" i="22"/>
  <c r="AA134" i="22"/>
  <c r="AI134" i="22"/>
  <c r="Z134" i="22"/>
  <c r="AH134" i="22"/>
  <c r="Y134" i="22"/>
  <c r="AG134" i="22"/>
  <c r="X134" i="22"/>
  <c r="AF134" i="22"/>
  <c r="AD107" i="24"/>
  <c r="AL107" i="24"/>
  <c r="AM107" i="24" s="1"/>
  <c r="AC107" i="24"/>
  <c r="AK107" i="24"/>
  <c r="AB107" i="24"/>
  <c r="AJ107" i="24"/>
  <c r="AA107" i="24"/>
  <c r="AI107" i="24"/>
  <c r="Z107" i="24"/>
  <c r="AH107" i="24"/>
  <c r="Y107" i="24"/>
  <c r="AG107" i="24"/>
  <c r="X107" i="24"/>
  <c r="AF107" i="24"/>
  <c r="W107" i="24"/>
  <c r="V107" i="24" s="1"/>
  <c r="AE107" i="24"/>
  <c r="AB189" i="22"/>
  <c r="AJ189" i="22"/>
  <c r="AA189" i="22"/>
  <c r="AI189" i="22"/>
  <c r="Z189" i="22"/>
  <c r="AH189" i="22"/>
  <c r="Y189" i="22"/>
  <c r="AG189" i="22"/>
  <c r="X189" i="22"/>
  <c r="AF189" i="22"/>
  <c r="W189" i="22"/>
  <c r="V189" i="22" s="1"/>
  <c r="AE189" i="22"/>
  <c r="AD189" i="22"/>
  <c r="AL189" i="22"/>
  <c r="AM189" i="22" s="1"/>
  <c r="AC189" i="22"/>
  <c r="AK189" i="22"/>
  <c r="AC99" i="22"/>
  <c r="AC100" i="22" s="1"/>
  <c r="AK99" i="22"/>
  <c r="AK100" i="22" s="1"/>
  <c r="AB99" i="22"/>
  <c r="AB100" i="22" s="1"/>
  <c r="AJ99" i="22"/>
  <c r="AJ100" i="22" s="1"/>
  <c r="AA99" i="22"/>
  <c r="AA100" i="22" s="1"/>
  <c r="AI99" i="22"/>
  <c r="AI100" i="22" s="1"/>
  <c r="Z99" i="22"/>
  <c r="Z100" i="22" s="1"/>
  <c r="AH99" i="22"/>
  <c r="AH100" i="22" s="1"/>
  <c r="Y99" i="22"/>
  <c r="Y100" i="22" s="1"/>
  <c r="AG99" i="22"/>
  <c r="AG100" i="22" s="1"/>
  <c r="X99" i="22"/>
  <c r="X100" i="22" s="1"/>
  <c r="AF99" i="22"/>
  <c r="AF100" i="22" s="1"/>
  <c r="W99" i="22"/>
  <c r="AE99" i="22"/>
  <c r="AE100" i="22" s="1"/>
  <c r="AD99" i="22"/>
  <c r="AD100" i="22" s="1"/>
  <c r="AL99" i="22"/>
  <c r="C155" i="24"/>
  <c r="B156" i="24"/>
  <c r="B155" i="24" s="1"/>
  <c r="W141" i="22"/>
  <c r="V141" i="22" s="1"/>
  <c r="AE141" i="22"/>
  <c r="AD141" i="22"/>
  <c r="AL141" i="22"/>
  <c r="AM141" i="22" s="1"/>
  <c r="AC141" i="22"/>
  <c r="AK141" i="22"/>
  <c r="AB141" i="22"/>
  <c r="AJ141" i="22"/>
  <c r="AA141" i="22"/>
  <c r="AI141" i="22"/>
  <c r="Z141" i="22"/>
  <c r="AH141" i="22"/>
  <c r="Y141" i="22"/>
  <c r="AG141" i="22"/>
  <c r="X141" i="22"/>
  <c r="AF141" i="22"/>
  <c r="AA169" i="22"/>
  <c r="AI169" i="22"/>
  <c r="Z169" i="22"/>
  <c r="AH169" i="22"/>
  <c r="Y169" i="22"/>
  <c r="AG169" i="22"/>
  <c r="X169" i="22"/>
  <c r="AF169" i="22"/>
  <c r="W169" i="22"/>
  <c r="V169" i="22" s="1"/>
  <c r="AE169" i="22"/>
  <c r="AD169" i="22"/>
  <c r="AL169" i="22"/>
  <c r="AM169" i="22" s="1"/>
  <c r="AC169" i="22"/>
  <c r="AK169" i="22"/>
  <c r="AB169" i="22"/>
  <c r="AJ169" i="22"/>
  <c r="AA172" i="22"/>
  <c r="AI172" i="22"/>
  <c r="Z172" i="22"/>
  <c r="AH172" i="22"/>
  <c r="Y172" i="22"/>
  <c r="AG172" i="22"/>
  <c r="X172" i="22"/>
  <c r="AF172" i="22"/>
  <c r="W172" i="22"/>
  <c r="V172" i="22" s="1"/>
  <c r="AE172" i="22"/>
  <c r="AD172" i="22"/>
  <c r="AL172" i="22"/>
  <c r="AM172" i="22" s="1"/>
  <c r="AC172" i="22"/>
  <c r="AK172" i="22"/>
  <c r="AB172" i="22"/>
  <c r="AJ172" i="22"/>
  <c r="L185" i="24"/>
  <c r="M185" i="24"/>
  <c r="P185" i="24"/>
  <c r="I185" i="24"/>
  <c r="J185" i="24"/>
  <c r="R185" i="24"/>
  <c r="S185" i="24" s="1"/>
  <c r="K185" i="24"/>
  <c r="C185" i="24"/>
  <c r="B185" i="24" s="1"/>
  <c r="E185" i="24"/>
  <c r="Q185" i="24"/>
  <c r="F185" i="24"/>
  <c r="H185" i="24"/>
  <c r="N185" i="24"/>
  <c r="O185" i="24"/>
  <c r="Q190" i="24"/>
  <c r="P190" i="24"/>
  <c r="F190" i="24"/>
  <c r="C190" i="24"/>
  <c r="B190" i="24" s="1"/>
  <c r="R190" i="24"/>
  <c r="S190" i="24" s="1"/>
  <c r="G190" i="24"/>
  <c r="H190" i="24"/>
  <c r="J190" i="24"/>
  <c r="N190" i="24"/>
  <c r="D190" i="24"/>
  <c r="K190" i="24"/>
  <c r="L190" i="24"/>
  <c r="O190" i="24"/>
  <c r="M190" i="24"/>
  <c r="I190" i="24"/>
  <c r="E190" i="24"/>
  <c r="N196" i="24"/>
  <c r="H196" i="24"/>
  <c r="G196" i="24"/>
  <c r="D196" i="24"/>
  <c r="K196" i="24"/>
  <c r="J196" i="24"/>
  <c r="I196" i="24"/>
  <c r="O196" i="24"/>
  <c r="E196" i="24"/>
  <c r="Q196" i="24"/>
  <c r="F196" i="24"/>
  <c r="L196" i="24"/>
  <c r="R196" i="24"/>
  <c r="S196" i="24" s="1"/>
  <c r="M196" i="24"/>
  <c r="C196" i="24"/>
  <c r="B196" i="24" s="1"/>
  <c r="P196" i="24"/>
  <c r="W164" i="24"/>
  <c r="V164" i="24" s="1"/>
  <c r="W170" i="24"/>
  <c r="V170" i="24" s="1"/>
  <c r="AI171" i="24"/>
  <c r="AI163" i="24"/>
  <c r="AE174" i="24"/>
  <c r="AE175" i="24" s="1"/>
  <c r="AE166" i="24"/>
  <c r="AE158" i="24"/>
  <c r="AA169" i="24"/>
  <c r="AA161" i="24"/>
  <c r="AA156" i="24"/>
  <c r="AA155" i="24" s="1"/>
  <c r="Z173" i="24"/>
  <c r="Z171" i="24"/>
  <c r="Z169" i="24"/>
  <c r="Z167" i="24"/>
  <c r="Z165" i="24"/>
  <c r="Z163" i="24"/>
  <c r="Z161" i="24"/>
  <c r="Z159" i="24"/>
  <c r="Z157" i="24"/>
  <c r="Y174" i="24"/>
  <c r="Y175" i="24" s="1"/>
  <c r="Y172" i="24"/>
  <c r="Y170" i="24"/>
  <c r="Y168" i="24"/>
  <c r="Y166" i="24"/>
  <c r="Y164" i="24"/>
  <c r="Y162" i="24"/>
  <c r="Y160" i="24"/>
  <c r="Y158" i="24"/>
  <c r="Y156" i="24"/>
  <c r="Y155" i="24" s="1"/>
  <c r="X173" i="24"/>
  <c r="X171" i="24"/>
  <c r="X169" i="24"/>
  <c r="X167" i="24"/>
  <c r="X165" i="24"/>
  <c r="X163" i="24"/>
  <c r="X161" i="24"/>
  <c r="X159" i="24"/>
  <c r="X157" i="24"/>
  <c r="P174" i="24"/>
  <c r="P175" i="24" s="1"/>
  <c r="F164" i="24"/>
  <c r="Q157" i="24"/>
  <c r="M168" i="24"/>
  <c r="M193" i="24" s="1"/>
  <c r="G159" i="24"/>
  <c r="L163" i="24"/>
  <c r="L188" i="24" s="1"/>
  <c r="C159" i="24"/>
  <c r="B159" i="24" s="1"/>
  <c r="O166" i="24"/>
  <c r="O191" i="24" s="1"/>
  <c r="E157" i="24"/>
  <c r="F170" i="24"/>
  <c r="F195" i="24" s="1"/>
  <c r="K168" i="24"/>
  <c r="K193" i="24" s="1"/>
  <c r="D168" i="24"/>
  <c r="E162" i="24"/>
  <c r="E187" i="24" s="1"/>
  <c r="R159" i="24"/>
  <c r="S159" i="24" s="1"/>
  <c r="K156" i="24"/>
  <c r="K155" i="24" s="1"/>
  <c r="G170" i="24"/>
  <c r="G195" i="24" s="1"/>
  <c r="I170" i="24"/>
  <c r="I195" i="24" s="1"/>
  <c r="J164" i="24"/>
  <c r="M158" i="24"/>
  <c r="Q156" i="24"/>
  <c r="Q155" i="24" s="1"/>
  <c r="K188" i="24"/>
  <c r="N188" i="24"/>
  <c r="F188" i="24"/>
  <c r="I193" i="24"/>
  <c r="F193" i="24"/>
  <c r="E193" i="24"/>
  <c r="C193" i="24"/>
  <c r="B193" i="24" s="1"/>
  <c r="D193" i="24"/>
  <c r="O193" i="24"/>
  <c r="O198" i="24"/>
  <c r="D198" i="24"/>
  <c r="P198" i="24"/>
  <c r="F198" i="24"/>
  <c r="J198" i="24"/>
  <c r="I198" i="24"/>
  <c r="AA159" i="22"/>
  <c r="AI159" i="22"/>
  <c r="Z159" i="22"/>
  <c r="AH159" i="22"/>
  <c r="Y159" i="22"/>
  <c r="AG159" i="22"/>
  <c r="X159" i="22"/>
  <c r="AF159" i="22"/>
  <c r="W159" i="22"/>
  <c r="V159" i="22" s="1"/>
  <c r="AE159" i="22"/>
  <c r="AD159" i="22"/>
  <c r="AL159" i="22"/>
  <c r="AM159" i="22" s="1"/>
  <c r="AC159" i="22"/>
  <c r="AK159" i="22"/>
  <c r="AB159" i="22"/>
  <c r="AJ159" i="22"/>
  <c r="AB182" i="22"/>
  <c r="AJ182" i="22"/>
  <c r="AA182" i="22"/>
  <c r="AI182" i="22"/>
  <c r="Z182" i="22"/>
  <c r="AH182" i="22"/>
  <c r="Y182" i="22"/>
  <c r="AG182" i="22"/>
  <c r="X182" i="22"/>
  <c r="AF182" i="22"/>
  <c r="W182" i="22"/>
  <c r="V182" i="22" s="1"/>
  <c r="AE182" i="22"/>
  <c r="AD182" i="22"/>
  <c r="AL182" i="22"/>
  <c r="AM182" i="22" s="1"/>
  <c r="AC182" i="22"/>
  <c r="AK182" i="22"/>
  <c r="W139" i="22"/>
  <c r="V139" i="22" s="1"/>
  <c r="AE139" i="22"/>
  <c r="AD139" i="22"/>
  <c r="AL139" i="22"/>
  <c r="AM139" i="22" s="1"/>
  <c r="AC139" i="22"/>
  <c r="AK139" i="22"/>
  <c r="AB139" i="22"/>
  <c r="AJ139" i="22"/>
  <c r="AA139" i="22"/>
  <c r="AI139" i="22"/>
  <c r="Z139" i="22"/>
  <c r="AH139" i="22"/>
  <c r="Y139" i="22"/>
  <c r="AG139" i="22"/>
  <c r="X139" i="22"/>
  <c r="AF139" i="22"/>
  <c r="W149" i="22"/>
  <c r="AE149" i="22"/>
  <c r="AE150" i="22" s="1"/>
  <c r="AD149" i="22"/>
  <c r="AD150" i="22" s="1"/>
  <c r="AL149" i="22"/>
  <c r="AC149" i="22"/>
  <c r="AC150" i="22" s="1"/>
  <c r="AK149" i="22"/>
  <c r="AK150" i="22" s="1"/>
  <c r="AB149" i="22"/>
  <c r="AB150" i="22" s="1"/>
  <c r="AJ149" i="22"/>
  <c r="AJ150" i="22" s="1"/>
  <c r="AA149" i="22"/>
  <c r="AA150" i="22" s="1"/>
  <c r="AI149" i="22"/>
  <c r="AI150" i="22" s="1"/>
  <c r="Z149" i="22"/>
  <c r="Z150" i="22" s="1"/>
  <c r="AH149" i="22"/>
  <c r="AH150" i="22" s="1"/>
  <c r="Y149" i="22"/>
  <c r="Y150" i="22" s="1"/>
  <c r="AG149" i="22"/>
  <c r="AG150" i="22" s="1"/>
  <c r="X149" i="22"/>
  <c r="X150" i="22" s="1"/>
  <c r="AF149" i="22"/>
  <c r="AF150" i="22" s="1"/>
  <c r="AC95" i="22"/>
  <c r="AK95" i="22"/>
  <c r="AB95" i="22"/>
  <c r="AJ95" i="22"/>
  <c r="AA95" i="22"/>
  <c r="AI95" i="22"/>
  <c r="Z95" i="22"/>
  <c r="AH95" i="22"/>
  <c r="Y95" i="22"/>
  <c r="AG95" i="22"/>
  <c r="X95" i="22"/>
  <c r="AF95" i="22"/>
  <c r="W95" i="22"/>
  <c r="V95" i="22" s="1"/>
  <c r="AE95" i="22"/>
  <c r="AD95" i="22"/>
  <c r="AL95" i="22"/>
  <c r="AM95" i="22" s="1"/>
  <c r="AA166" i="22"/>
  <c r="AI166" i="22"/>
  <c r="Z166" i="22"/>
  <c r="AH166" i="22"/>
  <c r="Y166" i="22"/>
  <c r="AG166" i="22"/>
  <c r="X166" i="22"/>
  <c r="AF166" i="22"/>
  <c r="W166" i="22"/>
  <c r="V166" i="22" s="1"/>
  <c r="AE166" i="22"/>
  <c r="AD166" i="22"/>
  <c r="AL166" i="22"/>
  <c r="AM166" i="22" s="1"/>
  <c r="AC166" i="22"/>
  <c r="AK166" i="22"/>
  <c r="AB166" i="22"/>
  <c r="AJ166" i="22"/>
  <c r="AD119" i="24"/>
  <c r="AL119" i="24"/>
  <c r="AM119" i="24" s="1"/>
  <c r="AC119" i="24"/>
  <c r="AK119" i="24"/>
  <c r="AB119" i="24"/>
  <c r="AJ119" i="24"/>
  <c r="AA119" i="24"/>
  <c r="AI119" i="24"/>
  <c r="Z119" i="24"/>
  <c r="AH119" i="24"/>
  <c r="Y119" i="24"/>
  <c r="AG119" i="24"/>
  <c r="X119" i="24"/>
  <c r="AF119" i="24"/>
  <c r="W119" i="24"/>
  <c r="V119" i="24" s="1"/>
  <c r="AE119" i="24"/>
  <c r="AD122" i="24"/>
  <c r="AL122" i="24"/>
  <c r="AM122" i="24" s="1"/>
  <c r="AC122" i="24"/>
  <c r="AK122" i="24"/>
  <c r="AB122" i="24"/>
  <c r="AJ122" i="24"/>
  <c r="AA122" i="24"/>
  <c r="AI122" i="24"/>
  <c r="Z122" i="24"/>
  <c r="AH122" i="24"/>
  <c r="Y122" i="24"/>
  <c r="AG122" i="24"/>
  <c r="X122" i="24"/>
  <c r="AF122" i="24"/>
  <c r="W122" i="24"/>
  <c r="V122" i="24" s="1"/>
  <c r="AE122" i="24"/>
  <c r="W137" i="22"/>
  <c r="V137" i="22" s="1"/>
  <c r="AE137" i="22"/>
  <c r="AD137" i="22"/>
  <c r="AL137" i="22"/>
  <c r="AM137" i="22" s="1"/>
  <c r="AC137" i="22"/>
  <c r="AK137" i="22"/>
  <c r="AB137" i="22"/>
  <c r="AJ137" i="22"/>
  <c r="AA137" i="22"/>
  <c r="AI137" i="22"/>
  <c r="Z137" i="22"/>
  <c r="AH137" i="22"/>
  <c r="Y137" i="22"/>
  <c r="AG137" i="22"/>
  <c r="X137" i="22"/>
  <c r="AF137" i="22"/>
  <c r="AD81" i="22"/>
  <c r="AD80" i="22" s="1"/>
  <c r="AL81" i="22"/>
  <c r="AC81" i="22"/>
  <c r="AC80" i="22" s="1"/>
  <c r="AK81" i="22"/>
  <c r="AK80" i="22" s="1"/>
  <c r="AB81" i="22"/>
  <c r="AB80" i="22" s="1"/>
  <c r="AJ81" i="22"/>
  <c r="AJ80" i="22" s="1"/>
  <c r="AA81" i="22"/>
  <c r="AA80" i="22" s="1"/>
  <c r="AI81" i="22"/>
  <c r="AI80" i="22" s="1"/>
  <c r="Z81" i="22"/>
  <c r="Z80" i="22" s="1"/>
  <c r="AH81" i="22"/>
  <c r="AH80" i="22" s="1"/>
  <c r="Y81" i="22"/>
  <c r="Y80" i="22" s="1"/>
  <c r="AG81" i="22"/>
  <c r="AG80" i="22" s="1"/>
  <c r="X81" i="22"/>
  <c r="X80" i="22" s="1"/>
  <c r="AF81" i="22"/>
  <c r="AF80" i="22" s="1"/>
  <c r="AE81" i="22"/>
  <c r="AE80" i="22" s="1"/>
  <c r="W81" i="22"/>
  <c r="AA161" i="22"/>
  <c r="AI161" i="22"/>
  <c r="Z161" i="22"/>
  <c r="AH161" i="22"/>
  <c r="Y161" i="22"/>
  <c r="AG161" i="22"/>
  <c r="X161" i="22"/>
  <c r="AF161" i="22"/>
  <c r="W161" i="22"/>
  <c r="V161" i="22" s="1"/>
  <c r="AE161" i="22"/>
  <c r="AD161" i="22"/>
  <c r="AL161" i="22"/>
  <c r="AM161" i="22" s="1"/>
  <c r="AC161" i="22"/>
  <c r="AK161" i="22"/>
  <c r="AB161" i="22"/>
  <c r="AJ161" i="22"/>
  <c r="AC85" i="22"/>
  <c r="AK85" i="22"/>
  <c r="AB85" i="22"/>
  <c r="AJ85" i="22"/>
  <c r="AA85" i="22"/>
  <c r="AI85" i="22"/>
  <c r="Z85" i="22"/>
  <c r="AH85" i="22"/>
  <c r="Y85" i="22"/>
  <c r="AG85" i="22"/>
  <c r="X85" i="22"/>
  <c r="AF85" i="22"/>
  <c r="W85" i="22"/>
  <c r="V85" i="22" s="1"/>
  <c r="AE85" i="22"/>
  <c r="AD85" i="22"/>
  <c r="AL85" i="22"/>
  <c r="AM85" i="22" s="1"/>
  <c r="AA165" i="22"/>
  <c r="AI165" i="22"/>
  <c r="Z165" i="22"/>
  <c r="AH165" i="22"/>
  <c r="Y165" i="22"/>
  <c r="AG165" i="22"/>
  <c r="X165" i="22"/>
  <c r="AF165" i="22"/>
  <c r="W165" i="22"/>
  <c r="V165" i="22" s="1"/>
  <c r="AE165" i="22"/>
  <c r="AD165" i="22"/>
  <c r="AL165" i="22"/>
  <c r="AM165" i="22" s="1"/>
  <c r="AC165" i="22"/>
  <c r="AK165" i="22"/>
  <c r="AB165" i="22"/>
  <c r="AJ165" i="22"/>
  <c r="M183" i="24"/>
  <c r="E183" i="24"/>
  <c r="L183" i="24"/>
  <c r="G183" i="24"/>
  <c r="O183" i="24"/>
  <c r="F183" i="24"/>
  <c r="D183" i="24"/>
  <c r="I183" i="24"/>
  <c r="H183" i="24"/>
  <c r="J183" i="24"/>
  <c r="C183" i="24"/>
  <c r="B183" i="24" s="1"/>
  <c r="N183" i="24"/>
  <c r="Q183" i="24"/>
  <c r="P183" i="24"/>
  <c r="R183" i="24"/>
  <c r="S183" i="24" s="1"/>
  <c r="K183" i="24"/>
  <c r="N192" i="24"/>
  <c r="J192" i="24"/>
  <c r="P192" i="24"/>
  <c r="D192" i="24"/>
  <c r="I192" i="24"/>
  <c r="E192" i="24"/>
  <c r="F192" i="24"/>
  <c r="H192" i="24"/>
  <c r="C192" i="24"/>
  <c r="B192" i="24" s="1"/>
  <c r="R192" i="24"/>
  <c r="S192" i="24" s="1"/>
  <c r="G192" i="24"/>
  <c r="M192" i="24"/>
  <c r="O192" i="24"/>
  <c r="K192" i="24"/>
  <c r="Q192" i="24"/>
  <c r="L192" i="24"/>
  <c r="W168" i="24"/>
  <c r="V168" i="24" s="1"/>
  <c r="W174" i="24"/>
  <c r="AI172" i="24"/>
  <c r="AI164" i="24"/>
  <c r="AF156" i="24"/>
  <c r="AF155" i="24" s="1"/>
  <c r="AE167" i="24"/>
  <c r="AE159" i="24"/>
  <c r="AA170" i="24"/>
  <c r="AA162" i="24"/>
  <c r="AE156" i="24"/>
  <c r="AE155" i="24" s="1"/>
  <c r="AD173" i="24"/>
  <c r="AD171" i="24"/>
  <c r="AD169" i="24"/>
  <c r="AD167" i="24"/>
  <c r="AD165" i="24"/>
  <c r="AD163" i="24"/>
  <c r="AD161" i="24"/>
  <c r="AD159" i="24"/>
  <c r="AD157" i="24"/>
  <c r="AC174" i="24"/>
  <c r="AC175" i="24" s="1"/>
  <c r="AC172" i="24"/>
  <c r="AC170" i="24"/>
  <c r="AC168" i="24"/>
  <c r="AC166" i="24"/>
  <c r="AC164" i="24"/>
  <c r="AC162" i="24"/>
  <c r="AC160" i="24"/>
  <c r="AC158" i="24"/>
  <c r="AC156" i="24"/>
  <c r="AC155" i="24" s="1"/>
  <c r="AB173" i="24"/>
  <c r="AB171" i="24"/>
  <c r="AB169" i="24"/>
  <c r="AB167" i="24"/>
  <c r="AB165" i="24"/>
  <c r="AB163" i="24"/>
  <c r="AB161" i="24"/>
  <c r="AB159" i="24"/>
  <c r="AB157" i="24"/>
  <c r="K159" i="24"/>
  <c r="L157" i="24"/>
  <c r="R157" i="24"/>
  <c r="S157" i="24" s="1"/>
  <c r="G157" i="24"/>
  <c r="G173" i="24"/>
  <c r="G198" i="24" s="1"/>
  <c r="E173" i="24"/>
  <c r="E198" i="24" s="1"/>
  <c r="J168" i="24"/>
  <c r="J193" i="24" s="1"/>
  <c r="M174" i="24"/>
  <c r="M175" i="24" s="1"/>
  <c r="N168" i="24"/>
  <c r="N193" i="24" s="1"/>
  <c r="O164" i="24"/>
  <c r="D163" i="24"/>
  <c r="D188" i="24" s="1"/>
  <c r="L173" i="24"/>
  <c r="L198" i="24" s="1"/>
  <c r="K166" i="24"/>
  <c r="K191" i="24" s="1"/>
  <c r="J159" i="24"/>
  <c r="L174" i="24"/>
  <c r="L175" i="24" s="1"/>
  <c r="H174" i="24"/>
  <c r="H175" i="24" s="1"/>
  <c r="G168" i="24"/>
  <c r="G193" i="24" s="1"/>
  <c r="P161" i="24"/>
  <c r="P186" i="24" s="1"/>
  <c r="Q173" i="24"/>
  <c r="Q198" i="24" s="1"/>
  <c r="R172" i="24"/>
  <c r="S172" i="24" s="1"/>
  <c r="B21" i="28"/>
  <c r="E27" i="28"/>
  <c r="D24" i="28"/>
  <c r="G26" i="28"/>
  <c r="G22" i="28"/>
  <c r="E22" i="28"/>
  <c r="H21" i="28"/>
  <c r="B25" i="28"/>
  <c r="C27" i="28"/>
  <c r="F21" i="28"/>
  <c r="F22" i="28"/>
  <c r="I28" i="28"/>
  <c r="E21" i="28"/>
  <c r="D26" i="28"/>
  <c r="G27" i="28"/>
  <c r="G23" i="28"/>
  <c r="E25" i="28"/>
  <c r="H23" i="28"/>
  <c r="B26" i="28"/>
  <c r="B22" i="28"/>
  <c r="D27" i="28"/>
  <c r="C28" i="28"/>
  <c r="C24" i="28"/>
  <c r="E26" i="28"/>
  <c r="H24" i="28"/>
  <c r="F26" i="28"/>
  <c r="I21" i="28"/>
  <c r="E23" i="28"/>
  <c r="D28" i="28"/>
  <c r="G28" i="28"/>
  <c r="G24" i="28"/>
  <c r="I27" i="28"/>
  <c r="H25" i="28"/>
  <c r="B27" i="28"/>
  <c r="B23" i="28"/>
  <c r="C23" i="28"/>
  <c r="I24" i="28"/>
  <c r="I22" i="28"/>
  <c r="D21" i="28"/>
  <c r="C25" i="28"/>
  <c r="C21" i="28"/>
  <c r="H26" i="28"/>
  <c r="F27" i="28"/>
  <c r="F23" i="28"/>
  <c r="D25" i="28"/>
  <c r="I26" i="28"/>
  <c r="E24" i="28"/>
  <c r="D22" i="28"/>
  <c r="G25" i="28"/>
  <c r="G21" i="28"/>
  <c r="H27" i="28"/>
  <c r="B28" i="28"/>
  <c r="B24" i="28"/>
  <c r="I23" i="28"/>
  <c r="F25" i="28"/>
  <c r="E28" i="28"/>
  <c r="I25" i="28"/>
  <c r="D23" i="28"/>
  <c r="C26" i="28"/>
  <c r="C22" i="28"/>
  <c r="H28" i="28"/>
  <c r="F28" i="28"/>
  <c r="F24" i="28"/>
  <c r="H22" i="28"/>
  <c r="AC84" i="22"/>
  <c r="AK84" i="22"/>
  <c r="AB84" i="22"/>
  <c r="AJ84" i="22"/>
  <c r="AA84" i="22"/>
  <c r="AI84" i="22"/>
  <c r="Z84" i="22"/>
  <c r="AH84" i="22"/>
  <c r="Y84" i="22"/>
  <c r="AG84" i="22"/>
  <c r="X84" i="22"/>
  <c r="AF84" i="22"/>
  <c r="W84" i="22"/>
  <c r="V84" i="22" s="1"/>
  <c r="AE84" i="22"/>
  <c r="AD84" i="22"/>
  <c r="AL84" i="22"/>
  <c r="AM84" i="22" s="1"/>
  <c r="W132" i="22"/>
  <c r="V132" i="22" s="1"/>
  <c r="AE132" i="22"/>
  <c r="AD132" i="22"/>
  <c r="AL132" i="22"/>
  <c r="AM132" i="22" s="1"/>
  <c r="AC132" i="22"/>
  <c r="AK132" i="22"/>
  <c r="AB132" i="22"/>
  <c r="AJ132" i="22"/>
  <c r="AA132" i="22"/>
  <c r="AI132" i="22"/>
  <c r="Z132" i="22"/>
  <c r="AH132" i="22"/>
  <c r="Y132" i="22"/>
  <c r="AG132" i="22"/>
  <c r="X132" i="22"/>
  <c r="AF132" i="22"/>
  <c r="AA164" i="22"/>
  <c r="AI164" i="22"/>
  <c r="Z164" i="22"/>
  <c r="AH164" i="22"/>
  <c r="Y164" i="22"/>
  <c r="AG164" i="22"/>
  <c r="X164" i="22"/>
  <c r="AF164" i="22"/>
  <c r="W164" i="22"/>
  <c r="V164" i="22" s="1"/>
  <c r="AE164" i="22"/>
  <c r="AD164" i="22"/>
  <c r="AL164" i="22"/>
  <c r="AM164" i="22" s="1"/>
  <c r="AC164" i="22"/>
  <c r="AK164" i="22"/>
  <c r="AB164" i="22"/>
  <c r="AJ164" i="22"/>
  <c r="X74" i="22"/>
  <c r="X75" i="22" s="1"/>
  <c r="AF74" i="22"/>
  <c r="AF75" i="22" s="1"/>
  <c r="W74" i="22"/>
  <c r="AE74" i="22"/>
  <c r="AE75" i="22" s="1"/>
  <c r="AD74" i="22"/>
  <c r="AD75" i="22" s="1"/>
  <c r="AL74" i="22"/>
  <c r="AM74" i="22" s="1"/>
  <c r="AM75" i="22" s="1"/>
  <c r="AC74" i="22"/>
  <c r="AC75" i="22" s="1"/>
  <c r="AK74" i="22"/>
  <c r="AK75" i="22" s="1"/>
  <c r="AB74" i="22"/>
  <c r="AB75" i="22" s="1"/>
  <c r="AJ74" i="22"/>
  <c r="AJ75" i="22" s="1"/>
  <c r="AA74" i="22"/>
  <c r="AA75" i="22" s="1"/>
  <c r="AI74" i="22"/>
  <c r="AI75" i="22" s="1"/>
  <c r="Z74" i="22"/>
  <c r="Z75" i="22" s="1"/>
  <c r="AH74" i="22"/>
  <c r="AH75" i="22" s="1"/>
  <c r="Y74" i="22"/>
  <c r="Y75" i="22" s="1"/>
  <c r="AG74" i="22"/>
  <c r="AG75" i="22" s="1"/>
  <c r="W145" i="22"/>
  <c r="V145" i="22" s="1"/>
  <c r="AE145" i="22"/>
  <c r="AD145" i="22"/>
  <c r="AL145" i="22"/>
  <c r="AM145" i="22" s="1"/>
  <c r="AC145" i="22"/>
  <c r="AK145" i="22"/>
  <c r="AB145" i="22"/>
  <c r="AJ145" i="22"/>
  <c r="AA145" i="22"/>
  <c r="AI145" i="22"/>
  <c r="Z145" i="22"/>
  <c r="AH145" i="22"/>
  <c r="Y145" i="22"/>
  <c r="AG145" i="22"/>
  <c r="X145" i="22"/>
  <c r="AF145" i="22"/>
  <c r="AB191" i="22"/>
  <c r="AJ191" i="22"/>
  <c r="AA191" i="22"/>
  <c r="AI191" i="22"/>
  <c r="Z191" i="22"/>
  <c r="AH191" i="22"/>
  <c r="Y191" i="22"/>
  <c r="AG191" i="22"/>
  <c r="X191" i="22"/>
  <c r="AF191" i="22"/>
  <c r="W191" i="22"/>
  <c r="V191" i="22" s="1"/>
  <c r="AE191" i="22"/>
  <c r="AD191" i="22"/>
  <c r="AL191" i="22"/>
  <c r="AM191" i="22" s="1"/>
  <c r="AC191" i="22"/>
  <c r="AK191" i="22"/>
  <c r="AB194" i="22"/>
  <c r="AJ194" i="22"/>
  <c r="AA194" i="22"/>
  <c r="AI194" i="22"/>
  <c r="Z194" i="22"/>
  <c r="AH194" i="22"/>
  <c r="Y194" i="22"/>
  <c r="AG194" i="22"/>
  <c r="X194" i="22"/>
  <c r="AF194" i="22"/>
  <c r="W194" i="22"/>
  <c r="V194" i="22" s="1"/>
  <c r="AE194" i="22"/>
  <c r="AD194" i="22"/>
  <c r="AL194" i="22"/>
  <c r="AM194" i="22" s="1"/>
  <c r="AC194" i="22"/>
  <c r="AK194" i="22"/>
  <c r="AB197" i="22"/>
  <c r="AJ197" i="22"/>
  <c r="AA197" i="22"/>
  <c r="AI197" i="22"/>
  <c r="Z197" i="22"/>
  <c r="AH197" i="22"/>
  <c r="Y197" i="22"/>
  <c r="AG197" i="22"/>
  <c r="X197" i="22"/>
  <c r="AF197" i="22"/>
  <c r="W197" i="22"/>
  <c r="V197" i="22" s="1"/>
  <c r="AE197" i="22"/>
  <c r="AD197" i="22"/>
  <c r="AL197" i="22"/>
  <c r="AM197" i="22" s="1"/>
  <c r="AC197" i="22"/>
  <c r="AK197" i="22"/>
  <c r="AA162" i="22"/>
  <c r="AI162" i="22"/>
  <c r="Z162" i="22"/>
  <c r="AH162" i="22"/>
  <c r="Y162" i="22"/>
  <c r="AG162" i="22"/>
  <c r="X162" i="22"/>
  <c r="AF162" i="22"/>
  <c r="W162" i="22"/>
  <c r="V162" i="22" s="1"/>
  <c r="AE162" i="22"/>
  <c r="AD162" i="22"/>
  <c r="AL162" i="22"/>
  <c r="AM162" i="22" s="1"/>
  <c r="AC162" i="22"/>
  <c r="AK162" i="22"/>
  <c r="AB162" i="22"/>
  <c r="AJ162" i="22"/>
  <c r="AC181" i="22"/>
  <c r="AC180" i="22" s="1"/>
  <c r="AK181" i="22"/>
  <c r="AK180" i="22" s="1"/>
  <c r="AB181" i="22"/>
  <c r="AB180" i="22" s="1"/>
  <c r="AJ181" i="22"/>
  <c r="AJ180" i="22" s="1"/>
  <c r="AA181" i="22"/>
  <c r="AA180" i="22" s="1"/>
  <c r="AI181" i="22"/>
  <c r="AI180" i="22" s="1"/>
  <c r="Z181" i="22"/>
  <c r="Z180" i="22" s="1"/>
  <c r="AH181" i="22"/>
  <c r="AH180" i="22" s="1"/>
  <c r="Y181" i="22"/>
  <c r="Y180" i="22" s="1"/>
  <c r="AG181" i="22"/>
  <c r="AG180" i="22" s="1"/>
  <c r="X181" i="22"/>
  <c r="X180" i="22" s="1"/>
  <c r="AF181" i="22"/>
  <c r="AF180" i="22" s="1"/>
  <c r="AE181" i="22"/>
  <c r="AE180" i="22" s="1"/>
  <c r="W181" i="22"/>
  <c r="AD181" i="22"/>
  <c r="AD180" i="22" s="1"/>
  <c r="AL181" i="22"/>
  <c r="AC86" i="22"/>
  <c r="AK86" i="22"/>
  <c r="AB86" i="22"/>
  <c r="AJ86" i="22"/>
  <c r="AA86" i="22"/>
  <c r="AI86" i="22"/>
  <c r="Z86" i="22"/>
  <c r="AH86" i="22"/>
  <c r="Y86" i="22"/>
  <c r="AG86" i="22"/>
  <c r="X86" i="22"/>
  <c r="AF86" i="22"/>
  <c r="W86" i="22"/>
  <c r="V86" i="22" s="1"/>
  <c r="AE86" i="22"/>
  <c r="AD86" i="22"/>
  <c r="AL86" i="22"/>
  <c r="AM86" i="22" s="1"/>
  <c r="AD110" i="24"/>
  <c r="AL110" i="24"/>
  <c r="AM110" i="24" s="1"/>
  <c r="AC110" i="24"/>
  <c r="AK110" i="24"/>
  <c r="AB110" i="24"/>
  <c r="AJ110" i="24"/>
  <c r="AA110" i="24"/>
  <c r="AI110" i="24"/>
  <c r="Z110" i="24"/>
  <c r="AH110" i="24"/>
  <c r="Y110" i="24"/>
  <c r="AG110" i="24"/>
  <c r="X110" i="24"/>
  <c r="AF110" i="24"/>
  <c r="W110" i="24"/>
  <c r="V110" i="24" s="1"/>
  <c r="AE110" i="24"/>
  <c r="AD115" i="24"/>
  <c r="AL115" i="24"/>
  <c r="AM115" i="24" s="1"/>
  <c r="AC115" i="24"/>
  <c r="AK115" i="24"/>
  <c r="AB115" i="24"/>
  <c r="AJ115" i="24"/>
  <c r="AA115" i="24"/>
  <c r="AI115" i="24"/>
  <c r="Z115" i="24"/>
  <c r="AH115" i="24"/>
  <c r="Y115" i="24"/>
  <c r="AG115" i="24"/>
  <c r="X115" i="24"/>
  <c r="AF115" i="24"/>
  <c r="W115" i="24"/>
  <c r="V115" i="24" s="1"/>
  <c r="AE115" i="24"/>
  <c r="W133" i="22"/>
  <c r="V133" i="22" s="1"/>
  <c r="AE133" i="22"/>
  <c r="AD133" i="22"/>
  <c r="AL133" i="22"/>
  <c r="AM133" i="22" s="1"/>
  <c r="AC133" i="22"/>
  <c r="AK133" i="22"/>
  <c r="AB133" i="22"/>
  <c r="AJ133" i="22"/>
  <c r="AA133" i="22"/>
  <c r="AI133" i="22"/>
  <c r="Z133" i="22"/>
  <c r="AH133" i="22"/>
  <c r="Y133" i="22"/>
  <c r="AG133" i="22"/>
  <c r="X133" i="22"/>
  <c r="AF133" i="22"/>
  <c r="AA171" i="22"/>
  <c r="AI171" i="22"/>
  <c r="Z171" i="22"/>
  <c r="AH171" i="22"/>
  <c r="Y171" i="22"/>
  <c r="AG171" i="22"/>
  <c r="X171" i="22"/>
  <c r="AF171" i="22"/>
  <c r="W171" i="22"/>
  <c r="V171" i="22" s="1"/>
  <c r="AE171" i="22"/>
  <c r="AD171" i="22"/>
  <c r="AL171" i="22"/>
  <c r="AM171" i="22" s="1"/>
  <c r="AC171" i="22"/>
  <c r="AK171" i="22"/>
  <c r="AB171" i="22"/>
  <c r="AJ171" i="22"/>
  <c r="AD117" i="24"/>
  <c r="AL117" i="24"/>
  <c r="AM117" i="24" s="1"/>
  <c r="AC117" i="24"/>
  <c r="AK117" i="24"/>
  <c r="AB117" i="24"/>
  <c r="AJ117" i="24"/>
  <c r="AA117" i="24"/>
  <c r="AI117" i="24"/>
  <c r="Z117" i="24"/>
  <c r="AH117" i="24"/>
  <c r="Y117" i="24"/>
  <c r="AG117" i="24"/>
  <c r="X117" i="24"/>
  <c r="AF117" i="24"/>
  <c r="W117" i="24"/>
  <c r="V117" i="24" s="1"/>
  <c r="AE117" i="24"/>
  <c r="W172" i="24"/>
  <c r="V172" i="24" s="1"/>
  <c r="W159" i="24"/>
  <c r="V159" i="24" s="1"/>
  <c r="AI173" i="24"/>
  <c r="AI165" i="24"/>
  <c r="AI157" i="24"/>
  <c r="AE168" i="24"/>
  <c r="AE160" i="24"/>
  <c r="AA171" i="24"/>
  <c r="AA163" i="24"/>
  <c r="AI156" i="24"/>
  <c r="AI155" i="24" s="1"/>
  <c r="AH173" i="24"/>
  <c r="AH171" i="24"/>
  <c r="AH169" i="24"/>
  <c r="AH167" i="24"/>
  <c r="AH165" i="24"/>
  <c r="AH163" i="24"/>
  <c r="AH161" i="24"/>
  <c r="AH159" i="24"/>
  <c r="AH157" i="24"/>
  <c r="AG174" i="24"/>
  <c r="AG175" i="24" s="1"/>
  <c r="AG172" i="24"/>
  <c r="AG170" i="24"/>
  <c r="AG168" i="24"/>
  <c r="AG166" i="24"/>
  <c r="AG164" i="24"/>
  <c r="AG162" i="24"/>
  <c r="AG160" i="24"/>
  <c r="AG158" i="24"/>
  <c r="AG156" i="24"/>
  <c r="AG155" i="24" s="1"/>
  <c r="AF173" i="24"/>
  <c r="AF171" i="24"/>
  <c r="AF169" i="24"/>
  <c r="AF167" i="24"/>
  <c r="AF165" i="24"/>
  <c r="AF163" i="24"/>
  <c r="AF161" i="24"/>
  <c r="AF159" i="24"/>
  <c r="AF157" i="24"/>
  <c r="P163" i="24"/>
  <c r="P188" i="24" s="1"/>
  <c r="K157" i="24"/>
  <c r="K173" i="24"/>
  <c r="K198" i="24" s="1"/>
  <c r="E174" i="24"/>
  <c r="E175" i="24" s="1"/>
  <c r="P168" i="24"/>
  <c r="P193" i="24" s="1"/>
  <c r="I174" i="24"/>
  <c r="I175" i="24" s="1"/>
  <c r="H168" i="24"/>
  <c r="H193" i="24" s="1"/>
  <c r="J157" i="24"/>
  <c r="C157" i="24"/>
  <c r="B157" i="24" s="1"/>
  <c r="C173" i="24"/>
  <c r="B173" i="24" s="1"/>
  <c r="K164" i="24"/>
  <c r="N162" i="24"/>
  <c r="N187" i="24" s="1"/>
  <c r="L172" i="24"/>
  <c r="L169" i="24"/>
  <c r="M163" i="24"/>
  <c r="M188" i="24" s="1"/>
  <c r="G166" i="24"/>
  <c r="G191" i="24" s="1"/>
  <c r="E159" i="24"/>
  <c r="Q168" i="24"/>
  <c r="Q193" i="24" s="1"/>
  <c r="H162" i="24"/>
  <c r="H187" i="24" s="1"/>
  <c r="AC88" i="22"/>
  <c r="AK88" i="22"/>
  <c r="AB88" i="22"/>
  <c r="AJ88" i="22"/>
  <c r="AA88" i="22"/>
  <c r="AI88" i="22"/>
  <c r="Z88" i="22"/>
  <c r="AH88" i="22"/>
  <c r="Y88" i="22"/>
  <c r="AG88" i="22"/>
  <c r="X88" i="22"/>
  <c r="AF88" i="22"/>
  <c r="W88" i="22"/>
  <c r="V88" i="22" s="1"/>
  <c r="AE88" i="22"/>
  <c r="AD88" i="22"/>
  <c r="AL88" i="22"/>
  <c r="AM88" i="22" s="1"/>
  <c r="AA168" i="22"/>
  <c r="AI168" i="22"/>
  <c r="Z168" i="22"/>
  <c r="AH168" i="22"/>
  <c r="Y168" i="22"/>
  <c r="AG168" i="22"/>
  <c r="X168" i="22"/>
  <c r="AF168" i="22"/>
  <c r="W168" i="22"/>
  <c r="V168" i="22" s="1"/>
  <c r="AE168" i="22"/>
  <c r="AD168" i="22"/>
  <c r="AL168" i="22"/>
  <c r="AM168" i="22" s="1"/>
  <c r="AC168" i="22"/>
  <c r="AK168" i="22"/>
  <c r="AB168" i="22"/>
  <c r="AJ168" i="22"/>
  <c r="W148" i="22"/>
  <c r="V148" i="22" s="1"/>
  <c r="AE148" i="22"/>
  <c r="AD148" i="22"/>
  <c r="AL148" i="22"/>
  <c r="AM148" i="22" s="1"/>
  <c r="AC148" i="22"/>
  <c r="AK148" i="22"/>
  <c r="AB148" i="22"/>
  <c r="AJ148" i="22"/>
  <c r="AA148" i="22"/>
  <c r="AI148" i="22"/>
  <c r="Z148" i="22"/>
  <c r="AH148" i="22"/>
  <c r="Y148" i="22"/>
  <c r="AG148" i="22"/>
  <c r="X148" i="22"/>
  <c r="AF148" i="22"/>
  <c r="Y59" i="22"/>
  <c r="AG59" i="22"/>
  <c r="X59" i="22"/>
  <c r="AF59" i="22"/>
  <c r="W59" i="22"/>
  <c r="V59" i="22" s="1"/>
  <c r="AE59" i="22"/>
  <c r="AD59" i="22"/>
  <c r="AL59" i="22"/>
  <c r="AM59" i="22" s="1"/>
  <c r="AC59" i="22"/>
  <c r="AK59" i="22"/>
  <c r="AB59" i="22"/>
  <c r="AJ59" i="22"/>
  <c r="AA59" i="22"/>
  <c r="AI59" i="22"/>
  <c r="Z59" i="22"/>
  <c r="AH59" i="22"/>
  <c r="Y57" i="22"/>
  <c r="AG57" i="22"/>
  <c r="X57" i="22"/>
  <c r="AF57" i="22"/>
  <c r="W57" i="22"/>
  <c r="V57" i="22" s="1"/>
  <c r="AE57" i="22"/>
  <c r="AD57" i="22"/>
  <c r="AL57" i="22"/>
  <c r="AM57" i="22" s="1"/>
  <c r="AC57" i="22"/>
  <c r="AK57" i="22"/>
  <c r="AB57" i="22"/>
  <c r="AJ57" i="22"/>
  <c r="AA57" i="22"/>
  <c r="AI57" i="22"/>
  <c r="Z57" i="22"/>
  <c r="AH57" i="22"/>
  <c r="Y64" i="22"/>
  <c r="AG64" i="22"/>
  <c r="X64" i="22"/>
  <c r="AF64" i="22"/>
  <c r="W64" i="22"/>
  <c r="V64" i="22" s="1"/>
  <c r="AE64" i="22"/>
  <c r="AD64" i="22"/>
  <c r="AL64" i="22"/>
  <c r="AM64" i="22" s="1"/>
  <c r="AC64" i="22"/>
  <c r="AA64" i="22"/>
  <c r="AJ64" i="22"/>
  <c r="AI64" i="22"/>
  <c r="AH64" i="22"/>
  <c r="AB64" i="22"/>
  <c r="Z64" i="22"/>
  <c r="AK64" i="22"/>
  <c r="AA170" i="22"/>
  <c r="AI170" i="22"/>
  <c r="Z170" i="22"/>
  <c r="AH170" i="22"/>
  <c r="Y170" i="22"/>
  <c r="AG170" i="22"/>
  <c r="X170" i="22"/>
  <c r="AF170" i="22"/>
  <c r="W170" i="22"/>
  <c r="V170" i="22" s="1"/>
  <c r="AE170" i="22"/>
  <c r="AD170" i="22"/>
  <c r="AL170" i="22"/>
  <c r="AM170" i="22" s="1"/>
  <c r="AC170" i="22"/>
  <c r="AK170" i="22"/>
  <c r="AB170" i="22"/>
  <c r="AJ170" i="22"/>
  <c r="AD116" i="24"/>
  <c r="AL116" i="24"/>
  <c r="AM116" i="24" s="1"/>
  <c r="AC116" i="24"/>
  <c r="AK116" i="24"/>
  <c r="AB116" i="24"/>
  <c r="AJ116" i="24"/>
  <c r="AA116" i="24"/>
  <c r="AI116" i="24"/>
  <c r="Z116" i="24"/>
  <c r="AH116" i="24"/>
  <c r="Y116" i="24"/>
  <c r="AG116" i="24"/>
  <c r="X116" i="24"/>
  <c r="AF116" i="24"/>
  <c r="W116" i="24"/>
  <c r="V116" i="24" s="1"/>
  <c r="AE116" i="24"/>
  <c r="AC94" i="22"/>
  <c r="AK94" i="22"/>
  <c r="AB94" i="22"/>
  <c r="AJ94" i="22"/>
  <c r="AA94" i="22"/>
  <c r="AI94" i="22"/>
  <c r="Z94" i="22"/>
  <c r="AH94" i="22"/>
  <c r="Y94" i="22"/>
  <c r="AG94" i="22"/>
  <c r="X94" i="22"/>
  <c r="AF94" i="22"/>
  <c r="W94" i="22"/>
  <c r="V94" i="22" s="1"/>
  <c r="AE94" i="22"/>
  <c r="AD94" i="22"/>
  <c r="AL94" i="22"/>
  <c r="AM94" i="22" s="1"/>
  <c r="AC97" i="22"/>
  <c r="AK97" i="22"/>
  <c r="AB97" i="22"/>
  <c r="AJ97" i="22"/>
  <c r="AA97" i="22"/>
  <c r="AI97" i="22"/>
  <c r="Z97" i="22"/>
  <c r="AH97" i="22"/>
  <c r="Y97" i="22"/>
  <c r="AG97" i="22"/>
  <c r="X97" i="22"/>
  <c r="AF97" i="22"/>
  <c r="W97" i="22"/>
  <c r="V97" i="22" s="1"/>
  <c r="AE97" i="22"/>
  <c r="AD97" i="22"/>
  <c r="AL97" i="22"/>
  <c r="AM97" i="22" s="1"/>
  <c r="AC87" i="22"/>
  <c r="AK87" i="22"/>
  <c r="AB87" i="22"/>
  <c r="AJ87" i="22"/>
  <c r="AA87" i="22"/>
  <c r="AI87" i="22"/>
  <c r="Z87" i="22"/>
  <c r="AH87" i="22"/>
  <c r="Y87" i="22"/>
  <c r="AG87" i="22"/>
  <c r="X87" i="22"/>
  <c r="AF87" i="22"/>
  <c r="W87" i="22"/>
  <c r="V87" i="22" s="1"/>
  <c r="AE87" i="22"/>
  <c r="AD87" i="22"/>
  <c r="AL87" i="22"/>
  <c r="AM87" i="22" s="1"/>
  <c r="AE106" i="24"/>
  <c r="AE105" i="24" s="1"/>
  <c r="W106" i="24"/>
  <c r="AD106" i="24"/>
  <c r="AD105" i="24" s="1"/>
  <c r="AL106" i="24"/>
  <c r="AC106" i="24"/>
  <c r="AC105" i="24" s="1"/>
  <c r="AK106" i="24"/>
  <c r="AK105" i="24" s="1"/>
  <c r="AB106" i="24"/>
  <c r="AB105" i="24" s="1"/>
  <c r="AJ106" i="24"/>
  <c r="AJ105" i="24" s="1"/>
  <c r="AA106" i="24"/>
  <c r="AA105" i="24" s="1"/>
  <c r="AI106" i="24"/>
  <c r="AI105" i="24" s="1"/>
  <c r="Z106" i="24"/>
  <c r="Z105" i="24" s="1"/>
  <c r="AH106" i="24"/>
  <c r="AH105" i="24" s="1"/>
  <c r="Y106" i="24"/>
  <c r="Y105" i="24" s="1"/>
  <c r="AG106" i="24"/>
  <c r="AG105" i="24" s="1"/>
  <c r="X106" i="24"/>
  <c r="X105" i="24" s="1"/>
  <c r="AF106" i="24"/>
  <c r="AF105" i="24" s="1"/>
  <c r="AD111" i="24"/>
  <c r="AL111" i="24"/>
  <c r="AM111" i="24" s="1"/>
  <c r="AC111" i="24"/>
  <c r="AK111" i="24"/>
  <c r="AB111" i="24"/>
  <c r="AJ111" i="24"/>
  <c r="AA111" i="24"/>
  <c r="AI111" i="24"/>
  <c r="Z111" i="24"/>
  <c r="AH111" i="24"/>
  <c r="Y111" i="24"/>
  <c r="AG111" i="24"/>
  <c r="X111" i="24"/>
  <c r="AF111" i="24"/>
  <c r="W111" i="24"/>
  <c r="V111" i="24" s="1"/>
  <c r="AE111" i="24"/>
  <c r="AB185" i="22"/>
  <c r="AJ185" i="22"/>
  <c r="AA185" i="22"/>
  <c r="AI185" i="22"/>
  <c r="Z185" i="22"/>
  <c r="AH185" i="22"/>
  <c r="Y185" i="22"/>
  <c r="AG185" i="22"/>
  <c r="X185" i="22"/>
  <c r="AF185" i="22"/>
  <c r="W185" i="22"/>
  <c r="V185" i="22" s="1"/>
  <c r="AE185" i="22"/>
  <c r="AD185" i="22"/>
  <c r="AL185" i="22"/>
  <c r="AM185" i="22" s="1"/>
  <c r="AC185" i="22"/>
  <c r="AK185" i="22"/>
  <c r="AC90" i="22"/>
  <c r="AK90" i="22"/>
  <c r="AB90" i="22"/>
  <c r="AJ90" i="22"/>
  <c r="AA90" i="22"/>
  <c r="AI90" i="22"/>
  <c r="Z90" i="22"/>
  <c r="AH90" i="22"/>
  <c r="Y90" i="22"/>
  <c r="AG90" i="22"/>
  <c r="X90" i="22"/>
  <c r="AF90" i="22"/>
  <c r="W90" i="22"/>
  <c r="V90" i="22" s="1"/>
  <c r="AE90" i="22"/>
  <c r="AD90" i="22"/>
  <c r="AL90" i="22"/>
  <c r="AM90" i="22" s="1"/>
  <c r="AA158" i="22"/>
  <c r="AI158" i="22"/>
  <c r="Z158" i="22"/>
  <c r="AH158" i="22"/>
  <c r="Y158" i="22"/>
  <c r="AG158" i="22"/>
  <c r="X158" i="22"/>
  <c r="AF158" i="22"/>
  <c r="W158" i="22"/>
  <c r="V158" i="22" s="1"/>
  <c r="AE158" i="22"/>
  <c r="AD158" i="22"/>
  <c r="AL158" i="22"/>
  <c r="AM158" i="22" s="1"/>
  <c r="AC158" i="22"/>
  <c r="AK158" i="22"/>
  <c r="AB158" i="22"/>
  <c r="AJ158" i="22"/>
  <c r="AD121" i="24"/>
  <c r="AL121" i="24"/>
  <c r="AM121" i="24" s="1"/>
  <c r="AC121" i="24"/>
  <c r="AK121" i="24"/>
  <c r="AB121" i="24"/>
  <c r="AJ121" i="24"/>
  <c r="AA121" i="24"/>
  <c r="AI121" i="24"/>
  <c r="Z121" i="24"/>
  <c r="AH121" i="24"/>
  <c r="Y121" i="24"/>
  <c r="AG121" i="24"/>
  <c r="X121" i="24"/>
  <c r="AF121" i="24"/>
  <c r="W121" i="24"/>
  <c r="V121" i="24" s="1"/>
  <c r="AE121" i="24"/>
  <c r="AB192" i="22"/>
  <c r="AJ192" i="22"/>
  <c r="AA192" i="22"/>
  <c r="AI192" i="22"/>
  <c r="Z192" i="22"/>
  <c r="AH192" i="22"/>
  <c r="Y192" i="22"/>
  <c r="AG192" i="22"/>
  <c r="X192" i="22"/>
  <c r="AF192" i="22"/>
  <c r="W192" i="22"/>
  <c r="V192" i="22" s="1"/>
  <c r="AE192" i="22"/>
  <c r="AD192" i="22"/>
  <c r="AL192" i="22"/>
  <c r="AM192" i="22" s="1"/>
  <c r="AC192" i="22"/>
  <c r="AK192" i="22"/>
  <c r="W161" i="24"/>
  <c r="V161" i="24" s="1"/>
  <c r="W163" i="24"/>
  <c r="V163" i="24" s="1"/>
  <c r="AI174" i="24"/>
  <c r="AI175" i="24" s="1"/>
  <c r="AI166" i="24"/>
  <c r="AI158" i="24"/>
  <c r="AE169" i="24"/>
  <c r="AE161" i="24"/>
  <c r="AA172" i="24"/>
  <c r="AA164" i="24"/>
  <c r="W156" i="24"/>
  <c r="AL173" i="24"/>
  <c r="AM173" i="24" s="1"/>
  <c r="AL171" i="24"/>
  <c r="AM171" i="24" s="1"/>
  <c r="AL169" i="24"/>
  <c r="AM169" i="24" s="1"/>
  <c r="AL167" i="24"/>
  <c r="AM167" i="24" s="1"/>
  <c r="AL165" i="24"/>
  <c r="AM165" i="24" s="1"/>
  <c r="AL163" i="24"/>
  <c r="AM163" i="24" s="1"/>
  <c r="AL161" i="24"/>
  <c r="AM161" i="24" s="1"/>
  <c r="AL159" i="24"/>
  <c r="AM159" i="24" s="1"/>
  <c r="AL157" i="24"/>
  <c r="AM157" i="24" s="1"/>
  <c r="AK174" i="24"/>
  <c r="AK175" i="24" s="1"/>
  <c r="AK172" i="24"/>
  <c r="AK170" i="24"/>
  <c r="AK168" i="24"/>
  <c r="AK166" i="24"/>
  <c r="AK164" i="24"/>
  <c r="AK162" i="24"/>
  <c r="AK160" i="24"/>
  <c r="AK158" i="24"/>
  <c r="AK156" i="24"/>
  <c r="AK155" i="24" s="1"/>
  <c r="AJ173" i="24"/>
  <c r="AJ171" i="24"/>
  <c r="AJ169" i="24"/>
  <c r="AJ167" i="24"/>
  <c r="AJ165" i="24"/>
  <c r="AJ163" i="24"/>
  <c r="AJ161" i="24"/>
  <c r="AJ159" i="24"/>
  <c r="AJ157" i="24"/>
  <c r="N174" i="24"/>
  <c r="N175" i="24" s="1"/>
  <c r="E163" i="24"/>
  <c r="E188" i="24" s="1"/>
  <c r="M157" i="24"/>
  <c r="I163" i="24"/>
  <c r="I188" i="24" s="1"/>
  <c r="F174" i="24"/>
  <c r="F175" i="24" s="1"/>
  <c r="N157" i="24"/>
  <c r="P170" i="24"/>
  <c r="P195" i="24" s="1"/>
  <c r="R164" i="24"/>
  <c r="S164" i="24" s="1"/>
  <c r="K162" i="24"/>
  <c r="K187" i="24" s="1"/>
  <c r="D160" i="24"/>
  <c r="D185" i="24" s="1"/>
  <c r="L164" i="24"/>
  <c r="R173" i="24"/>
  <c r="S173" i="24" s="1"/>
  <c r="G164" i="24"/>
  <c r="I162" i="24"/>
  <c r="I187" i="24" s="1"/>
  <c r="Q163" i="24"/>
  <c r="Q188" i="24" s="1"/>
  <c r="M172" i="24"/>
  <c r="AD113" i="24"/>
  <c r="AL113" i="24"/>
  <c r="AM113" i="24" s="1"/>
  <c r="AC113" i="24"/>
  <c r="AK113" i="24"/>
  <c r="AB113" i="24"/>
  <c r="AJ113" i="24"/>
  <c r="AA113" i="24"/>
  <c r="AI113" i="24"/>
  <c r="Z113" i="24"/>
  <c r="AH113" i="24"/>
  <c r="Y113" i="24"/>
  <c r="AG113" i="24"/>
  <c r="X113" i="24"/>
  <c r="AF113" i="24"/>
  <c r="W113" i="24"/>
  <c r="V113" i="24" s="1"/>
  <c r="AE113" i="24"/>
  <c r="AD118" i="24"/>
  <c r="AL118" i="24"/>
  <c r="AM118" i="24" s="1"/>
  <c r="AC118" i="24"/>
  <c r="AK118" i="24"/>
  <c r="AB118" i="24"/>
  <c r="AJ118" i="24"/>
  <c r="AA118" i="24"/>
  <c r="AI118" i="24"/>
  <c r="Z118" i="24"/>
  <c r="AH118" i="24"/>
  <c r="Y118" i="24"/>
  <c r="AG118" i="24"/>
  <c r="X118" i="24"/>
  <c r="AF118" i="24"/>
  <c r="W118" i="24"/>
  <c r="V118" i="24" s="1"/>
  <c r="AE118" i="24"/>
  <c r="AD123" i="24"/>
  <c r="AL123" i="24"/>
  <c r="AM123" i="24" s="1"/>
  <c r="AC123" i="24"/>
  <c r="AK123" i="24"/>
  <c r="AB123" i="24"/>
  <c r="AJ123" i="24"/>
  <c r="AA123" i="24"/>
  <c r="AI123" i="24"/>
  <c r="Z123" i="24"/>
  <c r="AH123" i="24"/>
  <c r="Y123" i="24"/>
  <c r="AG123" i="24"/>
  <c r="X123" i="24"/>
  <c r="AF123" i="24"/>
  <c r="W123" i="24"/>
  <c r="V123" i="24" s="1"/>
  <c r="AE123" i="24"/>
  <c r="F199" i="24"/>
  <c r="F200" i="24" s="1"/>
  <c r="I199" i="24"/>
  <c r="I200" i="24" s="1"/>
  <c r="N199" i="24"/>
  <c r="N200" i="24" s="1"/>
  <c r="D199" i="24"/>
  <c r="D200" i="24" s="1"/>
  <c r="P199" i="24"/>
  <c r="P200" i="24" s="1"/>
  <c r="H199" i="24"/>
  <c r="H200" i="24" s="1"/>
  <c r="E199" i="24"/>
  <c r="E200" i="24" s="1"/>
  <c r="M199" i="24"/>
  <c r="M200" i="24" s="1"/>
  <c r="L199" i="24"/>
  <c r="L200" i="24" s="1"/>
  <c r="AD120" i="24"/>
  <c r="AL120" i="24"/>
  <c r="AM120" i="24" s="1"/>
  <c r="AC120" i="24"/>
  <c r="AK120" i="24"/>
  <c r="AB120" i="24"/>
  <c r="AJ120" i="24"/>
  <c r="AA120" i="24"/>
  <c r="AI120" i="24"/>
  <c r="Z120" i="24"/>
  <c r="AH120" i="24"/>
  <c r="Y120" i="24"/>
  <c r="AG120" i="24"/>
  <c r="X120" i="24"/>
  <c r="AF120" i="24"/>
  <c r="W120" i="24"/>
  <c r="V120" i="24" s="1"/>
  <c r="AE120" i="24"/>
  <c r="AC91" i="22"/>
  <c r="AK91" i="22"/>
  <c r="AB91" i="22"/>
  <c r="AJ91" i="22"/>
  <c r="AA91" i="22"/>
  <c r="AI91" i="22"/>
  <c r="Z91" i="22"/>
  <c r="AH91" i="22"/>
  <c r="Y91" i="22"/>
  <c r="AG91" i="22"/>
  <c r="X91" i="22"/>
  <c r="AF91" i="22"/>
  <c r="W91" i="22"/>
  <c r="V91" i="22" s="1"/>
  <c r="AE91" i="22"/>
  <c r="AD91" i="22"/>
  <c r="AL91" i="22"/>
  <c r="AM91" i="22" s="1"/>
  <c r="W144" i="22"/>
  <c r="V144" i="22" s="1"/>
  <c r="AE144" i="22"/>
  <c r="AD144" i="22"/>
  <c r="AL144" i="22"/>
  <c r="AM144" i="22" s="1"/>
  <c r="AC144" i="22"/>
  <c r="AK144" i="22"/>
  <c r="AB144" i="22"/>
  <c r="AJ144" i="22"/>
  <c r="AA144" i="22"/>
  <c r="AI144" i="22"/>
  <c r="Z144" i="22"/>
  <c r="AH144" i="22"/>
  <c r="Y144" i="22"/>
  <c r="AG144" i="22"/>
  <c r="X144" i="22"/>
  <c r="AF144" i="22"/>
  <c r="W147" i="22"/>
  <c r="V147" i="22" s="1"/>
  <c r="AE147" i="22"/>
  <c r="AD147" i="22"/>
  <c r="AL147" i="22"/>
  <c r="AM147" i="22" s="1"/>
  <c r="AC147" i="22"/>
  <c r="AK147" i="22"/>
  <c r="AB147" i="22"/>
  <c r="AJ147" i="22"/>
  <c r="AA147" i="22"/>
  <c r="AI147" i="22"/>
  <c r="Z147" i="22"/>
  <c r="AH147" i="22"/>
  <c r="Y147" i="22"/>
  <c r="AG147" i="22"/>
  <c r="X147" i="22"/>
  <c r="AF147" i="22"/>
  <c r="AD112" i="24"/>
  <c r="AL112" i="24"/>
  <c r="AM112" i="24" s="1"/>
  <c r="AC112" i="24"/>
  <c r="AK112" i="24"/>
  <c r="AB112" i="24"/>
  <c r="AJ112" i="24"/>
  <c r="AA112" i="24"/>
  <c r="AI112" i="24"/>
  <c r="Z112" i="24"/>
  <c r="AH112" i="24"/>
  <c r="Y112" i="24"/>
  <c r="AG112" i="24"/>
  <c r="X112" i="24"/>
  <c r="AF112" i="24"/>
  <c r="W112" i="24"/>
  <c r="V112" i="24" s="1"/>
  <c r="AE112" i="24"/>
  <c r="X131" i="22"/>
  <c r="X130" i="22" s="1"/>
  <c r="AF131" i="22"/>
  <c r="AF130" i="22" s="1"/>
  <c r="AE131" i="22"/>
  <c r="AE130" i="22" s="1"/>
  <c r="W131" i="22"/>
  <c r="AD131" i="22"/>
  <c r="AD130" i="22" s="1"/>
  <c r="AL131" i="22"/>
  <c r="AC131" i="22"/>
  <c r="AC130" i="22" s="1"/>
  <c r="AK131" i="22"/>
  <c r="AK130" i="22" s="1"/>
  <c r="AB131" i="22"/>
  <c r="AB130" i="22" s="1"/>
  <c r="AJ131" i="22"/>
  <c r="AJ130" i="22" s="1"/>
  <c r="AA131" i="22"/>
  <c r="AA130" i="22" s="1"/>
  <c r="AI131" i="22"/>
  <c r="AI130" i="22" s="1"/>
  <c r="Z131" i="22"/>
  <c r="Z130" i="22" s="1"/>
  <c r="AH131" i="22"/>
  <c r="AH130" i="22" s="1"/>
  <c r="Y131" i="22"/>
  <c r="Y130" i="22" s="1"/>
  <c r="AG131" i="22"/>
  <c r="AG130" i="22" s="1"/>
  <c r="AB186" i="22"/>
  <c r="AJ186" i="22"/>
  <c r="AA186" i="22"/>
  <c r="AI186" i="22"/>
  <c r="Z186" i="22"/>
  <c r="AH186" i="22"/>
  <c r="Y186" i="22"/>
  <c r="AG186" i="22"/>
  <c r="X186" i="22"/>
  <c r="AF186" i="22"/>
  <c r="W186" i="22"/>
  <c r="V186" i="22" s="1"/>
  <c r="AE186" i="22"/>
  <c r="AD186" i="22"/>
  <c r="AL186" i="22"/>
  <c r="AM186" i="22" s="1"/>
  <c r="AC186" i="22"/>
  <c r="AK186" i="22"/>
  <c r="W135" i="22"/>
  <c r="V135" i="22" s="1"/>
  <c r="AE135" i="22"/>
  <c r="AD135" i="22"/>
  <c r="AL135" i="22"/>
  <c r="AM135" i="22" s="1"/>
  <c r="AC135" i="22"/>
  <c r="AK135" i="22"/>
  <c r="AB135" i="22"/>
  <c r="AJ135" i="22"/>
  <c r="AA135" i="22"/>
  <c r="AI135" i="22"/>
  <c r="Z135" i="22"/>
  <c r="AH135" i="22"/>
  <c r="Y135" i="22"/>
  <c r="AG135" i="22"/>
  <c r="X135" i="22"/>
  <c r="AF135" i="22"/>
  <c r="AB190" i="22"/>
  <c r="AJ190" i="22"/>
  <c r="AA190" i="22"/>
  <c r="AI190" i="22"/>
  <c r="Z190" i="22"/>
  <c r="AH190" i="22"/>
  <c r="Y190" i="22"/>
  <c r="AG190" i="22"/>
  <c r="X190" i="22"/>
  <c r="AF190" i="22"/>
  <c r="W190" i="22"/>
  <c r="V190" i="22" s="1"/>
  <c r="AE190" i="22"/>
  <c r="AD190" i="22"/>
  <c r="AL190" i="22"/>
  <c r="AM190" i="22" s="1"/>
  <c r="AC190" i="22"/>
  <c r="AK190" i="22"/>
  <c r="AC83" i="22"/>
  <c r="AK83" i="22"/>
  <c r="AB83" i="22"/>
  <c r="AJ83" i="22"/>
  <c r="AA83" i="22"/>
  <c r="AI83" i="22"/>
  <c r="Z83" i="22"/>
  <c r="AH83" i="22"/>
  <c r="Y83" i="22"/>
  <c r="AG83" i="22"/>
  <c r="X83" i="22"/>
  <c r="AF83" i="22"/>
  <c r="W83" i="22"/>
  <c r="V83" i="22" s="1"/>
  <c r="AE83" i="22"/>
  <c r="AD83" i="22"/>
  <c r="AL83" i="22"/>
  <c r="AM83" i="22" s="1"/>
  <c r="AB196" i="22"/>
  <c r="AJ196" i="22"/>
  <c r="AA196" i="22"/>
  <c r="AI196" i="22"/>
  <c r="Z196" i="22"/>
  <c r="AH196" i="22"/>
  <c r="Y196" i="22"/>
  <c r="AG196" i="22"/>
  <c r="X196" i="22"/>
  <c r="AF196" i="22"/>
  <c r="W196" i="22"/>
  <c r="V196" i="22" s="1"/>
  <c r="AE196" i="22"/>
  <c r="AD196" i="22"/>
  <c r="AL196" i="22"/>
  <c r="AM196" i="22" s="1"/>
  <c r="AC196" i="22"/>
  <c r="AK196" i="22"/>
  <c r="AC92" i="22"/>
  <c r="AK92" i="22"/>
  <c r="AB92" i="22"/>
  <c r="AJ92" i="22"/>
  <c r="AA92" i="22"/>
  <c r="AI92" i="22"/>
  <c r="Z92" i="22"/>
  <c r="AH92" i="22"/>
  <c r="Y92" i="22"/>
  <c r="AG92" i="22"/>
  <c r="X92" i="22"/>
  <c r="AF92" i="22"/>
  <c r="W92" i="22"/>
  <c r="V92" i="22" s="1"/>
  <c r="AE92" i="22"/>
  <c r="AD92" i="22"/>
  <c r="AL92" i="22"/>
  <c r="AM92" i="22" s="1"/>
  <c r="W165" i="24"/>
  <c r="V165" i="24" s="1"/>
  <c r="W167" i="24"/>
  <c r="V167" i="24" s="1"/>
  <c r="AJ156" i="24"/>
  <c r="AJ155" i="24" s="1"/>
  <c r="AI167" i="24"/>
  <c r="AI159" i="24"/>
  <c r="AE170" i="24"/>
  <c r="AE162" i="24"/>
  <c r="AA173" i="24"/>
  <c r="AA165" i="24"/>
  <c r="AA157" i="24"/>
  <c r="Z174" i="24"/>
  <c r="Z175" i="24" s="1"/>
  <c r="Z172" i="24"/>
  <c r="Z170" i="24"/>
  <c r="Z168" i="24"/>
  <c r="Z166" i="24"/>
  <c r="Z164" i="24"/>
  <c r="Z162" i="24"/>
  <c r="Z160" i="24"/>
  <c r="Z158" i="24"/>
  <c r="Z156" i="24"/>
  <c r="Z155" i="24" s="1"/>
  <c r="Y173" i="24"/>
  <c r="Y171" i="24"/>
  <c r="Y169" i="24"/>
  <c r="Y167" i="24"/>
  <c r="Y165" i="24"/>
  <c r="Y163" i="24"/>
  <c r="Y161" i="24"/>
  <c r="Y159" i="24"/>
  <c r="Y157" i="24"/>
  <c r="X174" i="24"/>
  <c r="X175" i="24" s="1"/>
  <c r="X172" i="24"/>
  <c r="X170" i="24"/>
  <c r="X168" i="24"/>
  <c r="X166" i="24"/>
  <c r="X164" i="24"/>
  <c r="X162" i="24"/>
  <c r="X160" i="24"/>
  <c r="X158" i="24"/>
  <c r="O163" i="24"/>
  <c r="O188" i="24" s="1"/>
  <c r="J163" i="24"/>
  <c r="J188" i="24" s="1"/>
  <c r="R163" i="24"/>
  <c r="S163" i="24" s="1"/>
  <c r="L168" i="24"/>
  <c r="L193" i="24" s="1"/>
  <c r="C163" i="24"/>
  <c r="B163" i="24" s="1"/>
  <c r="O174" i="24"/>
  <c r="O199" i="24" s="1"/>
  <c r="O200" i="24" s="1"/>
  <c r="M164" i="24"/>
  <c r="I157" i="24"/>
  <c r="F161" i="24"/>
  <c r="F186" i="24" s="1"/>
  <c r="L159" i="24"/>
  <c r="H163" i="24"/>
  <c r="H188" i="24" s="1"/>
  <c r="G162" i="24"/>
  <c r="G187" i="24" s="1"/>
  <c r="N159" i="24"/>
  <c r="V54" i="24"/>
  <c r="V104" i="24"/>
  <c r="V129" i="22"/>
  <c r="V154" i="22"/>
  <c r="V79" i="22"/>
  <c r="V179" i="22"/>
  <c r="V54" i="22"/>
  <c r="B254" i="22"/>
  <c r="B179" i="24"/>
  <c r="B229" i="22"/>
  <c r="B204" i="22"/>
  <c r="V154" i="24"/>
  <c r="B129" i="24"/>
  <c r="B154" i="24"/>
  <c r="U55" i="24"/>
  <c r="U180" i="22"/>
  <c r="U105" i="24"/>
  <c r="U130" i="22"/>
  <c r="U155" i="22"/>
  <c r="U80" i="22"/>
  <c r="U55" i="22"/>
  <c r="A255" i="22"/>
  <c r="A180" i="24"/>
  <c r="A205" i="22"/>
  <c r="A230" i="22"/>
  <c r="U155" i="24"/>
  <c r="A130" i="24"/>
  <c r="A155" i="24"/>
  <c r="AB188" i="22"/>
  <c r="AJ188" i="22"/>
  <c r="AA188" i="22"/>
  <c r="AI188" i="22"/>
  <c r="Z188" i="22"/>
  <c r="AH188" i="22"/>
  <c r="Y188" i="22"/>
  <c r="AG188" i="22"/>
  <c r="X188" i="22"/>
  <c r="AF188" i="22"/>
  <c r="W188" i="22"/>
  <c r="V188" i="22" s="1"/>
  <c r="AE188" i="22"/>
  <c r="AD188" i="22"/>
  <c r="AL188" i="22"/>
  <c r="AM188" i="22" s="1"/>
  <c r="AC188" i="22"/>
  <c r="AK188" i="22"/>
  <c r="AB193" i="22"/>
  <c r="AJ193" i="22"/>
  <c r="AA193" i="22"/>
  <c r="AI193" i="22"/>
  <c r="Z193" i="22"/>
  <c r="AH193" i="22"/>
  <c r="Y193" i="22"/>
  <c r="AG193" i="22"/>
  <c r="X193" i="22"/>
  <c r="AF193" i="22"/>
  <c r="W193" i="22"/>
  <c r="V193" i="22" s="1"/>
  <c r="AE193" i="22"/>
  <c r="AD193" i="22"/>
  <c r="AL193" i="22"/>
  <c r="AM193" i="22" s="1"/>
  <c r="AC193" i="22"/>
  <c r="AK193" i="22"/>
  <c r="AB198" i="22"/>
  <c r="AJ198" i="22"/>
  <c r="AA198" i="22"/>
  <c r="AI198" i="22"/>
  <c r="Z198" i="22"/>
  <c r="AH198" i="22"/>
  <c r="Y198" i="22"/>
  <c r="AG198" i="22"/>
  <c r="X198" i="22"/>
  <c r="AF198" i="22"/>
  <c r="W198" i="22"/>
  <c r="V198" i="22" s="1"/>
  <c r="AE198" i="22"/>
  <c r="AD198" i="22"/>
  <c r="AL198" i="22"/>
  <c r="AM198" i="22" s="1"/>
  <c r="AC198" i="22"/>
  <c r="AK198" i="22"/>
  <c r="D184" i="24"/>
  <c r="I184" i="24"/>
  <c r="E184" i="24"/>
  <c r="J184" i="24"/>
  <c r="N184" i="24"/>
  <c r="P184" i="24"/>
  <c r="K184" i="24"/>
  <c r="Q184" i="24"/>
  <c r="O184" i="24"/>
  <c r="R184" i="24"/>
  <c r="S184" i="24" s="1"/>
  <c r="L184" i="24"/>
  <c r="M184" i="24"/>
  <c r="F184" i="24"/>
  <c r="H184" i="24"/>
  <c r="C184" i="24"/>
  <c r="B184" i="24" s="1"/>
  <c r="G184" i="24"/>
  <c r="D182" i="24"/>
  <c r="M182" i="24"/>
  <c r="N182" i="24"/>
  <c r="Q182" i="24"/>
  <c r="H182" i="24"/>
  <c r="E182" i="24"/>
  <c r="O182" i="24"/>
  <c r="R182" i="24"/>
  <c r="S182" i="24" s="1"/>
  <c r="L182" i="24"/>
  <c r="K182" i="24"/>
  <c r="G182" i="24"/>
  <c r="J182" i="24"/>
  <c r="F182" i="24"/>
  <c r="I182" i="24"/>
  <c r="C182" i="24"/>
  <c r="B182" i="24" s="1"/>
  <c r="I189" i="24"/>
  <c r="J189" i="24"/>
  <c r="C189" i="24"/>
  <c r="B189" i="24" s="1"/>
  <c r="N189" i="24"/>
  <c r="O189" i="24"/>
  <c r="E189" i="24"/>
  <c r="M189" i="24"/>
  <c r="H189" i="24"/>
  <c r="F189" i="24"/>
  <c r="G189" i="24"/>
  <c r="D189" i="24"/>
  <c r="L189" i="24"/>
  <c r="P189" i="24"/>
  <c r="Q189" i="24"/>
  <c r="R189" i="24"/>
  <c r="S189" i="24" s="1"/>
  <c r="K189" i="24"/>
  <c r="AD124" i="24"/>
  <c r="AD125" i="24" s="1"/>
  <c r="AL124" i="24"/>
  <c r="AC124" i="24"/>
  <c r="AC125" i="24" s="1"/>
  <c r="AK124" i="24"/>
  <c r="AK125" i="24" s="1"/>
  <c r="AB124" i="24"/>
  <c r="AB125" i="24" s="1"/>
  <c r="AJ124" i="24"/>
  <c r="AJ125" i="24" s="1"/>
  <c r="AA124" i="24"/>
  <c r="AA125" i="24" s="1"/>
  <c r="AI124" i="24"/>
  <c r="AI125" i="24" s="1"/>
  <c r="Z124" i="24"/>
  <c r="Z125" i="24" s="1"/>
  <c r="AH124" i="24"/>
  <c r="AH125" i="24" s="1"/>
  <c r="Y124" i="24"/>
  <c r="Y125" i="24" s="1"/>
  <c r="AG124" i="24"/>
  <c r="AG125" i="24" s="1"/>
  <c r="X124" i="24"/>
  <c r="X125" i="24" s="1"/>
  <c r="AF124" i="24"/>
  <c r="AF125" i="24" s="1"/>
  <c r="W124" i="24"/>
  <c r="AE124" i="24"/>
  <c r="AE125" i="24" s="1"/>
  <c r="AB195" i="22"/>
  <c r="AJ195" i="22"/>
  <c r="AA195" i="22"/>
  <c r="AI195" i="22"/>
  <c r="Z195" i="22"/>
  <c r="AH195" i="22"/>
  <c r="Y195" i="22"/>
  <c r="AG195" i="22"/>
  <c r="X195" i="22"/>
  <c r="AF195" i="22"/>
  <c r="W195" i="22"/>
  <c r="V195" i="22" s="1"/>
  <c r="AE195" i="22"/>
  <c r="AD195" i="22"/>
  <c r="AL195" i="22"/>
  <c r="AM195" i="22" s="1"/>
  <c r="AC195" i="22"/>
  <c r="AK195" i="22"/>
  <c r="Y66" i="22"/>
  <c r="X66" i="22"/>
  <c r="AF66" i="22"/>
  <c r="W66" i="22"/>
  <c r="V66" i="22" s="1"/>
  <c r="AE66" i="22"/>
  <c r="AD66" i="22"/>
  <c r="AL66" i="22"/>
  <c r="AM66" i="22" s="1"/>
  <c r="AI66" i="22"/>
  <c r="AH66" i="22"/>
  <c r="AG66" i="22"/>
  <c r="AC66" i="22"/>
  <c r="AB66" i="22"/>
  <c r="AA66" i="22"/>
  <c r="Z66" i="22"/>
  <c r="AK66" i="22"/>
  <c r="AJ66" i="22"/>
  <c r="X69" i="22"/>
  <c r="W69" i="22"/>
  <c r="V69" i="22" s="1"/>
  <c r="AF69" i="22"/>
  <c r="AE69" i="22"/>
  <c r="AD69" i="22"/>
  <c r="AL69" i="22"/>
  <c r="AM69" i="22" s="1"/>
  <c r="AC69" i="22"/>
  <c r="AK69" i="22"/>
  <c r="AB69" i="22"/>
  <c r="AJ69" i="22"/>
  <c r="AA69" i="22"/>
  <c r="AI69" i="22"/>
  <c r="Z69" i="22"/>
  <c r="AH69" i="22"/>
  <c r="Y69" i="22"/>
  <c r="AG69" i="22"/>
  <c r="X72" i="22"/>
  <c r="AF72" i="22"/>
  <c r="W72" i="22"/>
  <c r="V72" i="22" s="1"/>
  <c r="AE72" i="22"/>
  <c r="AD72" i="22"/>
  <c r="AL72" i="22"/>
  <c r="AM72" i="22" s="1"/>
  <c r="AC72" i="22"/>
  <c r="AK72" i="22"/>
  <c r="AB72" i="22"/>
  <c r="AJ72" i="22"/>
  <c r="AA72" i="22"/>
  <c r="AI72" i="22"/>
  <c r="Z72" i="22"/>
  <c r="AH72" i="22"/>
  <c r="Y72" i="22"/>
  <c r="AG72" i="22"/>
  <c r="AB187" i="22"/>
  <c r="AJ187" i="22"/>
  <c r="AA187" i="22"/>
  <c r="AI187" i="22"/>
  <c r="Z187" i="22"/>
  <c r="AH187" i="22"/>
  <c r="Y187" i="22"/>
  <c r="AG187" i="22"/>
  <c r="X187" i="22"/>
  <c r="AF187" i="22"/>
  <c r="W187" i="22"/>
  <c r="V187" i="22" s="1"/>
  <c r="AE187" i="22"/>
  <c r="AD187" i="22"/>
  <c r="AL187" i="22"/>
  <c r="AM187" i="22" s="1"/>
  <c r="AC187" i="22"/>
  <c r="AK187" i="22"/>
  <c r="AB156" i="22"/>
  <c r="AB155" i="22" s="1"/>
  <c r="AJ156" i="22"/>
  <c r="AJ155" i="22" s="1"/>
  <c r="AA156" i="22"/>
  <c r="AA155" i="22" s="1"/>
  <c r="AI156" i="22"/>
  <c r="AI155" i="22" s="1"/>
  <c r="Z156" i="22"/>
  <c r="Z155" i="22" s="1"/>
  <c r="AH156" i="22"/>
  <c r="AH155" i="22" s="1"/>
  <c r="Y156" i="22"/>
  <c r="Y155" i="22" s="1"/>
  <c r="AG156" i="22"/>
  <c r="AG155" i="22" s="1"/>
  <c r="X156" i="22"/>
  <c r="X155" i="22" s="1"/>
  <c r="AF156" i="22"/>
  <c r="AF155" i="22" s="1"/>
  <c r="AE156" i="22"/>
  <c r="AE155" i="22" s="1"/>
  <c r="W156" i="22"/>
  <c r="AD156" i="22"/>
  <c r="AD155" i="22" s="1"/>
  <c r="AL156" i="22"/>
  <c r="AC156" i="22"/>
  <c r="AC155" i="22" s="1"/>
  <c r="AK156" i="22"/>
  <c r="AK155" i="22" s="1"/>
  <c r="W136" i="22"/>
  <c r="V136" i="22" s="1"/>
  <c r="AE136" i="22"/>
  <c r="AD136" i="22"/>
  <c r="AL136" i="22"/>
  <c r="AM136" i="22" s="1"/>
  <c r="AC136" i="22"/>
  <c r="AK136" i="22"/>
  <c r="AB136" i="22"/>
  <c r="AJ136" i="22"/>
  <c r="AA136" i="22"/>
  <c r="AI136" i="22"/>
  <c r="Z136" i="22"/>
  <c r="AH136" i="22"/>
  <c r="Y136" i="22"/>
  <c r="AG136" i="22"/>
  <c r="X136" i="22"/>
  <c r="AF136" i="22"/>
  <c r="AA160" i="22"/>
  <c r="AI160" i="22"/>
  <c r="Z160" i="22"/>
  <c r="AH160" i="22"/>
  <c r="Y160" i="22"/>
  <c r="AG160" i="22"/>
  <c r="X160" i="22"/>
  <c r="AF160" i="22"/>
  <c r="W160" i="22"/>
  <c r="V160" i="22" s="1"/>
  <c r="AE160" i="22"/>
  <c r="AD160" i="22"/>
  <c r="AL160" i="22"/>
  <c r="AM160" i="22" s="1"/>
  <c r="AC160" i="22"/>
  <c r="AK160" i="22"/>
  <c r="AB160" i="22"/>
  <c r="AJ160" i="22"/>
  <c r="W140" i="22"/>
  <c r="V140" i="22" s="1"/>
  <c r="AE140" i="22"/>
  <c r="AD140" i="22"/>
  <c r="AL140" i="22"/>
  <c r="AM140" i="22" s="1"/>
  <c r="AC140" i="22"/>
  <c r="AK140" i="22"/>
  <c r="AB140" i="22"/>
  <c r="AJ140" i="22"/>
  <c r="AA140" i="22"/>
  <c r="AI140" i="22"/>
  <c r="Z140" i="22"/>
  <c r="AH140" i="22"/>
  <c r="Y140" i="22"/>
  <c r="AG140" i="22"/>
  <c r="X140" i="22"/>
  <c r="AF140" i="22"/>
  <c r="AB183" i="22"/>
  <c r="AJ183" i="22"/>
  <c r="AA183" i="22"/>
  <c r="AI183" i="22"/>
  <c r="Z183" i="22"/>
  <c r="AH183" i="22"/>
  <c r="Y183" i="22"/>
  <c r="AG183" i="22"/>
  <c r="X183" i="22"/>
  <c r="AF183" i="22"/>
  <c r="W183" i="22"/>
  <c r="V183" i="22" s="1"/>
  <c r="AE183" i="22"/>
  <c r="AD183" i="22"/>
  <c r="AL183" i="22"/>
  <c r="AM183" i="22" s="1"/>
  <c r="AC183" i="22"/>
  <c r="AK183" i="22"/>
  <c r="AC96" i="22"/>
  <c r="AK96" i="22"/>
  <c r="AB96" i="22"/>
  <c r="AJ96" i="22"/>
  <c r="AA96" i="22"/>
  <c r="AI96" i="22"/>
  <c r="Z96" i="22"/>
  <c r="AH96" i="22"/>
  <c r="Y96" i="22"/>
  <c r="AG96" i="22"/>
  <c r="X96" i="22"/>
  <c r="AF96" i="22"/>
  <c r="W96" i="22"/>
  <c r="V96" i="22" s="1"/>
  <c r="AE96" i="22"/>
  <c r="AD96" i="22"/>
  <c r="AL96" i="22"/>
  <c r="AM96" i="22" s="1"/>
  <c r="W142" i="22"/>
  <c r="V142" i="22" s="1"/>
  <c r="AE142" i="22"/>
  <c r="AD142" i="22"/>
  <c r="AL142" i="22"/>
  <c r="AM142" i="22" s="1"/>
  <c r="AC142" i="22"/>
  <c r="AK142" i="22"/>
  <c r="AB142" i="22"/>
  <c r="AJ142" i="22"/>
  <c r="AA142" i="22"/>
  <c r="AI142" i="22"/>
  <c r="Z142" i="22"/>
  <c r="AH142" i="22"/>
  <c r="Y142" i="22"/>
  <c r="AG142" i="22"/>
  <c r="X142" i="22"/>
  <c r="AF142" i="22"/>
  <c r="W157" i="24"/>
  <c r="V157" i="24" s="1"/>
  <c r="W171" i="24"/>
  <c r="V171" i="24" s="1"/>
  <c r="W158" i="24"/>
  <c r="V158" i="24" s="1"/>
  <c r="AI168" i="24"/>
  <c r="AI160" i="24"/>
  <c r="AE171" i="24"/>
  <c r="AE163" i="24"/>
  <c r="AA174" i="24"/>
  <c r="AA175" i="24" s="1"/>
  <c r="AA166" i="24"/>
  <c r="AA158" i="24"/>
  <c r="AD174" i="24"/>
  <c r="AD175" i="24" s="1"/>
  <c r="AD172" i="24"/>
  <c r="AD170" i="24"/>
  <c r="AD168" i="24"/>
  <c r="AD166" i="24"/>
  <c r="AD164" i="24"/>
  <c r="AD162" i="24"/>
  <c r="AD160" i="24"/>
  <c r="AD158" i="24"/>
  <c r="AD156" i="24"/>
  <c r="AD155" i="24" s="1"/>
  <c r="AC171" i="24"/>
  <c r="AC169" i="24"/>
  <c r="AC167" i="24"/>
  <c r="AC165" i="24"/>
  <c r="AC163" i="24"/>
  <c r="AC161" i="24"/>
  <c r="AC159" i="24"/>
  <c r="AC157" i="24"/>
  <c r="AB174" i="24"/>
  <c r="AB175" i="24" s="1"/>
  <c r="AB172" i="24"/>
  <c r="AB170" i="24"/>
  <c r="AB168" i="24"/>
  <c r="AB166" i="24"/>
  <c r="AB164" i="24"/>
  <c r="AB162" i="24"/>
  <c r="AB160" i="24"/>
  <c r="AB158" i="24"/>
  <c r="C174" i="24"/>
  <c r="P157" i="24"/>
  <c r="P182" i="24" s="1"/>
  <c r="O172" i="24"/>
  <c r="N173" i="24"/>
  <c r="N198" i="24" s="1"/>
  <c r="K174" i="24"/>
  <c r="K175" i="24" s="1"/>
  <c r="J170" i="24"/>
  <c r="J195" i="24" s="1"/>
  <c r="R174" i="24"/>
  <c r="R199" i="24" s="1"/>
  <c r="G160" i="24"/>
  <c r="G185" i="24" s="1"/>
  <c r="J174" i="24"/>
  <c r="J175" i="24" s="1"/>
  <c r="M173" i="24"/>
  <c r="M198" i="24" s="1"/>
  <c r="W138" i="22"/>
  <c r="V138" i="22" s="1"/>
  <c r="AE138" i="22"/>
  <c r="AD138" i="22"/>
  <c r="AL138" i="22"/>
  <c r="AM138" i="22" s="1"/>
  <c r="AC138" i="22"/>
  <c r="AK138" i="22"/>
  <c r="AB138" i="22"/>
  <c r="AJ138" i="22"/>
  <c r="AA138" i="22"/>
  <c r="AI138" i="22"/>
  <c r="Z138" i="22"/>
  <c r="AH138" i="22"/>
  <c r="Y138" i="22"/>
  <c r="AG138" i="22"/>
  <c r="X138" i="22"/>
  <c r="AF138" i="22"/>
  <c r="AC93" i="22"/>
  <c r="AK93" i="22"/>
  <c r="AB93" i="22"/>
  <c r="AJ93" i="22"/>
  <c r="AA93" i="22"/>
  <c r="AI93" i="22"/>
  <c r="Z93" i="22"/>
  <c r="AH93" i="22"/>
  <c r="Y93" i="22"/>
  <c r="AG93" i="22"/>
  <c r="X93" i="22"/>
  <c r="AF93" i="22"/>
  <c r="W93" i="22"/>
  <c r="V93" i="22" s="1"/>
  <c r="AE93" i="22"/>
  <c r="AD93" i="22"/>
  <c r="AL93" i="22"/>
  <c r="AM93" i="22" s="1"/>
  <c r="AA173" i="22"/>
  <c r="AI173" i="22"/>
  <c r="Z173" i="22"/>
  <c r="AH173" i="22"/>
  <c r="Y173" i="22"/>
  <c r="AG173" i="22"/>
  <c r="X173" i="22"/>
  <c r="AF173" i="22"/>
  <c r="W173" i="22"/>
  <c r="V173" i="22" s="1"/>
  <c r="AE173" i="22"/>
  <c r="AD173" i="22"/>
  <c r="AL173" i="22"/>
  <c r="AM173" i="22" s="1"/>
  <c r="AC173" i="22"/>
  <c r="AK173" i="22"/>
  <c r="AB173" i="22"/>
  <c r="AJ173" i="22"/>
  <c r="AD109" i="24"/>
  <c r="AL109" i="24"/>
  <c r="AM109" i="24" s="1"/>
  <c r="AC109" i="24"/>
  <c r="AK109" i="24"/>
  <c r="AB109" i="24"/>
  <c r="AJ109" i="24"/>
  <c r="AA109" i="24"/>
  <c r="AI109" i="24"/>
  <c r="Z109" i="24"/>
  <c r="AH109" i="24"/>
  <c r="Y109" i="24"/>
  <c r="AG109" i="24"/>
  <c r="X109" i="24"/>
  <c r="AF109" i="24"/>
  <c r="W109" i="24"/>
  <c r="V109" i="24" s="1"/>
  <c r="AE109" i="24"/>
  <c r="AA157" i="22"/>
  <c r="AI157" i="22"/>
  <c r="Z157" i="22"/>
  <c r="AH157" i="22"/>
  <c r="Y157" i="22"/>
  <c r="AG157" i="22"/>
  <c r="X157" i="22"/>
  <c r="AF157" i="22"/>
  <c r="W157" i="22"/>
  <c r="V157" i="22" s="1"/>
  <c r="AE157" i="22"/>
  <c r="AD157" i="22"/>
  <c r="AL157" i="22"/>
  <c r="AM157" i="22" s="1"/>
  <c r="AC157" i="22"/>
  <c r="AK157" i="22"/>
  <c r="AB157" i="22"/>
  <c r="AJ157" i="22"/>
  <c r="AD114" i="24"/>
  <c r="AL114" i="24"/>
  <c r="AM114" i="24" s="1"/>
  <c r="AC114" i="24"/>
  <c r="AK114" i="24"/>
  <c r="AB114" i="24"/>
  <c r="AJ114" i="24"/>
  <c r="AA114" i="24"/>
  <c r="AI114" i="24"/>
  <c r="Z114" i="24"/>
  <c r="AH114" i="24"/>
  <c r="Y114" i="24"/>
  <c r="AG114" i="24"/>
  <c r="X114" i="24"/>
  <c r="AF114" i="24"/>
  <c r="W114" i="24"/>
  <c r="V114" i="24" s="1"/>
  <c r="AE114" i="24"/>
  <c r="AB199" i="22"/>
  <c r="AB200" i="22" s="1"/>
  <c r="AJ199" i="22"/>
  <c r="AJ200" i="22" s="1"/>
  <c r="AA199" i="22"/>
  <c r="AA200" i="22" s="1"/>
  <c r="AI199" i="22"/>
  <c r="AI200" i="22" s="1"/>
  <c r="Z199" i="22"/>
  <c r="Z200" i="22" s="1"/>
  <c r="AH199" i="22"/>
  <c r="AH200" i="22" s="1"/>
  <c r="Y199" i="22"/>
  <c r="Y200" i="22" s="1"/>
  <c r="AG199" i="22"/>
  <c r="AG200" i="22" s="1"/>
  <c r="X199" i="22"/>
  <c r="X200" i="22" s="1"/>
  <c r="AF199" i="22"/>
  <c r="AF200" i="22" s="1"/>
  <c r="W199" i="22"/>
  <c r="AE199" i="22"/>
  <c r="AE200" i="22" s="1"/>
  <c r="AD199" i="22"/>
  <c r="AD200" i="22" s="1"/>
  <c r="AL199" i="22"/>
  <c r="AC199" i="22"/>
  <c r="AC200" i="22" s="1"/>
  <c r="AK199" i="22"/>
  <c r="AK200" i="22" s="1"/>
  <c r="X70" i="22"/>
  <c r="AF70" i="22"/>
  <c r="W70" i="22"/>
  <c r="V70" i="22" s="1"/>
  <c r="AE70" i="22"/>
  <c r="AD70" i="22"/>
  <c r="AL70" i="22"/>
  <c r="AM70" i="22" s="1"/>
  <c r="AC70" i="22"/>
  <c r="AK70" i="22"/>
  <c r="AB70" i="22"/>
  <c r="AJ70" i="22"/>
  <c r="AA70" i="22"/>
  <c r="AI70" i="22"/>
  <c r="Z70" i="22"/>
  <c r="AH70" i="22"/>
  <c r="Y70" i="22"/>
  <c r="AG70" i="22"/>
  <c r="R155" i="24"/>
  <c r="S156" i="24"/>
  <c r="S155" i="24" s="1"/>
  <c r="Q194" i="24"/>
  <c r="R194" i="24"/>
  <c r="S194" i="24" s="1"/>
  <c r="G194" i="24"/>
  <c r="H194" i="24"/>
  <c r="F194" i="24"/>
  <c r="J194" i="24"/>
  <c r="K194" i="24"/>
  <c r="O194" i="24"/>
  <c r="L194" i="24"/>
  <c r="N194" i="24"/>
  <c r="C194" i="24"/>
  <c r="B194" i="24" s="1"/>
  <c r="P194" i="24"/>
  <c r="D194" i="24"/>
  <c r="M194" i="24"/>
  <c r="I194" i="24"/>
  <c r="E194" i="24"/>
  <c r="N197" i="24"/>
  <c r="C197" i="24"/>
  <c r="B197" i="24" s="1"/>
  <c r="E197" i="24"/>
  <c r="I197" i="24"/>
  <c r="J197" i="24"/>
  <c r="O197" i="24"/>
  <c r="L197" i="24"/>
  <c r="P197" i="24"/>
  <c r="K197" i="24"/>
  <c r="Q197" i="24"/>
  <c r="F197" i="24"/>
  <c r="R197" i="24"/>
  <c r="S197" i="24" s="1"/>
  <c r="D197" i="24"/>
  <c r="M197" i="24"/>
  <c r="H197" i="24"/>
  <c r="G197" i="24"/>
  <c r="Y62" i="22"/>
  <c r="AG62" i="22"/>
  <c r="X62" i="22"/>
  <c r="AF62" i="22"/>
  <c r="W62" i="22"/>
  <c r="V62" i="22" s="1"/>
  <c r="AE62" i="22"/>
  <c r="AD62" i="22"/>
  <c r="AL62" i="22"/>
  <c r="AM62" i="22" s="1"/>
  <c r="AC62" i="22"/>
  <c r="AK62" i="22"/>
  <c r="AB62" i="22"/>
  <c r="AJ62" i="22"/>
  <c r="AA62" i="22"/>
  <c r="AI62" i="22"/>
  <c r="Z62" i="22"/>
  <c r="AH62" i="22"/>
  <c r="Y56" i="22"/>
  <c r="Y55" i="22" s="1"/>
  <c r="AG56" i="22"/>
  <c r="AG55" i="22" s="1"/>
  <c r="AB56" i="22"/>
  <c r="AB55" i="22" s="1"/>
  <c r="X56" i="22"/>
  <c r="X55" i="22" s="1"/>
  <c r="AF56" i="22"/>
  <c r="AF55" i="22" s="1"/>
  <c r="AE56" i="22"/>
  <c r="AE55" i="22" s="1"/>
  <c r="W56" i="22"/>
  <c r="AD56" i="22"/>
  <c r="AD55" i="22" s="1"/>
  <c r="AL56" i="22"/>
  <c r="AC56" i="22"/>
  <c r="AC55" i="22" s="1"/>
  <c r="AK56" i="22"/>
  <c r="AK55" i="22" s="1"/>
  <c r="AA56" i="22"/>
  <c r="AA55" i="22" s="1"/>
  <c r="AI56" i="22"/>
  <c r="AI55" i="22" s="1"/>
  <c r="Z56" i="22"/>
  <c r="Z55" i="22" s="1"/>
  <c r="AH56" i="22"/>
  <c r="AH55" i="22" s="1"/>
  <c r="AJ56" i="22"/>
  <c r="AJ55" i="22" s="1"/>
  <c r="Y61" i="22"/>
  <c r="AG61" i="22"/>
  <c r="X61" i="22"/>
  <c r="AF61" i="22"/>
  <c r="W61" i="22"/>
  <c r="V61" i="22" s="1"/>
  <c r="AE61" i="22"/>
  <c r="AD61" i="22"/>
  <c r="AL61" i="22"/>
  <c r="AM61" i="22" s="1"/>
  <c r="AC61" i="22"/>
  <c r="AK61" i="22"/>
  <c r="AB61" i="22"/>
  <c r="AJ61" i="22"/>
  <c r="AA61" i="22"/>
  <c r="AI61" i="22"/>
  <c r="Z61" i="22"/>
  <c r="AH61" i="22"/>
  <c r="Y60" i="22"/>
  <c r="AG60" i="22"/>
  <c r="X60" i="22"/>
  <c r="AF60" i="22"/>
  <c r="W60" i="22"/>
  <c r="V60" i="22" s="1"/>
  <c r="AE60" i="22"/>
  <c r="AD60" i="22"/>
  <c r="AL60" i="22"/>
  <c r="AM60" i="22" s="1"/>
  <c r="AC60" i="22"/>
  <c r="AK60" i="22"/>
  <c r="AB60" i="22"/>
  <c r="AJ60" i="22"/>
  <c r="AA60" i="22"/>
  <c r="AI60" i="22"/>
  <c r="Z60" i="22"/>
  <c r="AH60" i="22"/>
  <c r="Y65" i="22"/>
  <c r="AG65" i="22"/>
  <c r="X65" i="22"/>
  <c r="AF65" i="22"/>
  <c r="W65" i="22"/>
  <c r="V65" i="22" s="1"/>
  <c r="AE65" i="22"/>
  <c r="AD65" i="22"/>
  <c r="AL65" i="22"/>
  <c r="AM65" i="22" s="1"/>
  <c r="AJ65" i="22"/>
  <c r="AI65" i="22"/>
  <c r="AH65" i="22"/>
  <c r="AC65" i="22"/>
  <c r="AB65" i="22"/>
  <c r="AA65" i="22"/>
  <c r="Z65" i="22"/>
  <c r="AK65" i="22"/>
  <c r="AD108" i="24"/>
  <c r="AL108" i="24"/>
  <c r="AM108" i="24" s="1"/>
  <c r="AC108" i="24"/>
  <c r="AK108" i="24"/>
  <c r="AB108" i="24"/>
  <c r="AJ108" i="24"/>
  <c r="AA108" i="24"/>
  <c r="AI108" i="24"/>
  <c r="Z108" i="24"/>
  <c r="AH108" i="24"/>
  <c r="Y108" i="24"/>
  <c r="AG108" i="24"/>
  <c r="X108" i="24"/>
  <c r="AF108" i="24"/>
  <c r="W108" i="24"/>
  <c r="V108" i="24" s="1"/>
  <c r="AE108" i="24"/>
  <c r="W146" i="22"/>
  <c r="V146" i="22" s="1"/>
  <c r="AE146" i="22"/>
  <c r="AD146" i="22"/>
  <c r="AL146" i="22"/>
  <c r="AM146" i="22" s="1"/>
  <c r="AC146" i="22"/>
  <c r="AK146" i="22"/>
  <c r="AB146" i="22"/>
  <c r="AJ146" i="22"/>
  <c r="AA146" i="22"/>
  <c r="AI146" i="22"/>
  <c r="Z146" i="22"/>
  <c r="AH146" i="22"/>
  <c r="Y146" i="22"/>
  <c r="AG146" i="22"/>
  <c r="X146" i="22"/>
  <c r="AF146" i="22"/>
  <c r="AA167" i="22"/>
  <c r="AI167" i="22"/>
  <c r="Z167" i="22"/>
  <c r="AH167" i="22"/>
  <c r="Y167" i="22"/>
  <c r="AG167" i="22"/>
  <c r="X167" i="22"/>
  <c r="AF167" i="22"/>
  <c r="W167" i="22"/>
  <c r="V167" i="22" s="1"/>
  <c r="AE167" i="22"/>
  <c r="AD167" i="22"/>
  <c r="AL167" i="22"/>
  <c r="AM167" i="22" s="1"/>
  <c r="AC167" i="22"/>
  <c r="AK167" i="22"/>
  <c r="AB167" i="22"/>
  <c r="AJ167" i="22"/>
  <c r="X156" i="24"/>
  <c r="X155" i="24" s="1"/>
  <c r="W162" i="24"/>
  <c r="V162" i="24" s="1"/>
  <c r="AI161" i="24"/>
  <c r="AE172" i="24"/>
  <c r="AE164" i="24"/>
  <c r="AB156" i="24"/>
  <c r="AB155" i="24" s="1"/>
  <c r="AA167" i="24"/>
  <c r="AA159" i="24"/>
  <c r="AH174" i="24"/>
  <c r="AH175" i="24" s="1"/>
  <c r="AH172" i="24"/>
  <c r="AH170" i="24"/>
  <c r="AH168" i="24"/>
  <c r="AH166" i="24"/>
  <c r="AH164" i="24"/>
  <c r="AH162" i="24"/>
  <c r="AH160" i="24"/>
  <c r="AH158" i="24"/>
  <c r="R168" i="24"/>
  <c r="S168" i="24" s="1"/>
  <c r="G163" i="24"/>
  <c r="G188" i="24" s="1"/>
  <c r="Q174" i="24"/>
  <c r="Q175" i="24" s="1"/>
  <c r="H173" i="24"/>
  <c r="H198" i="24" s="1"/>
  <c r="O170" i="24"/>
  <c r="O195" i="24" s="1"/>
  <c r="G174" i="24"/>
  <c r="G175" i="24" s="1"/>
  <c r="W155" i="24"/>
  <c r="V156" i="24"/>
  <c r="V155" i="24" s="1"/>
  <c r="AL175" i="24"/>
  <c r="AM174" i="24"/>
  <c r="AM175" i="24" s="1"/>
  <c r="AL155" i="24"/>
  <c r="AM156" i="24"/>
  <c r="AM155" i="24" s="1"/>
  <c r="W175" i="24"/>
  <c r="V174" i="24"/>
  <c r="V175" i="24" s="1"/>
  <c r="AB160" i="19"/>
  <c r="W81" i="19"/>
  <c r="AK95" i="19"/>
  <c r="AL160" i="19"/>
  <c r="AM160" i="19" s="1"/>
  <c r="X160" i="19"/>
  <c r="Z160" i="19"/>
  <c r="AJ160" i="19"/>
  <c r="AH157" i="19"/>
  <c r="AI157" i="19"/>
  <c r="W157" i="19"/>
  <c r="V157" i="19" s="1"/>
  <c r="AG157" i="19"/>
  <c r="AJ158" i="19"/>
  <c r="AF98" i="19"/>
  <c r="AE158" i="19"/>
  <c r="AF158" i="19"/>
  <c r="AG158" i="19"/>
  <c r="AH158" i="19"/>
  <c r="AB158" i="19"/>
  <c r="AD158" i="19"/>
  <c r="A80" i="24"/>
  <c r="A30" i="24"/>
  <c r="A5" i="24"/>
  <c r="A55" i="24"/>
  <c r="U30" i="24"/>
  <c r="U5" i="24"/>
  <c r="A105" i="24"/>
  <c r="A155" i="22"/>
  <c r="U105" i="22"/>
  <c r="A180" i="22"/>
  <c r="AL158" i="19"/>
  <c r="AM158" i="19" s="1"/>
  <c r="AE157" i="19"/>
  <c r="AF89" i="19"/>
  <c r="AI108" i="22"/>
  <c r="AF114" i="22"/>
  <c r="AG108" i="22"/>
  <c r="AD113" i="22"/>
  <c r="AC114" i="22"/>
  <c r="AL115" i="22"/>
  <c r="AM115" i="22" s="1"/>
  <c r="AI109" i="22"/>
  <c r="AF115" i="22"/>
  <c r="Z120" i="22"/>
  <c r="AA117" i="22"/>
  <c r="X123" i="22"/>
  <c r="Y118" i="22"/>
  <c r="AJ124" i="22"/>
  <c r="AJ125" i="22" s="1"/>
  <c r="AL116" i="22"/>
  <c r="AM116" i="22" s="1"/>
  <c r="AG115" i="22"/>
  <c r="AJ108" i="22"/>
  <c r="AJ116" i="22"/>
  <c r="Y111" i="22"/>
  <c r="W117" i="22"/>
  <c r="V117" i="22" s="1"/>
  <c r="AL124" i="22"/>
  <c r="AJ117" i="22"/>
  <c r="AK111" i="22"/>
  <c r="AH115" i="22"/>
  <c r="AK112" i="22"/>
  <c r="W118" i="22"/>
  <c r="V118" i="22" s="1"/>
  <c r="AH124" i="22"/>
  <c r="AH125" i="22" s="1"/>
  <c r="AJ118" i="22"/>
  <c r="AL111" i="22"/>
  <c r="AM111" i="22" s="1"/>
  <c r="AE119" i="22"/>
  <c r="AF107" i="22"/>
  <c r="AC119" i="22"/>
  <c r="AD107" i="22"/>
  <c r="AA111" i="22"/>
  <c r="X117" i="22"/>
  <c r="Y112" i="22"/>
  <c r="AK123" i="22"/>
  <c r="AL110" i="22"/>
  <c r="AM110" i="22" s="1"/>
  <c r="Z108" i="22"/>
  <c r="AA112" i="22"/>
  <c r="X118" i="22"/>
  <c r="Y113" i="22"/>
  <c r="AH106" i="22"/>
  <c r="AH105" i="22" s="1"/>
  <c r="AI114" i="22"/>
  <c r="AF120" i="22"/>
  <c r="AG114" i="22"/>
  <c r="W106" i="22"/>
  <c r="AG107" i="22"/>
  <c r="AG121" i="22"/>
  <c r="AI106" i="22"/>
  <c r="AI105" i="22" s="1"/>
  <c r="AH120" i="22"/>
  <c r="AB121" i="22"/>
  <c r="Z121" i="22"/>
  <c r="AI115" i="22"/>
  <c r="X112" i="22"/>
  <c r="AH114" i="22"/>
  <c r="W116" i="22"/>
  <c r="V116" i="22" s="1"/>
  <c r="AA115" i="22"/>
  <c r="AB119" i="22"/>
  <c r="AG112" i="22"/>
  <c r="AL114" i="22"/>
  <c r="AM114" i="22" s="1"/>
  <c r="AH108" i="22"/>
  <c r="AI113" i="22"/>
  <c r="AC110" i="22"/>
  <c r="W123" i="22"/>
  <c r="V123" i="22" s="1"/>
  <c r="AB109" i="22"/>
  <c r="AG118" i="22"/>
  <c r="AH121" i="22"/>
  <c r="AJ120" i="22"/>
  <c r="AB110" i="22"/>
  <c r="AI111" i="22"/>
  <c r="AB114" i="22"/>
  <c r="AG111" i="22"/>
  <c r="AD106" i="22"/>
  <c r="AD105" i="22" s="1"/>
  <c r="AI116" i="22"/>
  <c r="AF122" i="22"/>
  <c r="AG116" i="22"/>
  <c r="AD121" i="22"/>
  <c r="AC122" i="22"/>
  <c r="AL106" i="22"/>
  <c r="AI117" i="22"/>
  <c r="AF123" i="22"/>
  <c r="AD122" i="22"/>
  <c r="AE107" i="22"/>
  <c r="AB113" i="22"/>
  <c r="AC107" i="22"/>
  <c r="Z113" i="22"/>
  <c r="AJ106" i="22"/>
  <c r="AJ105" i="22" s="1"/>
  <c r="AF124" i="22"/>
  <c r="AF125" i="22" s="1"/>
  <c r="AC120" i="22"/>
  <c r="AK110" i="22"/>
  <c r="AC124" i="22"/>
  <c r="AC125" i="22" s="1"/>
  <c r="AA107" i="22"/>
  <c r="X113" i="22"/>
  <c r="Y107" i="22"/>
  <c r="AK119" i="22"/>
  <c r="AA124" i="22"/>
  <c r="AA125" i="22" s="1"/>
  <c r="AE106" i="22"/>
  <c r="AE105" i="22" s="1"/>
  <c r="AB122" i="22"/>
  <c r="AF117" i="22"/>
  <c r="AL108" i="22"/>
  <c r="AM108" i="22" s="1"/>
  <c r="AA113" i="22"/>
  <c r="AL112" i="22"/>
  <c r="AM112" i="22" s="1"/>
  <c r="AJ112" i="22"/>
  <c r="AG113" i="22"/>
  <c r="AH112" i="22"/>
  <c r="Z117" i="22"/>
  <c r="Z118" i="22"/>
  <c r="AA108" i="22"/>
  <c r="AG110" i="22"/>
  <c r="AD124" i="22"/>
  <c r="AD125" i="22" s="1"/>
  <c r="AB115" i="22"/>
  <c r="Z115" i="22"/>
  <c r="AD118" i="22"/>
  <c r="AB116" i="22"/>
  <c r="W119" i="22"/>
  <c r="V119" i="22" s="1"/>
  <c r="AJ119" i="22"/>
  <c r="AD119" i="22"/>
  <c r="AF121" i="22"/>
  <c r="AK118" i="22"/>
  <c r="AA110" i="22"/>
  <c r="Y115" i="22"/>
  <c r="AE113" i="22"/>
  <c r="AF118" i="22"/>
  <c r="AC106" i="22"/>
  <c r="AC105" i="22" s="1"/>
  <c r="Y117" i="22"/>
  <c r="AL123" i="22"/>
  <c r="AM123" i="22" s="1"/>
  <c r="X122" i="22"/>
  <c r="AK120" i="22"/>
  <c r="AA121" i="22"/>
  <c r="AF108" i="22"/>
  <c r="AK117" i="22"/>
  <c r="AL120" i="22"/>
  <c r="AM120" i="22" s="1"/>
  <c r="AK114" i="22"/>
  <c r="Y123" i="22"/>
  <c r="AC112" i="22"/>
  <c r="AC108" i="22"/>
  <c r="W121" i="22"/>
  <c r="V121" i="22" s="1"/>
  <c r="X109" i="22"/>
  <c r="AJ121" i="22"/>
  <c r="AK115" i="22"/>
  <c r="AH119" i="22"/>
  <c r="AK116" i="22"/>
  <c r="W122" i="22"/>
  <c r="V122" i="22" s="1"/>
  <c r="X110" i="22"/>
  <c r="AJ122" i="22"/>
  <c r="AL119" i="22"/>
  <c r="AM119" i="22" s="1"/>
  <c r="AE123" i="22"/>
  <c r="AF112" i="22"/>
  <c r="AC123" i="22"/>
  <c r="AD111" i="22"/>
  <c r="AA118" i="22"/>
  <c r="AL117" i="22"/>
  <c r="AM117" i="22" s="1"/>
  <c r="AD108" i="22"/>
  <c r="AE124" i="22"/>
  <c r="AE125" i="22" s="1"/>
  <c r="AH110" i="22"/>
  <c r="AA123" i="22"/>
  <c r="AB111" i="22"/>
  <c r="Y124" i="22"/>
  <c r="Y125" i="22" s="1"/>
  <c r="Z111" i="22"/>
  <c r="AB112" i="22"/>
  <c r="AJ115" i="22"/>
  <c r="AI119" i="22"/>
  <c r="AF116" i="22"/>
  <c r="AE122" i="22"/>
  <c r="X119" i="22"/>
  <c r="AC116" i="22"/>
  <c r="AD116" i="22"/>
  <c r="W110" i="22"/>
  <c r="V110" i="22" s="1"/>
  <c r="AE111" i="22"/>
  <c r="AI124" i="22"/>
  <c r="AI125" i="22" s="1"/>
  <c r="AG123" i="22"/>
  <c r="X114" i="22"/>
  <c r="AD115" i="22"/>
  <c r="W112" i="22"/>
  <c r="V112" i="22" s="1"/>
  <c r="W113" i="22"/>
  <c r="V113" i="22" s="1"/>
  <c r="AJ113" i="22"/>
  <c r="AH111" i="22"/>
  <c r="W114" i="22"/>
  <c r="V114" i="22" s="1"/>
  <c r="AJ114" i="22"/>
  <c r="AE115" i="22"/>
  <c r="AC115" i="22"/>
  <c r="AH117" i="22"/>
  <c r="AD120" i="22"/>
  <c r="AH122" i="22"/>
  <c r="X116" i="22"/>
  <c r="AI112" i="22"/>
  <c r="Y116" i="22"/>
  <c r="Z119" i="22"/>
  <c r="AC118" i="22"/>
  <c r="AA116" i="22"/>
  <c r="AB120" i="22"/>
  <c r="AD110" i="22"/>
  <c r="AI118" i="22"/>
  <c r="AJ123" i="22"/>
  <c r="Z109" i="22"/>
  <c r="W120" i="22"/>
  <c r="V120" i="22" s="1"/>
  <c r="AH118" i="22"/>
  <c r="Z110" i="22"/>
  <c r="AL113" i="22"/>
  <c r="AM113" i="22" s="1"/>
  <c r="Z114" i="22"/>
  <c r="AA119" i="22"/>
  <c r="AB107" i="22"/>
  <c r="Y120" i="22"/>
  <c r="Z107" i="22"/>
  <c r="AL118" i="22"/>
  <c r="AM118" i="22" s="1"/>
  <c r="Z124" i="22"/>
  <c r="Z125" i="22" s="1"/>
  <c r="AA120" i="22"/>
  <c r="AB108" i="22"/>
  <c r="AG109" i="22"/>
  <c r="W111" i="22"/>
  <c r="V111" i="22" s="1"/>
  <c r="AI122" i="22"/>
  <c r="AJ111" i="22"/>
  <c r="AG122" i="22"/>
  <c r="AH109" i="22"/>
  <c r="X124" i="22"/>
  <c r="X125" i="22" s="1"/>
  <c r="AE120" i="22"/>
  <c r="AD112" i="22"/>
  <c r="AI107" i="22"/>
  <c r="AA106" i="22"/>
  <c r="AA105" i="22" s="1"/>
  <c r="AE121" i="22"/>
  <c r="AF110" i="22"/>
  <c r="AC121" i="22"/>
  <c r="AL122" i="22"/>
  <c r="AM122" i="22" s="1"/>
  <c r="AG117" i="22"/>
  <c r="AK109" i="22"/>
  <c r="AL109" i="22"/>
  <c r="AM109" i="22" s="1"/>
  <c r="AD109" i="22"/>
  <c r="AF111" i="22"/>
  <c r="Y114" i="22"/>
  <c r="AJ107" i="22"/>
  <c r="X106" i="22"/>
  <c r="X105" i="22" s="1"/>
  <c r="AI121" i="22"/>
  <c r="AB117" i="22"/>
  <c r="Z122" i="22"/>
  <c r="AH123" i="22"/>
  <c r="Y109" i="22"/>
  <c r="AE116" i="22"/>
  <c r="AF106" i="22"/>
  <c r="AF105" i="22" s="1"/>
  <c r="AE109" i="22"/>
  <c r="AC109" i="22"/>
  <c r="AB106" i="22"/>
  <c r="AB105" i="22" s="1"/>
  <c r="AE110" i="22"/>
  <c r="AK107" i="22"/>
  <c r="X107" i="22"/>
  <c r="AK113" i="22"/>
  <c r="Z106" i="22"/>
  <c r="Z105" i="22" s="1"/>
  <c r="W124" i="22"/>
  <c r="AA114" i="22"/>
  <c r="AK122" i="22"/>
  <c r="X121" i="22"/>
  <c r="AC113" i="22"/>
  <c r="AD117" i="22"/>
  <c r="Z116" i="22"/>
  <c r="AE114" i="22"/>
  <c r="AF119" i="22"/>
  <c r="W107" i="22"/>
  <c r="V107" i="22" s="1"/>
  <c r="X111" i="22"/>
  <c r="Y122" i="22"/>
  <c r="AD123" i="22"/>
  <c r="X108" i="22"/>
  <c r="AA122" i="22"/>
  <c r="AL121" i="22"/>
  <c r="AM121" i="22" s="1"/>
  <c r="AE108" i="22"/>
  <c r="AE112" i="22"/>
  <c r="AE117" i="22"/>
  <c r="AB123" i="22"/>
  <c r="AC117" i="22"/>
  <c r="Z123" i="22"/>
  <c r="Y121" i="22"/>
  <c r="AH116" i="22"/>
  <c r="AE118" i="22"/>
  <c r="AB124" i="22"/>
  <c r="AB125" i="22" s="1"/>
  <c r="Y106" i="22"/>
  <c r="Y105" i="22" s="1"/>
  <c r="AA109" i="22"/>
  <c r="X115" i="22"/>
  <c r="Y110" i="22"/>
  <c r="AK121" i="22"/>
  <c r="AL107" i="22"/>
  <c r="AM107" i="22" s="1"/>
  <c r="Y119" i="22"/>
  <c r="AF109" i="22"/>
  <c r="X120" i="22"/>
  <c r="AF113" i="22"/>
  <c r="AG106" i="22"/>
  <c r="AG105" i="22" s="1"/>
  <c r="W109" i="22"/>
  <c r="V109" i="22" s="1"/>
  <c r="AI120" i="22"/>
  <c r="AJ109" i="22"/>
  <c r="AG120" i="22"/>
  <c r="AD114" i="22"/>
  <c r="W115" i="22"/>
  <c r="V115" i="22" s="1"/>
  <c r="AH113" i="22"/>
  <c r="AI123" i="22"/>
  <c r="Y108" i="22"/>
  <c r="Z112" i="22"/>
  <c r="AK106" i="22"/>
  <c r="AK105" i="22" s="1"/>
  <c r="AB118" i="22"/>
  <c r="AH107" i="22"/>
  <c r="AJ110" i="22"/>
  <c r="AC111" i="22"/>
  <c r="AG119" i="22"/>
  <c r="AK108" i="22"/>
  <c r="AI110" i="22"/>
  <c r="W108" i="22"/>
  <c r="V108" i="22" s="1"/>
  <c r="Y172" i="19"/>
  <c r="AC172" i="19"/>
  <c r="X172" i="19"/>
  <c r="AH172" i="19"/>
  <c r="AA157" i="19"/>
  <c r="Z172" i="19"/>
  <c r="B104" i="24"/>
  <c r="V29" i="24"/>
  <c r="B4" i="24"/>
  <c r="B54" i="24"/>
  <c r="B29" i="24"/>
  <c r="B79" i="24"/>
  <c r="V4" i="24"/>
  <c r="B179" i="22"/>
  <c r="V104" i="22"/>
  <c r="B154" i="22"/>
  <c r="AH83" i="19"/>
  <c r="AK172" i="19"/>
  <c r="AB172" i="19"/>
  <c r="X158" i="19"/>
  <c r="AK158" i="19"/>
  <c r="AK157" i="19"/>
  <c r="Y157" i="19"/>
  <c r="AG124" i="22"/>
  <c r="AG125" i="22" s="1"/>
  <c r="AK171" i="19"/>
  <c r="AI171" i="19"/>
  <c r="AD160" i="19"/>
  <c r="AC171" i="19"/>
  <c r="AK124" i="22"/>
  <c r="AK125" i="22" s="1"/>
  <c r="AE170" i="19"/>
  <c r="AI170" i="19"/>
  <c r="AK170" i="19"/>
  <c r="W170" i="19"/>
  <c r="V170" i="19" s="1"/>
  <c r="AD170" i="19"/>
  <c r="AA170" i="19"/>
  <c r="AL170" i="19"/>
  <c r="AM170" i="19" s="1"/>
  <c r="Z170" i="19"/>
  <c r="AH170" i="19"/>
  <c r="AF170" i="19"/>
  <c r="Y170" i="19"/>
  <c r="AB170" i="19"/>
  <c r="AJ170" i="19"/>
  <c r="AG170" i="19"/>
  <c r="X170" i="19"/>
  <c r="AC170" i="19"/>
  <c r="AB99" i="19"/>
  <c r="AB100" i="19" s="1"/>
  <c r="AI95" i="19"/>
  <c r="AB82" i="19"/>
  <c r="AD90" i="19"/>
  <c r="AL99" i="19"/>
  <c r="AK88" i="19"/>
  <c r="AG86" i="19"/>
  <c r="AE83" i="19"/>
  <c r="AB90" i="19"/>
  <c r="Y90" i="19"/>
  <c r="AD82" i="19"/>
  <c r="AH95" i="19"/>
  <c r="X87" i="19"/>
  <c r="AL97" i="19"/>
  <c r="AM97" i="19" s="1"/>
  <c r="AA97" i="19"/>
  <c r="AL84" i="19"/>
  <c r="AM84" i="19" s="1"/>
  <c r="AI97" i="19"/>
  <c r="AD92" i="19"/>
  <c r="AJ88" i="19"/>
  <c r="AH98" i="19"/>
  <c r="AK93" i="19"/>
  <c r="Y84" i="19"/>
  <c r="X93" i="19"/>
  <c r="AK168" i="19"/>
  <c r="AF168" i="19"/>
  <c r="AJ168" i="19"/>
  <c r="AE168" i="19"/>
  <c r="Y168" i="19"/>
  <c r="AH168" i="19"/>
  <c r="AI168" i="19"/>
  <c r="AG168" i="19"/>
  <c r="AC168" i="19"/>
  <c r="W168" i="19"/>
  <c r="V168" i="19" s="1"/>
  <c r="AA168" i="19"/>
  <c r="Z168" i="19"/>
  <c r="AL168" i="19"/>
  <c r="AM168" i="19" s="1"/>
  <c r="AB168" i="19"/>
  <c r="X168" i="19"/>
  <c r="AD168" i="19"/>
  <c r="W80" i="19"/>
  <c r="V81" i="19"/>
  <c r="V80" i="19" s="1"/>
  <c r="AJ84" i="19"/>
  <c r="Y83" i="19"/>
  <c r="AJ89" i="19"/>
  <c r="AK169" i="19"/>
  <c r="AF169" i="19"/>
  <c r="AJ169" i="19"/>
  <c r="X169" i="19"/>
  <c r="Z169" i="19"/>
  <c r="AB169" i="19"/>
  <c r="AH169" i="19"/>
  <c r="AE169" i="19"/>
  <c r="AD169" i="19"/>
  <c r="W169" i="19"/>
  <c r="V169" i="19" s="1"/>
  <c r="Y169" i="19"/>
  <c r="AC169" i="19"/>
  <c r="AL169" i="19"/>
  <c r="AM169" i="19" s="1"/>
  <c r="AI169" i="19"/>
  <c r="AA169" i="19"/>
  <c r="AG169" i="19"/>
  <c r="AK91" i="19"/>
  <c r="AJ87" i="19"/>
  <c r="AK86" i="19"/>
  <c r="AI98" i="19"/>
  <c r="AG84" i="19"/>
  <c r="AF87" i="19"/>
  <c r="AK82" i="19"/>
  <c r="AD85" i="19"/>
  <c r="AB88" i="19"/>
  <c r="AJ81" i="19"/>
  <c r="AJ80" i="19" s="1"/>
  <c r="AG82" i="19"/>
  <c r="AD87" i="19"/>
  <c r="AB87" i="19"/>
  <c r="Z97" i="19"/>
  <c r="AJ85" i="19"/>
  <c r="S547" i="18"/>
  <c r="AA111" i="19" s="1"/>
  <c r="S572" i="18"/>
  <c r="AK132" i="19" s="1"/>
  <c r="AD88" i="19"/>
  <c r="AF81" i="19"/>
  <c r="AF80" i="19" s="1"/>
  <c r="X99" i="19"/>
  <c r="X100" i="19" s="1"/>
  <c r="AG85" i="19"/>
  <c r="AE95" i="19"/>
  <c r="W99" i="19"/>
  <c r="AF92" i="19"/>
  <c r="W98" i="19"/>
  <c r="V98" i="19" s="1"/>
  <c r="Z91" i="19"/>
  <c r="X98" i="19"/>
  <c r="AH92" i="19"/>
  <c r="AB97" i="19"/>
  <c r="Z94" i="19"/>
  <c r="X85" i="19"/>
  <c r="AB98" i="19"/>
  <c r="AH93" i="19"/>
  <c r="AC92" i="19"/>
  <c r="AB84" i="19"/>
  <c r="AC95" i="19"/>
  <c r="AK89" i="19"/>
  <c r="AL96" i="19"/>
  <c r="AM96" i="19" s="1"/>
  <c r="AD86" i="19"/>
  <c r="AE93" i="19"/>
  <c r="W97" i="19"/>
  <c r="V97" i="19" s="1"/>
  <c r="AI81" i="19"/>
  <c r="AI80" i="19" s="1"/>
  <c r="W90" i="19"/>
  <c r="V90" i="19" s="1"/>
  <c r="Z89" i="19"/>
  <c r="W96" i="19"/>
  <c r="V96" i="19" s="1"/>
  <c r="AH90" i="19"/>
  <c r="AJ82" i="19"/>
  <c r="Z92" i="19"/>
  <c r="W92" i="19"/>
  <c r="V92" i="19" s="1"/>
  <c r="AB95" i="19"/>
  <c r="AH85" i="19"/>
  <c r="AC90" i="19"/>
  <c r="AK99" i="19"/>
  <c r="AK100" i="19" s="1"/>
  <c r="AC93" i="19"/>
  <c r="AK85" i="19"/>
  <c r="AL94" i="19"/>
  <c r="AM94" i="19" s="1"/>
  <c r="AD84" i="19"/>
  <c r="AE91" i="19"/>
  <c r="W95" i="19"/>
  <c r="V95" i="19" s="1"/>
  <c r="X83" i="19"/>
  <c r="AF94" i="19"/>
  <c r="Z87" i="19"/>
  <c r="W88" i="19"/>
  <c r="V88" i="19" s="1"/>
  <c r="AH88" i="19"/>
  <c r="W94" i="19"/>
  <c r="V94" i="19" s="1"/>
  <c r="Z90" i="19"/>
  <c r="W84" i="19"/>
  <c r="V84" i="19" s="1"/>
  <c r="AB93" i="19"/>
  <c r="AB81" i="19"/>
  <c r="AB80" i="19" s="1"/>
  <c r="AC88" i="19"/>
  <c r="AH97" i="19"/>
  <c r="AK97" i="19"/>
  <c r="AC83" i="19"/>
  <c r="AL92" i="19"/>
  <c r="AM92" i="19" s="1"/>
  <c r="AF88" i="19"/>
  <c r="AE89" i="19"/>
  <c r="W93" i="19"/>
  <c r="V93" i="19" s="1"/>
  <c r="AK81" i="19"/>
  <c r="AK80" i="19" s="1"/>
  <c r="Y99" i="19"/>
  <c r="Y100" i="19" s="1"/>
  <c r="Z85" i="19"/>
  <c r="AH81" i="19"/>
  <c r="AH80" i="19" s="1"/>
  <c r="AH86" i="19"/>
  <c r="W86" i="19"/>
  <c r="V86" i="19" s="1"/>
  <c r="Z88" i="19"/>
  <c r="AG99" i="19"/>
  <c r="AG100" i="19" s="1"/>
  <c r="AB91" i="19"/>
  <c r="AA92" i="19"/>
  <c r="AC86" i="19"/>
  <c r="AH89" i="19"/>
  <c r="AC91" i="19"/>
  <c r="AD99" i="19"/>
  <c r="AD100" i="19" s="1"/>
  <c r="AL90" i="19"/>
  <c r="AM90" i="19" s="1"/>
  <c r="AF91" i="19"/>
  <c r="X92" i="19"/>
  <c r="W83" i="19"/>
  <c r="V83" i="19" s="1"/>
  <c r="AE92" i="19"/>
  <c r="Y89" i="19"/>
  <c r="AI93" i="19"/>
  <c r="AG90" i="19"/>
  <c r="AA95" i="19"/>
  <c r="Y92" i="19"/>
  <c r="AI96" i="19"/>
  <c r="AG89" i="19"/>
  <c r="AL81" i="19"/>
  <c r="AJ90" i="19"/>
  <c r="AA98" i="19"/>
  <c r="AJ93" i="19"/>
  <c r="AL95" i="19"/>
  <c r="AM95" i="19" s="1"/>
  <c r="AD89" i="19"/>
  <c r="AK87" i="19"/>
  <c r="AG81" i="19"/>
  <c r="AG80" i="19" s="1"/>
  <c r="X97" i="19"/>
  <c r="AF96" i="19"/>
  <c r="AE90" i="19"/>
  <c r="Y87" i="19"/>
  <c r="AI91" i="19"/>
  <c r="AG88" i="19"/>
  <c r="AA93" i="19"/>
  <c r="AE82" i="19"/>
  <c r="AE84" i="19"/>
  <c r="AI85" i="19"/>
  <c r="AA87" i="19"/>
  <c r="AI88" i="19"/>
  <c r="AK92" i="19"/>
  <c r="AB92" i="19"/>
  <c r="AL87" i="19"/>
  <c r="AM87" i="19" s="1"/>
  <c r="AD94" i="19"/>
  <c r="X88" i="19"/>
  <c r="AF93" i="19"/>
  <c r="AI83" i="19"/>
  <c r="AA85" i="19"/>
  <c r="Z84" i="19"/>
  <c r="AG87" i="19"/>
  <c r="AK90" i="19"/>
  <c r="AH99" i="19"/>
  <c r="AH100" i="19" s="1"/>
  <c r="AJ91" i="19"/>
  <c r="AL85" i="19"/>
  <c r="AM85" i="19" s="1"/>
  <c r="AL86" i="19"/>
  <c r="AM86" i="19" s="1"/>
  <c r="AF82" i="19"/>
  <c r="AL82" i="19"/>
  <c r="AM82" i="19" s="1"/>
  <c r="AE96" i="19"/>
  <c r="Y85" i="19"/>
  <c r="AJ99" i="19"/>
  <c r="AJ100" i="19" s="1"/>
  <c r="AA99" i="19"/>
  <c r="AA100" i="19" s="1"/>
  <c r="Y88" i="19"/>
  <c r="AI84" i="19"/>
  <c r="AB85" i="19"/>
  <c r="AJ86" i="19"/>
  <c r="X95" i="19"/>
  <c r="W91" i="19"/>
  <c r="V91" i="19" s="1"/>
  <c r="Y97" i="19"/>
  <c r="AG98" i="19"/>
  <c r="Z81" i="19"/>
  <c r="Z80" i="19" s="1"/>
  <c r="AG97" i="19"/>
  <c r="AA84" i="19"/>
  <c r="AA96" i="19"/>
  <c r="AD97" i="19"/>
  <c r="AC82" i="19"/>
  <c r="W89" i="19"/>
  <c r="V89" i="19" s="1"/>
  <c r="Y95" i="19"/>
  <c r="AG96" i="19"/>
  <c r="Y98" i="19"/>
  <c r="AI94" i="19"/>
  <c r="AH87" i="19"/>
  <c r="AJ96" i="19"/>
  <c r="AA90" i="19"/>
  <c r="AJ83" i="19"/>
  <c r="AD95" i="19"/>
  <c r="AK84" i="19"/>
  <c r="AE99" i="19"/>
  <c r="AE100" i="19" s="1"/>
  <c r="W87" i="19"/>
  <c r="V87" i="19" s="1"/>
  <c r="AE88" i="19"/>
  <c r="Z95" i="19"/>
  <c r="AG94" i="19"/>
  <c r="AA91" i="19"/>
  <c r="Z98" i="19"/>
  <c r="AG93" i="19"/>
  <c r="AK96" i="19"/>
  <c r="AC96" i="19"/>
  <c r="AJ98" i="19"/>
  <c r="AL91" i="19"/>
  <c r="AM91" i="19" s="1"/>
  <c r="AC85" i="19"/>
  <c r="X89" i="19"/>
  <c r="AF97" i="19"/>
  <c r="X81" i="19"/>
  <c r="X80" i="19" s="1"/>
  <c r="Y91" i="19"/>
  <c r="AI87" i="19"/>
  <c r="AH94" i="19"/>
  <c r="Y94" i="19"/>
  <c r="AI90" i="19"/>
  <c r="AA86" i="19"/>
  <c r="AJ92" i="19"/>
  <c r="AB94" i="19"/>
  <c r="AC97" i="19"/>
  <c r="AD91" i="19"/>
  <c r="AD96" i="19"/>
  <c r="AE87" i="19"/>
  <c r="X90" i="19"/>
  <c r="Z83" i="19"/>
  <c r="AH84" i="19"/>
  <c r="Z86" i="19"/>
  <c r="AB89" i="19"/>
  <c r="AC84" i="19"/>
  <c r="AC87" i="19"/>
  <c r="AL88" i="19"/>
  <c r="AM88" i="19" s="1"/>
  <c r="AE85" i="19"/>
  <c r="AE98" i="19"/>
  <c r="AI99" i="19"/>
  <c r="AI100" i="19" s="1"/>
  <c r="AF84" i="19"/>
  <c r="AA81" i="19"/>
  <c r="AA80" i="19" s="1"/>
  <c r="AG95" i="19"/>
  <c r="AK98" i="19"/>
  <c r="AC98" i="19"/>
  <c r="AA88" i="19"/>
  <c r="AL93" i="19"/>
  <c r="AM93" i="19" s="1"/>
  <c r="AC89" i="19"/>
  <c r="X84" i="19"/>
  <c r="AF86" i="19"/>
  <c r="AC81" i="19"/>
  <c r="AC80" i="19" s="1"/>
  <c r="Y93" i="19"/>
  <c r="AI89" i="19"/>
  <c r="AH96" i="19"/>
  <c r="Y96" i="19"/>
  <c r="AI92" i="19"/>
  <c r="AA94" i="19"/>
  <c r="AJ94" i="19"/>
  <c r="AB96" i="19"/>
  <c r="AC99" i="19"/>
  <c r="AC100" i="19" s="1"/>
  <c r="AD93" i="19"/>
  <c r="AD98" i="19"/>
  <c r="AE97" i="19"/>
  <c r="W85" i="19"/>
  <c r="V85" i="19" s="1"/>
  <c r="AE86" i="19"/>
  <c r="Z93" i="19"/>
  <c r="AG92" i="19"/>
  <c r="AA89" i="19"/>
  <c r="Z96" i="19"/>
  <c r="AG91" i="19"/>
  <c r="AK94" i="19"/>
  <c r="AC94" i="19"/>
  <c r="AJ95" i="19"/>
  <c r="AL89" i="19"/>
  <c r="AM89" i="19" s="1"/>
  <c r="AL98" i="19"/>
  <c r="AM98" i="19" s="1"/>
  <c r="AF95" i="19"/>
  <c r="X91" i="19"/>
  <c r="AD83" i="19"/>
  <c r="AB86" i="19"/>
  <c r="AB83" i="19"/>
  <c r="Y86" i="19"/>
  <c r="AJ97" i="19"/>
  <c r="AE94" i="19"/>
  <c r="W82" i="19"/>
  <c r="V82" i="19" s="1"/>
  <c r="AL83" i="19"/>
  <c r="AM83" i="19" s="1"/>
  <c r="AH91" i="19"/>
  <c r="AA83" i="19"/>
  <c r="AF85" i="19"/>
  <c r="AK83" i="19"/>
  <c r="AI86" i="19"/>
  <c r="Y82" i="19"/>
  <c r="AD81" i="19"/>
  <c r="AD80" i="19" s="1"/>
  <c r="Z99" i="19"/>
  <c r="Z100" i="19" s="1"/>
  <c r="AJ119" i="19"/>
  <c r="Y112" i="19"/>
  <c r="AA112" i="19"/>
  <c r="AC111" i="19"/>
  <c r="AD124" i="19"/>
  <c r="AD125" i="19" s="1"/>
  <c r="AA115" i="19"/>
  <c r="AG112" i="19"/>
  <c r="AI115" i="19"/>
  <c r="AD117" i="19"/>
  <c r="AL107" i="19"/>
  <c r="AM107" i="19" s="1"/>
  <c r="AF167" i="19"/>
  <c r="AJ167" i="19"/>
  <c r="AL167" i="19"/>
  <c r="AM167" i="19" s="1"/>
  <c r="X167" i="19"/>
  <c r="AK167" i="19"/>
  <c r="AB167" i="19"/>
  <c r="AE167" i="19"/>
  <c r="AH167" i="19"/>
  <c r="AI167" i="19"/>
  <c r="AC167" i="19"/>
  <c r="Y167" i="19"/>
  <c r="AG167" i="19"/>
  <c r="X96" i="19"/>
  <c r="AF83" i="19"/>
  <c r="Z82" i="19"/>
  <c r="AE162" i="19"/>
  <c r="AI162" i="19"/>
  <c r="W162" i="19"/>
  <c r="V162" i="19" s="1"/>
  <c r="AA162" i="19"/>
  <c r="Z162" i="19"/>
  <c r="AK162" i="19"/>
  <c r="AD162" i="19"/>
  <c r="AF161" i="19"/>
  <c r="AH161" i="19"/>
  <c r="AK161" i="19"/>
  <c r="AJ161" i="19"/>
  <c r="X161" i="19"/>
  <c r="AB161" i="19"/>
  <c r="Z161" i="19"/>
  <c r="AK164" i="19"/>
  <c r="Z163" i="19"/>
  <c r="AB166" i="19"/>
  <c r="AA161" i="19"/>
  <c r="AD166" i="19"/>
  <c r="Y161" i="19"/>
  <c r="X162" i="19"/>
  <c r="W173" i="19"/>
  <c r="V173" i="19" s="1"/>
  <c r="W165" i="19"/>
  <c r="V165" i="19" s="1"/>
  <c r="AK166" i="19"/>
  <c r="Z164" i="19"/>
  <c r="AL162" i="19"/>
  <c r="AM162" i="19" s="1"/>
  <c r="AH163" i="19"/>
  <c r="AF162" i="19"/>
  <c r="Y81" i="19"/>
  <c r="Y80" i="19" s="1"/>
  <c r="AF159" i="19"/>
  <c r="AC159" i="19"/>
  <c r="AJ159" i="19"/>
  <c r="X159" i="19"/>
  <c r="AB159" i="19"/>
  <c r="AE159" i="19"/>
  <c r="AH159" i="19"/>
  <c r="AI159" i="19"/>
  <c r="AL159" i="19"/>
  <c r="AM159" i="19" s="1"/>
  <c r="Y159" i="19"/>
  <c r="AK159" i="19"/>
  <c r="AG159" i="19"/>
  <c r="AG156" i="19"/>
  <c r="AG155" i="19" s="1"/>
  <c r="AD156" i="19"/>
  <c r="AD155" i="19" s="1"/>
  <c r="AK156" i="19"/>
  <c r="AK155" i="19" s="1"/>
  <c r="Y156" i="19"/>
  <c r="Y155" i="19" s="1"/>
  <c r="AI156" i="19"/>
  <c r="AI155" i="19" s="1"/>
  <c r="AC156" i="19"/>
  <c r="AC155" i="19" s="1"/>
  <c r="AF156" i="19"/>
  <c r="AF155" i="19" s="1"/>
  <c r="AJ156" i="19"/>
  <c r="AJ155" i="19" s="1"/>
  <c r="W156" i="19"/>
  <c r="Z156" i="19"/>
  <c r="Z155" i="19" s="1"/>
  <c r="AL156" i="19"/>
  <c r="AH156" i="19"/>
  <c r="AH155" i="19" s="1"/>
  <c r="X82" i="19"/>
  <c r="AH165" i="19"/>
  <c r="Z165" i="19"/>
  <c r="AL165" i="19"/>
  <c r="AM165" i="19" s="1"/>
  <c r="AF165" i="19"/>
  <c r="AJ165" i="19"/>
  <c r="AD165" i="19"/>
  <c r="X165" i="19"/>
  <c r="AC165" i="19"/>
  <c r="AB165" i="19"/>
  <c r="AE156" i="19"/>
  <c r="AE155" i="19" s="1"/>
  <c r="Z159" i="19"/>
  <c r="AG165" i="19"/>
  <c r="AB164" i="19"/>
  <c r="AB156" i="19"/>
  <c r="AB155" i="19" s="1"/>
  <c r="AA167" i="19"/>
  <c r="AA159" i="19"/>
  <c r="AH166" i="19"/>
  <c r="Y173" i="19"/>
  <c r="AI165" i="19"/>
  <c r="AE161" i="19"/>
  <c r="AE166" i="19"/>
  <c r="AL166" i="19"/>
  <c r="AM166" i="19" s="1"/>
  <c r="AI166" i="19"/>
  <c r="Z166" i="19"/>
  <c r="W166" i="19"/>
  <c r="V166" i="19" s="1"/>
  <c r="AA166" i="19"/>
  <c r="Y166" i="19"/>
  <c r="AC166" i="19"/>
  <c r="AF163" i="19"/>
  <c r="AJ163" i="19"/>
  <c r="X163" i="19"/>
  <c r="Y163" i="19"/>
  <c r="AB163" i="19"/>
  <c r="AG163" i="19"/>
  <c r="AE163" i="19"/>
  <c r="AC163" i="19"/>
  <c r="AI163" i="19"/>
  <c r="AD163" i="19"/>
  <c r="AD173" i="19"/>
  <c r="AC173" i="19"/>
  <c r="AK173" i="19"/>
  <c r="AF173" i="19"/>
  <c r="AJ173" i="19"/>
  <c r="X173" i="19"/>
  <c r="AB173" i="19"/>
  <c r="AL173" i="19"/>
  <c r="AM173" i="19" s="1"/>
  <c r="Z107" i="19"/>
  <c r="AL161" i="19"/>
  <c r="AM161" i="19" s="1"/>
  <c r="AD167" i="19"/>
  <c r="Z173" i="19"/>
  <c r="AG161" i="19"/>
  <c r="AB162" i="19"/>
  <c r="AA173" i="19"/>
  <c r="AA165" i="19"/>
  <c r="AK163" i="19"/>
  <c r="AH162" i="19"/>
  <c r="X166" i="19"/>
  <c r="W161" i="19"/>
  <c r="V161" i="19" s="1"/>
  <c r="AL163" i="19"/>
  <c r="AM163" i="19" s="1"/>
  <c r="AA156" i="19"/>
  <c r="AA155" i="19" s="1"/>
  <c r="AG162" i="19"/>
  <c r="AJ166" i="19"/>
  <c r="AI173" i="19"/>
  <c r="AI161" i="19"/>
  <c r="AK165" i="19"/>
  <c r="AE173" i="19"/>
  <c r="AE81" i="19"/>
  <c r="AE80" i="19" s="1"/>
  <c r="A55" i="22"/>
  <c r="A80" i="19"/>
  <c r="A105" i="22"/>
  <c r="A5" i="22"/>
  <c r="A130" i="22"/>
  <c r="U30" i="22"/>
  <c r="A30" i="22"/>
  <c r="A80" i="22"/>
  <c r="U5" i="22"/>
  <c r="A155" i="19"/>
  <c r="U155" i="19"/>
  <c r="A130" i="19"/>
  <c r="U130" i="19"/>
  <c r="U80" i="19"/>
  <c r="U105" i="19"/>
  <c r="U30" i="19"/>
  <c r="A55" i="19"/>
  <c r="A30" i="19"/>
  <c r="U55" i="19"/>
  <c r="U5" i="19"/>
  <c r="A105" i="19"/>
  <c r="A5" i="19"/>
  <c r="A5" i="23"/>
  <c r="C26" i="21"/>
  <c r="F26" i="21" s="1"/>
  <c r="Y164" i="19"/>
  <c r="AG164" i="19"/>
  <c r="AH164" i="19"/>
  <c r="AL164" i="19"/>
  <c r="AM164" i="19" s="1"/>
  <c r="AF164" i="19"/>
  <c r="AJ164" i="19"/>
  <c r="AE164" i="19"/>
  <c r="AD164" i="19"/>
  <c r="AI164" i="19"/>
  <c r="W164" i="19"/>
  <c r="V164" i="19" s="1"/>
  <c r="AA164" i="19"/>
  <c r="AD159" i="19"/>
  <c r="Z167" i="19"/>
  <c r="AG173" i="19"/>
  <c r="AA163" i="19"/>
  <c r="AC161" i="19"/>
  <c r="Y165" i="19"/>
  <c r="X164" i="19"/>
  <c r="X156" i="19"/>
  <c r="X155" i="19" s="1"/>
  <c r="W167" i="19"/>
  <c r="V167" i="19" s="1"/>
  <c r="W159" i="19"/>
  <c r="V159" i="19" s="1"/>
  <c r="AD161" i="19"/>
  <c r="AJ162" i="19"/>
  <c r="Y162" i="19"/>
  <c r="AF166" i="19"/>
  <c r="AH107" i="19"/>
  <c r="X86" i="19"/>
  <c r="AL157" i="19"/>
  <c r="AM157" i="19" s="1"/>
  <c r="AK160" i="19"/>
  <c r="AB157" i="19"/>
  <c r="AA172" i="19"/>
  <c r="AA160" i="19"/>
  <c r="AL172" i="19"/>
  <c r="AM172" i="19" s="1"/>
  <c r="AH160" i="19"/>
  <c r="X157" i="19"/>
  <c r="W172" i="19"/>
  <c r="V172" i="19" s="1"/>
  <c r="W160" i="19"/>
  <c r="V160" i="19" s="1"/>
  <c r="Z171" i="19"/>
  <c r="AG160" i="19"/>
  <c r="AJ157" i="19"/>
  <c r="AI172" i="19"/>
  <c r="AI160" i="19"/>
  <c r="AL174" i="19"/>
  <c r="Y160" i="19"/>
  <c r="AF157" i="19"/>
  <c r="AE172" i="19"/>
  <c r="AE160" i="19"/>
  <c r="AJ172" i="19"/>
  <c r="Y174" i="19"/>
  <c r="Y175" i="19" s="1"/>
  <c r="AF172" i="19"/>
  <c r="AF160" i="19"/>
  <c r="AE171" i="19"/>
  <c r="AH82" i="19"/>
  <c r="X94" i="19"/>
  <c r="B54" i="22"/>
  <c r="V29" i="22"/>
  <c r="B29" i="22"/>
  <c r="B104" i="22"/>
  <c r="V4" i="22"/>
  <c r="B79" i="19"/>
  <c r="B129" i="22"/>
  <c r="B79" i="22"/>
  <c r="B4" i="22"/>
  <c r="B129" i="19"/>
  <c r="V154" i="19"/>
  <c r="B154" i="19"/>
  <c r="V54" i="19"/>
  <c r="V4" i="19"/>
  <c r="V129" i="19"/>
  <c r="V79" i="19"/>
  <c r="B104" i="19"/>
  <c r="V104" i="19"/>
  <c r="V29" i="19"/>
  <c r="B54" i="19"/>
  <c r="B29" i="19"/>
  <c r="B4" i="23"/>
  <c r="B4" i="19"/>
  <c r="B20" i="21"/>
  <c r="B23" i="21" s="1"/>
  <c r="AA82" i="19"/>
  <c r="AF90" i="19"/>
  <c r="AD171" i="19"/>
  <c r="AC174" i="19"/>
  <c r="AC175" i="19" s="1"/>
  <c r="AC158" i="19"/>
  <c r="Z157" i="19"/>
  <c r="AG171" i="19"/>
  <c r="AB171" i="19"/>
  <c r="AA174" i="19"/>
  <c r="AA175" i="19" s="1"/>
  <c r="AA158" i="19"/>
  <c r="AC157" i="19"/>
  <c r="Y171" i="19"/>
  <c r="X171" i="19"/>
  <c r="W174" i="19"/>
  <c r="W158" i="19"/>
  <c r="V158" i="19" s="1"/>
  <c r="AD157" i="19"/>
  <c r="Z158" i="19"/>
  <c r="AG172" i="19"/>
  <c r="AJ171" i="19"/>
  <c r="AI174" i="19"/>
  <c r="AI175" i="19" s="1"/>
  <c r="AI158" i="19"/>
  <c r="AD172" i="19"/>
  <c r="AE174" i="19"/>
  <c r="AE175" i="19" s="1"/>
  <c r="AF99" i="19"/>
  <c r="AF100" i="19" s="1"/>
  <c r="AI82" i="19"/>
  <c r="N480" i="18"/>
  <c r="AL68" i="19" s="1"/>
  <c r="AM68" i="19" s="1"/>
  <c r="N411" i="18"/>
  <c r="AF18" i="19" s="1"/>
  <c r="N444" i="18"/>
  <c r="AA47" i="19" s="1"/>
  <c r="S386" i="18"/>
  <c r="S387" i="18" s="1"/>
  <c r="A312" i="18"/>
  <c r="V4" i="20" s="1"/>
  <c r="B312" i="18"/>
  <c r="C312" i="18"/>
  <c r="D312" i="18"/>
  <c r="E312" i="18"/>
  <c r="F312" i="18"/>
  <c r="V6" i="20"/>
  <c r="V7" i="20"/>
  <c r="V8" i="20"/>
  <c r="V9" i="20"/>
  <c r="V10" i="20"/>
  <c r="V11" i="20"/>
  <c r="V12" i="20"/>
  <c r="V13" i="20"/>
  <c r="V14" i="20"/>
  <c r="V15" i="20"/>
  <c r="V16" i="20"/>
  <c r="V17" i="20"/>
  <c r="V18" i="20"/>
  <c r="V19" i="20"/>
  <c r="V20" i="20"/>
  <c r="V21" i="20"/>
  <c r="V22" i="20"/>
  <c r="V23" i="20"/>
  <c r="V24" i="20"/>
  <c r="V25" i="20"/>
  <c r="B335" i="18"/>
  <c r="C335" i="18"/>
  <c r="D335" i="18"/>
  <c r="E335" i="18"/>
  <c r="F335" i="18"/>
  <c r="B311" i="18"/>
  <c r="W3" i="20" s="1"/>
  <c r="B310" i="18"/>
  <c r="A292" i="18"/>
  <c r="S4" i="20" s="1"/>
  <c r="B292" i="18"/>
  <c r="C292" i="18"/>
  <c r="D292" i="18"/>
  <c r="E292" i="18"/>
  <c r="F292" i="18"/>
  <c r="S6" i="20"/>
  <c r="S7" i="20"/>
  <c r="S8" i="20"/>
  <c r="S9" i="20"/>
  <c r="S10" i="20"/>
  <c r="S11" i="20"/>
  <c r="S12" i="20"/>
  <c r="S13" i="20"/>
  <c r="S14" i="20"/>
  <c r="S15" i="20"/>
  <c r="S16" i="20"/>
  <c r="S17" i="20"/>
  <c r="S18" i="20"/>
  <c r="B308" i="18"/>
  <c r="C308" i="18"/>
  <c r="D308" i="18"/>
  <c r="E308" i="18"/>
  <c r="B291" i="18"/>
  <c r="T3" i="20" s="1"/>
  <c r="B290" i="18"/>
  <c r="A267" i="18"/>
  <c r="S267" i="18"/>
  <c r="S269" i="18"/>
  <c r="S268" i="18" s="1"/>
  <c r="S270" i="18"/>
  <c r="S271" i="18"/>
  <c r="S272" i="18"/>
  <c r="S273" i="18"/>
  <c r="S274" i="18"/>
  <c r="S275" i="18"/>
  <c r="S276" i="18"/>
  <c r="S277" i="18"/>
  <c r="S278" i="18"/>
  <c r="S279" i="18"/>
  <c r="S280" i="18"/>
  <c r="S281" i="18"/>
  <c r="S282" i="18"/>
  <c r="S283" i="18"/>
  <c r="S284" i="18"/>
  <c r="S285" i="18"/>
  <c r="S286" i="18"/>
  <c r="L288" i="18"/>
  <c r="M288" i="18"/>
  <c r="N288" i="18"/>
  <c r="O288" i="18"/>
  <c r="P288" i="18"/>
  <c r="Q288" i="18"/>
  <c r="R288" i="18"/>
  <c r="B266" i="18"/>
  <c r="B265" i="18"/>
  <c r="M4" i="20"/>
  <c r="N3" i="20"/>
  <c r="J6" i="20"/>
  <c r="I215" i="18"/>
  <c r="I214" i="18" s="1"/>
  <c r="J7" i="20"/>
  <c r="I216" i="18"/>
  <c r="J8" i="20"/>
  <c r="I217" i="18"/>
  <c r="J9" i="20"/>
  <c r="I218" i="18"/>
  <c r="J10" i="20"/>
  <c r="I219" i="18"/>
  <c r="J11" i="20"/>
  <c r="I220" i="18"/>
  <c r="J12" i="20"/>
  <c r="I221" i="18"/>
  <c r="J13" i="20"/>
  <c r="I222" i="18"/>
  <c r="J14" i="20"/>
  <c r="I223" i="18"/>
  <c r="J15" i="20"/>
  <c r="I224" i="18"/>
  <c r="J16" i="20"/>
  <c r="I225" i="18"/>
  <c r="J17" i="20"/>
  <c r="I226" i="18"/>
  <c r="J18" i="20"/>
  <c r="I227" i="18"/>
  <c r="J19" i="20"/>
  <c r="I228" i="18"/>
  <c r="J20" i="20"/>
  <c r="I229" i="18"/>
  <c r="J21" i="20"/>
  <c r="I230" i="18"/>
  <c r="J22" i="20"/>
  <c r="I231" i="18"/>
  <c r="J23" i="20"/>
  <c r="I232" i="18"/>
  <c r="J24" i="20"/>
  <c r="I233" i="18"/>
  <c r="J25" i="20"/>
  <c r="I234" i="18"/>
  <c r="C236" i="18"/>
  <c r="D236" i="18"/>
  <c r="E236" i="18"/>
  <c r="F236" i="18"/>
  <c r="G236" i="18"/>
  <c r="I235" i="18"/>
  <c r="I236" i="18" s="1"/>
  <c r="I213" i="18"/>
  <c r="A213" i="18"/>
  <c r="J4" i="20" s="1"/>
  <c r="B212" i="18"/>
  <c r="K3" i="20" s="1"/>
  <c r="B211" i="18"/>
  <c r="L198" i="18"/>
  <c r="L197" i="18" s="1"/>
  <c r="L199" i="18"/>
  <c r="L200" i="18"/>
  <c r="L201" i="18"/>
  <c r="L202" i="18"/>
  <c r="L203" i="18"/>
  <c r="L204" i="18"/>
  <c r="L205" i="18"/>
  <c r="L206" i="18"/>
  <c r="L207" i="18"/>
  <c r="A209" i="18"/>
  <c r="C209" i="18"/>
  <c r="D209" i="18"/>
  <c r="E209" i="18"/>
  <c r="F209" i="18"/>
  <c r="G209" i="18"/>
  <c r="H209" i="18"/>
  <c r="I209" i="18"/>
  <c r="J209" i="18"/>
  <c r="K209" i="18"/>
  <c r="L196" i="18"/>
  <c r="A196" i="18"/>
  <c r="B195" i="18"/>
  <c r="B194" i="18"/>
  <c r="N179" i="18"/>
  <c r="N178" i="18" s="1"/>
  <c r="N180" i="18"/>
  <c r="N181" i="18"/>
  <c r="N182" i="18"/>
  <c r="N183" i="18"/>
  <c r="N184" i="18"/>
  <c r="N185" i="18"/>
  <c r="N186" i="18"/>
  <c r="N187" i="18"/>
  <c r="N188" i="18"/>
  <c r="N189" i="18"/>
  <c r="N190" i="18"/>
  <c r="A192" i="18"/>
  <c r="C192" i="18"/>
  <c r="D192" i="18"/>
  <c r="E192" i="18"/>
  <c r="F192" i="18"/>
  <c r="G192" i="18"/>
  <c r="H192" i="18"/>
  <c r="I192" i="18"/>
  <c r="J192" i="18"/>
  <c r="K192" i="18"/>
  <c r="M192" i="18"/>
  <c r="N177" i="18"/>
  <c r="A177" i="18"/>
  <c r="B176" i="18"/>
  <c r="B175" i="18"/>
  <c r="L192" i="18"/>
  <c r="A158" i="18"/>
  <c r="N158" i="18"/>
  <c r="N160" i="18"/>
  <c r="N159" i="18" s="1"/>
  <c r="N161" i="18"/>
  <c r="N162" i="18"/>
  <c r="N163" i="18"/>
  <c r="N164" i="18"/>
  <c r="N165" i="18"/>
  <c r="N166" i="18"/>
  <c r="N167" i="18"/>
  <c r="N168" i="18"/>
  <c r="N169" i="18"/>
  <c r="N170" i="18"/>
  <c r="N171" i="18"/>
  <c r="A173" i="18"/>
  <c r="C173" i="18"/>
  <c r="D173" i="18"/>
  <c r="E173" i="18"/>
  <c r="F173" i="18"/>
  <c r="G173" i="18"/>
  <c r="H173" i="18"/>
  <c r="I173" i="18"/>
  <c r="J173" i="18"/>
  <c r="K173" i="18"/>
  <c r="L173" i="18"/>
  <c r="M173" i="18"/>
  <c r="B157" i="18"/>
  <c r="B156" i="18"/>
  <c r="A140" i="18"/>
  <c r="H140" i="18"/>
  <c r="H142" i="18"/>
  <c r="H141" i="18" s="1"/>
  <c r="H143" i="18"/>
  <c r="H144" i="18"/>
  <c r="H145" i="18"/>
  <c r="H146" i="18"/>
  <c r="H147" i="18"/>
  <c r="H148" i="18"/>
  <c r="H149" i="18"/>
  <c r="H150" i="18"/>
  <c r="H151" i="18"/>
  <c r="H152" i="18"/>
  <c r="A154" i="18"/>
  <c r="C154" i="18"/>
  <c r="D154" i="18"/>
  <c r="E154" i="18"/>
  <c r="F154" i="18"/>
  <c r="G154" i="18"/>
  <c r="B139" i="18"/>
  <c r="B138" i="18"/>
  <c r="N123" i="18"/>
  <c r="N122" i="18" s="1"/>
  <c r="N124" i="18"/>
  <c r="N125" i="18"/>
  <c r="N126" i="18"/>
  <c r="N127" i="18"/>
  <c r="N128" i="18"/>
  <c r="N129" i="18"/>
  <c r="N130" i="18"/>
  <c r="N131" i="18"/>
  <c r="N132" i="18"/>
  <c r="N133" i="18"/>
  <c r="N134" i="18"/>
  <c r="A136" i="18"/>
  <c r="C136" i="18"/>
  <c r="D136" i="18"/>
  <c r="E136" i="18"/>
  <c r="F136" i="18"/>
  <c r="G136" i="18"/>
  <c r="H136" i="18"/>
  <c r="I136" i="18"/>
  <c r="J136" i="18"/>
  <c r="K136" i="18"/>
  <c r="L136" i="18"/>
  <c r="M136" i="18"/>
  <c r="N121" i="18"/>
  <c r="A121" i="18"/>
  <c r="B120" i="18"/>
  <c r="B119" i="18"/>
  <c r="K109" i="18"/>
  <c r="K108" i="18" s="1"/>
  <c r="K110" i="18"/>
  <c r="K111" i="18"/>
  <c r="K112" i="18"/>
  <c r="K113" i="18"/>
  <c r="K114" i="18"/>
  <c r="K115" i="18"/>
  <c r="A117" i="18"/>
  <c r="C117" i="18"/>
  <c r="D117" i="18"/>
  <c r="E117" i="18"/>
  <c r="F117" i="18"/>
  <c r="G117" i="18"/>
  <c r="H117" i="18"/>
  <c r="I117" i="18"/>
  <c r="J117" i="18"/>
  <c r="K107" i="18"/>
  <c r="A107" i="18"/>
  <c r="B106" i="18"/>
  <c r="B105" i="18"/>
  <c r="N90" i="18"/>
  <c r="N89" i="18" s="1"/>
  <c r="N91" i="18"/>
  <c r="N92" i="18"/>
  <c r="N93" i="18"/>
  <c r="N94" i="18"/>
  <c r="N95" i="18"/>
  <c r="N96" i="18"/>
  <c r="N97" i="18"/>
  <c r="N98" i="18"/>
  <c r="N99" i="18"/>
  <c r="N100" i="18"/>
  <c r="N101" i="18"/>
  <c r="A103" i="18"/>
  <c r="C103" i="18"/>
  <c r="D103" i="18"/>
  <c r="E103" i="18"/>
  <c r="F103" i="18"/>
  <c r="G103" i="18"/>
  <c r="H103" i="18"/>
  <c r="I103" i="18"/>
  <c r="J103" i="18"/>
  <c r="K103" i="18"/>
  <c r="L103" i="18"/>
  <c r="M103" i="18"/>
  <c r="N88" i="18"/>
  <c r="A88" i="18"/>
  <c r="B87" i="18"/>
  <c r="B86" i="18"/>
  <c r="A71" i="18"/>
  <c r="L71" i="18"/>
  <c r="L73" i="18"/>
  <c r="L72" i="18" s="1"/>
  <c r="L74" i="18"/>
  <c r="L75" i="18"/>
  <c r="L76" i="18"/>
  <c r="L77" i="18"/>
  <c r="L78" i="18"/>
  <c r="L79" i="18"/>
  <c r="L80" i="18"/>
  <c r="L81" i="18"/>
  <c r="L82" i="18"/>
  <c r="A84" i="18"/>
  <c r="C84" i="18"/>
  <c r="D84" i="18"/>
  <c r="E84" i="18"/>
  <c r="F84" i="18"/>
  <c r="G84" i="18"/>
  <c r="H84" i="18"/>
  <c r="I84" i="18"/>
  <c r="J84" i="18"/>
  <c r="L83" i="18"/>
  <c r="L84" i="18" s="1"/>
  <c r="B70" i="18"/>
  <c r="B69" i="18"/>
  <c r="B55" i="18"/>
  <c r="A55" i="18"/>
  <c r="B54" i="18"/>
  <c r="N39" i="18"/>
  <c r="N38" i="18" s="1"/>
  <c r="N40" i="18"/>
  <c r="N41" i="18"/>
  <c r="N42" i="18"/>
  <c r="N43" i="18"/>
  <c r="N44" i="18"/>
  <c r="N45" i="18"/>
  <c r="N46" i="18"/>
  <c r="N47" i="18"/>
  <c r="N48" i="18"/>
  <c r="N49" i="18"/>
  <c r="N50" i="18"/>
  <c r="A52" i="18"/>
  <c r="C52" i="18"/>
  <c r="D52" i="18"/>
  <c r="E52" i="18"/>
  <c r="F52" i="18"/>
  <c r="G52" i="18"/>
  <c r="H52" i="18"/>
  <c r="I52" i="18"/>
  <c r="J52" i="18"/>
  <c r="K52" i="18"/>
  <c r="L52" i="18"/>
  <c r="M52" i="18"/>
  <c r="N37" i="18"/>
  <c r="A37" i="18"/>
  <c r="B36" i="18"/>
  <c r="B35" i="18"/>
  <c r="A23" i="18"/>
  <c r="K23" i="18"/>
  <c r="K25" i="18"/>
  <c r="K24" i="18" s="1"/>
  <c r="K26" i="18"/>
  <c r="K27" i="18"/>
  <c r="K28" i="18"/>
  <c r="K29" i="18"/>
  <c r="K30" i="18"/>
  <c r="K31" i="18"/>
  <c r="A33" i="18"/>
  <c r="C33" i="18"/>
  <c r="D33" i="18"/>
  <c r="E33" i="18"/>
  <c r="F33" i="18"/>
  <c r="G33" i="18"/>
  <c r="H33" i="18"/>
  <c r="I33" i="18"/>
  <c r="J33" i="18"/>
  <c r="B22" i="18"/>
  <c r="B21" i="18"/>
  <c r="A4" i="18"/>
  <c r="N4" i="18"/>
  <c r="N6" i="18"/>
  <c r="N5" i="18" s="1"/>
  <c r="N7" i="18"/>
  <c r="N8" i="18"/>
  <c r="N9" i="18"/>
  <c r="N10" i="18"/>
  <c r="N11" i="18"/>
  <c r="N12" i="18"/>
  <c r="N13" i="18"/>
  <c r="N14" i="18"/>
  <c r="N15" i="18"/>
  <c r="N16" i="18"/>
  <c r="N17" i="18"/>
  <c r="A19" i="18"/>
  <c r="C19" i="18"/>
  <c r="D19" i="18"/>
  <c r="E19" i="18"/>
  <c r="F19" i="18"/>
  <c r="G19" i="18"/>
  <c r="H19" i="18"/>
  <c r="I19" i="18"/>
  <c r="J19" i="18"/>
  <c r="K19" i="18"/>
  <c r="L19" i="18"/>
  <c r="M19" i="18"/>
  <c r="B3" i="18"/>
  <c r="B2" i="18"/>
  <c r="AM31" i="23" l="1"/>
  <c r="AM30" i="23" s="1"/>
  <c r="AL30" i="23"/>
  <c r="W25" i="23"/>
  <c r="V24" i="23"/>
  <c r="V25" i="23" s="1"/>
  <c r="V31" i="23"/>
  <c r="V30" i="23" s="1"/>
  <c r="W30" i="23"/>
  <c r="AL25" i="23"/>
  <c r="AM24" i="23"/>
  <c r="AM25" i="23" s="1"/>
  <c r="W50" i="23"/>
  <c r="V49" i="23"/>
  <c r="V50" i="23" s="1"/>
  <c r="AL50" i="23"/>
  <c r="AM49" i="23"/>
  <c r="AM50" i="23" s="1"/>
  <c r="V6" i="23"/>
  <c r="V5" i="23" s="1"/>
  <c r="W5" i="23"/>
  <c r="AM6" i="23"/>
  <c r="AM5" i="23" s="1"/>
  <c r="AL5" i="23"/>
  <c r="S199" i="24"/>
  <c r="S200" i="24" s="1"/>
  <c r="R200" i="24"/>
  <c r="B174" i="24"/>
  <c r="B175" i="24" s="1"/>
  <c r="C175" i="24"/>
  <c r="AL155" i="22"/>
  <c r="AM156" i="22"/>
  <c r="AM155" i="22" s="1"/>
  <c r="AM106" i="24"/>
  <c r="AM105" i="24" s="1"/>
  <c r="AL105" i="24"/>
  <c r="V181" i="22"/>
  <c r="V180" i="22" s="1"/>
  <c r="W180" i="22"/>
  <c r="V174" i="22"/>
  <c r="V175" i="22" s="1"/>
  <c r="W175" i="22"/>
  <c r="C199" i="24"/>
  <c r="O175" i="24"/>
  <c r="V124" i="24"/>
  <c r="V125" i="24" s="1"/>
  <c r="W125" i="24"/>
  <c r="AL130" i="22"/>
  <c r="AM131" i="22"/>
  <c r="AM130" i="22" s="1"/>
  <c r="AL80" i="22"/>
  <c r="AM81" i="22"/>
  <c r="AM80" i="22" s="1"/>
  <c r="R193" i="24"/>
  <c r="S193" i="24" s="1"/>
  <c r="V56" i="22"/>
  <c r="V55" i="22" s="1"/>
  <c r="W55" i="22"/>
  <c r="AM181" i="22"/>
  <c r="AM180" i="22" s="1"/>
  <c r="AL180" i="22"/>
  <c r="AM149" i="22"/>
  <c r="AM150" i="22" s="1"/>
  <c r="AL150" i="22"/>
  <c r="AM99" i="22"/>
  <c r="AM100" i="22" s="1"/>
  <c r="AL100" i="22"/>
  <c r="G199" i="24"/>
  <c r="G200" i="24" s="1"/>
  <c r="AL75" i="22"/>
  <c r="R198" i="24"/>
  <c r="S198" i="24" s="1"/>
  <c r="AL175" i="22"/>
  <c r="AM174" i="22"/>
  <c r="AM175" i="22" s="1"/>
  <c r="AL110" i="19"/>
  <c r="AM110" i="19" s="1"/>
  <c r="R188" i="24"/>
  <c r="S188" i="24" s="1"/>
  <c r="C188" i="24"/>
  <c r="B188" i="24" s="1"/>
  <c r="AL55" i="22"/>
  <c r="AM56" i="22"/>
  <c r="AM55" i="22" s="1"/>
  <c r="V199" i="22"/>
  <c r="V200" i="22" s="1"/>
  <c r="W200" i="22"/>
  <c r="AM124" i="24"/>
  <c r="AM125" i="24" s="1"/>
  <c r="AL125" i="24"/>
  <c r="C198" i="24"/>
  <c r="B198" i="24" s="1"/>
  <c r="K181" i="24"/>
  <c r="K180" i="24" s="1"/>
  <c r="W75" i="22"/>
  <c r="V74" i="22"/>
  <c r="V75" i="22" s="1"/>
  <c r="J199" i="24"/>
  <c r="J200" i="24" s="1"/>
  <c r="Q181" i="24"/>
  <c r="Q180" i="24" s="1"/>
  <c r="S174" i="24"/>
  <c r="S175" i="24" s="1"/>
  <c r="R175" i="24"/>
  <c r="V156" i="22"/>
  <c r="V155" i="22" s="1"/>
  <c r="W155" i="22"/>
  <c r="W105" i="24"/>
  <c r="V106" i="24"/>
  <c r="V105" i="24" s="1"/>
  <c r="R180" i="24"/>
  <c r="S181" i="24"/>
  <c r="S180" i="24" s="1"/>
  <c r="K199" i="24"/>
  <c r="K200" i="24" s="1"/>
  <c r="AM199" i="22"/>
  <c r="AM200" i="22" s="1"/>
  <c r="AL200" i="22"/>
  <c r="V131" i="22"/>
  <c r="V130" i="22" s="1"/>
  <c r="W130" i="22"/>
  <c r="V81" i="22"/>
  <c r="V80" i="22" s="1"/>
  <c r="W80" i="22"/>
  <c r="W150" i="22"/>
  <c r="V149" i="22"/>
  <c r="V150" i="22" s="1"/>
  <c r="V99" i="22"/>
  <c r="V100" i="22" s="1"/>
  <c r="W100" i="22"/>
  <c r="C180" i="24"/>
  <c r="B181" i="24"/>
  <c r="B180" i="24" s="1"/>
  <c r="Q199" i="24"/>
  <c r="Q200" i="24" s="1"/>
  <c r="AK107" i="19"/>
  <c r="AK113" i="19"/>
  <c r="AD120" i="19"/>
  <c r="AL109" i="19"/>
  <c r="AM109" i="19" s="1"/>
  <c r="Z111" i="19"/>
  <c r="AL121" i="19"/>
  <c r="AM121" i="19" s="1"/>
  <c r="Y120" i="19"/>
  <c r="W118" i="19"/>
  <c r="V118" i="19" s="1"/>
  <c r="X118" i="19"/>
  <c r="AA119" i="19"/>
  <c r="AF116" i="19"/>
  <c r="AA123" i="19"/>
  <c r="AJ120" i="19"/>
  <c r="AL108" i="19"/>
  <c r="AM108" i="19" s="1"/>
  <c r="AF114" i="19"/>
  <c r="AH111" i="19"/>
  <c r="Z121" i="19"/>
  <c r="AB118" i="19"/>
  <c r="AB116" i="19"/>
  <c r="W121" i="19"/>
  <c r="V121" i="19" s="1"/>
  <c r="AC107" i="19"/>
  <c r="AG111" i="19"/>
  <c r="AK112" i="19"/>
  <c r="AF119" i="19"/>
  <c r="AC124" i="19"/>
  <c r="AC125" i="19" s="1"/>
  <c r="Y121" i="19"/>
  <c r="X108" i="19"/>
  <c r="AJ113" i="19"/>
  <c r="AB117" i="19"/>
  <c r="AI114" i="19"/>
  <c r="AH110" i="19"/>
  <c r="W109" i="19"/>
  <c r="V109" i="19" s="1"/>
  <c r="AB112" i="19"/>
  <c r="AC123" i="19"/>
  <c r="AI109" i="19"/>
  <c r="AI119" i="19"/>
  <c r="Y108" i="19"/>
  <c r="AG116" i="19"/>
  <c r="AK117" i="19"/>
  <c r="AF122" i="19"/>
  <c r="X121" i="19"/>
  <c r="AD118" i="19"/>
  <c r="AI122" i="19"/>
  <c r="AJ109" i="19"/>
  <c r="Z112" i="19"/>
  <c r="X109" i="19"/>
  <c r="X106" i="19"/>
  <c r="X105" i="19" s="1"/>
  <c r="Y118" i="19"/>
  <c r="AE49" i="19"/>
  <c r="AE50" i="19" s="1"/>
  <c r="Y56" i="19"/>
  <c r="Y55" i="19" s="1"/>
  <c r="AB61" i="19"/>
  <c r="X40" i="19"/>
  <c r="AG109" i="19"/>
  <c r="AJ115" i="19"/>
  <c r="AK119" i="19"/>
  <c r="Y107" i="19"/>
  <c r="AH122" i="19"/>
  <c r="AK124" i="19"/>
  <c r="AK125" i="19" s="1"/>
  <c r="AE121" i="19"/>
  <c r="AI111" i="19"/>
  <c r="AA122" i="19"/>
  <c r="AC108" i="19"/>
  <c r="AG120" i="19"/>
  <c r="AC121" i="19"/>
  <c r="AE122" i="19"/>
  <c r="Y109" i="19"/>
  <c r="AB121" i="19"/>
  <c r="AD122" i="19"/>
  <c r="AD116" i="19"/>
  <c r="AB49" i="19"/>
  <c r="AB50" i="19" s="1"/>
  <c r="AA40" i="19"/>
  <c r="AH57" i="19"/>
  <c r="AG44" i="19"/>
  <c r="AL35" i="19"/>
  <c r="AM35" i="19" s="1"/>
  <c r="Z45" i="19"/>
  <c r="AH108" i="19"/>
  <c r="AF106" i="19"/>
  <c r="AF105" i="19" s="1"/>
  <c r="AB111" i="19"/>
  <c r="W115" i="19"/>
  <c r="V115" i="19" s="1"/>
  <c r="AK118" i="19"/>
  <c r="AH117" i="19"/>
  <c r="W124" i="19"/>
  <c r="Z118" i="19"/>
  <c r="AG106" i="19"/>
  <c r="AG105" i="19" s="1"/>
  <c r="AI117" i="19"/>
  <c r="X123" i="19"/>
  <c r="AK108" i="19"/>
  <c r="AH115" i="19"/>
  <c r="W122" i="19"/>
  <c r="V122" i="19" s="1"/>
  <c r="Z116" i="19"/>
  <c r="AF123" i="19"/>
  <c r="AJ116" i="19"/>
  <c r="AG123" i="19"/>
  <c r="AC120" i="19"/>
  <c r="Z117" i="19"/>
  <c r="X114" i="19"/>
  <c r="AI113" i="19"/>
  <c r="Y122" i="19"/>
  <c r="AA114" i="19"/>
  <c r="AC119" i="19"/>
  <c r="AE107" i="19"/>
  <c r="AA117" i="19"/>
  <c r="AG114" i="19"/>
  <c r="AI108" i="19"/>
  <c r="AF110" i="19"/>
  <c r="X115" i="19"/>
  <c r="AG108" i="19"/>
  <c r="AC106" i="19"/>
  <c r="AC105" i="19" s="1"/>
  <c r="AI120" i="19"/>
  <c r="AE108" i="19"/>
  <c r="AD121" i="19"/>
  <c r="W114" i="19"/>
  <c r="V114" i="19" s="1"/>
  <c r="AB108" i="19"/>
  <c r="Z108" i="19"/>
  <c r="AE118" i="19"/>
  <c r="AF115" i="19"/>
  <c r="AK109" i="19"/>
  <c r="AJ108" i="19"/>
  <c r="AH114" i="19"/>
  <c r="AG115" i="19"/>
  <c r="AL113" i="19"/>
  <c r="AM113" i="19" s="1"/>
  <c r="AC112" i="19"/>
  <c r="AB109" i="19"/>
  <c r="Z109" i="19"/>
  <c r="W113" i="19"/>
  <c r="V113" i="19" s="1"/>
  <c r="AG124" i="19"/>
  <c r="AG125" i="19" s="1"/>
  <c r="AK116" i="19"/>
  <c r="AJ121" i="19"/>
  <c r="AH123" i="19"/>
  <c r="Y114" i="19"/>
  <c r="AD112" i="19"/>
  <c r="AB124" i="19"/>
  <c r="AB125" i="19" s="1"/>
  <c r="Z124" i="19"/>
  <c r="Z125" i="19" s="1"/>
  <c r="AL116" i="19"/>
  <c r="AM116" i="19" s="1"/>
  <c r="AE113" i="19"/>
  <c r="AL106" i="19"/>
  <c r="AJ124" i="19"/>
  <c r="AJ125" i="19" s="1"/>
  <c r="Z106" i="19"/>
  <c r="Z105" i="19" s="1"/>
  <c r="X113" i="19"/>
  <c r="AD107" i="19"/>
  <c r="AE106" i="19"/>
  <c r="AE105" i="19" s="1"/>
  <c r="AI116" i="19"/>
  <c r="AC122" i="19"/>
  <c r="AI149" i="19"/>
  <c r="AI150" i="19" s="1"/>
  <c r="AA149" i="19"/>
  <c r="AA143" i="19"/>
  <c r="AA144" i="19"/>
  <c r="AA137" i="19"/>
  <c r="AA138" i="19"/>
  <c r="Y131" i="19"/>
  <c r="AF149" i="19"/>
  <c r="AB143" i="19"/>
  <c r="AB135" i="19"/>
  <c r="AD145" i="19"/>
  <c r="Z136" i="19"/>
  <c r="AD146" i="19"/>
  <c r="AD139" i="19"/>
  <c r="AL132" i="19"/>
  <c r="AG147" i="19"/>
  <c r="AG143" i="19"/>
  <c r="AG139" i="19"/>
  <c r="AG135" i="19"/>
  <c r="AI147" i="19"/>
  <c r="X139" i="19"/>
  <c r="AF148" i="19"/>
  <c r="AE145" i="19"/>
  <c r="AA148" i="19"/>
  <c r="AF144" i="19"/>
  <c r="W147" i="19"/>
  <c r="V147" i="19" s="1"/>
  <c r="AK131" i="19"/>
  <c r="AJ142" i="19"/>
  <c r="AJ134" i="19"/>
  <c r="AL144" i="19"/>
  <c r="AH135" i="19"/>
  <c r="AL145" i="19"/>
  <c r="AM145" i="19" s="1"/>
  <c r="AL138" i="19"/>
  <c r="AM138" i="19" s="1"/>
  <c r="AH132" i="19"/>
  <c r="AC147" i="19"/>
  <c r="AC143" i="19"/>
  <c r="AC139" i="19"/>
  <c r="AC135" i="19"/>
  <c r="AA146" i="19"/>
  <c r="AF135" i="19"/>
  <c r="AF146" i="19"/>
  <c r="AE144" i="19"/>
  <c r="AI146" i="19"/>
  <c r="X143" i="19"/>
  <c r="W146" i="19"/>
  <c r="AC131" i="19"/>
  <c r="AC130" i="19" s="1"/>
  <c r="AB142" i="19"/>
  <c r="AB134" i="19"/>
  <c r="Z144" i="19"/>
  <c r="Z135" i="19"/>
  <c r="AH145" i="19"/>
  <c r="AD138" i="19"/>
  <c r="Z132" i="19"/>
  <c r="Y147" i="19"/>
  <c r="Y143" i="19"/>
  <c r="Y139" i="19"/>
  <c r="Y135" i="19"/>
  <c r="AJ131" i="19"/>
  <c r="X144" i="19"/>
  <c r="AA133" i="19"/>
  <c r="AE147" i="19"/>
  <c r="AB131" i="19"/>
  <c r="AB130" i="19" s="1"/>
  <c r="X147" i="19"/>
  <c r="AE148" i="19"/>
  <c r="AE134" i="19"/>
  <c r="AJ143" i="19"/>
  <c r="AJ135" i="19"/>
  <c r="Z146" i="19"/>
  <c r="AL136" i="19"/>
  <c r="AL146" i="19"/>
  <c r="AM146" i="19" s="1"/>
  <c r="AL139" i="19"/>
  <c r="Z133" i="19"/>
  <c r="AK147" i="19"/>
  <c r="AK143" i="19"/>
  <c r="AK139" i="19"/>
  <c r="AK135" i="19"/>
  <c r="AB60" i="19"/>
  <c r="AH36" i="19"/>
  <c r="AL45" i="19"/>
  <c r="AM45" i="19" s="1"/>
  <c r="W36" i="19"/>
  <c r="V36" i="19" s="1"/>
  <c r="AF120" i="19"/>
  <c r="W112" i="19"/>
  <c r="V112" i="19" s="1"/>
  <c r="Z114" i="19"/>
  <c r="AF121" i="19"/>
  <c r="AJ114" i="19"/>
  <c r="AG121" i="19"/>
  <c r="AC118" i="19"/>
  <c r="Z115" i="19"/>
  <c r="X112" i="19"/>
  <c r="AI121" i="19"/>
  <c r="AF111" i="19"/>
  <c r="AJ112" i="19"/>
  <c r="AG119" i="19"/>
  <c r="AC116" i="19"/>
  <c r="Z113" i="19"/>
  <c r="X110" i="19"/>
  <c r="AJ117" i="19"/>
  <c r="Y110" i="19"/>
  <c r="AB120" i="19"/>
  <c r="AL112" i="19"/>
  <c r="AM112" i="19" s="1"/>
  <c r="AK121" i="19"/>
  <c r="AF118" i="19"/>
  <c r="AG110" i="19"/>
  <c r="AA113" i="19"/>
  <c r="AD115" i="19"/>
  <c r="AB107" i="19"/>
  <c r="AE112" i="19"/>
  <c r="AC117" i="19"/>
  <c r="AA109" i="19"/>
  <c r="AA106" i="19"/>
  <c r="AA105" i="19" s="1"/>
  <c r="AD111" i="19"/>
  <c r="X122" i="19"/>
  <c r="AL124" i="19"/>
  <c r="AA124" i="19"/>
  <c r="AA125" i="19" s="1"/>
  <c r="AE116" i="19"/>
  <c r="AF113" i="19"/>
  <c r="AD123" i="19"/>
  <c r="AI124" i="19"/>
  <c r="AI125" i="19" s="1"/>
  <c r="AH112" i="19"/>
  <c r="AG113" i="19"/>
  <c r="AL111" i="19"/>
  <c r="AM111" i="19" s="1"/>
  <c r="AC110" i="19"/>
  <c r="AJ106" i="19"/>
  <c r="AJ105" i="19" s="1"/>
  <c r="AB106" i="19"/>
  <c r="AB105" i="19" s="1"/>
  <c r="W111" i="19"/>
  <c r="V111" i="19" s="1"/>
  <c r="AG122" i="19"/>
  <c r="AK114" i="19"/>
  <c r="AJ111" i="19"/>
  <c r="AH113" i="19"/>
  <c r="AI106" i="19"/>
  <c r="AI105" i="19" s="1"/>
  <c r="W120" i="19"/>
  <c r="V120" i="19" s="1"/>
  <c r="AB122" i="19"/>
  <c r="Z122" i="19"/>
  <c r="AL114" i="19"/>
  <c r="AM114" i="19" s="1"/>
  <c r="AE111" i="19"/>
  <c r="AK123" i="19"/>
  <c r="AJ122" i="19"/>
  <c r="Y117" i="19"/>
  <c r="X111" i="19"/>
  <c r="AF107" i="19"/>
  <c r="AL122" i="19"/>
  <c r="AM122" i="19" s="1"/>
  <c r="AB123" i="19"/>
  <c r="Z123" i="19"/>
  <c r="AD109" i="19"/>
  <c r="X120" i="19"/>
  <c r="AG107" i="19"/>
  <c r="Y124" i="19"/>
  <c r="Y125" i="19" s="1"/>
  <c r="AJ118" i="19"/>
  <c r="AF141" i="19"/>
  <c r="AF145" i="19"/>
  <c r="AI148" i="19"/>
  <c r="X141" i="19"/>
  <c r="AA142" i="19"/>
  <c r="AF136" i="19"/>
  <c r="AI136" i="19"/>
  <c r="X133" i="19"/>
  <c r="AB141" i="19"/>
  <c r="AB133" i="19"/>
  <c r="Z143" i="19"/>
  <c r="AL133" i="19"/>
  <c r="AM133" i="19" s="1"/>
  <c r="AH144" i="19"/>
  <c r="AH137" i="19"/>
  <c r="AH131" i="19"/>
  <c r="AH130" i="19" s="1"/>
  <c r="AG146" i="19"/>
  <c r="AG142" i="19"/>
  <c r="AG138" i="19"/>
  <c r="AG134" i="19"/>
  <c r="AA141" i="19"/>
  <c r="AA147" i="19"/>
  <c r="AF142" i="19"/>
  <c r="AE141" i="19"/>
  <c r="AI142" i="19"/>
  <c r="X140" i="19"/>
  <c r="W143" i="19"/>
  <c r="V143" i="19" s="1"/>
  <c r="AJ148" i="19"/>
  <c r="AJ140" i="19"/>
  <c r="AJ132" i="19"/>
  <c r="AH142" i="19"/>
  <c r="AD132" i="19"/>
  <c r="AD144" i="19"/>
  <c r="Z137" i="19"/>
  <c r="AD131" i="19"/>
  <c r="AC146" i="19"/>
  <c r="AC142" i="19"/>
  <c r="AC138" i="19"/>
  <c r="AC134" i="19"/>
  <c r="AI139" i="19"/>
  <c r="AI145" i="19"/>
  <c r="AF140" i="19"/>
  <c r="W140" i="19"/>
  <c r="AI141" i="19"/>
  <c r="AF138" i="19"/>
  <c r="W142" i="19"/>
  <c r="AB148" i="19"/>
  <c r="AB140" i="19"/>
  <c r="AB132" i="19"/>
  <c r="AL141" i="19"/>
  <c r="W131" i="19"/>
  <c r="AL143" i="19"/>
  <c r="AH136" i="19"/>
  <c r="Z131" i="19"/>
  <c r="Z130" i="19" s="1"/>
  <c r="Y146" i="19"/>
  <c r="Y142" i="19"/>
  <c r="Y138" i="19"/>
  <c r="Y134" i="19"/>
  <c r="AI144" i="19"/>
  <c r="X132" i="19"/>
  <c r="X145" i="19"/>
  <c r="AE143" i="19"/>
  <c r="AA145" i="19"/>
  <c r="X142" i="19"/>
  <c r="W145" i="19"/>
  <c r="V145" i="19" s="1"/>
  <c r="AJ149" i="19"/>
  <c r="AJ141" i="19"/>
  <c r="AJ133" i="19"/>
  <c r="AH143" i="19"/>
  <c r="AH134" i="19"/>
  <c r="Z145" i="19"/>
  <c r="AL137" i="19"/>
  <c r="AL131" i="19"/>
  <c r="AK146" i="19"/>
  <c r="AK142" i="19"/>
  <c r="AK138" i="19"/>
  <c r="AK134" i="19"/>
  <c r="W105" i="22"/>
  <c r="V106" i="22"/>
  <c r="V105" i="22" s="1"/>
  <c r="X124" i="19"/>
  <c r="X125" i="19" s="1"/>
  <c r="AG131" i="19"/>
  <c r="W148" i="19"/>
  <c r="AF143" i="19"/>
  <c r="W144" i="19"/>
  <c r="X138" i="19"/>
  <c r="AE140" i="19"/>
  <c r="AF132" i="19"/>
  <c r="W137" i="19"/>
  <c r="V137" i="19" s="1"/>
  <c r="AB139" i="19"/>
  <c r="AA131" i="19"/>
  <c r="AL140" i="19"/>
  <c r="AL149" i="19"/>
  <c r="AL142" i="19"/>
  <c r="AM142" i="19" s="1"/>
  <c r="AL135" i="19"/>
  <c r="AG149" i="19"/>
  <c r="AG145" i="19"/>
  <c r="AG141" i="19"/>
  <c r="AG137" i="19"/>
  <c r="AG133" i="19"/>
  <c r="AI135" i="19"/>
  <c r="AI140" i="19"/>
  <c r="X137" i="19"/>
  <c r="AE136" i="19"/>
  <c r="AA136" i="19"/>
  <c r="X135" i="19"/>
  <c r="AE139" i="19"/>
  <c r="AJ146" i="19"/>
  <c r="AJ138" i="19"/>
  <c r="AH149" i="19"/>
  <c r="AD140" i="19"/>
  <c r="AD149" i="19"/>
  <c r="AD142" i="19"/>
  <c r="AD135" i="19"/>
  <c r="AC149" i="19"/>
  <c r="AC145" i="19"/>
  <c r="AC141" i="19"/>
  <c r="AC137" i="19"/>
  <c r="AC133" i="19"/>
  <c r="AA134" i="19"/>
  <c r="AA139" i="19"/>
  <c r="X136" i="19"/>
  <c r="W135" i="19"/>
  <c r="AI134" i="19"/>
  <c r="AF134" i="19"/>
  <c r="AE138" i="19"/>
  <c r="AB146" i="19"/>
  <c r="AB138" i="19"/>
  <c r="AL148" i="19"/>
  <c r="AH139" i="19"/>
  <c r="Z149" i="19"/>
  <c r="Z150" i="19" s="1"/>
  <c r="Z142" i="19"/>
  <c r="AL134" i="19"/>
  <c r="Y149" i="19"/>
  <c r="Y145" i="19"/>
  <c r="Y141" i="19"/>
  <c r="Y137" i="19"/>
  <c r="Y133" i="19"/>
  <c r="AI138" i="19"/>
  <c r="AI143" i="19"/>
  <c r="AF139" i="19"/>
  <c r="W139" i="19"/>
  <c r="AA140" i="19"/>
  <c r="AF137" i="19"/>
  <c r="W141" i="19"/>
  <c r="V141" i="19" s="1"/>
  <c r="AJ147" i="19"/>
  <c r="AJ139" i="19"/>
  <c r="AI131" i="19"/>
  <c r="AD141" i="19"/>
  <c r="AE131" i="19"/>
  <c r="AE130" i="19" s="1"/>
  <c r="AD143" i="19"/>
  <c r="AD136" i="19"/>
  <c r="AK149" i="19"/>
  <c r="AK145" i="19"/>
  <c r="AK141" i="19"/>
  <c r="AK137" i="19"/>
  <c r="AK133" i="19"/>
  <c r="W125" i="22"/>
  <c r="V124" i="22"/>
  <c r="V125" i="22" s="1"/>
  <c r="AL105" i="22"/>
  <c r="AM106" i="22"/>
  <c r="AM105" i="22" s="1"/>
  <c r="AL125" i="22"/>
  <c r="AM124" i="22"/>
  <c r="AM125" i="22" s="1"/>
  <c r="AA57" i="19"/>
  <c r="AB31" i="19"/>
  <c r="AB30" i="19" s="1"/>
  <c r="AJ41" i="19"/>
  <c r="Y32" i="19"/>
  <c r="AC40" i="19"/>
  <c r="AA118" i="19"/>
  <c r="AD119" i="19"/>
  <c r="AB114" i="19"/>
  <c r="AE124" i="19"/>
  <c r="AE125" i="19" s="1"/>
  <c r="AK115" i="19"/>
  <c r="AH120" i="19"/>
  <c r="AL119" i="19"/>
  <c r="AM119" i="19" s="1"/>
  <c r="AB115" i="19"/>
  <c r="W119" i="19"/>
  <c r="V119" i="19" s="1"/>
  <c r="AK122" i="19"/>
  <c r="AE114" i="19"/>
  <c r="AD106" i="19"/>
  <c r="AD105" i="19" s="1"/>
  <c r="AH118" i="19"/>
  <c r="AL117" i="19"/>
  <c r="AM117" i="19" s="1"/>
  <c r="AB113" i="19"/>
  <c r="W117" i="19"/>
  <c r="V117" i="19" s="1"/>
  <c r="AK120" i="19"/>
  <c r="AH119" i="19"/>
  <c r="AD108" i="19"/>
  <c r="Z120" i="19"/>
  <c r="AE109" i="19"/>
  <c r="AI110" i="19"/>
  <c r="X117" i="19"/>
  <c r="W107" i="19"/>
  <c r="V107" i="19" s="1"/>
  <c r="Y119" i="19"/>
  <c r="W108" i="19"/>
  <c r="V108" i="19" s="1"/>
  <c r="AI118" i="19"/>
  <c r="AF109" i="19"/>
  <c r="AA110" i="19"/>
  <c r="Y123" i="19"/>
  <c r="AL120" i="19"/>
  <c r="AM120" i="19" s="1"/>
  <c r="AE117" i="19"/>
  <c r="W106" i="19"/>
  <c r="AA120" i="19"/>
  <c r="AA121" i="19"/>
  <c r="Y106" i="19"/>
  <c r="Y105" i="19" s="1"/>
  <c r="AG118" i="19"/>
  <c r="AK110" i="19"/>
  <c r="AI123" i="19"/>
  <c r="AH109" i="19"/>
  <c r="AC113" i="19"/>
  <c r="W116" i="19"/>
  <c r="V116" i="19" s="1"/>
  <c r="AB110" i="19"/>
  <c r="Z110" i="19"/>
  <c r="AE120" i="19"/>
  <c r="AF117" i="19"/>
  <c r="AK111" i="19"/>
  <c r="AJ110" i="19"/>
  <c r="AH116" i="19"/>
  <c r="AG117" i="19"/>
  <c r="AL115" i="19"/>
  <c r="AM115" i="19" s="1"/>
  <c r="AC114" i="19"/>
  <c r="AB119" i="19"/>
  <c r="Z119" i="19"/>
  <c r="W123" i="19"/>
  <c r="V123" i="19" s="1"/>
  <c r="X116" i="19"/>
  <c r="AK106" i="19"/>
  <c r="AK105" i="19" s="1"/>
  <c r="AJ123" i="19"/>
  <c r="Y113" i="19"/>
  <c r="Y116" i="19"/>
  <c r="AD114" i="19"/>
  <c r="AA108" i="19"/>
  <c r="Y115" i="19"/>
  <c r="AL118" i="19"/>
  <c r="AM118" i="19" s="1"/>
  <c r="AE115" i="19"/>
  <c r="AL123" i="19"/>
  <c r="AM123" i="19" s="1"/>
  <c r="AA107" i="19"/>
  <c r="Y111" i="19"/>
  <c r="AE146" i="19"/>
  <c r="W133" i="19"/>
  <c r="V133" i="19" s="1"/>
  <c r="AE142" i="19"/>
  <c r="AB149" i="19"/>
  <c r="AE137" i="19"/>
  <c r="AB147" i="19"/>
  <c r="AE133" i="19"/>
  <c r="AB145" i="19"/>
  <c r="AB137" i="19"/>
  <c r="AL147" i="19"/>
  <c r="AM147" i="19" s="1"/>
  <c r="AH138" i="19"/>
  <c r="Z148" i="19"/>
  <c r="Z141" i="19"/>
  <c r="Z134" i="19"/>
  <c r="AG148" i="19"/>
  <c r="AG144" i="19"/>
  <c r="AG140" i="19"/>
  <c r="AG136" i="19"/>
  <c r="AG132" i="19"/>
  <c r="X148" i="19"/>
  <c r="AA135" i="19"/>
  <c r="X131" i="19"/>
  <c r="AE132" i="19"/>
  <c r="X149" i="19"/>
  <c r="AF131" i="19"/>
  <c r="AF130" i="19" s="1"/>
  <c r="W136" i="19"/>
  <c r="AJ144" i="19"/>
  <c r="AJ136" i="19"/>
  <c r="AD147" i="19"/>
  <c r="Z138" i="19"/>
  <c r="AH147" i="19"/>
  <c r="AH140" i="19"/>
  <c r="AH133" i="19"/>
  <c r="AC148" i="19"/>
  <c r="AC144" i="19"/>
  <c r="AC140" i="19"/>
  <c r="AC136" i="19"/>
  <c r="AC132" i="19"/>
  <c r="X146" i="19"/>
  <c r="AI133" i="19"/>
  <c r="W149" i="19"/>
  <c r="W132" i="19"/>
  <c r="V132" i="19" s="1"/>
  <c r="AF147" i="19"/>
  <c r="AE149" i="19"/>
  <c r="AE135" i="19"/>
  <c r="AB144" i="19"/>
  <c r="AB136" i="19"/>
  <c r="AH146" i="19"/>
  <c r="AD137" i="19"/>
  <c r="Z147" i="19"/>
  <c r="Z140" i="19"/>
  <c r="AD133" i="19"/>
  <c r="Y148" i="19"/>
  <c r="Y144" i="19"/>
  <c r="Y140" i="19"/>
  <c r="Y136" i="19"/>
  <c r="Y132" i="19"/>
  <c r="AI132" i="19"/>
  <c r="AI137" i="19"/>
  <c r="X134" i="19"/>
  <c r="W134" i="19"/>
  <c r="V134" i="19" s="1"/>
  <c r="AA132" i="19"/>
  <c r="AF133" i="19"/>
  <c r="W138" i="19"/>
  <c r="AJ145" i="19"/>
  <c r="AJ137" i="19"/>
  <c r="AD148" i="19"/>
  <c r="Z139" i="19"/>
  <c r="AH148" i="19"/>
  <c r="AH141" i="19"/>
  <c r="AD134" i="19"/>
  <c r="AK148" i="19"/>
  <c r="AK144" i="19"/>
  <c r="AK140" i="19"/>
  <c r="AK136" i="19"/>
  <c r="AF22" i="19"/>
  <c r="AD47" i="19"/>
  <c r="AC44" i="19"/>
  <c r="AB42" i="19"/>
  <c r="W40" i="19"/>
  <c r="V40" i="19" s="1"/>
  <c r="Z38" i="19"/>
  <c r="Y36" i="19"/>
  <c r="X34" i="19"/>
  <c r="AL49" i="19"/>
  <c r="AK47" i="19"/>
  <c r="AJ45" i="19"/>
  <c r="AE42" i="19"/>
  <c r="AH40" i="19"/>
  <c r="AG38" i="19"/>
  <c r="AF35" i="19"/>
  <c r="AA33" i="19"/>
  <c r="AD33" i="19"/>
  <c r="AC31" i="19"/>
  <c r="AC30" i="19" s="1"/>
  <c r="W48" i="19"/>
  <c r="V48" i="19" s="1"/>
  <c r="Z46" i="19"/>
  <c r="Y44" i="19"/>
  <c r="X42" i="19"/>
  <c r="AI38" i="19"/>
  <c r="AL36" i="19"/>
  <c r="AM36" i="19" s="1"/>
  <c r="AK34" i="19"/>
  <c r="AF31" i="19"/>
  <c r="AF30" i="19" s="1"/>
  <c r="AH48" i="19"/>
  <c r="AG46" i="19"/>
  <c r="AF43" i="19"/>
  <c r="AA41" i="19"/>
  <c r="AD42" i="19"/>
  <c r="AC45" i="19"/>
  <c r="AB48" i="19"/>
  <c r="AB32" i="19"/>
  <c r="W35" i="19"/>
  <c r="V35" i="19" s="1"/>
  <c r="Z39" i="19"/>
  <c r="Y42" i="19"/>
  <c r="X45" i="19"/>
  <c r="AI47" i="19"/>
  <c r="AJ31" i="19"/>
  <c r="AJ30" i="19" s="1"/>
  <c r="AL34" i="19"/>
  <c r="AM34" i="19" s="1"/>
  <c r="AK37" i="19"/>
  <c r="AJ40" i="19"/>
  <c r="AE43" i="19"/>
  <c r="AH46" i="19"/>
  <c r="AG49" i="19"/>
  <c r="AG50" i="19" s="1"/>
  <c r="AG33" i="19"/>
  <c r="AF36" i="19"/>
  <c r="AA39" i="19"/>
  <c r="AB18" i="19"/>
  <c r="AG10" i="19"/>
  <c r="Z13" i="19"/>
  <c r="AE15" i="19"/>
  <c r="AF13" i="19"/>
  <c r="AC17" i="19"/>
  <c r="AH20" i="19"/>
  <c r="AB24" i="19"/>
  <c r="AD10" i="19"/>
  <c r="AC22" i="19"/>
  <c r="AB17" i="19"/>
  <c r="AA16" i="19"/>
  <c r="W21" i="19"/>
  <c r="AE6" i="19"/>
  <c r="Z19" i="19"/>
  <c r="Z12" i="19"/>
  <c r="AE7" i="19"/>
  <c r="W14" i="19"/>
  <c r="AC10" i="19"/>
  <c r="AK23" i="19"/>
  <c r="AB23" i="19"/>
  <c r="Y18" i="19"/>
  <c r="AD15" i="19"/>
  <c r="AJ22" i="19"/>
  <c r="AI17" i="19"/>
  <c r="W19" i="19"/>
  <c r="AF16" i="19"/>
  <c r="AL9" i="19"/>
  <c r="AK11" i="19"/>
  <c r="X6" i="19"/>
  <c r="AH22" i="19"/>
  <c r="AE16" i="19"/>
  <c r="AK18" i="19"/>
  <c r="X18" i="19"/>
  <c r="AG17" i="19"/>
  <c r="AF17" i="19"/>
  <c r="AL23" i="19"/>
  <c r="AA13" i="19"/>
  <c r="W9" i="19"/>
  <c r="Z14" i="19"/>
  <c r="W6" i="19"/>
  <c r="AH23" i="19"/>
  <c r="AG20" i="19"/>
  <c r="AH17" i="19"/>
  <c r="AD9" i="19"/>
  <c r="AL14" i="19"/>
  <c r="AJ15" i="19"/>
  <c r="Y15" i="19"/>
  <c r="AI16" i="19"/>
  <c r="X9" i="19"/>
  <c r="AB11" i="19"/>
  <c r="AG8" i="19"/>
  <c r="Z9" i="19"/>
  <c r="AE13" i="19"/>
  <c r="AA6" i="19"/>
  <c r="AC15" i="19"/>
  <c r="AH16" i="19"/>
  <c r="AB20" i="19"/>
  <c r="W24" i="19"/>
  <c r="AC20" i="19"/>
  <c r="AJ10" i="19"/>
  <c r="AA14" i="19"/>
  <c r="W13" i="19"/>
  <c r="AF8" i="19"/>
  <c r="AA19" i="19"/>
  <c r="AH8" i="19"/>
  <c r="AF11" i="19"/>
  <c r="W12" i="19"/>
  <c r="AC8" i="19"/>
  <c r="AK21" i="19"/>
  <c r="AB19" i="19"/>
  <c r="Y16" i="19"/>
  <c r="AD11" i="19"/>
  <c r="AL150" i="19"/>
  <c r="AM149" i="19"/>
  <c r="AM150" i="19" s="1"/>
  <c r="AL125" i="19"/>
  <c r="AM124" i="19"/>
  <c r="AM125" i="19" s="1"/>
  <c r="AF71" i="19"/>
  <c r="AH66" i="19"/>
  <c r="AL64" i="19"/>
  <c r="AM64" i="19" s="1"/>
  <c r="X66" i="19"/>
  <c r="AH64" i="19"/>
  <c r="AE69" i="19"/>
  <c r="AA71" i="19"/>
  <c r="AD66" i="19"/>
  <c r="AA60" i="19"/>
  <c r="AC58" i="19"/>
  <c r="AJ63" i="19"/>
  <c r="AF59" i="19"/>
  <c r="W64" i="19"/>
  <c r="V64" i="19" s="1"/>
  <c r="AJ57" i="19"/>
  <c r="AF72" i="19"/>
  <c r="AE59" i="19"/>
  <c r="AA70" i="19"/>
  <c r="AA69" i="19"/>
  <c r="AH74" i="19"/>
  <c r="AH75" i="19" s="1"/>
  <c r="AD56" i="19"/>
  <c r="AD55" i="19" s="1"/>
  <c r="W61" i="19"/>
  <c r="V61" i="19" s="1"/>
  <c r="Z61" i="19"/>
  <c r="X63" i="19"/>
  <c r="X74" i="19"/>
  <c r="X75" i="19" s="1"/>
  <c r="AI56" i="19"/>
  <c r="AI55" i="19" s="1"/>
  <c r="AF64" i="19"/>
  <c r="AA56" i="19"/>
  <c r="AA55" i="19" s="1"/>
  <c r="AL56" i="19"/>
  <c r="AA65" i="19"/>
  <c r="Y65" i="19"/>
  <c r="AL60" i="19"/>
  <c r="AM60" i="19" s="1"/>
  <c r="AE64" i="19"/>
  <c r="AJ66" i="19"/>
  <c r="AF66" i="19"/>
  <c r="W58" i="19"/>
  <c r="V58" i="19" s="1"/>
  <c r="AA72" i="19"/>
  <c r="Z68" i="19"/>
  <c r="X73" i="19"/>
  <c r="Y66" i="19"/>
  <c r="Z72" i="19"/>
  <c r="AK60" i="19"/>
  <c r="Y62" i="19"/>
  <c r="AL71" i="19"/>
  <c r="AM71" i="19" s="1"/>
  <c r="AB73" i="19"/>
  <c r="AK62" i="19"/>
  <c r="AD63" i="19"/>
  <c r="AJ64" i="19"/>
  <c r="AF68" i="19"/>
  <c r="W56" i="19"/>
  <c r="AA62" i="19"/>
  <c r="AA67" i="19"/>
  <c r="W73" i="19"/>
  <c r="V73" i="19" s="1"/>
  <c r="AC73" i="19"/>
  <c r="AD68" i="19"/>
  <c r="AJ73" i="19"/>
  <c r="AG68" i="19"/>
  <c r="AH59" i="19"/>
  <c r="AK73" i="19"/>
  <c r="AF57" i="19"/>
  <c r="Z71" i="19"/>
  <c r="AD71" i="19"/>
  <c r="AC57" i="19"/>
  <c r="AF74" i="19"/>
  <c r="AF75" i="19" s="1"/>
  <c r="W62" i="19"/>
  <c r="V62" i="19" s="1"/>
  <c r="AB59" i="19"/>
  <c r="AD62" i="19"/>
  <c r="AK64" i="19"/>
  <c r="AD65" i="19"/>
  <c r="AB70" i="19"/>
  <c r="Y67" i="19"/>
  <c r="AL62" i="19"/>
  <c r="AM62" i="19" s="1"/>
  <c r="AE66" i="19"/>
  <c r="AJ56" i="19"/>
  <c r="AJ55" i="19" s="1"/>
  <c r="AJ107" i="19"/>
  <c r="AF108" i="19"/>
  <c r="AE110" i="19"/>
  <c r="AC115" i="19"/>
  <c r="Y6" i="19"/>
  <c r="AA7" i="19"/>
  <c r="AM81" i="19"/>
  <c r="AM80" i="19" s="1"/>
  <c r="AL80" i="19"/>
  <c r="AD41" i="19"/>
  <c r="AC39" i="19"/>
  <c r="AB37" i="19"/>
  <c r="W34" i="19"/>
  <c r="V34" i="19" s="1"/>
  <c r="Z33" i="19"/>
  <c r="Y31" i="19"/>
  <c r="Y30" i="19" s="1"/>
  <c r="AI46" i="19"/>
  <c r="AL44" i="19"/>
  <c r="AM44" i="19" s="1"/>
  <c r="AK42" i="19"/>
  <c r="AJ39" i="19"/>
  <c r="AE37" i="19"/>
  <c r="AH35" i="19"/>
  <c r="AG32" i="19"/>
  <c r="AA49" i="19"/>
  <c r="AA50" i="19" s="1"/>
  <c r="AD49" i="19"/>
  <c r="AD50" i="19" s="1"/>
  <c r="AC47" i="19"/>
  <c r="AB45" i="19"/>
  <c r="W42" i="19"/>
  <c r="V42" i="19" s="1"/>
  <c r="Z41" i="19"/>
  <c r="Y39" i="19"/>
  <c r="X36" i="19"/>
  <c r="AI33" i="19"/>
  <c r="AL31" i="19"/>
  <c r="AJ47" i="19"/>
  <c r="AE45" i="19"/>
  <c r="AH43" i="19"/>
  <c r="AG40" i="19"/>
  <c r="AF38" i="19"/>
  <c r="AA36" i="19"/>
  <c r="AD38" i="19"/>
  <c r="AC41" i="19"/>
  <c r="AB44" i="19"/>
  <c r="W47" i="19"/>
  <c r="V47" i="19" s="1"/>
  <c r="W31" i="19"/>
  <c r="Z35" i="19"/>
  <c r="Y38" i="19"/>
  <c r="X41" i="19"/>
  <c r="AI43" i="19"/>
  <c r="AL46" i="19"/>
  <c r="AM46" i="19" s="1"/>
  <c r="AK49" i="19"/>
  <c r="AK50" i="19" s="1"/>
  <c r="AK33" i="19"/>
  <c r="AJ36" i="19"/>
  <c r="AE39" i="19"/>
  <c r="AH42" i="19"/>
  <c r="AG45" i="19"/>
  <c r="AF48" i="19"/>
  <c r="AF32" i="19"/>
  <c r="AA35" i="19"/>
  <c r="AJ18" i="19"/>
  <c r="AI15" i="19"/>
  <c r="W11" i="19"/>
  <c r="AF24" i="19"/>
  <c r="AL24" i="19"/>
  <c r="AK9" i="19"/>
  <c r="X20" i="19"/>
  <c r="AH18" i="19"/>
  <c r="AE14" i="19"/>
  <c r="AK16" i="19"/>
  <c r="AD20" i="19"/>
  <c r="AG15" i="19"/>
  <c r="X22" i="19"/>
  <c r="AL19" i="19"/>
  <c r="AB22" i="19"/>
  <c r="Z6" i="19"/>
  <c r="Z10" i="19"/>
  <c r="AF10" i="19"/>
  <c r="Z15" i="19"/>
  <c r="AG18" i="19"/>
  <c r="AH13" i="19"/>
  <c r="AE23" i="19"/>
  <c r="AL10" i="19"/>
  <c r="AD6" i="19"/>
  <c r="Y13" i="19"/>
  <c r="AI14" i="19"/>
  <c r="X19" i="19"/>
  <c r="AJ21" i="19"/>
  <c r="AH19" i="19"/>
  <c r="AA24" i="19"/>
  <c r="AE11" i="19"/>
  <c r="AF14" i="19"/>
  <c r="AC13" i="19"/>
  <c r="AH12" i="19"/>
  <c r="AB16" i="19"/>
  <c r="W22" i="19"/>
  <c r="AC18" i="19"/>
  <c r="AJ24" i="19"/>
  <c r="AA12" i="19"/>
  <c r="AF23" i="19"/>
  <c r="X13" i="19"/>
  <c r="AA11" i="19"/>
  <c r="AJ6" i="19"/>
  <c r="AF19" i="19"/>
  <c r="W10" i="19"/>
  <c r="AF7" i="19"/>
  <c r="AK19" i="19"/>
  <c r="AB15" i="19"/>
  <c r="Y14" i="19"/>
  <c r="AE24" i="19"/>
  <c r="AJ14" i="19"/>
  <c r="P64" i="19" s="1"/>
  <c r="P114" i="22" s="1"/>
  <c r="AI13" i="19"/>
  <c r="AH6" i="19"/>
  <c r="AJ12" i="19"/>
  <c r="AL20" i="19"/>
  <c r="AH15" i="19"/>
  <c r="AF12" i="19"/>
  <c r="AH14" i="19"/>
  <c r="AE12" i="19"/>
  <c r="AK14" i="19"/>
  <c r="W23" i="19"/>
  <c r="AG13" i="19"/>
  <c r="X14" i="19"/>
  <c r="AL15" i="19"/>
  <c r="AB14" i="19"/>
  <c r="Y23" i="19"/>
  <c r="AI24" i="19"/>
  <c r="X11" i="19"/>
  <c r="AB6" i="19"/>
  <c r="AG16" i="19"/>
  <c r="AH9" i="19"/>
  <c r="AE21" i="19"/>
  <c r="W150" i="19"/>
  <c r="V149" i="19"/>
  <c r="V150" i="19" s="1"/>
  <c r="V138" i="19"/>
  <c r="AD150" i="19"/>
  <c r="AM134" i="19"/>
  <c r="V142" i="19"/>
  <c r="AI130" i="19"/>
  <c r="AE150" i="19"/>
  <c r="AA130" i="19"/>
  <c r="V146" i="19"/>
  <c r="AM139" i="19"/>
  <c r="X150" i="19"/>
  <c r="X130" i="19"/>
  <c r="AM143" i="19"/>
  <c r="AH68" i="19"/>
  <c r="AD73" i="19"/>
  <c r="AE68" i="19"/>
  <c r="AF65" i="19"/>
  <c r="AH63" i="19"/>
  <c r="X64" i="19"/>
  <c r="AI63" i="19"/>
  <c r="AJ61" i="19"/>
  <c r="W70" i="19"/>
  <c r="V70" i="19" s="1"/>
  <c r="AI60" i="19"/>
  <c r="AG62" i="19"/>
  <c r="AK72" i="19"/>
  <c r="AK61" i="19"/>
  <c r="AB72" i="19"/>
  <c r="Z56" i="19"/>
  <c r="Z55" i="19" s="1"/>
  <c r="AD74" i="19"/>
  <c r="AD75" i="19" s="1"/>
  <c r="AE74" i="19"/>
  <c r="AE75" i="19" s="1"/>
  <c r="AI61" i="19"/>
  <c r="AH73" i="19"/>
  <c r="Z62" i="19"/>
  <c r="AG63" i="19"/>
  <c r="Y60" i="19"/>
  <c r="Z58" i="19"/>
  <c r="X62" i="19"/>
  <c r="AF62" i="19"/>
  <c r="Y71" i="19"/>
  <c r="AL66" i="19"/>
  <c r="AM66" i="19" s="1"/>
  <c r="AE70" i="19"/>
  <c r="AE57" i="19"/>
  <c r="AG59" i="19"/>
  <c r="AA68" i="19"/>
  <c r="AC60" i="19"/>
  <c r="AG57" i="19"/>
  <c r="AK66" i="19"/>
  <c r="AL67" i="19"/>
  <c r="AM67" i="19" s="1"/>
  <c r="AB64" i="19"/>
  <c r="Z65" i="19"/>
  <c r="W68" i="19"/>
  <c r="V68" i="19" s="1"/>
  <c r="AG60" i="19"/>
  <c r="Z69" i="19"/>
  <c r="AD61" i="19"/>
  <c r="AL72" i="19"/>
  <c r="AM72" i="19" s="1"/>
  <c r="AI58" i="19"/>
  <c r="AF61" i="19"/>
  <c r="AE63" i="19"/>
  <c r="Y57" i="19"/>
  <c r="AA73" i="19"/>
  <c r="Y73" i="19"/>
  <c r="AD70" i="19"/>
  <c r="AE72" i="19"/>
  <c r="AI59" i="19"/>
  <c r="X65" i="19"/>
  <c r="W66" i="19"/>
  <c r="V66" i="19" s="1"/>
  <c r="AB74" i="19"/>
  <c r="AB75" i="19" s="1"/>
  <c r="AH58" i="19"/>
  <c r="AA58" i="19"/>
  <c r="Y74" i="19"/>
  <c r="Y75" i="19" s="1"/>
  <c r="AH62" i="19"/>
  <c r="AE61" i="19"/>
  <c r="Y70" i="19"/>
  <c r="AC64" i="19"/>
  <c r="AB62" i="19"/>
  <c r="AK70" i="19"/>
  <c r="AK59" i="19"/>
  <c r="AJ72" i="19"/>
  <c r="X69" i="19"/>
  <c r="AE65" i="19"/>
  <c r="X59" i="19"/>
  <c r="AB57" i="19"/>
  <c r="AG61" i="19"/>
  <c r="AJ67" i="19"/>
  <c r="AC62" i="19"/>
  <c r="AB63" i="19"/>
  <c r="AA116" i="19"/>
  <c r="AH106" i="19"/>
  <c r="AH105" i="19" s="1"/>
  <c r="AB69" i="19"/>
  <c r="X119" i="19"/>
  <c r="AD110" i="19"/>
  <c r="AE123" i="19"/>
  <c r="AI107" i="19"/>
  <c r="AH124" i="19"/>
  <c r="AH125" i="19" s="1"/>
  <c r="AL175" i="19"/>
  <c r="AM174" i="19"/>
  <c r="AM175" i="19" s="1"/>
  <c r="AI57" i="19"/>
  <c r="AG6" i="19"/>
  <c r="AM156" i="19"/>
  <c r="AM155" i="19" s="1"/>
  <c r="AL155" i="19"/>
  <c r="W175" i="19"/>
  <c r="V174" i="19"/>
  <c r="V175" i="19" s="1"/>
  <c r="AF9" i="19"/>
  <c r="AI7" i="19"/>
  <c r="Z57" i="19"/>
  <c r="AL7" i="19"/>
  <c r="AF42" i="19"/>
  <c r="AH47" i="19"/>
  <c r="AK32" i="19"/>
  <c r="AI37" i="19"/>
  <c r="Y43" i="19"/>
  <c r="W46" i="19"/>
  <c r="V46" i="19" s="1"/>
  <c r="AD32" i="19"/>
  <c r="V99" i="19"/>
  <c r="V100" i="19" s="1"/>
  <c r="W100" i="19"/>
  <c r="AD36" i="19"/>
  <c r="AC34" i="19"/>
  <c r="X31" i="19"/>
  <c r="X30" i="19" s="1"/>
  <c r="Z49" i="19"/>
  <c r="Z50" i="19" s="1"/>
  <c r="Y47" i="19"/>
  <c r="X44" i="19"/>
  <c r="AI41" i="19"/>
  <c r="AL39" i="19"/>
  <c r="AM39" i="19" s="1"/>
  <c r="AK36" i="19"/>
  <c r="AJ34" i="19"/>
  <c r="AE32" i="19"/>
  <c r="AG48" i="19"/>
  <c r="AF46" i="19"/>
  <c r="AA44" i="19"/>
  <c r="AD44" i="19"/>
  <c r="AC42" i="19"/>
  <c r="AB39" i="19"/>
  <c r="W37" i="19"/>
  <c r="V37" i="19" s="1"/>
  <c r="Z36" i="19"/>
  <c r="Y33" i="19"/>
  <c r="AI49" i="19"/>
  <c r="AI50" i="19" s="1"/>
  <c r="AL47" i="19"/>
  <c r="AM47" i="19" s="1"/>
  <c r="AK44" i="19"/>
  <c r="AJ42" i="19"/>
  <c r="AE40" i="19"/>
  <c r="AH37" i="19"/>
  <c r="AG35" i="19"/>
  <c r="AF33" i="19"/>
  <c r="AE31" i="19"/>
  <c r="AE30" i="19" s="1"/>
  <c r="AD34" i="19"/>
  <c r="AC37" i="19"/>
  <c r="AB40" i="19"/>
  <c r="W43" i="19"/>
  <c r="V43" i="19" s="1"/>
  <c r="Z47" i="19"/>
  <c r="Z31" i="19"/>
  <c r="Z30" i="19" s="1"/>
  <c r="Y34" i="19"/>
  <c r="X37" i="19"/>
  <c r="AI39" i="19"/>
  <c r="AL42" i="19"/>
  <c r="AM42" i="19" s="1"/>
  <c r="AK45" i="19"/>
  <c r="AJ48" i="19"/>
  <c r="AJ32" i="19"/>
  <c r="AE35" i="19"/>
  <c r="AH38" i="19"/>
  <c r="AG41" i="19"/>
  <c r="AF44" i="19"/>
  <c r="AD67" i="19"/>
  <c r="AC23" i="19"/>
  <c r="Y11" i="19"/>
  <c r="AI12" i="19"/>
  <c r="AD22" i="19"/>
  <c r="AJ17" i="19"/>
  <c r="Z11" i="19"/>
  <c r="AA22" i="19"/>
  <c r="G72" i="19" s="1"/>
  <c r="G122" i="22" s="1"/>
  <c r="AE9" i="19"/>
  <c r="X16" i="19"/>
  <c r="D66" i="19" s="1"/>
  <c r="D116" i="22" s="1"/>
  <c r="AC11" i="19"/>
  <c r="Z24" i="19"/>
  <c r="AB12" i="19"/>
  <c r="W20" i="19"/>
  <c r="AC16" i="19"/>
  <c r="AJ20" i="19"/>
  <c r="AA10" i="19"/>
  <c r="Y24" i="19"/>
  <c r="X24" i="19"/>
  <c r="AB21" i="19"/>
  <c r="AI23" i="19"/>
  <c r="AG7" i="19"/>
  <c r="W8" i="19"/>
  <c r="AL21" i="19"/>
  <c r="AK17" i="19"/>
  <c r="AJ11" i="19"/>
  <c r="P61" i="19" s="1"/>
  <c r="P111" i="22" s="1"/>
  <c r="Y12" i="19"/>
  <c r="AE22" i="19"/>
  <c r="AK24" i="19"/>
  <c r="AI11" i="19"/>
  <c r="AG23" i="19"/>
  <c r="AC6" i="19"/>
  <c r="AL16" i="19"/>
  <c r="Z23" i="19"/>
  <c r="AD24" i="19"/>
  <c r="AH10" i="19"/>
  <c r="AE10" i="19"/>
  <c r="AK12" i="19"/>
  <c r="W15" i="19"/>
  <c r="AG11" i="19"/>
  <c r="AD21" i="19"/>
  <c r="AL11" i="19"/>
  <c r="AB9" i="19"/>
  <c r="Y21" i="19"/>
  <c r="AI22" i="19"/>
  <c r="X23" i="19"/>
  <c r="AA17" i="19"/>
  <c r="AG14" i="19"/>
  <c r="Z21" i="19"/>
  <c r="F71" i="19" s="1"/>
  <c r="F121" i="22" s="1"/>
  <c r="AE19" i="19"/>
  <c r="AI6" i="19"/>
  <c r="AC21" i="19"/>
  <c r="Y9" i="19"/>
  <c r="AI10" i="19"/>
  <c r="AD18" i="19"/>
  <c r="AJ13" i="19"/>
  <c r="AA23" i="19"/>
  <c r="AA20" i="19"/>
  <c r="X21" i="19"/>
  <c r="X15" i="19"/>
  <c r="D65" i="19" s="1"/>
  <c r="D115" i="22" s="1"/>
  <c r="AC9" i="19"/>
  <c r="Z20" i="19"/>
  <c r="AB10" i="19"/>
  <c r="W18" i="19"/>
  <c r="AC14" i="19"/>
  <c r="I64" i="19" s="1"/>
  <c r="I114" i="22" s="1"/>
  <c r="AJ16" i="19"/>
  <c r="P66" i="19" s="1"/>
  <c r="P116" i="22" s="1"/>
  <c r="AA8" i="19"/>
  <c r="G58" i="19" s="1"/>
  <c r="G108" i="22" s="1"/>
  <c r="Y22" i="19"/>
  <c r="AD23" i="19"/>
  <c r="AB13" i="19"/>
  <c r="AI21" i="19"/>
  <c r="X10" i="19"/>
  <c r="W7" i="19"/>
  <c r="AC7" i="19"/>
  <c r="AJ130" i="19"/>
  <c r="AJ150" i="19"/>
  <c r="AF150" i="19"/>
  <c r="AM136" i="19"/>
  <c r="AK130" i="19"/>
  <c r="AG150" i="19"/>
  <c r="V139" i="19"/>
  <c r="AM144" i="19"/>
  <c r="Y130" i="19"/>
  <c r="V135" i="19"/>
  <c r="AM140" i="19"/>
  <c r="W105" i="19"/>
  <c r="V106" i="19"/>
  <c r="V105" i="19" s="1"/>
  <c r="AH65" i="19"/>
  <c r="Y61" i="19"/>
  <c r="X60" i="19"/>
  <c r="AH70" i="19"/>
  <c r="AC59" i="19"/>
  <c r="AF67" i="19"/>
  <c r="AC72" i="19"/>
  <c r="AJ65" i="19"/>
  <c r="AA66" i="19"/>
  <c r="AK67" i="19"/>
  <c r="AK57" i="19"/>
  <c r="AD64" i="19"/>
  <c r="AE73" i="19"/>
  <c r="X72" i="19"/>
  <c r="AJ58" i="19"/>
  <c r="AG69" i="19"/>
  <c r="AF60" i="19"/>
  <c r="AC70" i="19"/>
  <c r="W57" i="19"/>
  <c r="V57" i="19" s="1"/>
  <c r="AJ70" i="19"/>
  <c r="Z59" i="19"/>
  <c r="AB71" i="19"/>
  <c r="W69" i="19"/>
  <c r="V69" i="19" s="1"/>
  <c r="AH72" i="19"/>
  <c r="AC67" i="19"/>
  <c r="AB68" i="19"/>
  <c r="AG65" i="19"/>
  <c r="AJ60" i="19"/>
  <c r="AC66" i="19"/>
  <c r="AJ71" i="19"/>
  <c r="W59" i="19"/>
  <c r="V59" i="19" s="1"/>
  <c r="W72" i="19"/>
  <c r="V72" i="19" s="1"/>
  <c r="AI62" i="19"/>
  <c r="W63" i="19"/>
  <c r="V63" i="19" s="1"/>
  <c r="AE67" i="19"/>
  <c r="X61" i="19"/>
  <c r="AJ68" i="19"/>
  <c r="Y64" i="19"/>
  <c r="Z70" i="19"/>
  <c r="X56" i="19"/>
  <c r="X55" i="19" s="1"/>
  <c r="Y68" i="19"/>
  <c r="Z66" i="19"/>
  <c r="AF70" i="19"/>
  <c r="AJ62" i="19"/>
  <c r="AF69" i="19"/>
  <c r="AC61" i="19"/>
  <c r="AL74" i="19"/>
  <c r="AI65" i="19"/>
  <c r="AG67" i="19"/>
  <c r="AF58" i="19"/>
  <c r="AC68" i="19"/>
  <c r="AB56" i="19"/>
  <c r="AB55" i="19" s="1"/>
  <c r="AK74" i="19"/>
  <c r="AK75" i="19" s="1"/>
  <c r="AK63" i="19"/>
  <c r="AJ69" i="19"/>
  <c r="Z73" i="19"/>
  <c r="AK65" i="19"/>
  <c r="AG74" i="19"/>
  <c r="AG75" i="19" s="1"/>
  <c r="AH61" i="19"/>
  <c r="AJ59" i="19"/>
  <c r="AG66" i="19"/>
  <c r="AI66" i="19"/>
  <c r="AD72" i="19"/>
  <c r="AE71" i="19"/>
  <c r="X68" i="19"/>
  <c r="X57" i="19"/>
  <c r="AF73" i="19"/>
  <c r="AC63" i="19"/>
  <c r="AL57" i="19"/>
  <c r="AM57" i="19" s="1"/>
  <c r="AI67" i="19"/>
  <c r="W67" i="19"/>
  <c r="V67" i="19" s="1"/>
  <c r="W74" i="19"/>
  <c r="AI64" i="19"/>
  <c r="AD130" i="19"/>
  <c r="W110" i="19"/>
  <c r="V110" i="19" s="1"/>
  <c r="AI112" i="19"/>
  <c r="AH121" i="19"/>
  <c r="AF124" i="19"/>
  <c r="AF125" i="19" s="1"/>
  <c r="AD113" i="19"/>
  <c r="AL100" i="19"/>
  <c r="AM99" i="19"/>
  <c r="AM100" i="19" s="1"/>
  <c r="X107" i="19"/>
  <c r="AK56" i="19"/>
  <c r="AK55" i="19" s="1"/>
  <c r="AH39" i="19"/>
  <c r="AJ43" i="19"/>
  <c r="AK46" i="19"/>
  <c r="AL48" i="19"/>
  <c r="AM48" i="19" s="1"/>
  <c r="X32" i="19"/>
  <c r="Y35" i="19"/>
  <c r="Z37" i="19"/>
  <c r="W38" i="19"/>
  <c r="V38" i="19" s="1"/>
  <c r="AB41" i="19"/>
  <c r="AC43" i="19"/>
  <c r="AD45" i="19"/>
  <c r="AA42" i="19"/>
  <c r="AF34" i="19"/>
  <c r="AF45" i="19"/>
  <c r="AG36" i="19"/>
  <c r="AG47" i="19"/>
  <c r="AH49" i="19"/>
  <c r="AH50" i="19" s="1"/>
  <c r="AE41" i="19"/>
  <c r="AJ33" i="19"/>
  <c r="AK35" i="19"/>
  <c r="AL37" i="19"/>
  <c r="AM37" i="19" s="1"/>
  <c r="AI40" i="19"/>
  <c r="X43" i="19"/>
  <c r="Y45" i="19"/>
  <c r="Z48" i="19"/>
  <c r="W49" i="19"/>
  <c r="AC32" i="19"/>
  <c r="AD35" i="19"/>
  <c r="AA34" i="19"/>
  <c r="AA45" i="19"/>
  <c r="AF37" i="19"/>
  <c r="AF47" i="19"/>
  <c r="AG39" i="19"/>
  <c r="AH31" i="19"/>
  <c r="AH30" i="19" s="1"/>
  <c r="AH41" i="19"/>
  <c r="AE33" i="19"/>
  <c r="AE44" i="19"/>
  <c r="AJ35" i="19"/>
  <c r="AJ46" i="19"/>
  <c r="AK38" i="19"/>
  <c r="AK48" i="19"/>
  <c r="AL40" i="19"/>
  <c r="AM40" i="19" s="1"/>
  <c r="AI32" i="19"/>
  <c r="AI42" i="19"/>
  <c r="X35" i="19"/>
  <c r="X46" i="19"/>
  <c r="Y37" i="19"/>
  <c r="Y48" i="19"/>
  <c r="Z40" i="19"/>
  <c r="AA31" i="19"/>
  <c r="AA30" i="19" s="1"/>
  <c r="W41" i="19"/>
  <c r="V41" i="19" s="1"/>
  <c r="AB33" i="19"/>
  <c r="AB43" i="19"/>
  <c r="AC35" i="19"/>
  <c r="AC46" i="19"/>
  <c r="AD37" i="19"/>
  <c r="AD48" i="19"/>
  <c r="AA37" i="19"/>
  <c r="AA48" i="19"/>
  <c r="AF39" i="19"/>
  <c r="AG31" i="19"/>
  <c r="AG30" i="19" s="1"/>
  <c r="AG42" i="19"/>
  <c r="AH33" i="19"/>
  <c r="AH44" i="19"/>
  <c r="AE36" i="19"/>
  <c r="AE46" i="19"/>
  <c r="AJ38" i="19"/>
  <c r="AJ49" i="19"/>
  <c r="AJ50" i="19" s="1"/>
  <c r="AK40" i="19"/>
  <c r="AL32" i="19"/>
  <c r="AM32" i="19" s="1"/>
  <c r="AL43" i="19"/>
  <c r="AM43" i="19" s="1"/>
  <c r="AI34" i="19"/>
  <c r="AI45" i="19"/>
  <c r="X38" i="19"/>
  <c r="X48" i="19"/>
  <c r="Y40" i="19"/>
  <c r="Z32" i="19"/>
  <c r="Z42" i="19"/>
  <c r="W33" i="19"/>
  <c r="V33" i="19" s="1"/>
  <c r="W44" i="19"/>
  <c r="V44" i="19" s="1"/>
  <c r="AB35" i="19"/>
  <c r="AB46" i="19"/>
  <c r="AC38" i="19"/>
  <c r="AC48" i="19"/>
  <c r="AD40" i="19"/>
  <c r="AJ74" i="19"/>
  <c r="AJ75" i="19" s="1"/>
  <c r="AB7" i="19"/>
  <c r="H57" i="19" s="1"/>
  <c r="H107" i="22" s="1"/>
  <c r="AK7" i="19"/>
  <c r="Q57" i="19" s="1"/>
  <c r="Q107" i="22" s="1"/>
  <c r="AH7" i="19"/>
  <c r="Z7" i="19"/>
  <c r="W155" i="19"/>
  <c r="V156" i="19"/>
  <c r="V155" i="19" s="1"/>
  <c r="AD7" i="19"/>
  <c r="AG34" i="19"/>
  <c r="AE38" i="19"/>
  <c r="AK43" i="19"/>
  <c r="AI48" i="19"/>
  <c r="Z34" i="19"/>
  <c r="AB38" i="19"/>
  <c r="AD43" i="19"/>
  <c r="AD31" i="19"/>
  <c r="AD30" i="19" s="1"/>
  <c r="AB47" i="19"/>
  <c r="W45" i="19"/>
  <c r="V45" i="19" s="1"/>
  <c r="Z44" i="19"/>
  <c r="Y41" i="19"/>
  <c r="X39" i="19"/>
  <c r="AI36" i="19"/>
  <c r="AL33" i="19"/>
  <c r="AM33" i="19" s="1"/>
  <c r="AK31" i="19"/>
  <c r="AK30" i="19" s="1"/>
  <c r="AE48" i="19"/>
  <c r="AH45" i="19"/>
  <c r="AG43" i="19"/>
  <c r="AF41" i="19"/>
  <c r="AA38" i="19"/>
  <c r="AD39" i="19"/>
  <c r="AC36" i="19"/>
  <c r="AB34" i="19"/>
  <c r="W32" i="19"/>
  <c r="V32" i="19" s="1"/>
  <c r="Y49" i="19"/>
  <c r="Y50" i="19" s="1"/>
  <c r="X47" i="19"/>
  <c r="AI44" i="19"/>
  <c r="AL41" i="19"/>
  <c r="AM41" i="19" s="1"/>
  <c r="AK39" i="19"/>
  <c r="AJ37" i="19"/>
  <c r="AE34" i="19"/>
  <c r="AH32" i="19"/>
  <c r="AF49" i="19"/>
  <c r="AF50" i="19" s="1"/>
  <c r="AA46" i="19"/>
  <c r="AD46" i="19"/>
  <c r="AC49" i="19"/>
  <c r="AC50" i="19" s="1"/>
  <c r="AC33" i="19"/>
  <c r="AB36" i="19"/>
  <c r="W39" i="19"/>
  <c r="V39" i="19" s="1"/>
  <c r="Z43" i="19"/>
  <c r="Y46" i="19"/>
  <c r="X49" i="19"/>
  <c r="X50" i="19" s="1"/>
  <c r="X33" i="19"/>
  <c r="AI35" i="19"/>
  <c r="AL38" i="19"/>
  <c r="AM38" i="19" s="1"/>
  <c r="AK41" i="19"/>
  <c r="AJ44" i="19"/>
  <c r="AE47" i="19"/>
  <c r="AI31" i="19"/>
  <c r="AI30" i="19" s="1"/>
  <c r="AH34" i="19"/>
  <c r="AG37" i="19"/>
  <c r="AF40" i="19"/>
  <c r="AA43" i="19"/>
  <c r="AL17" i="19"/>
  <c r="AK15" i="19"/>
  <c r="AJ9" i="19"/>
  <c r="P59" i="19" s="1"/>
  <c r="P109" i="22" s="1"/>
  <c r="Y10" i="19"/>
  <c r="E60" i="19" s="1"/>
  <c r="E110" i="22" s="1"/>
  <c r="AE20" i="19"/>
  <c r="K70" i="19" s="1"/>
  <c r="K120" i="22" s="1"/>
  <c r="AK22" i="19"/>
  <c r="Q72" i="19" s="1"/>
  <c r="Q122" i="22" s="1"/>
  <c r="AI9" i="19"/>
  <c r="AG21" i="19"/>
  <c r="X8" i="19"/>
  <c r="AL12" i="19"/>
  <c r="Z8" i="19"/>
  <c r="F58" i="19" s="1"/>
  <c r="F108" i="22" s="1"/>
  <c r="AD8" i="19"/>
  <c r="Z22" i="19"/>
  <c r="F72" i="19" s="1"/>
  <c r="F122" i="22" s="1"/>
  <c r="AE8" i="19"/>
  <c r="AK10" i="19"/>
  <c r="Q60" i="19" s="1"/>
  <c r="Q110" i="22" s="1"/>
  <c r="AG24" i="19"/>
  <c r="AG9" i="19"/>
  <c r="AD17" i="19"/>
  <c r="AL22" i="19"/>
  <c r="AJ23" i="19"/>
  <c r="P73" i="19" s="1"/>
  <c r="P123" i="22" s="1"/>
  <c r="Y19" i="19"/>
  <c r="AI20" i="19"/>
  <c r="X12" i="19"/>
  <c r="D62" i="19" s="1"/>
  <c r="D112" i="22" s="1"/>
  <c r="AA9" i="19"/>
  <c r="AG12" i="19"/>
  <c r="Z17" i="19"/>
  <c r="AE17" i="19"/>
  <c r="K67" i="19" s="1"/>
  <c r="K117" i="22" s="1"/>
  <c r="AF6" i="19"/>
  <c r="AC19" i="19"/>
  <c r="AH24" i="19"/>
  <c r="AI8" i="19"/>
  <c r="O58" i="19" s="1"/>
  <c r="O108" i="22" s="1"/>
  <c r="AD14" i="19"/>
  <c r="AC24" i="19"/>
  <c r="AA15" i="19"/>
  <c r="G65" i="19" s="1"/>
  <c r="G115" i="22" s="1"/>
  <c r="AA18" i="19"/>
  <c r="AD16" i="19"/>
  <c r="J66" i="19" s="1"/>
  <c r="J116" i="22" s="1"/>
  <c r="X17" i="19"/>
  <c r="AH11" i="19"/>
  <c r="Z16" i="19"/>
  <c r="F66" i="19" s="1"/>
  <c r="F116" i="22" s="1"/>
  <c r="AB8" i="19"/>
  <c r="W16" i="19"/>
  <c r="AC12" i="19"/>
  <c r="AL6" i="19"/>
  <c r="AF15" i="19"/>
  <c r="Y20" i="19"/>
  <c r="E70" i="19" s="1"/>
  <c r="E120" i="22" s="1"/>
  <c r="AD19" i="19"/>
  <c r="AJ8" i="19"/>
  <c r="P58" i="19" s="1"/>
  <c r="P108" i="22" s="1"/>
  <c r="AI19" i="19"/>
  <c r="AD12" i="19"/>
  <c r="AK6" i="19"/>
  <c r="AL13" i="19"/>
  <c r="AK13" i="19"/>
  <c r="Q63" i="19" s="1"/>
  <c r="Q113" i="22" s="1"/>
  <c r="AJ7" i="19"/>
  <c r="P57" i="19" s="1"/>
  <c r="P107" i="22" s="1"/>
  <c r="Y8" i="19"/>
  <c r="AE18" i="19"/>
  <c r="AK20" i="19"/>
  <c r="Q70" i="19" s="1"/>
  <c r="Q120" i="22" s="1"/>
  <c r="X7" i="19"/>
  <c r="AG19" i="19"/>
  <c r="M69" i="19" s="1"/>
  <c r="M119" i="22" s="1"/>
  <c r="Y7" i="19"/>
  <c r="E57" i="19" s="1"/>
  <c r="E107" i="22" s="1"/>
  <c r="AL8" i="19"/>
  <c r="AA21" i="19"/>
  <c r="G71" i="19" s="1"/>
  <c r="G121" i="22" s="1"/>
  <c r="W17" i="19"/>
  <c r="Z18" i="19"/>
  <c r="F68" i="19" s="1"/>
  <c r="F118" i="22" s="1"/>
  <c r="AF20" i="19"/>
  <c r="L70" i="19" s="1"/>
  <c r="L120" i="22" s="1"/>
  <c r="AK8" i="19"/>
  <c r="AG22" i="19"/>
  <c r="AH21" i="19"/>
  <c r="AD13" i="19"/>
  <c r="AL18" i="19"/>
  <c r="AJ19" i="19"/>
  <c r="Y17" i="19"/>
  <c r="E67" i="19" s="1"/>
  <c r="E117" i="22" s="1"/>
  <c r="AI18" i="19"/>
  <c r="AF21" i="19"/>
  <c r="AM135" i="19"/>
  <c r="AM148" i="19"/>
  <c r="AA150" i="19"/>
  <c r="Y150" i="19"/>
  <c r="AG130" i="19"/>
  <c r="AB150" i="19"/>
  <c r="AH150" i="19"/>
  <c r="AM132" i="19"/>
  <c r="V140" i="19"/>
  <c r="AK150" i="19"/>
  <c r="V136" i="19"/>
  <c r="V148" i="19"/>
  <c r="AM141" i="19"/>
  <c r="AC150" i="19"/>
  <c r="V144" i="19"/>
  <c r="AM137" i="19"/>
  <c r="W125" i="19"/>
  <c r="V124" i="19"/>
  <c r="V125" i="19" s="1"/>
  <c r="AM106" i="19"/>
  <c r="AM105" i="19" s="1"/>
  <c r="AL105" i="19"/>
  <c r="AE60" i="19"/>
  <c r="AH67" i="19"/>
  <c r="Y69" i="19"/>
  <c r="AH69" i="19"/>
  <c r="AL70" i="19"/>
  <c r="AM70" i="19" s="1"/>
  <c r="W71" i="19"/>
  <c r="V71" i="19" s="1"/>
  <c r="AI74" i="19"/>
  <c r="AI75" i="19" s="1"/>
  <c r="Y63" i="19"/>
  <c r="AL58" i="19"/>
  <c r="AM58" i="19" s="1"/>
  <c r="AE62" i="19"/>
  <c r="AC56" i="19"/>
  <c r="AC55" i="19" s="1"/>
  <c r="W65" i="19"/>
  <c r="V65" i="19" s="1"/>
  <c r="AC71" i="19"/>
  <c r="AL65" i="19"/>
  <c r="AM65" i="19" s="1"/>
  <c r="AB66" i="19"/>
  <c r="AK58" i="19"/>
  <c r="AD59" i="19"/>
  <c r="AI72" i="19"/>
  <c r="Z60" i="19"/>
  <c r="AD58" i="19"/>
  <c r="Y58" i="19"/>
  <c r="Z64" i="19"/>
  <c r="AG71" i="19"/>
  <c r="AH71" i="19"/>
  <c r="AL61" i="19"/>
  <c r="AM61" i="19" s="1"/>
  <c r="AI71" i="19"/>
  <c r="AD60" i="19"/>
  <c r="AL73" i="19"/>
  <c r="AM73" i="19" s="1"/>
  <c r="AI68" i="19"/>
  <c r="AG70" i="19"/>
  <c r="AA74" i="19"/>
  <c r="AA75" i="19" s="1"/>
  <c r="AK69" i="19"/>
  <c r="AA59" i="19"/>
  <c r="X58" i="19"/>
  <c r="AC65" i="19"/>
  <c r="AL59" i="19"/>
  <c r="AM59" i="19" s="1"/>
  <c r="AI69" i="19"/>
  <c r="AG58" i="19"/>
  <c r="Z67" i="19"/>
  <c r="AL69" i="19"/>
  <c r="AM69" i="19" s="1"/>
  <c r="AG64" i="19"/>
  <c r="Z63" i="19"/>
  <c r="W60" i="19"/>
  <c r="V60" i="19" s="1"/>
  <c r="AB58" i="19"/>
  <c r="AG73" i="19"/>
  <c r="X67" i="19"/>
  <c r="AC74" i="19"/>
  <c r="AC75" i="19" s="1"/>
  <c r="AB65" i="19"/>
  <c r="AD69" i="19"/>
  <c r="AD57" i="19"/>
  <c r="AI70" i="19"/>
  <c r="Y59" i="19"/>
  <c r="AF56" i="19"/>
  <c r="AF55" i="19" s="1"/>
  <c r="AE58" i="19"/>
  <c r="AE56" i="19"/>
  <c r="AE55" i="19" s="1"/>
  <c r="Y72" i="19"/>
  <c r="AH60" i="19"/>
  <c r="AB67" i="19"/>
  <c r="AF63" i="19"/>
  <c r="Z74" i="19"/>
  <c r="Z75" i="19" s="1"/>
  <c r="AK68" i="19"/>
  <c r="AA63" i="19"/>
  <c r="X70" i="19"/>
  <c r="AC69" i="19"/>
  <c r="AL63" i="19"/>
  <c r="AM63" i="19" s="1"/>
  <c r="AI73" i="19"/>
  <c r="AH56" i="19"/>
  <c r="AH55" i="19" s="1"/>
  <c r="X71" i="19"/>
  <c r="AA64" i="19"/>
  <c r="AG72" i="19"/>
  <c r="AG56" i="19"/>
  <c r="AG55" i="19" s="1"/>
  <c r="AK71" i="19"/>
  <c r="AA61" i="19"/>
  <c r="AF112" i="19"/>
  <c r="AE119" i="19"/>
  <c r="AC109" i="19"/>
  <c r="AA32" i="19"/>
  <c r="F288" i="18"/>
  <c r="P20" i="20"/>
  <c r="P12" i="20"/>
  <c r="G288" i="18"/>
  <c r="P21" i="20"/>
  <c r="P13" i="20"/>
  <c r="P4" i="20"/>
  <c r="A308" i="18"/>
  <c r="S20" i="20" s="1"/>
  <c r="S19" i="20"/>
  <c r="H288" i="18"/>
  <c r="P22" i="20"/>
  <c r="P14" i="20"/>
  <c r="P6" i="20"/>
  <c r="J26" i="20"/>
  <c r="I288" i="18"/>
  <c r="P23" i="20"/>
  <c r="P15" i="20"/>
  <c r="P7" i="20"/>
  <c r="J288" i="18"/>
  <c r="A288" i="18"/>
  <c r="P24" i="20"/>
  <c r="P16" i="20"/>
  <c r="P8" i="20"/>
  <c r="Q3" i="20"/>
  <c r="K288" i="18"/>
  <c r="C288" i="18"/>
  <c r="P17" i="20"/>
  <c r="P9" i="20"/>
  <c r="A335" i="18"/>
  <c r="V27" i="20" s="1"/>
  <c r="V26" i="20"/>
  <c r="D288" i="18"/>
  <c r="P18" i="20"/>
  <c r="P10" i="20"/>
  <c r="E288" i="18"/>
  <c r="P19" i="20"/>
  <c r="P11" i="20"/>
  <c r="F308" i="18"/>
  <c r="S287" i="18"/>
  <c r="S288" i="18" s="1"/>
  <c r="N172" i="18"/>
  <c r="N173" i="18" s="1"/>
  <c r="H236" i="18"/>
  <c r="K17" i="20" s="1"/>
  <c r="N191" i="18"/>
  <c r="N192" i="18" s="1"/>
  <c r="H153" i="18"/>
  <c r="H154" i="18" s="1"/>
  <c r="L208" i="18"/>
  <c r="L209" i="18" s="1"/>
  <c r="K116" i="18"/>
  <c r="K117" i="18" s="1"/>
  <c r="N102" i="18"/>
  <c r="N103" i="18" s="1"/>
  <c r="N135" i="18"/>
  <c r="N136" i="18" s="1"/>
  <c r="K84" i="18"/>
  <c r="N51" i="18"/>
  <c r="N52" i="18" s="1"/>
  <c r="K32" i="18"/>
  <c r="K33" i="18" s="1"/>
  <c r="N18" i="18"/>
  <c r="N19" i="18" s="1"/>
  <c r="L65" i="19" l="1"/>
  <c r="L115" i="22" s="1"/>
  <c r="G68" i="19"/>
  <c r="G118" i="22" s="1"/>
  <c r="P62" i="19"/>
  <c r="L57" i="19"/>
  <c r="L107" i="22" s="1"/>
  <c r="O59" i="19"/>
  <c r="O109" i="22" s="1"/>
  <c r="N61" i="19"/>
  <c r="N111" i="22" s="1"/>
  <c r="D57" i="19"/>
  <c r="D107" i="22" s="1"/>
  <c r="P69" i="19"/>
  <c r="P119" i="22" s="1"/>
  <c r="Q65" i="19"/>
  <c r="Q115" i="22" s="1"/>
  <c r="B199" i="24"/>
  <c r="B200" i="24" s="1"/>
  <c r="C200" i="24"/>
  <c r="M59" i="19"/>
  <c r="M109" i="22" s="1"/>
  <c r="AJ56" i="24"/>
  <c r="AJ59" i="24"/>
  <c r="AG62" i="24"/>
  <c r="AA67" i="24"/>
  <c r="AL67" i="24"/>
  <c r="X71" i="24"/>
  <c r="AK71" i="24"/>
  <c r="AK58" i="24"/>
  <c r="AI61" i="24"/>
  <c r="Z63" i="24"/>
  <c r="AE67" i="24"/>
  <c r="AH73" i="24"/>
  <c r="AB73" i="24"/>
  <c r="AB57" i="24"/>
  <c r="Y60" i="24"/>
  <c r="AF63" i="24"/>
  <c r="AC74" i="24"/>
  <c r="AD68" i="24"/>
  <c r="W72" i="24"/>
  <c r="AJ74" i="24"/>
  <c r="AJ58" i="24"/>
  <c r="AG61" i="24"/>
  <c r="AA66" i="24"/>
  <c r="AL66" i="24"/>
  <c r="X70" i="24"/>
  <c r="AK70" i="24"/>
  <c r="AK57" i="24"/>
  <c r="AI60" i="24"/>
  <c r="Z62" i="24"/>
  <c r="AE66" i="24"/>
  <c r="AH72" i="24"/>
  <c r="AB72" i="24"/>
  <c r="Y74" i="24"/>
  <c r="Y59" i="24"/>
  <c r="AF62" i="24"/>
  <c r="AC73" i="24"/>
  <c r="AD67" i="24"/>
  <c r="W71" i="24"/>
  <c r="AJ73" i="24"/>
  <c r="AJ57" i="24"/>
  <c r="AG60" i="24"/>
  <c r="AA63" i="24"/>
  <c r="AL65" i="24"/>
  <c r="X69" i="24"/>
  <c r="AK69" i="24"/>
  <c r="AI71" i="24"/>
  <c r="AI59" i="24"/>
  <c r="Z61" i="24"/>
  <c r="AE69" i="24"/>
  <c r="AH71" i="24"/>
  <c r="AB71" i="24"/>
  <c r="Y73" i="24"/>
  <c r="Y58" i="24"/>
  <c r="AF61" i="24"/>
  <c r="AC56" i="24"/>
  <c r="AD66" i="24"/>
  <c r="W70" i="24"/>
  <c r="AJ72" i="24"/>
  <c r="AG73" i="24"/>
  <c r="AG59" i="24"/>
  <c r="AA62" i="24"/>
  <c r="AL64" i="24"/>
  <c r="X68" i="24"/>
  <c r="AK68" i="24"/>
  <c r="AI67" i="24"/>
  <c r="AI58" i="24"/>
  <c r="Z60" i="24"/>
  <c r="AE65" i="24"/>
  <c r="AH70" i="24"/>
  <c r="AB70" i="24"/>
  <c r="Y72" i="24"/>
  <c r="Y57" i="24"/>
  <c r="AF60" i="24"/>
  <c r="AC63" i="24"/>
  <c r="AD65" i="24"/>
  <c r="W66" i="24"/>
  <c r="AJ71" i="24"/>
  <c r="AG72" i="24"/>
  <c r="AG58" i="24"/>
  <c r="AA61" i="24"/>
  <c r="AL56" i="24"/>
  <c r="X67" i="24"/>
  <c r="AK67" i="24"/>
  <c r="AI66" i="24"/>
  <c r="AI57" i="24"/>
  <c r="Z59" i="24"/>
  <c r="AE63" i="24"/>
  <c r="AH69" i="24"/>
  <c r="AB69" i="24"/>
  <c r="Y71" i="24"/>
  <c r="AF56" i="24"/>
  <c r="AF59" i="24"/>
  <c r="AC62" i="24"/>
  <c r="AD64" i="24"/>
  <c r="W56" i="24"/>
  <c r="AJ70" i="24"/>
  <c r="AG71" i="24"/>
  <c r="AG57" i="24"/>
  <c r="AA60" i="24"/>
  <c r="AL63" i="24"/>
  <c r="X66" i="24"/>
  <c r="AK66" i="24"/>
  <c r="AI56" i="24"/>
  <c r="Z74" i="24"/>
  <c r="Z58" i="24"/>
  <c r="AE62" i="24"/>
  <c r="AH68" i="24"/>
  <c r="AB68" i="24"/>
  <c r="Y70" i="24"/>
  <c r="AF74" i="24"/>
  <c r="AF58" i="24"/>
  <c r="AC61" i="24"/>
  <c r="AD63" i="24"/>
  <c r="W69" i="24"/>
  <c r="AJ69" i="24"/>
  <c r="AG70" i="24"/>
  <c r="AA74" i="24"/>
  <c r="AA59" i="24"/>
  <c r="AL62" i="24"/>
  <c r="X65" i="24"/>
  <c r="AK65" i="24"/>
  <c r="AI70" i="24"/>
  <c r="Z73" i="24"/>
  <c r="Z57" i="24"/>
  <c r="AE61" i="24"/>
  <c r="AH67" i="24"/>
  <c r="AB67" i="24"/>
  <c r="Y69" i="24"/>
  <c r="AF73" i="24"/>
  <c r="AF57" i="24"/>
  <c r="AC60" i="24"/>
  <c r="AD62" i="24"/>
  <c r="W65" i="24"/>
  <c r="AJ68" i="24"/>
  <c r="AG69" i="24"/>
  <c r="AA73" i="24"/>
  <c r="AA58" i="24"/>
  <c r="AL61" i="24"/>
  <c r="X64" i="24"/>
  <c r="AK64" i="24"/>
  <c r="AI69" i="24"/>
  <c r="Z72" i="24"/>
  <c r="Z56" i="24"/>
  <c r="AE60" i="24"/>
  <c r="AH66" i="24"/>
  <c r="AB66" i="24"/>
  <c r="Y68" i="24"/>
  <c r="AF72" i="24"/>
  <c r="AC72" i="24"/>
  <c r="AC59" i="24"/>
  <c r="AD61" i="24"/>
  <c r="W68" i="24"/>
  <c r="AJ67" i="24"/>
  <c r="AG68" i="24"/>
  <c r="AA69" i="24"/>
  <c r="AA57" i="24"/>
  <c r="AL60" i="24"/>
  <c r="X63" i="24"/>
  <c r="AK73" i="24"/>
  <c r="AI65" i="24"/>
  <c r="Z71" i="24"/>
  <c r="AE70" i="24"/>
  <c r="AE59" i="24"/>
  <c r="AH65" i="24"/>
  <c r="AB65" i="24"/>
  <c r="Y67" i="24"/>
  <c r="AF71" i="24"/>
  <c r="AC71" i="24"/>
  <c r="AC58" i="24"/>
  <c r="AD60" i="24"/>
  <c r="W64" i="24"/>
  <c r="AJ66" i="24"/>
  <c r="AG67" i="24"/>
  <c r="AA65" i="24"/>
  <c r="AL74" i="24"/>
  <c r="AL59" i="24"/>
  <c r="X62" i="24"/>
  <c r="AK72" i="24"/>
  <c r="AI74" i="24"/>
  <c r="Z70" i="24"/>
  <c r="AE68" i="24"/>
  <c r="AE58" i="24"/>
  <c r="AH64" i="24"/>
  <c r="AB64" i="24"/>
  <c r="Y66" i="24"/>
  <c r="AF70" i="24"/>
  <c r="AC70" i="24"/>
  <c r="AC57" i="24"/>
  <c r="AD59" i="24"/>
  <c r="W63" i="24"/>
  <c r="AJ65" i="24"/>
  <c r="AG66" i="24"/>
  <c r="AA56" i="24"/>
  <c r="AL73" i="24"/>
  <c r="AL58" i="24"/>
  <c r="X61" i="24"/>
  <c r="AK56" i="24"/>
  <c r="AI73" i="24"/>
  <c r="Z69" i="24"/>
  <c r="AE64" i="24"/>
  <c r="AE57" i="24"/>
  <c r="AH61" i="24"/>
  <c r="AB63" i="24"/>
  <c r="Y65" i="24"/>
  <c r="AF69" i="24"/>
  <c r="AC69" i="24"/>
  <c r="AD74" i="24"/>
  <c r="AD58" i="24"/>
  <c r="W62" i="24"/>
  <c r="AJ64" i="24"/>
  <c r="AG65" i="24"/>
  <c r="AA68" i="24"/>
  <c r="AL72" i="24"/>
  <c r="AL57" i="24"/>
  <c r="X60" i="24"/>
  <c r="AK63" i="24"/>
  <c r="AI72" i="24"/>
  <c r="Z68" i="24"/>
  <c r="AE56" i="24"/>
  <c r="AH62" i="24"/>
  <c r="AH63" i="24"/>
  <c r="AB62" i="24"/>
  <c r="Y64" i="24"/>
  <c r="AF68" i="24"/>
  <c r="AC68" i="24"/>
  <c r="AD73" i="24"/>
  <c r="AD57" i="24"/>
  <c r="W61" i="24"/>
  <c r="AJ63" i="24"/>
  <c r="AG64" i="24"/>
  <c r="AA64" i="24"/>
  <c r="AL71" i="24"/>
  <c r="X56" i="24"/>
  <c r="X59" i="24"/>
  <c r="AK62" i="24"/>
  <c r="AI68" i="24"/>
  <c r="Z67" i="24"/>
  <c r="AE74" i="24"/>
  <c r="AE75" i="24" s="1"/>
  <c r="AH59" i="24"/>
  <c r="AH60" i="24"/>
  <c r="AB61" i="24"/>
  <c r="Y56" i="24"/>
  <c r="Y55" i="24" s="1"/>
  <c r="AF67" i="24"/>
  <c r="AC67" i="24"/>
  <c r="AD72" i="24"/>
  <c r="AD56" i="24"/>
  <c r="AD55" i="24" s="1"/>
  <c r="W60" i="24"/>
  <c r="AJ62" i="24"/>
  <c r="AG74" i="24"/>
  <c r="AG75" i="24" s="1"/>
  <c r="AA72" i="24"/>
  <c r="AL70" i="24"/>
  <c r="X74" i="24"/>
  <c r="X58" i="24"/>
  <c r="AK61" i="24"/>
  <c r="AI64" i="24"/>
  <c r="Z66" i="24"/>
  <c r="AE73" i="24"/>
  <c r="AH58" i="24"/>
  <c r="AH56" i="24"/>
  <c r="AB60" i="24"/>
  <c r="Y63" i="24"/>
  <c r="AF66" i="24"/>
  <c r="AC66" i="24"/>
  <c r="AD71" i="24"/>
  <c r="W74" i="24"/>
  <c r="W59" i="24"/>
  <c r="V59" i="24" s="1"/>
  <c r="AJ61" i="24"/>
  <c r="AG56" i="24"/>
  <c r="AA71" i="24"/>
  <c r="AL69" i="24"/>
  <c r="AM69" i="24" s="1"/>
  <c r="X73" i="24"/>
  <c r="X57" i="24"/>
  <c r="AK60" i="24"/>
  <c r="AI63" i="24"/>
  <c r="Z65" i="24"/>
  <c r="AE72" i="24"/>
  <c r="AH57" i="24"/>
  <c r="AB56" i="24"/>
  <c r="AB55" i="24" s="1"/>
  <c r="AB59" i="24"/>
  <c r="Y62" i="24"/>
  <c r="AF65" i="24"/>
  <c r="AC65" i="24"/>
  <c r="AD70" i="24"/>
  <c r="W73" i="24"/>
  <c r="W58" i="24"/>
  <c r="V58" i="24" s="1"/>
  <c r="AJ60" i="24"/>
  <c r="AG63" i="24"/>
  <c r="AA70" i="24"/>
  <c r="AL68" i="24"/>
  <c r="AM68" i="24" s="1"/>
  <c r="X72" i="24"/>
  <c r="AK74" i="24"/>
  <c r="AK59" i="24"/>
  <c r="AI62" i="24"/>
  <c r="Z64" i="24"/>
  <c r="AE71" i="24"/>
  <c r="AH74" i="24"/>
  <c r="AB74" i="24"/>
  <c r="AB75" i="24" s="1"/>
  <c r="AB58" i="24"/>
  <c r="Y61" i="24"/>
  <c r="AF64" i="24"/>
  <c r="AC64" i="24"/>
  <c r="AD69" i="24"/>
  <c r="W67" i="24"/>
  <c r="V67" i="24" s="1"/>
  <c r="W57" i="24"/>
  <c r="V57" i="24" s="1"/>
  <c r="M62" i="19"/>
  <c r="M112" i="22" s="1"/>
  <c r="K11" i="20"/>
  <c r="AK75" i="24"/>
  <c r="AM73" i="24"/>
  <c r="AM61" i="24"/>
  <c r="V71" i="24"/>
  <c r="AI75" i="24"/>
  <c r="AF75" i="24"/>
  <c r="V65" i="24"/>
  <c r="AM58" i="24"/>
  <c r="V61" i="24"/>
  <c r="V73" i="24"/>
  <c r="AM65" i="24"/>
  <c r="K9" i="20"/>
  <c r="K15" i="20"/>
  <c r="AM71" i="24"/>
  <c r="AM70" i="24"/>
  <c r="Z55" i="24"/>
  <c r="V68" i="24"/>
  <c r="AJ55" i="24"/>
  <c r="Y75" i="24"/>
  <c r="AE55" i="24"/>
  <c r="AI55" i="24"/>
  <c r="AM62" i="24"/>
  <c r="Z75" i="24"/>
  <c r="V60" i="24"/>
  <c r="AJ75" i="24"/>
  <c r="AM60" i="24"/>
  <c r="AM59" i="24"/>
  <c r="V64" i="24"/>
  <c r="AM66" i="24"/>
  <c r="V62" i="24"/>
  <c r="V69" i="24"/>
  <c r="K26" i="20"/>
  <c r="K7" i="20"/>
  <c r="AK55" i="24"/>
  <c r="AM57" i="24"/>
  <c r="V66" i="24"/>
  <c r="AG55" i="24"/>
  <c r="X75" i="24"/>
  <c r="AC55" i="24"/>
  <c r="AH55" i="24"/>
  <c r="AC75" i="24"/>
  <c r="AH75" i="24"/>
  <c r="X55" i="24"/>
  <c r="V72" i="24"/>
  <c r="AM63" i="24"/>
  <c r="AA75" i="24"/>
  <c r="V63" i="24"/>
  <c r="AF55" i="24"/>
  <c r="V70" i="24"/>
  <c r="AM67" i="24"/>
  <c r="AD75" i="24"/>
  <c r="AA55" i="24"/>
  <c r="AM64" i="24"/>
  <c r="AM72" i="24"/>
  <c r="AE31" i="24"/>
  <c r="AE30" i="24" s="1"/>
  <c r="AC35" i="24"/>
  <c r="AJ44" i="24"/>
  <c r="AJ31" i="24"/>
  <c r="AJ30" i="24" s="1"/>
  <c r="AI46" i="24"/>
  <c r="AI42" i="24"/>
  <c r="AI38" i="24"/>
  <c r="AI34" i="24"/>
  <c r="AG35" i="24"/>
  <c r="AC41" i="24"/>
  <c r="AJ47" i="24"/>
  <c r="AG33" i="24"/>
  <c r="AL41" i="24"/>
  <c r="AM41" i="24" s="1"/>
  <c r="AK36" i="24"/>
  <c r="AF49" i="24"/>
  <c r="AF50" i="24" s="1"/>
  <c r="AF39" i="24"/>
  <c r="AF33" i="24"/>
  <c r="AE47" i="24"/>
  <c r="AE43" i="24"/>
  <c r="AE39" i="24"/>
  <c r="AE35" i="24"/>
  <c r="Y46" i="24"/>
  <c r="AD40" i="24"/>
  <c r="AH31" i="24"/>
  <c r="AH30" i="24" s="1"/>
  <c r="AJ45" i="24"/>
  <c r="Y45" i="24"/>
  <c r="AL43" i="24"/>
  <c r="AM43" i="24" s="1"/>
  <c r="AK40" i="24"/>
  <c r="Z38" i="24"/>
  <c r="AF43" i="24"/>
  <c r="AF36" i="24"/>
  <c r="Y43" i="24"/>
  <c r="AG45" i="24"/>
  <c r="AD49" i="24"/>
  <c r="AD50" i="24" s="1"/>
  <c r="AD41" i="24"/>
  <c r="AD33" i="24"/>
  <c r="AC44" i="24"/>
  <c r="AC36" i="24"/>
  <c r="AH47" i="24"/>
  <c r="AH39" i="24"/>
  <c r="AC31" i="24"/>
  <c r="AC30" i="24" s="1"/>
  <c r="AB46" i="24"/>
  <c r="AB42" i="24"/>
  <c r="AB38" i="24"/>
  <c r="AB34" i="24"/>
  <c r="AA49" i="24"/>
  <c r="AA50" i="24" s="1"/>
  <c r="AA45" i="24"/>
  <c r="AA41" i="24"/>
  <c r="AA37" i="24"/>
  <c r="AA33" i="24"/>
  <c r="AG36" i="24"/>
  <c r="AC37" i="24"/>
  <c r="AJ46" i="24"/>
  <c r="AG49" i="24"/>
  <c r="AG50" i="24" s="1"/>
  <c r="AL45" i="24"/>
  <c r="AM45" i="24" s="1"/>
  <c r="AK38" i="24"/>
  <c r="Z34" i="24"/>
  <c r="Y41" i="24"/>
  <c r="AG41" i="24"/>
  <c r="AL48" i="24"/>
  <c r="AM48" i="24" s="1"/>
  <c r="AL40" i="24"/>
  <c r="AM40" i="24" s="1"/>
  <c r="AL32" i="24"/>
  <c r="AM32" i="24" s="1"/>
  <c r="AK43" i="24"/>
  <c r="AK35" i="24"/>
  <c r="Z47" i="24"/>
  <c r="Z39" i="24"/>
  <c r="Y31" i="24"/>
  <c r="Y30" i="24" s="1"/>
  <c r="X46" i="24"/>
  <c r="X42" i="24"/>
  <c r="X38" i="24"/>
  <c r="X34" i="24"/>
  <c r="W49" i="24"/>
  <c r="W45" i="24"/>
  <c r="V45" i="24" s="1"/>
  <c r="W41" i="24"/>
  <c r="V41" i="24" s="1"/>
  <c r="W37" i="24"/>
  <c r="V37" i="24" s="1"/>
  <c r="W33" i="24"/>
  <c r="V33" i="24" s="1"/>
  <c r="AH20" i="24"/>
  <c r="AG15" i="24"/>
  <c r="AL19" i="24"/>
  <c r="AI6" i="24"/>
  <c r="AG22" i="24"/>
  <c r="AK23" i="24"/>
  <c r="AK15" i="24"/>
  <c r="AG12" i="24"/>
  <c r="AA7" i="24"/>
  <c r="X22" i="24"/>
  <c r="X18" i="24"/>
  <c r="AK13" i="24"/>
  <c r="AE8" i="24"/>
  <c r="W23" i="24"/>
  <c r="W19" i="24"/>
  <c r="W15" i="24"/>
  <c r="AI9" i="24"/>
  <c r="AJ12" i="24"/>
  <c r="AJ8" i="24"/>
  <c r="AH19" i="24"/>
  <c r="AH13" i="24"/>
  <c r="AD19" i="24"/>
  <c r="Z24" i="24"/>
  <c r="AG21" i="24"/>
  <c r="AC23" i="24"/>
  <c r="AC15" i="24"/>
  <c r="AA12" i="24"/>
  <c r="AK6" i="24"/>
  <c r="AJ21" i="24"/>
  <c r="AJ17" i="24"/>
  <c r="AE13" i="24"/>
  <c r="Z8" i="24"/>
  <c r="AI22" i="24"/>
  <c r="AI18" i="24"/>
  <c r="AI14" i="24"/>
  <c r="AD9" i="24"/>
  <c r="AF12" i="24"/>
  <c r="AF8" i="24"/>
  <c r="Z18" i="24"/>
  <c r="W11" i="24"/>
  <c r="AL18" i="24"/>
  <c r="Z23" i="24"/>
  <c r="AG20" i="24"/>
  <c r="AK22" i="24"/>
  <c r="AC14" i="24"/>
  <c r="AL11" i="24"/>
  <c r="AG6" i="24"/>
  <c r="AF21" i="24"/>
  <c r="AF17" i="24"/>
  <c r="Z13" i="24"/>
  <c r="AK7" i="24"/>
  <c r="AE22" i="24"/>
  <c r="AE18" i="24"/>
  <c r="AD14" i="24"/>
  <c r="Y9" i="24"/>
  <c r="AB12" i="24"/>
  <c r="AB8" i="24"/>
  <c r="Z17" i="24"/>
  <c r="AC8" i="24"/>
  <c r="AD18" i="24"/>
  <c r="AH21" i="24"/>
  <c r="AG19" i="24"/>
  <c r="AC22" i="24"/>
  <c r="W13" i="24"/>
  <c r="AG11" i="24"/>
  <c r="AC6" i="24"/>
  <c r="AB21" i="24"/>
  <c r="AB17" i="24"/>
  <c r="AK12" i="24"/>
  <c r="AE7" i="24"/>
  <c r="AA22" i="24"/>
  <c r="AA18" i="24"/>
  <c r="Y14" i="24"/>
  <c r="AI8" i="24"/>
  <c r="X12" i="24"/>
  <c r="X8" i="24"/>
  <c r="AD42" i="24"/>
  <c r="AH46" i="24"/>
  <c r="AJ40" i="24"/>
  <c r="AI49" i="24"/>
  <c r="AI50" i="24" s="1"/>
  <c r="AI45" i="24"/>
  <c r="AI41" i="24"/>
  <c r="AI37" i="24"/>
  <c r="AI33" i="24"/>
  <c r="AD46" i="24"/>
  <c r="AC33" i="24"/>
  <c r="AJ43" i="24"/>
  <c r="Y48" i="24"/>
  <c r="AL35" i="24"/>
  <c r="AM35" i="24" s="1"/>
  <c r="Z48" i="24"/>
  <c r="AF47" i="24"/>
  <c r="AF37" i="24"/>
  <c r="AF31" i="24"/>
  <c r="AF30" i="24" s="1"/>
  <c r="AE46" i="24"/>
  <c r="AE42" i="24"/>
  <c r="AE38" i="24"/>
  <c r="AE34" i="24"/>
  <c r="Z31" i="24"/>
  <c r="Z30" i="24" s="1"/>
  <c r="AD34" i="24"/>
  <c r="AH44" i="24"/>
  <c r="AJ41" i="24"/>
  <c r="Y38" i="24"/>
  <c r="AL37" i="24"/>
  <c r="AM37" i="24" s="1"/>
  <c r="AK34" i="24"/>
  <c r="Z32" i="24"/>
  <c r="AF41" i="24"/>
  <c r="AF32" i="24"/>
  <c r="Y35" i="24"/>
  <c r="AG48" i="24"/>
  <c r="AD47" i="24"/>
  <c r="AD39" i="24"/>
  <c r="AD31" i="24"/>
  <c r="AD30" i="24" s="1"/>
  <c r="AC42" i="24"/>
  <c r="AC34" i="24"/>
  <c r="AH45" i="24"/>
  <c r="AH37" i="24"/>
  <c r="AB49" i="24"/>
  <c r="AB50" i="24" s="1"/>
  <c r="AB45" i="24"/>
  <c r="AB41" i="24"/>
  <c r="AB37" i="24"/>
  <c r="AB33" i="24"/>
  <c r="AA48" i="24"/>
  <c r="AA44" i="24"/>
  <c r="AA40" i="24"/>
  <c r="AA36" i="24"/>
  <c r="AA32" i="24"/>
  <c r="AD44" i="24"/>
  <c r="AH48" i="24"/>
  <c r="AJ42" i="24"/>
  <c r="Y37" i="24"/>
  <c r="AL39" i="24"/>
  <c r="AM39" i="24" s="1"/>
  <c r="AK32" i="24"/>
  <c r="AF45" i="24"/>
  <c r="Y33" i="24"/>
  <c r="AG46" i="24"/>
  <c r="AL46" i="24"/>
  <c r="AM46" i="24" s="1"/>
  <c r="AL38" i="24"/>
  <c r="AM38" i="24" s="1"/>
  <c r="AK49" i="24"/>
  <c r="AK50" i="24" s="1"/>
  <c r="AK41" i="24"/>
  <c r="AK33" i="24"/>
  <c r="Z45" i="24"/>
  <c r="Z37" i="24"/>
  <c r="X49" i="24"/>
  <c r="X50" i="24" s="1"/>
  <c r="X45" i="24"/>
  <c r="X41" i="24"/>
  <c r="X37" i="24"/>
  <c r="X33" i="24"/>
  <c r="W48" i="24"/>
  <c r="V48" i="24" s="1"/>
  <c r="W44" i="24"/>
  <c r="V44" i="24" s="1"/>
  <c r="W40" i="24"/>
  <c r="V40" i="24" s="1"/>
  <c r="W36" i="24"/>
  <c r="V36" i="24" s="1"/>
  <c r="W32" i="24"/>
  <c r="V32" i="24" s="1"/>
  <c r="Z16" i="24"/>
  <c r="W6" i="24"/>
  <c r="AL17" i="24"/>
  <c r="Z20" i="24"/>
  <c r="AG18" i="24"/>
  <c r="AK21" i="24"/>
  <c r="AH11" i="24"/>
  <c r="AA11" i="24"/>
  <c r="Y6" i="24"/>
  <c r="E6" i="24" s="1"/>
  <c r="E106" i="24" s="1"/>
  <c r="X21" i="24"/>
  <c r="X17" i="24"/>
  <c r="AE12" i="24"/>
  <c r="Z7" i="24"/>
  <c r="W22" i="24"/>
  <c r="W18" i="24"/>
  <c r="AI13" i="24"/>
  <c r="AD8" i="24"/>
  <c r="AJ11" i="24"/>
  <c r="AJ7" i="24"/>
  <c r="Z15" i="24"/>
  <c r="AE6" i="24"/>
  <c r="K6" i="24" s="1"/>
  <c r="K106" i="24" s="1"/>
  <c r="AD17" i="24"/>
  <c r="AH18" i="24"/>
  <c r="Y18" i="24"/>
  <c r="AC21" i="24"/>
  <c r="AC10" i="24"/>
  <c r="AL10" i="24"/>
  <c r="AJ24" i="24"/>
  <c r="AJ20" i="24"/>
  <c r="AJ16" i="24"/>
  <c r="Z12" i="24"/>
  <c r="AJ6" i="24"/>
  <c r="P6" i="24" s="1"/>
  <c r="P106" i="24" s="1"/>
  <c r="AI21" i="24"/>
  <c r="AI17" i="24"/>
  <c r="AD13" i="24"/>
  <c r="Y8" i="24"/>
  <c r="AF11" i="24"/>
  <c r="AF7" i="24"/>
  <c r="AH12" i="24"/>
  <c r="AL24" i="24"/>
  <c r="AL16" i="24"/>
  <c r="R16" i="24" s="1"/>
  <c r="R116" i="24" s="1"/>
  <c r="AH17" i="24"/>
  <c r="Y17" i="24"/>
  <c r="AK20" i="24"/>
  <c r="W9" i="24"/>
  <c r="AG10" i="24"/>
  <c r="AF24" i="24"/>
  <c r="L24" i="24" s="1"/>
  <c r="L124" i="24" s="1"/>
  <c r="AF20" i="24"/>
  <c r="AF16" i="24"/>
  <c r="AK11" i="24"/>
  <c r="AF6" i="24"/>
  <c r="AE21" i="24"/>
  <c r="AE17" i="24"/>
  <c r="Y13" i="24"/>
  <c r="AI7" i="24"/>
  <c r="AB11" i="24"/>
  <c r="AB7" i="24"/>
  <c r="Z6" i="24"/>
  <c r="F6" i="24" s="1"/>
  <c r="F106" i="24" s="1"/>
  <c r="AD24" i="24"/>
  <c r="J24" i="24" s="1"/>
  <c r="J124" i="24" s="1"/>
  <c r="AD16" i="24"/>
  <c r="AH16" i="24"/>
  <c r="Y16" i="24"/>
  <c r="AC20" i="24"/>
  <c r="AH7" i="24"/>
  <c r="AA10" i="24"/>
  <c r="AB24" i="24"/>
  <c r="AB20" i="24"/>
  <c r="AB16" i="24"/>
  <c r="AE11" i="24"/>
  <c r="AB6" i="24"/>
  <c r="AA21" i="24"/>
  <c r="AA17" i="24"/>
  <c r="AI12" i="24"/>
  <c r="AD7" i="24"/>
  <c r="X11" i="24"/>
  <c r="X7" i="24"/>
  <c r="K10" i="20"/>
  <c r="K25" i="20"/>
  <c r="K21" i="20"/>
  <c r="K12" i="20"/>
  <c r="K20" i="20"/>
  <c r="K18" i="20"/>
  <c r="F57" i="19"/>
  <c r="F107" i="22" s="1"/>
  <c r="L68" i="19"/>
  <c r="L118" i="22" s="1"/>
  <c r="AG37" i="24"/>
  <c r="AD32" i="24"/>
  <c r="AH38" i="24"/>
  <c r="AJ36" i="24"/>
  <c r="AI48" i="24"/>
  <c r="AI44" i="24"/>
  <c r="AI40" i="24"/>
  <c r="AI36" i="24"/>
  <c r="AI32" i="24"/>
  <c r="AD38" i="24"/>
  <c r="AH42" i="24"/>
  <c r="AJ39" i="24"/>
  <c r="AG31" i="24"/>
  <c r="AG30" i="24" s="1"/>
  <c r="AK48" i="24"/>
  <c r="Z42" i="24"/>
  <c r="AF44" i="24"/>
  <c r="AF35" i="24"/>
  <c r="AE49" i="24"/>
  <c r="AE50" i="24" s="1"/>
  <c r="AE45" i="24"/>
  <c r="AE41" i="24"/>
  <c r="AE37" i="24"/>
  <c r="AE33" i="24"/>
  <c r="AG44" i="24"/>
  <c r="AC47" i="24"/>
  <c r="AH36" i="24"/>
  <c r="AJ37" i="24"/>
  <c r="AG42" i="24"/>
  <c r="AI31" i="24"/>
  <c r="AI30" i="24" s="1"/>
  <c r="AA31" i="24"/>
  <c r="AA30" i="24" s="1"/>
  <c r="AF48" i="24"/>
  <c r="AF40" i="24"/>
  <c r="AG43" i="24"/>
  <c r="Y44" i="24"/>
  <c r="AG40" i="24"/>
  <c r="AD45" i="24"/>
  <c r="AD37" i="24"/>
  <c r="AC48" i="24"/>
  <c r="AC40" i="24"/>
  <c r="AC32" i="24"/>
  <c r="AH43" i="24"/>
  <c r="AH35" i="24"/>
  <c r="AB48" i="24"/>
  <c r="AB44" i="24"/>
  <c r="AB40" i="24"/>
  <c r="AB36" i="24"/>
  <c r="AB32" i="24"/>
  <c r="AA47" i="24"/>
  <c r="AA43" i="24"/>
  <c r="AA39" i="24"/>
  <c r="AA35" i="24"/>
  <c r="Y47" i="24"/>
  <c r="AD36" i="24"/>
  <c r="AH40" i="24"/>
  <c r="AJ38" i="24"/>
  <c r="AG47" i="24"/>
  <c r="AL33" i="24"/>
  <c r="AM33" i="24" s="1"/>
  <c r="Z46" i="24"/>
  <c r="AG39" i="24"/>
  <c r="Y42" i="24"/>
  <c r="AG38" i="24"/>
  <c r="AL44" i="24"/>
  <c r="AM44" i="24" s="1"/>
  <c r="AL36" i="24"/>
  <c r="AM36" i="24" s="1"/>
  <c r="AK47" i="24"/>
  <c r="AK39" i="24"/>
  <c r="W31" i="24"/>
  <c r="Z43" i="24"/>
  <c r="Z35" i="24"/>
  <c r="X48" i="24"/>
  <c r="X44" i="24"/>
  <c r="X40" i="24"/>
  <c r="X36" i="24"/>
  <c r="X32" i="24"/>
  <c r="W47" i="24"/>
  <c r="V47" i="24" s="1"/>
  <c r="W43" i="24"/>
  <c r="V43" i="24" s="1"/>
  <c r="W39" i="24"/>
  <c r="V39" i="24" s="1"/>
  <c r="W35" i="24"/>
  <c r="V35" i="24" s="1"/>
  <c r="AH24" i="24"/>
  <c r="Y24" i="24"/>
  <c r="AL23" i="24"/>
  <c r="R23" i="24" s="1"/>
  <c r="R123" i="24" s="1"/>
  <c r="AL15" i="24"/>
  <c r="R15" i="24" s="1"/>
  <c r="R115" i="24" s="1"/>
  <c r="AH15" i="24"/>
  <c r="AL14" i="24"/>
  <c r="R14" i="24" s="1"/>
  <c r="R114" i="24" s="1"/>
  <c r="AK19" i="24"/>
  <c r="Y15" i="24"/>
  <c r="AL9" i="24"/>
  <c r="X24" i="24"/>
  <c r="D24" i="24" s="1"/>
  <c r="D124" i="24" s="1"/>
  <c r="X20" i="24"/>
  <c r="X16" i="24"/>
  <c r="Z11" i="24"/>
  <c r="X6" i="24"/>
  <c r="W21" i="24"/>
  <c r="W17" i="24"/>
  <c r="AD12" i="24"/>
  <c r="Y7" i="24"/>
  <c r="AJ10" i="24"/>
  <c r="AH22" i="24"/>
  <c r="Y23" i="24"/>
  <c r="AD23" i="24"/>
  <c r="AD15" i="24"/>
  <c r="W14" i="24"/>
  <c r="AC12" i="24"/>
  <c r="AC19" i="24"/>
  <c r="AK14" i="24"/>
  <c r="AG9" i="24"/>
  <c r="AJ23" i="24"/>
  <c r="AJ19" i="24"/>
  <c r="AJ15" i="24"/>
  <c r="AK10" i="24"/>
  <c r="AI24" i="24"/>
  <c r="O24" i="24" s="1"/>
  <c r="O124" i="24" s="1"/>
  <c r="AI20" i="24"/>
  <c r="AI16" i="24"/>
  <c r="Y12" i="24"/>
  <c r="AF14" i="24"/>
  <c r="AF10" i="24"/>
  <c r="Z21" i="24"/>
  <c r="Y22" i="24"/>
  <c r="AL22" i="24"/>
  <c r="AH14" i="24"/>
  <c r="W10" i="24"/>
  <c r="AH9" i="24"/>
  <c r="AK18" i="24"/>
  <c r="AG14" i="24"/>
  <c r="AA9" i="24"/>
  <c r="AF23" i="24"/>
  <c r="AF19" i="24"/>
  <c r="AF15" i="24"/>
  <c r="AE10" i="24"/>
  <c r="AE24" i="24"/>
  <c r="K24" i="24" s="1"/>
  <c r="K124" i="24" s="1"/>
  <c r="AE20" i="24"/>
  <c r="AE16" i="24"/>
  <c r="AI11" i="24"/>
  <c r="AB14" i="24"/>
  <c r="AB10" i="24"/>
  <c r="Z19" i="24"/>
  <c r="Y21" i="24"/>
  <c r="AD22" i="24"/>
  <c r="AC13" i="24"/>
  <c r="AH8" i="24"/>
  <c r="W7" i="24"/>
  <c r="AC18" i="24"/>
  <c r="AA14" i="24"/>
  <c r="AL8" i="24"/>
  <c r="AB23" i="24"/>
  <c r="AB19" i="24"/>
  <c r="AB15" i="24"/>
  <c r="Z10" i="24"/>
  <c r="AA24" i="24"/>
  <c r="G24" i="24" s="1"/>
  <c r="G124" i="24" s="1"/>
  <c r="AA20" i="24"/>
  <c r="AA16" i="24"/>
  <c r="AD11" i="24"/>
  <c r="X14" i="24"/>
  <c r="X10" i="24"/>
  <c r="Y32" i="24"/>
  <c r="AC43" i="24"/>
  <c r="AJ48" i="24"/>
  <c r="AJ35" i="24"/>
  <c r="AI47" i="24"/>
  <c r="AI43" i="24"/>
  <c r="AI39" i="24"/>
  <c r="AI35" i="24"/>
  <c r="Y39" i="24"/>
  <c r="AC49" i="24"/>
  <c r="AC50" i="24" s="1"/>
  <c r="AH34" i="24"/>
  <c r="AJ34" i="24"/>
  <c r="AL47" i="24"/>
  <c r="AM47" i="24" s="1"/>
  <c r="AK42" i="24"/>
  <c r="Z36" i="24"/>
  <c r="AF42" i="24"/>
  <c r="AF34" i="24"/>
  <c r="AE48" i="24"/>
  <c r="AE44" i="24"/>
  <c r="AE40" i="24"/>
  <c r="AE36" i="24"/>
  <c r="AE32" i="24"/>
  <c r="AD48" i="24"/>
  <c r="AC39" i="24"/>
  <c r="AJ49" i="24"/>
  <c r="AJ50" i="24" s="1"/>
  <c r="AJ32" i="24"/>
  <c r="AL49" i="24"/>
  <c r="AK44" i="24"/>
  <c r="Z44" i="24"/>
  <c r="AF46" i="24"/>
  <c r="AF38" i="24"/>
  <c r="AL31" i="24"/>
  <c r="Y36" i="24"/>
  <c r="AG32" i="24"/>
  <c r="AD43" i="24"/>
  <c r="AD35" i="24"/>
  <c r="AC46" i="24"/>
  <c r="AC38" i="24"/>
  <c r="AH49" i="24"/>
  <c r="AH50" i="24" s="1"/>
  <c r="AH41" i="24"/>
  <c r="AH33" i="24"/>
  <c r="AB47" i="24"/>
  <c r="AB43" i="24"/>
  <c r="AB39" i="24"/>
  <c r="AB35" i="24"/>
  <c r="AB31" i="24"/>
  <c r="AB30" i="24" s="1"/>
  <c r="AA46" i="24"/>
  <c r="AA42" i="24"/>
  <c r="AA38" i="24"/>
  <c r="AA34" i="24"/>
  <c r="Y40" i="24"/>
  <c r="AC45" i="24"/>
  <c r="AH32" i="24"/>
  <c r="AJ33" i="24"/>
  <c r="AG34" i="24"/>
  <c r="AK46" i="24"/>
  <c r="Z40" i="24"/>
  <c r="Y49" i="24"/>
  <c r="Y50" i="24" s="1"/>
  <c r="Y34" i="24"/>
  <c r="AK31" i="24"/>
  <c r="AK30" i="24" s="1"/>
  <c r="AL42" i="24"/>
  <c r="AM42" i="24" s="1"/>
  <c r="AL34" i="24"/>
  <c r="AM34" i="24" s="1"/>
  <c r="AK45" i="24"/>
  <c r="AK37" i="24"/>
  <c r="Z49" i="24"/>
  <c r="Z50" i="24" s="1"/>
  <c r="Z41" i="24"/>
  <c r="Z33" i="24"/>
  <c r="X47" i="24"/>
  <c r="X43" i="24"/>
  <c r="X39" i="24"/>
  <c r="X35" i="24"/>
  <c r="X31" i="24"/>
  <c r="X30" i="24" s="1"/>
  <c r="W46" i="24"/>
  <c r="V46" i="24" s="1"/>
  <c r="W42" i="24"/>
  <c r="V42" i="24" s="1"/>
  <c r="W38" i="24"/>
  <c r="V38" i="24" s="1"/>
  <c r="W34" i="24"/>
  <c r="V34" i="24" s="1"/>
  <c r="AC11" i="24"/>
  <c r="Y20" i="24"/>
  <c r="AL21" i="24"/>
  <c r="R21" i="24" s="1"/>
  <c r="W12" i="24"/>
  <c r="C12" i="24" s="1"/>
  <c r="AC7" i="24"/>
  <c r="AL6" i="24"/>
  <c r="AK17" i="24"/>
  <c r="AL13" i="24"/>
  <c r="R13" i="24" s="1"/>
  <c r="R113" i="24" s="1"/>
  <c r="AG8" i="24"/>
  <c r="X23" i="24"/>
  <c r="X19" i="24"/>
  <c r="X15" i="24"/>
  <c r="AK9" i="24"/>
  <c r="W24" i="24"/>
  <c r="W20" i="24"/>
  <c r="C20" i="24" s="1"/>
  <c r="C120" i="24" s="1"/>
  <c r="W16" i="24"/>
  <c r="C16" i="24" s="1"/>
  <c r="C116" i="24" s="1"/>
  <c r="Y11" i="24"/>
  <c r="AJ13" i="24"/>
  <c r="AJ9" i="24"/>
  <c r="AA6" i="24"/>
  <c r="G6" i="24" s="1"/>
  <c r="G106" i="24" s="1"/>
  <c r="Y19" i="24"/>
  <c r="AD21" i="24"/>
  <c r="AH10" i="24"/>
  <c r="AH6" i="24"/>
  <c r="N6" i="24" s="1"/>
  <c r="N106" i="24" s="1"/>
  <c r="AD6" i="24"/>
  <c r="J6" i="24" s="1"/>
  <c r="J106" i="24" s="1"/>
  <c r="AC17" i="24"/>
  <c r="AG13" i="24"/>
  <c r="AA8" i="24"/>
  <c r="AJ22" i="24"/>
  <c r="AJ18" i="24"/>
  <c r="AJ14" i="24"/>
  <c r="AE9" i="24"/>
  <c r="AI23" i="24"/>
  <c r="AI19" i="24"/>
  <c r="AI15" i="24"/>
  <c r="AI10" i="24"/>
  <c r="AF13" i="24"/>
  <c r="AF9" i="24"/>
  <c r="AH23" i="24"/>
  <c r="AG17" i="24"/>
  <c r="AL20" i="24"/>
  <c r="R20" i="24" s="1"/>
  <c r="AC9" i="24"/>
  <c r="AG24" i="24"/>
  <c r="AK24" i="24"/>
  <c r="Q24" i="24" s="1"/>
  <c r="Q124" i="24" s="1"/>
  <c r="AK16" i="24"/>
  <c r="AA13" i="24"/>
  <c r="AL7" i="24"/>
  <c r="R7" i="24" s="1"/>
  <c r="R107" i="24" s="1"/>
  <c r="AF22" i="24"/>
  <c r="AF18" i="24"/>
  <c r="AE14" i="24"/>
  <c r="Z9" i="24"/>
  <c r="AE23" i="24"/>
  <c r="AE19" i="24"/>
  <c r="AE15" i="24"/>
  <c r="AD10" i="24"/>
  <c r="AB13" i="24"/>
  <c r="AB9" i="24"/>
  <c r="Z22" i="24"/>
  <c r="AG16" i="24"/>
  <c r="AD20" i="24"/>
  <c r="W8" i="24"/>
  <c r="C8" i="24" s="1"/>
  <c r="AG23" i="24"/>
  <c r="AC24" i="24"/>
  <c r="I24" i="24" s="1"/>
  <c r="I124" i="24" s="1"/>
  <c r="AC16" i="24"/>
  <c r="AL12" i="24"/>
  <c r="R12" i="24" s="1"/>
  <c r="R112" i="24" s="1"/>
  <c r="AG7" i="24"/>
  <c r="AB22" i="24"/>
  <c r="AB18" i="24"/>
  <c r="Z14" i="24"/>
  <c r="AK8" i="24"/>
  <c r="AA23" i="24"/>
  <c r="AA19" i="24"/>
  <c r="AA15" i="24"/>
  <c r="Y10" i="24"/>
  <c r="X13" i="24"/>
  <c r="X9" i="24"/>
  <c r="K64" i="19"/>
  <c r="E92" i="19"/>
  <c r="N71" i="19"/>
  <c r="N121" i="22" s="1"/>
  <c r="F93" i="19"/>
  <c r="E82" i="19"/>
  <c r="K68" i="19"/>
  <c r="K118" i="22" s="1"/>
  <c r="AM13" i="19"/>
  <c r="R63" i="19"/>
  <c r="R113" i="22" s="1"/>
  <c r="P83" i="19"/>
  <c r="AM6" i="19"/>
  <c r="AM5" i="19" s="1"/>
  <c r="AL5" i="19"/>
  <c r="R56" i="19"/>
  <c r="R106" i="22" s="1"/>
  <c r="F91" i="19"/>
  <c r="G93" i="19"/>
  <c r="O83" i="19"/>
  <c r="K92" i="19"/>
  <c r="D87" i="19"/>
  <c r="AM22" i="19"/>
  <c r="R72" i="19"/>
  <c r="R122" i="22" s="1"/>
  <c r="Q85" i="19"/>
  <c r="F83" i="19"/>
  <c r="O84" i="19"/>
  <c r="P84" i="19"/>
  <c r="N57" i="19"/>
  <c r="N107" i="22" s="1"/>
  <c r="AH32" i="22"/>
  <c r="T11" i="20"/>
  <c r="W6" i="20"/>
  <c r="T18" i="20"/>
  <c r="W24" i="20"/>
  <c r="AK36" i="22"/>
  <c r="AC42" i="22"/>
  <c r="AE47" i="22"/>
  <c r="AH35" i="22"/>
  <c r="AB37" i="22"/>
  <c r="AK31" i="22"/>
  <c r="AK30" i="22" s="1"/>
  <c r="Z37" i="22"/>
  <c r="Z31" i="22"/>
  <c r="Z30" i="22" s="1"/>
  <c r="AJ45" i="22"/>
  <c r="Z42" i="22"/>
  <c r="AF38" i="22"/>
  <c r="AD38" i="22"/>
  <c r="X36" i="22"/>
  <c r="AC33" i="22"/>
  <c r="AK41" i="22"/>
  <c r="AI37" i="22"/>
  <c r="Y33" i="22"/>
  <c r="X47" i="22"/>
  <c r="AD40" i="22"/>
  <c r="AH49" i="22"/>
  <c r="AH50" i="22" s="1"/>
  <c r="Z47" i="22"/>
  <c r="AB39" i="22"/>
  <c r="AE33" i="22"/>
  <c r="AF49" i="22"/>
  <c r="AF50" i="22" s="1"/>
  <c r="AJ48" i="22"/>
  <c r="AE43" i="22"/>
  <c r="AD34" i="22"/>
  <c r="AA45" i="22"/>
  <c r="AG42" i="22"/>
  <c r="AE38" i="22"/>
  <c r="AI32" i="22"/>
  <c r="AE31" i="22"/>
  <c r="AE30" i="22" s="1"/>
  <c r="AJ33" i="22"/>
  <c r="AB42" i="22"/>
  <c r="AH38" i="22"/>
  <c r="X33" i="22"/>
  <c r="W47" i="22"/>
  <c r="V47" i="22" s="1"/>
  <c r="AB33" i="22"/>
  <c r="AJ46" i="22"/>
  <c r="AD43" i="22"/>
  <c r="AH43" i="22"/>
  <c r="AI34" i="22"/>
  <c r="AC36" i="22"/>
  <c r="Z45" i="22"/>
  <c r="X40" i="22"/>
  <c r="AJ49" i="22"/>
  <c r="AJ50" i="22" s="1"/>
  <c r="Z46" i="22"/>
  <c r="AF42" i="22"/>
  <c r="AL49" i="22"/>
  <c r="X46" i="22"/>
  <c r="AC37" i="22"/>
  <c r="AK45" i="22"/>
  <c r="AI41" i="22"/>
  <c r="Y37" i="22"/>
  <c r="W33" i="22"/>
  <c r="V33" i="22" s="1"/>
  <c r="AD39" i="22"/>
  <c r="AC34" i="22"/>
  <c r="AE39" i="22"/>
  <c r="AI48" i="22"/>
  <c r="AK48" i="22"/>
  <c r="AJ42" i="22"/>
  <c r="Z33" i="22"/>
  <c r="Y46" i="22"/>
  <c r="AJ43" i="22"/>
  <c r="Z40" i="22"/>
  <c r="AF36" i="22"/>
  <c r="AF31" i="22"/>
  <c r="AF30" i="22" s="1"/>
  <c r="X34" i="22"/>
  <c r="AB32" i="22"/>
  <c r="AK39" i="22"/>
  <c r="AI35" i="22"/>
  <c r="AI31" i="22"/>
  <c r="AI30" i="22" s="1"/>
  <c r="X45" i="22"/>
  <c r="AL44" i="22"/>
  <c r="AM44" i="22" s="1"/>
  <c r="AD31" i="22"/>
  <c r="AD30" i="22" s="1"/>
  <c r="V74" i="19"/>
  <c r="V75" i="19" s="1"/>
  <c r="W75" i="19"/>
  <c r="D60" i="19"/>
  <c r="D110" i="22" s="1"/>
  <c r="E72" i="19"/>
  <c r="E122" i="22" s="1"/>
  <c r="V18" i="19"/>
  <c r="C68" i="19"/>
  <c r="C118" i="22" s="1"/>
  <c r="D90" i="19"/>
  <c r="P63" i="19"/>
  <c r="P113" i="22" s="1"/>
  <c r="I71" i="19"/>
  <c r="I121" i="22" s="1"/>
  <c r="M64" i="19"/>
  <c r="M114" i="22" s="1"/>
  <c r="E71" i="19"/>
  <c r="E121" i="22" s="1"/>
  <c r="M61" i="19"/>
  <c r="M111" i="22" s="1"/>
  <c r="N60" i="19"/>
  <c r="N110" i="22" s="1"/>
  <c r="AC5" i="19"/>
  <c r="I56" i="19"/>
  <c r="I106" i="22" s="1"/>
  <c r="K72" i="19"/>
  <c r="K122" i="22" s="1"/>
  <c r="AM21" i="19"/>
  <c r="R71" i="19"/>
  <c r="R121" i="22" s="1"/>
  <c r="H71" i="19"/>
  <c r="H121" i="22" s="1"/>
  <c r="P70" i="19"/>
  <c r="P120" i="22" s="1"/>
  <c r="Z25" i="19"/>
  <c r="F74" i="19"/>
  <c r="F124" i="22" s="1"/>
  <c r="G97" i="19"/>
  <c r="O62" i="19"/>
  <c r="O112" i="22" s="1"/>
  <c r="AG5" i="19"/>
  <c r="M56" i="19"/>
  <c r="M106" i="22" s="1"/>
  <c r="K71" i="19"/>
  <c r="K121" i="22" s="1"/>
  <c r="D61" i="19"/>
  <c r="D111" i="22" s="1"/>
  <c r="AM15" i="19"/>
  <c r="R65" i="19"/>
  <c r="R115" i="22" s="1"/>
  <c r="Q64" i="19"/>
  <c r="Q114" i="22" s="1"/>
  <c r="N65" i="19"/>
  <c r="N115" i="22" s="1"/>
  <c r="O63" i="19"/>
  <c r="O113" i="22" s="1"/>
  <c r="H65" i="19"/>
  <c r="H115" i="22" s="1"/>
  <c r="L69" i="19"/>
  <c r="L119" i="22" s="1"/>
  <c r="L73" i="19"/>
  <c r="L123" i="22" s="1"/>
  <c r="V22" i="19"/>
  <c r="C72" i="19"/>
  <c r="C122" i="22" s="1"/>
  <c r="L64" i="19"/>
  <c r="L114" i="22" s="1"/>
  <c r="P71" i="19"/>
  <c r="P121" i="22" s="1"/>
  <c r="AD5" i="19"/>
  <c r="J56" i="19"/>
  <c r="J106" i="22" s="1"/>
  <c r="M68" i="19"/>
  <c r="M118" i="22" s="1"/>
  <c r="Z5" i="19"/>
  <c r="F56" i="19"/>
  <c r="F106" i="22" s="1"/>
  <c r="M65" i="19"/>
  <c r="M115" i="22" s="1"/>
  <c r="N68" i="19"/>
  <c r="N118" i="22" s="1"/>
  <c r="AF25" i="19"/>
  <c r="L74" i="19"/>
  <c r="L124" i="22" s="1"/>
  <c r="T6" i="20"/>
  <c r="W5" i="20"/>
  <c r="AF14" i="22"/>
  <c r="L14" i="22" s="1"/>
  <c r="Z6" i="22"/>
  <c r="F6" i="22" s="1"/>
  <c r="AA8" i="22"/>
  <c r="G8" i="22" s="1"/>
  <c r="AF12" i="22"/>
  <c r="L12" i="22" s="1"/>
  <c r="Z18" i="22"/>
  <c r="F18" i="22" s="1"/>
  <c r="AI21" i="22"/>
  <c r="O21" i="22" s="1"/>
  <c r="AE24" i="22"/>
  <c r="K24" i="22" s="1"/>
  <c r="AD17" i="22"/>
  <c r="J17" i="22" s="1"/>
  <c r="AH14" i="22"/>
  <c r="N14" i="22" s="1"/>
  <c r="X11" i="22"/>
  <c r="D11" i="22" s="1"/>
  <c r="AF6" i="22"/>
  <c r="L6" i="22" s="1"/>
  <c r="AK21" i="22"/>
  <c r="Q21" i="22" s="1"/>
  <c r="W15" i="22"/>
  <c r="C15" i="22" s="1"/>
  <c r="W7" i="22"/>
  <c r="C7" i="22" s="1"/>
  <c r="AA21" i="22"/>
  <c r="G21" i="22" s="1"/>
  <c r="AG18" i="22"/>
  <c r="M18" i="22" s="1"/>
  <c r="W14" i="22"/>
  <c r="C14" i="22" s="1"/>
  <c r="AC10" i="22"/>
  <c r="I10" i="22" s="1"/>
  <c r="AB23" i="22"/>
  <c r="H23" i="22" s="1"/>
  <c r="AK18" i="22"/>
  <c r="Q18" i="22" s="1"/>
  <c r="X24" i="22"/>
  <c r="D24" i="22" s="1"/>
  <c r="Z8" i="22"/>
  <c r="F8" i="22" s="1"/>
  <c r="AE22" i="22"/>
  <c r="K22" i="22" s="1"/>
  <c r="AE10" i="22"/>
  <c r="K10" i="22" s="1"/>
  <c r="AI6" i="22"/>
  <c r="O6" i="22" s="1"/>
  <c r="AK24" i="22"/>
  <c r="Q24" i="22" s="1"/>
  <c r="AC17" i="22"/>
  <c r="I17" i="22" s="1"/>
  <c r="AH24" i="22"/>
  <c r="N24" i="22" s="1"/>
  <c r="X21" i="22"/>
  <c r="D21" i="22" s="1"/>
  <c r="AL17" i="22"/>
  <c r="R17" i="22" s="1"/>
  <c r="AJ12" i="22"/>
  <c r="P12" i="22" s="1"/>
  <c r="AD19" i="22"/>
  <c r="J19" i="22" s="1"/>
  <c r="AI16" i="22"/>
  <c r="O16" i="22" s="1"/>
  <c r="Z15" i="22"/>
  <c r="F15" i="22" s="1"/>
  <c r="AF11" i="22"/>
  <c r="L11" i="22" s="1"/>
  <c r="W24" i="22"/>
  <c r="C24" i="22" s="1"/>
  <c r="AC20" i="22"/>
  <c r="I20" i="22" s="1"/>
  <c r="AA10" i="22"/>
  <c r="G10" i="22" s="1"/>
  <c r="AH11" i="22"/>
  <c r="N11" i="22" s="1"/>
  <c r="AL24" i="22"/>
  <c r="R24" i="22" s="1"/>
  <c r="AG9" i="22"/>
  <c r="M9" i="22" s="1"/>
  <c r="AJ11" i="22"/>
  <c r="P11" i="22" s="1"/>
  <c r="AI19" i="22"/>
  <c r="O19" i="22" s="1"/>
  <c r="X10" i="22"/>
  <c r="D10" i="22" s="1"/>
  <c r="W13" i="22"/>
  <c r="C13" i="22" s="1"/>
  <c r="AB18" i="22"/>
  <c r="H18" i="22" s="1"/>
  <c r="Y16" i="22"/>
  <c r="E16" i="22" s="1"/>
  <c r="AE13" i="22"/>
  <c r="K13" i="22" s="1"/>
  <c r="AK9" i="22"/>
  <c r="Q9" i="22" s="1"/>
  <c r="AJ22" i="22"/>
  <c r="P22" i="22" s="1"/>
  <c r="AC23" i="22"/>
  <c r="I23" i="22" s="1"/>
  <c r="AA9" i="22"/>
  <c r="G9" i="22" s="1"/>
  <c r="AA6" i="22"/>
  <c r="G6" i="22" s="1"/>
  <c r="AF21" i="22"/>
  <c r="L21" i="22" s="1"/>
  <c r="AD16" i="22"/>
  <c r="J16" i="22" s="1"/>
  <c r="AB11" i="22"/>
  <c r="H11" i="22" s="1"/>
  <c r="AG19" i="22"/>
  <c r="M19" i="22" s="1"/>
  <c r="Y21" i="22"/>
  <c r="E21" i="22" s="1"/>
  <c r="AK6" i="22"/>
  <c r="Q6" i="22" s="1"/>
  <c r="AF8" i="22"/>
  <c r="L8" i="22" s="1"/>
  <c r="Z10" i="22"/>
  <c r="F10" i="22" s="1"/>
  <c r="AI17" i="22"/>
  <c r="O17" i="22" s="1"/>
  <c r="AE16" i="22"/>
  <c r="K16" i="22" s="1"/>
  <c r="AD13" i="22"/>
  <c r="J13" i="22" s="1"/>
  <c r="AH12" i="22"/>
  <c r="N12" i="22" s="1"/>
  <c r="X9" i="22"/>
  <c r="D9" i="22" s="1"/>
  <c r="AE23" i="22"/>
  <c r="K23" i="22" s="1"/>
  <c r="AK19" i="22"/>
  <c r="Q19" i="22" s="1"/>
  <c r="W9" i="22"/>
  <c r="C9" i="22" s="1"/>
  <c r="AB24" i="22"/>
  <c r="H24" i="22" s="1"/>
  <c r="AA19" i="22"/>
  <c r="G19" i="22" s="1"/>
  <c r="AG16" i="22"/>
  <c r="M16" i="22" s="1"/>
  <c r="W12" i="22"/>
  <c r="C12" i="22" s="1"/>
  <c r="AC8" i="22"/>
  <c r="I8" i="22" s="1"/>
  <c r="AB21" i="22"/>
  <c r="H21" i="22" s="1"/>
  <c r="T10" i="20"/>
  <c r="W16" i="20"/>
  <c r="K24" i="20"/>
  <c r="E66" i="19"/>
  <c r="E116" i="22" s="1"/>
  <c r="V12" i="19"/>
  <c r="C62" i="19"/>
  <c r="C112" i="22" s="1"/>
  <c r="L58" i="19"/>
  <c r="L108" i="22" s="1"/>
  <c r="I70" i="19"/>
  <c r="I120" i="22" s="1"/>
  <c r="I65" i="19"/>
  <c r="I115" i="22" s="1"/>
  <c r="M58" i="19"/>
  <c r="M108" i="22" s="1"/>
  <c r="E65" i="19"/>
  <c r="E115" i="22" s="1"/>
  <c r="N67" i="19"/>
  <c r="N117" i="22" s="1"/>
  <c r="F64" i="19"/>
  <c r="F114" i="22" s="1"/>
  <c r="L67" i="19"/>
  <c r="L117" i="22" s="1"/>
  <c r="K66" i="19"/>
  <c r="K116" i="22" s="1"/>
  <c r="AM9" i="19"/>
  <c r="R59" i="19"/>
  <c r="R109" i="22" s="1"/>
  <c r="P72" i="19"/>
  <c r="P122" i="22" s="1"/>
  <c r="Q73" i="19"/>
  <c r="Q123" i="22" s="1"/>
  <c r="F62" i="19"/>
  <c r="F112" i="22" s="1"/>
  <c r="G66" i="19"/>
  <c r="G116" i="22" s="1"/>
  <c r="AB25" i="19"/>
  <c r="H74" i="19"/>
  <c r="H124" i="22" s="1"/>
  <c r="K65" i="19"/>
  <c r="K115" i="22" s="1"/>
  <c r="AM49" i="19"/>
  <c r="AM50" i="19" s="1"/>
  <c r="AL50" i="19"/>
  <c r="X32" i="22"/>
  <c r="AF32" i="22"/>
  <c r="T12" i="20"/>
  <c r="P94" i="19"/>
  <c r="M72" i="19"/>
  <c r="M122" i="22" s="1"/>
  <c r="V17" i="19"/>
  <c r="C67" i="19"/>
  <c r="C117" i="22" s="1"/>
  <c r="M94" i="19"/>
  <c r="E58" i="19"/>
  <c r="E108" i="22" s="1"/>
  <c r="AK5" i="19"/>
  <c r="Q56" i="19"/>
  <c r="Q106" i="22" s="1"/>
  <c r="J69" i="19"/>
  <c r="J119" i="22" s="1"/>
  <c r="I62" i="19"/>
  <c r="I112" i="22" s="1"/>
  <c r="N86" i="19"/>
  <c r="G90" i="19"/>
  <c r="AH25" i="19"/>
  <c r="N74" i="19"/>
  <c r="N124" i="22" s="1"/>
  <c r="F67" i="19"/>
  <c r="F117" i="22" s="1"/>
  <c r="O70" i="19"/>
  <c r="O120" i="22" s="1"/>
  <c r="J67" i="19"/>
  <c r="J117" i="22" s="1"/>
  <c r="K58" i="19"/>
  <c r="K108" i="22" s="1"/>
  <c r="AM12" i="19"/>
  <c r="R62" i="19"/>
  <c r="R112" i="22" s="1"/>
  <c r="Q97" i="19"/>
  <c r="Q90" i="19"/>
  <c r="J57" i="19"/>
  <c r="J107" i="22" s="1"/>
  <c r="AG7" i="22"/>
  <c r="M7" i="22" s="1"/>
  <c r="Q82" i="19"/>
  <c r="Y7" i="22"/>
  <c r="E7" i="22" s="1"/>
  <c r="W27" i="20"/>
  <c r="W22" i="20"/>
  <c r="V49" i="19"/>
  <c r="V50" i="19" s="1"/>
  <c r="W50" i="19"/>
  <c r="T15" i="20"/>
  <c r="W17" i="20"/>
  <c r="AB49" i="22"/>
  <c r="AB50" i="22" s="1"/>
  <c r="AA44" i="22"/>
  <c r="AK34" i="22"/>
  <c r="Y34" i="22"/>
  <c r="AJ31" i="22"/>
  <c r="AJ30" i="22" s="1"/>
  <c r="AC44" i="22"/>
  <c r="AG35" i="22"/>
  <c r="X48" i="22"/>
  <c r="AA35" i="22"/>
  <c r="AA31" i="22"/>
  <c r="AA30" i="22" s="1"/>
  <c r="AF46" i="22"/>
  <c r="AL40" i="22"/>
  <c r="AM40" i="22" s="1"/>
  <c r="W34" i="22"/>
  <c r="V34" i="22" s="1"/>
  <c r="AC41" i="22"/>
  <c r="AK49" i="22"/>
  <c r="AK50" i="22" s="1"/>
  <c r="AI45" i="22"/>
  <c r="Y41" i="22"/>
  <c r="W37" i="22"/>
  <c r="V37" i="22" s="1"/>
  <c r="AA32" i="22"/>
  <c r="AD37" i="22"/>
  <c r="AF35" i="22"/>
  <c r="AI40" i="22"/>
  <c r="AL48" i="22"/>
  <c r="AM48" i="22" s="1"/>
  <c r="AC46" i="22"/>
  <c r="AA46" i="22"/>
  <c r="Y38" i="22"/>
  <c r="AJ39" i="22"/>
  <c r="Z36" i="22"/>
  <c r="AH31" i="22"/>
  <c r="AH30" i="22" s="1"/>
  <c r="AE46" i="22"/>
  <c r="Y44" i="22"/>
  <c r="AD47" i="22"/>
  <c r="AK35" i="22"/>
  <c r="AC31" i="22"/>
  <c r="AC30" i="22" s="1"/>
  <c r="AH46" i="22"/>
  <c r="X41" i="22"/>
  <c r="AD33" i="22"/>
  <c r="AI46" i="22"/>
  <c r="Z35" i="22"/>
  <c r="AK42" i="22"/>
  <c r="AG49" i="22"/>
  <c r="AG50" i="22" s="1"/>
  <c r="AH45" i="22"/>
  <c r="AJ36" i="22"/>
  <c r="AF39" i="22"/>
  <c r="W40" i="22"/>
  <c r="V40" i="22" s="1"/>
  <c r="AA39" i="22"/>
  <c r="AG36" i="22"/>
  <c r="AG31" i="22"/>
  <c r="AG30" i="22" s="1"/>
  <c r="AL35" i="22"/>
  <c r="AM35" i="22" s="1"/>
  <c r="W42" i="22"/>
  <c r="V42" i="22" s="1"/>
  <c r="AC45" i="22"/>
  <c r="AB36" i="22"/>
  <c r="AI49" i="22"/>
  <c r="AI50" i="22" s="1"/>
  <c r="Y45" i="22"/>
  <c r="W41" i="22"/>
  <c r="V41" i="22" s="1"/>
  <c r="AB41" i="22"/>
  <c r="AA36" i="22"/>
  <c r="W31" i="22"/>
  <c r="AH47" i="22"/>
  <c r="AI42" i="22"/>
  <c r="AC40" i="22"/>
  <c r="Z49" i="22"/>
  <c r="Z50" i="22" s="1"/>
  <c r="X44" i="22"/>
  <c r="AA33" i="22"/>
  <c r="Z48" i="22"/>
  <c r="AF44" i="22"/>
  <c r="AD45" i="22"/>
  <c r="Y31" i="22"/>
  <c r="Y30" i="22" s="1"/>
  <c r="AC39" i="22"/>
  <c r="AK47" i="22"/>
  <c r="AI43" i="22"/>
  <c r="Y39" i="22"/>
  <c r="W35" i="22"/>
  <c r="V35" i="22" s="1"/>
  <c r="AL46" i="22"/>
  <c r="AM46" i="22" s="1"/>
  <c r="K22" i="20"/>
  <c r="AL75" i="19"/>
  <c r="AM74" i="19"/>
  <c r="AM75" i="19" s="1"/>
  <c r="O71" i="19"/>
  <c r="O121" i="22" s="1"/>
  <c r="G83" i="19"/>
  <c r="H60" i="19"/>
  <c r="H110" i="22" s="1"/>
  <c r="D71" i="19"/>
  <c r="D121" i="22" s="1"/>
  <c r="J68" i="19"/>
  <c r="J118" i="22" s="1"/>
  <c r="AI5" i="19"/>
  <c r="O56" i="19"/>
  <c r="O106" i="22" s="1"/>
  <c r="G67" i="19"/>
  <c r="G117" i="22" s="1"/>
  <c r="H59" i="19"/>
  <c r="H109" i="22" s="1"/>
  <c r="V15" i="19"/>
  <c r="C65" i="19"/>
  <c r="C115" i="22" s="1"/>
  <c r="AD25" i="19"/>
  <c r="J74" i="19"/>
  <c r="J124" i="22" s="1"/>
  <c r="M73" i="19"/>
  <c r="M123" i="22" s="1"/>
  <c r="E62" i="19"/>
  <c r="E112" i="22" s="1"/>
  <c r="V8" i="19"/>
  <c r="C58" i="19"/>
  <c r="C108" i="22" s="1"/>
  <c r="X25" i="19"/>
  <c r="D74" i="19"/>
  <c r="D124" i="22" s="1"/>
  <c r="I66" i="19"/>
  <c r="I116" i="22" s="1"/>
  <c r="I61" i="19"/>
  <c r="I111" i="22" s="1"/>
  <c r="F61" i="19"/>
  <c r="F111" i="22" s="1"/>
  <c r="E61" i="19"/>
  <c r="E111" i="22" s="1"/>
  <c r="O57" i="19"/>
  <c r="O107" i="22" s="1"/>
  <c r="N59" i="19"/>
  <c r="AI25" i="19"/>
  <c r="O74" i="19"/>
  <c r="O124" i="22" s="1"/>
  <c r="D64" i="19"/>
  <c r="D114" i="22" s="1"/>
  <c r="K62" i="19"/>
  <c r="K112" i="22" s="1"/>
  <c r="AM20" i="19"/>
  <c r="R70" i="19"/>
  <c r="R120" i="22" s="1"/>
  <c r="P89" i="19"/>
  <c r="Q69" i="19"/>
  <c r="Q119" i="22" s="1"/>
  <c r="AJ5" i="19"/>
  <c r="P56" i="19"/>
  <c r="P106" i="22" s="1"/>
  <c r="G62" i="19"/>
  <c r="G112" i="22" s="1"/>
  <c r="H66" i="19"/>
  <c r="H116" i="22" s="1"/>
  <c r="K61" i="19"/>
  <c r="K111" i="22" s="1"/>
  <c r="D69" i="19"/>
  <c r="D119" i="22" s="1"/>
  <c r="AM10" i="19"/>
  <c r="R60" i="19"/>
  <c r="R110" i="22" s="1"/>
  <c r="F65" i="19"/>
  <c r="F115" i="22" s="1"/>
  <c r="H72" i="19"/>
  <c r="H122" i="22" s="1"/>
  <c r="J70" i="19"/>
  <c r="J120" i="22" s="1"/>
  <c r="D70" i="19"/>
  <c r="D120" i="22" s="1"/>
  <c r="V11" i="19"/>
  <c r="C61" i="19"/>
  <c r="C111" i="22" s="1"/>
  <c r="AM31" i="19"/>
  <c r="AM30" i="19" s="1"/>
  <c r="AL30" i="19"/>
  <c r="T19" i="20"/>
  <c r="W21" i="20"/>
  <c r="AK10" i="22"/>
  <c r="Q10" i="22" s="1"/>
  <c r="X20" i="22"/>
  <c r="D20" i="22" s="1"/>
  <c r="AA24" i="22"/>
  <c r="G24" i="22" s="1"/>
  <c r="AE14" i="22"/>
  <c r="K14" i="22" s="1"/>
  <c r="AF18" i="22"/>
  <c r="L18" i="22" s="1"/>
  <c r="AH21" i="22"/>
  <c r="N21" i="22" s="1"/>
  <c r="AK16" i="22"/>
  <c r="Q16" i="22" s="1"/>
  <c r="AC13" i="22"/>
  <c r="I13" i="22" s="1"/>
  <c r="AH22" i="22"/>
  <c r="N22" i="22" s="1"/>
  <c r="X19" i="22"/>
  <c r="D19" i="22" s="1"/>
  <c r="AL15" i="22"/>
  <c r="R15" i="22" s="1"/>
  <c r="AJ10" i="22"/>
  <c r="P10" i="22" s="1"/>
  <c r="AD15" i="22"/>
  <c r="J15" i="22" s="1"/>
  <c r="AI14" i="22"/>
  <c r="O14" i="22" s="1"/>
  <c r="Z13" i="22"/>
  <c r="F13" i="22" s="1"/>
  <c r="AF9" i="22"/>
  <c r="L9" i="22" s="1"/>
  <c r="W22" i="22"/>
  <c r="C22" i="22" s="1"/>
  <c r="AC18" i="22"/>
  <c r="I18" i="22" s="1"/>
  <c r="X7" i="22"/>
  <c r="D7" i="22" s="1"/>
  <c r="AI23" i="22"/>
  <c r="O23" i="22" s="1"/>
  <c r="AL16" i="22"/>
  <c r="R16" i="22" s="1"/>
  <c r="Z24" i="22"/>
  <c r="F24" i="22" s="1"/>
  <c r="AK22" i="22"/>
  <c r="Q22" i="22" s="1"/>
  <c r="AI11" i="22"/>
  <c r="O11" i="22" s="1"/>
  <c r="Y23" i="22"/>
  <c r="E23" i="22" s="1"/>
  <c r="W11" i="22"/>
  <c r="C11" i="22" s="1"/>
  <c r="AB14" i="22"/>
  <c r="H14" i="22" s="1"/>
  <c r="Y14" i="22"/>
  <c r="E14" i="22" s="1"/>
  <c r="AE11" i="22"/>
  <c r="K11" i="22" s="1"/>
  <c r="W6" i="22"/>
  <c r="C6" i="22" s="1"/>
  <c r="AJ20" i="22"/>
  <c r="P20" i="22" s="1"/>
  <c r="AC19" i="22"/>
  <c r="I19" i="22" s="1"/>
  <c r="AI24" i="22"/>
  <c r="O24" i="22" s="1"/>
  <c r="Z23" i="22"/>
  <c r="F23" i="22" s="1"/>
  <c r="AF19" i="22"/>
  <c r="L19" i="22" s="1"/>
  <c r="AD14" i="22"/>
  <c r="J14" i="22" s="1"/>
  <c r="AB9" i="22"/>
  <c r="H9" i="22" s="1"/>
  <c r="AG11" i="22"/>
  <c r="M11" i="22" s="1"/>
  <c r="Y17" i="22"/>
  <c r="E17" i="22" s="1"/>
  <c r="AJ17" i="22"/>
  <c r="P17" i="22" s="1"/>
  <c r="AH6" i="22"/>
  <c r="N6" i="22" s="1"/>
  <c r="AA22" i="22"/>
  <c r="G22" i="22" s="1"/>
  <c r="AI13" i="22"/>
  <c r="O13" i="22" s="1"/>
  <c r="AE8" i="22"/>
  <c r="K8" i="22" s="1"/>
  <c r="AD9" i="22"/>
  <c r="J9" i="22" s="1"/>
  <c r="AH10" i="22"/>
  <c r="N10" i="22" s="1"/>
  <c r="Y24" i="22"/>
  <c r="E24" i="22" s="1"/>
  <c r="AE21" i="22"/>
  <c r="K21" i="22" s="1"/>
  <c r="AK17" i="22"/>
  <c r="Q17" i="22" s="1"/>
  <c r="AF7" i="22"/>
  <c r="L7" i="22" s="1"/>
  <c r="AB20" i="22"/>
  <c r="H20" i="22" s="1"/>
  <c r="AA17" i="22"/>
  <c r="G17" i="22" s="1"/>
  <c r="AG14" i="22"/>
  <c r="M14" i="22" s="1"/>
  <c r="W10" i="22"/>
  <c r="C10" i="22" s="1"/>
  <c r="AD24" i="22"/>
  <c r="J24" i="22" s="1"/>
  <c r="AB19" i="22"/>
  <c r="H19" i="22" s="1"/>
  <c r="AL14" i="22"/>
  <c r="R14" i="22" s="1"/>
  <c r="X16" i="22"/>
  <c r="D16" i="22" s="1"/>
  <c r="AA20" i="22"/>
  <c r="G20" i="22" s="1"/>
  <c r="AF24" i="22"/>
  <c r="L24" i="22" s="1"/>
  <c r="AF10" i="22"/>
  <c r="L10" i="22" s="1"/>
  <c r="AH17" i="22"/>
  <c r="N17" i="22" s="1"/>
  <c r="AK8" i="22"/>
  <c r="Q8" i="22" s="1"/>
  <c r="AC9" i="22"/>
  <c r="I9" i="22" s="1"/>
  <c r="AH20" i="22"/>
  <c r="N20" i="22" s="1"/>
  <c r="X17" i="22"/>
  <c r="D17" i="22" s="1"/>
  <c r="AL13" i="22"/>
  <c r="R13" i="22" s="1"/>
  <c r="AJ8" i="22"/>
  <c r="P8" i="22" s="1"/>
  <c r="AD11" i="22"/>
  <c r="J11" i="22" s="1"/>
  <c r="AI12" i="22"/>
  <c r="O12" i="22" s="1"/>
  <c r="Z11" i="22"/>
  <c r="F11" i="22" s="1"/>
  <c r="AG24" i="22"/>
  <c r="M24" i="22" s="1"/>
  <c r="W20" i="22"/>
  <c r="C20" i="22" s="1"/>
  <c r="AC16" i="22"/>
  <c r="I16" i="22" s="1"/>
  <c r="AD7" i="22"/>
  <c r="J7" i="22" s="1"/>
  <c r="T7" i="20"/>
  <c r="W9" i="20"/>
  <c r="H69" i="19"/>
  <c r="H119" i="22" s="1"/>
  <c r="L61" i="19"/>
  <c r="L111" i="22" s="1"/>
  <c r="V13" i="19"/>
  <c r="C63" i="19"/>
  <c r="C113" i="22" s="1"/>
  <c r="V24" i="19"/>
  <c r="V25" i="19" s="1"/>
  <c r="W25" i="19"/>
  <c r="C74" i="19"/>
  <c r="C124" i="22" s="1"/>
  <c r="AA5" i="19"/>
  <c r="G56" i="19"/>
  <c r="G106" i="22" s="1"/>
  <c r="H61" i="19"/>
  <c r="H111" i="22" s="1"/>
  <c r="P65" i="19"/>
  <c r="P115" i="22" s="1"/>
  <c r="M70" i="19"/>
  <c r="M120" i="22" s="1"/>
  <c r="V9" i="19"/>
  <c r="C59" i="19"/>
  <c r="C109" i="22" s="1"/>
  <c r="M67" i="19"/>
  <c r="M117" i="22" s="1"/>
  <c r="N72" i="19"/>
  <c r="N122" i="22" s="1"/>
  <c r="L66" i="19"/>
  <c r="L116" i="22" s="1"/>
  <c r="J65" i="19"/>
  <c r="J115" i="22" s="1"/>
  <c r="I60" i="19"/>
  <c r="I110" i="22" s="1"/>
  <c r="F69" i="19"/>
  <c r="F119" i="22" s="1"/>
  <c r="H67" i="19"/>
  <c r="H117" i="22" s="1"/>
  <c r="N70" i="19"/>
  <c r="N120" i="22" s="1"/>
  <c r="F63" i="19"/>
  <c r="F113" i="22" s="1"/>
  <c r="Z32" i="22"/>
  <c r="T20" i="20"/>
  <c r="W11" i="20"/>
  <c r="L71" i="19"/>
  <c r="L121" i="22" s="1"/>
  <c r="AM18" i="19"/>
  <c r="R68" i="19"/>
  <c r="R118" i="22" s="1"/>
  <c r="Q58" i="19"/>
  <c r="Q108" i="22" s="1"/>
  <c r="G96" i="19"/>
  <c r="D82" i="19"/>
  <c r="P82" i="19"/>
  <c r="J62" i="19"/>
  <c r="J112" i="22" s="1"/>
  <c r="E95" i="19"/>
  <c r="V16" i="19"/>
  <c r="C66" i="19"/>
  <c r="C116" i="22" s="1"/>
  <c r="D67" i="19"/>
  <c r="D117" i="22" s="1"/>
  <c r="AC25" i="19"/>
  <c r="I74" i="19"/>
  <c r="I124" i="22" s="1"/>
  <c r="I69" i="19"/>
  <c r="I119" i="22" s="1"/>
  <c r="E69" i="19"/>
  <c r="E119" i="22" s="1"/>
  <c r="M84" i="19"/>
  <c r="F97" i="19"/>
  <c r="D58" i="19"/>
  <c r="D108" i="22" s="1"/>
  <c r="K95" i="19"/>
  <c r="AM17" i="19"/>
  <c r="R67" i="19"/>
  <c r="R117" i="22" s="1"/>
  <c r="AA7" i="22"/>
  <c r="G7" i="22" s="1"/>
  <c r="H82" i="19"/>
  <c r="T13" i="20"/>
  <c r="W20" i="20"/>
  <c r="W15" i="20"/>
  <c r="W10" i="20"/>
  <c r="AH41" i="22"/>
  <c r="Z43" i="22"/>
  <c r="AB35" i="22"/>
  <c r="AF45" i="22"/>
  <c r="AF33" i="22"/>
  <c r="AJ44" i="22"/>
  <c r="AE35" i="22"/>
  <c r="W48" i="22"/>
  <c r="V48" i="22" s="1"/>
  <c r="AA43" i="22"/>
  <c r="AG40" i="22"/>
  <c r="AE36" i="22"/>
  <c r="AL42" i="22"/>
  <c r="AM42" i="22" s="1"/>
  <c r="X31" i="22"/>
  <c r="X30" i="22" s="1"/>
  <c r="AC49" i="22"/>
  <c r="AC50" i="22" s="1"/>
  <c r="AB40" i="22"/>
  <c r="AH36" i="22"/>
  <c r="Y49" i="22"/>
  <c r="Y50" i="22" s="1"/>
  <c r="W45" i="22"/>
  <c r="V45" i="22" s="1"/>
  <c r="AK44" i="22"/>
  <c r="AJ38" i="22"/>
  <c r="AL32" i="22"/>
  <c r="AM32" i="22" s="1"/>
  <c r="AH39" i="22"/>
  <c r="AB45" i="22"/>
  <c r="AA40" i="22"/>
  <c r="Z41" i="22"/>
  <c r="X38" i="22"/>
  <c r="AJ47" i="22"/>
  <c r="Z44" i="22"/>
  <c r="AF40" i="22"/>
  <c r="AL33" i="22"/>
  <c r="AM33" i="22" s="1"/>
  <c r="X42" i="22"/>
  <c r="AC35" i="22"/>
  <c r="AK43" i="22"/>
  <c r="AI39" i="22"/>
  <c r="Y35" i="22"/>
  <c r="X49" i="22"/>
  <c r="X50" i="22" s="1"/>
  <c r="AL39" i="22"/>
  <c r="AM39" i="22" s="1"/>
  <c r="AG45" i="22"/>
  <c r="AG33" i="22"/>
  <c r="AB43" i="22"/>
  <c r="AE41" i="22"/>
  <c r="AE45" i="22"/>
  <c r="AA34" i="22"/>
  <c r="AL41" i="22"/>
  <c r="AM41" i="22" s="1"/>
  <c r="AL45" i="22"/>
  <c r="AM45" i="22" s="1"/>
  <c r="AA47" i="22"/>
  <c r="AG44" i="22"/>
  <c r="AE40" i="22"/>
  <c r="AE32" i="22"/>
  <c r="AD41" i="22"/>
  <c r="AJ35" i="22"/>
  <c r="AB44" i="22"/>
  <c r="AH40" i="22"/>
  <c r="X35" i="22"/>
  <c r="W49" i="22"/>
  <c r="AH33" i="22"/>
  <c r="Z39" i="22"/>
  <c r="AK46" i="22"/>
  <c r="AF37" i="22"/>
  <c r="AG37" i="22"/>
  <c r="AJ40" i="22"/>
  <c r="AF47" i="22"/>
  <c r="W44" i="22"/>
  <c r="V44" i="22" s="1"/>
  <c r="AA41" i="22"/>
  <c r="AG38" i="22"/>
  <c r="AE34" i="22"/>
  <c r="AD35" i="22"/>
  <c r="W46" i="22"/>
  <c r="V46" i="22" s="1"/>
  <c r="AC47" i="22"/>
  <c r="AB38" i="22"/>
  <c r="AH34" i="22"/>
  <c r="Y47" i="22"/>
  <c r="W43" i="22"/>
  <c r="V43" i="22" s="1"/>
  <c r="Z7" i="22"/>
  <c r="F7" i="22" s="1"/>
  <c r="AL130" i="19"/>
  <c r="AM131" i="19"/>
  <c r="AM130" i="19" s="1"/>
  <c r="I57" i="19"/>
  <c r="I107" i="22" s="1"/>
  <c r="H63" i="19"/>
  <c r="H113" i="22" s="1"/>
  <c r="P91" i="19"/>
  <c r="F70" i="19"/>
  <c r="F120" i="22" s="1"/>
  <c r="G70" i="19"/>
  <c r="G120" i="22" s="1"/>
  <c r="O60" i="19"/>
  <c r="O110" i="22" s="1"/>
  <c r="K69" i="19"/>
  <c r="K119" i="22" s="1"/>
  <c r="D73" i="19"/>
  <c r="D123" i="22" s="1"/>
  <c r="AM11" i="19"/>
  <c r="R61" i="19"/>
  <c r="R111" i="22" s="1"/>
  <c r="Q62" i="19"/>
  <c r="Q112" i="22" s="1"/>
  <c r="F73" i="19"/>
  <c r="F123" i="22" s="1"/>
  <c r="O61" i="19"/>
  <c r="O111" i="22" s="1"/>
  <c r="P86" i="19"/>
  <c r="M57" i="19"/>
  <c r="M107" i="22" s="1"/>
  <c r="Y25" i="19"/>
  <c r="E74" i="19"/>
  <c r="E124" i="22" s="1"/>
  <c r="V20" i="19"/>
  <c r="C70" i="19"/>
  <c r="C120" i="22" s="1"/>
  <c r="D91" i="19"/>
  <c r="P67" i="19"/>
  <c r="P117" i="22" s="1"/>
  <c r="I73" i="19"/>
  <c r="I123" i="22" s="1"/>
  <c r="AH7" i="22"/>
  <c r="N7" i="22" s="1"/>
  <c r="AL31" i="22"/>
  <c r="M66" i="19"/>
  <c r="M116" i="22" s="1"/>
  <c r="E73" i="19"/>
  <c r="E123" i="22" s="1"/>
  <c r="M63" i="19"/>
  <c r="M113" i="22" s="1"/>
  <c r="N64" i="19"/>
  <c r="N114" i="22" s="1"/>
  <c r="P112" i="22"/>
  <c r="AE25" i="19"/>
  <c r="K74" i="19"/>
  <c r="K124" i="22" s="1"/>
  <c r="L82" i="19"/>
  <c r="G61" i="19"/>
  <c r="G111" i="22" s="1"/>
  <c r="AJ25" i="19"/>
  <c r="P74" i="19"/>
  <c r="P124" i="22" s="1"/>
  <c r="N62" i="19"/>
  <c r="N112" i="22" s="1"/>
  <c r="AA25" i="19"/>
  <c r="G74" i="19"/>
  <c r="G124" i="22" s="1"/>
  <c r="O64" i="19"/>
  <c r="O114" i="22" s="1"/>
  <c r="K73" i="19"/>
  <c r="K123" i="22" s="1"/>
  <c r="L60" i="19"/>
  <c r="L110" i="22" s="1"/>
  <c r="AM19" i="19"/>
  <c r="R69" i="19"/>
  <c r="R119" i="22" s="1"/>
  <c r="Q66" i="19"/>
  <c r="Q116" i="22" s="1"/>
  <c r="Q59" i="19"/>
  <c r="Q109" i="22" s="1"/>
  <c r="O65" i="19"/>
  <c r="O115" i="22" s="1"/>
  <c r="V31" i="19"/>
  <c r="V30" i="19" s="1"/>
  <c r="W30" i="19"/>
  <c r="G57" i="19"/>
  <c r="G107" i="22" s="1"/>
  <c r="W19" i="20"/>
  <c r="W14" i="20"/>
  <c r="AI15" i="22"/>
  <c r="O15" i="22" s="1"/>
  <c r="AL8" i="22"/>
  <c r="R8" i="22" s="1"/>
  <c r="Z20" i="22"/>
  <c r="F20" i="22" s="1"/>
  <c r="AK14" i="22"/>
  <c r="Q14" i="22" s="1"/>
  <c r="AJ23" i="22"/>
  <c r="P23" i="22" s="1"/>
  <c r="Y19" i="22"/>
  <c r="E19" i="22" s="1"/>
  <c r="AE7" i="22"/>
  <c r="K7" i="22" s="1"/>
  <c r="AB10" i="22"/>
  <c r="H10" i="22" s="1"/>
  <c r="Y12" i="22"/>
  <c r="E12" i="22" s="1"/>
  <c r="AE9" i="22"/>
  <c r="K9" i="22" s="1"/>
  <c r="AL23" i="22"/>
  <c r="R23" i="22" s="1"/>
  <c r="AJ18" i="22"/>
  <c r="P18" i="22" s="1"/>
  <c r="AC15" i="22"/>
  <c r="I15" i="22" s="1"/>
  <c r="AI22" i="22"/>
  <c r="O22" i="22" s="1"/>
  <c r="Z21" i="22"/>
  <c r="F21" i="22" s="1"/>
  <c r="AF17" i="22"/>
  <c r="L17" i="22" s="1"/>
  <c r="AD12" i="22"/>
  <c r="J12" i="22" s="1"/>
  <c r="AB7" i="22"/>
  <c r="H7" i="22" s="1"/>
  <c r="Z22" i="22"/>
  <c r="F22" i="22" s="1"/>
  <c r="Y13" i="22"/>
  <c r="E13" i="22" s="1"/>
  <c r="AJ9" i="22"/>
  <c r="P9" i="22" s="1"/>
  <c r="AG21" i="22"/>
  <c r="M21" i="22" s="1"/>
  <c r="AA14" i="22"/>
  <c r="G14" i="22" s="1"/>
  <c r="AI9" i="22"/>
  <c r="O9" i="22" s="1"/>
  <c r="X22" i="22"/>
  <c r="D22" i="22" s="1"/>
  <c r="X6" i="22"/>
  <c r="D6" i="22" s="1"/>
  <c r="AH8" i="22"/>
  <c r="N8" i="22" s="1"/>
  <c r="Y22" i="22"/>
  <c r="E22" i="22" s="1"/>
  <c r="AE19" i="22"/>
  <c r="K19" i="22" s="1"/>
  <c r="AK15" i="22"/>
  <c r="Q15" i="22" s="1"/>
  <c r="AL7" i="22"/>
  <c r="R7" i="22" s="1"/>
  <c r="AB16" i="22"/>
  <c r="H16" i="22" s="1"/>
  <c r="AA15" i="22"/>
  <c r="G15" i="22" s="1"/>
  <c r="AG12" i="22"/>
  <c r="M12" i="22" s="1"/>
  <c r="W8" i="22"/>
  <c r="C8" i="22" s="1"/>
  <c r="AD22" i="22"/>
  <c r="J22" i="22" s="1"/>
  <c r="AB17" i="22"/>
  <c r="H17" i="22" s="1"/>
  <c r="AE18" i="22"/>
  <c r="K18" i="22" s="1"/>
  <c r="X12" i="22"/>
  <c r="D12" i="22" s="1"/>
  <c r="AA16" i="22"/>
  <c r="G16" i="22" s="1"/>
  <c r="AF20" i="22"/>
  <c r="L20" i="22" s="1"/>
  <c r="AG23" i="22"/>
  <c r="M23" i="22" s="1"/>
  <c r="AH13" i="22"/>
  <c r="N13" i="22" s="1"/>
  <c r="AL20" i="22"/>
  <c r="R20" i="22" s="1"/>
  <c r="AE6" i="22"/>
  <c r="K6" i="22" s="1"/>
  <c r="AH18" i="22"/>
  <c r="N18" i="22" s="1"/>
  <c r="X15" i="22"/>
  <c r="D15" i="22" s="1"/>
  <c r="AL11" i="22"/>
  <c r="R11" i="22" s="1"/>
  <c r="AL6" i="22"/>
  <c r="R6" i="22" s="1"/>
  <c r="W23" i="22"/>
  <c r="C23" i="22" s="1"/>
  <c r="AI10" i="22"/>
  <c r="O10" i="22" s="1"/>
  <c r="Z9" i="22"/>
  <c r="F9" i="22" s="1"/>
  <c r="AG22" i="22"/>
  <c r="M22" i="22" s="1"/>
  <c r="W18" i="22"/>
  <c r="C18" i="22" s="1"/>
  <c r="AC14" i="22"/>
  <c r="I14" i="22" s="1"/>
  <c r="AB6" i="22"/>
  <c r="H6" i="22" s="1"/>
  <c r="AI7" i="22"/>
  <c r="O7" i="22" s="1"/>
  <c r="AE20" i="22"/>
  <c r="K20" i="22" s="1"/>
  <c r="Z16" i="22"/>
  <c r="F16" i="22" s="1"/>
  <c r="AL18" i="22"/>
  <c r="R18" i="22" s="1"/>
  <c r="AJ7" i="22"/>
  <c r="P7" i="22" s="1"/>
  <c r="Y15" i="22"/>
  <c r="E15" i="22" s="1"/>
  <c r="AJ21" i="22"/>
  <c r="P21" i="22" s="1"/>
  <c r="AD6" i="22"/>
  <c r="J6" i="22" s="1"/>
  <c r="Y10" i="22"/>
  <c r="E10" i="22" s="1"/>
  <c r="Y6" i="22"/>
  <c r="E6" i="22" s="1"/>
  <c r="AL21" i="22"/>
  <c r="R21" i="22" s="1"/>
  <c r="AJ16" i="22"/>
  <c r="P16" i="22" s="1"/>
  <c r="AC11" i="22"/>
  <c r="I11" i="22" s="1"/>
  <c r="AI20" i="22"/>
  <c r="O20" i="22" s="1"/>
  <c r="Z19" i="22"/>
  <c r="F19" i="22" s="1"/>
  <c r="AF15" i="22"/>
  <c r="L15" i="22" s="1"/>
  <c r="AD10" i="22"/>
  <c r="J10" i="22" s="1"/>
  <c r="AC24" i="22"/>
  <c r="I24" i="22" s="1"/>
  <c r="Y5" i="19"/>
  <c r="E56" i="19"/>
  <c r="E106" i="22" s="1"/>
  <c r="W7" i="20"/>
  <c r="W25" i="20"/>
  <c r="V56" i="19"/>
  <c r="V55" i="19" s="1"/>
  <c r="W55" i="19"/>
  <c r="Q71" i="19"/>
  <c r="Q121" i="22" s="1"/>
  <c r="N58" i="19"/>
  <c r="N108" i="22" s="1"/>
  <c r="G64" i="19"/>
  <c r="G114" i="22" s="1"/>
  <c r="H70" i="19"/>
  <c r="H120" i="22" s="1"/>
  <c r="K63" i="19"/>
  <c r="K113" i="22" s="1"/>
  <c r="D59" i="19"/>
  <c r="D109" i="22" s="1"/>
  <c r="AM14" i="19"/>
  <c r="R64" i="19"/>
  <c r="R114" i="22" s="1"/>
  <c r="N73" i="19"/>
  <c r="N123" i="22" s="1"/>
  <c r="G63" i="19"/>
  <c r="G113" i="22" s="1"/>
  <c r="D68" i="19"/>
  <c r="D118" i="22" s="1"/>
  <c r="X5" i="19"/>
  <c r="D56" i="19"/>
  <c r="D106" i="22" s="1"/>
  <c r="V19" i="19"/>
  <c r="C69" i="19"/>
  <c r="C119" i="22" s="1"/>
  <c r="E68" i="19"/>
  <c r="E118" i="22" s="1"/>
  <c r="V14" i="19"/>
  <c r="C64" i="19"/>
  <c r="C114" i="22" s="1"/>
  <c r="AE5" i="19"/>
  <c r="K56" i="19"/>
  <c r="K106" i="22" s="1"/>
  <c r="I72" i="19"/>
  <c r="I122" i="22" s="1"/>
  <c r="I67" i="19"/>
  <c r="I117" i="22" s="1"/>
  <c r="M60" i="19"/>
  <c r="M110" i="22" s="1"/>
  <c r="L72" i="19"/>
  <c r="L122" i="22" s="1"/>
  <c r="AK32" i="22"/>
  <c r="T8" i="20"/>
  <c r="P25" i="20"/>
  <c r="Q25" i="20" s="1"/>
  <c r="Q12" i="20"/>
  <c r="Q9" i="20"/>
  <c r="Q22" i="20"/>
  <c r="Q15" i="20"/>
  <c r="Q16" i="20"/>
  <c r="Q13" i="20"/>
  <c r="Q10" i="20"/>
  <c r="Q5" i="20"/>
  <c r="Q19" i="20"/>
  <c r="Q20" i="20"/>
  <c r="Q17" i="20"/>
  <c r="Q14" i="20"/>
  <c r="Q7" i="20"/>
  <c r="Q23" i="20"/>
  <c r="Q8" i="20"/>
  <c r="Q24" i="20"/>
  <c r="Q21" i="20"/>
  <c r="Q18" i="20"/>
  <c r="Q11" i="20"/>
  <c r="Q6" i="20"/>
  <c r="K6" i="20"/>
  <c r="K14" i="20"/>
  <c r="K19" i="20"/>
  <c r="K27" i="20"/>
  <c r="K13" i="20"/>
  <c r="K8" i="20"/>
  <c r="K16" i="20"/>
  <c r="K23" i="20"/>
  <c r="K5" i="20"/>
  <c r="O68" i="19"/>
  <c r="O118" i="22" s="1"/>
  <c r="J63" i="19"/>
  <c r="J113" i="22" s="1"/>
  <c r="L95" i="19"/>
  <c r="AM8" i="19"/>
  <c r="R58" i="19"/>
  <c r="R108" i="22" s="1"/>
  <c r="Q95" i="19"/>
  <c r="Q88" i="19"/>
  <c r="O69" i="19"/>
  <c r="O119" i="22" s="1"/>
  <c r="L90" i="19"/>
  <c r="H58" i="19"/>
  <c r="H108" i="22" s="1"/>
  <c r="J91" i="19"/>
  <c r="J64" i="19"/>
  <c r="J114" i="22" s="1"/>
  <c r="AF5" i="19"/>
  <c r="L56" i="19"/>
  <c r="L106" i="22" s="1"/>
  <c r="G59" i="19"/>
  <c r="G109" i="22" s="1"/>
  <c r="P98" i="19"/>
  <c r="AG25" i="19"/>
  <c r="M74" i="19"/>
  <c r="M124" i="22" s="1"/>
  <c r="J58" i="19"/>
  <c r="J108" i="22" s="1"/>
  <c r="M71" i="19"/>
  <c r="M121" i="22" s="1"/>
  <c r="E85" i="19"/>
  <c r="Y32" i="22"/>
  <c r="T14" i="20"/>
  <c r="W13" i="20"/>
  <c r="T17" i="20"/>
  <c r="W8" i="20"/>
  <c r="W26" i="20"/>
  <c r="AE37" i="22"/>
  <c r="AG47" i="22"/>
  <c r="AI36" i="22"/>
  <c r="AD46" i="22"/>
  <c r="AC38" i="22"/>
  <c r="AA42" i="22"/>
  <c r="AJ32" i="22"/>
  <c r="AD48" i="22"/>
  <c r="Z34" i="22"/>
  <c r="AG48" i="22"/>
  <c r="AE44" i="22"/>
  <c r="Y40" i="22"/>
  <c r="AL47" i="22"/>
  <c r="AM47" i="22" s="1"/>
  <c r="AK33" i="22"/>
  <c r="AB48" i="22"/>
  <c r="AH44" i="22"/>
  <c r="X39" i="22"/>
  <c r="AL37" i="22"/>
  <c r="AM37" i="22" s="1"/>
  <c r="AI38" i="22"/>
  <c r="AA48" i="22"/>
  <c r="AK38" i="22"/>
  <c r="AG41" i="22"/>
  <c r="AH37" i="22"/>
  <c r="AC48" i="22"/>
  <c r="AG43" i="22"/>
  <c r="W36" i="22"/>
  <c r="V36" i="22" s="1"/>
  <c r="AA37" i="22"/>
  <c r="AG34" i="22"/>
  <c r="AF48" i="22"/>
  <c r="AD36" i="22"/>
  <c r="W38" i="22"/>
  <c r="V38" i="22" s="1"/>
  <c r="AC43" i="22"/>
  <c r="AB34" i="22"/>
  <c r="AI47" i="22"/>
  <c r="Y43" i="22"/>
  <c r="W39" i="22"/>
  <c r="V39" i="22" s="1"/>
  <c r="W32" i="22"/>
  <c r="V32" i="22" s="1"/>
  <c r="AL43" i="22"/>
  <c r="AM43" i="22" s="1"/>
  <c r="AF43" i="22"/>
  <c r="AI44" i="22"/>
  <c r="AK40" i="22"/>
  <c r="AJ34" i="22"/>
  <c r="AB31" i="22"/>
  <c r="AB30" i="22" s="1"/>
  <c r="Y42" i="22"/>
  <c r="AJ41" i="22"/>
  <c r="Z38" i="22"/>
  <c r="AF34" i="22"/>
  <c r="AE48" i="22"/>
  <c r="Y48" i="22"/>
  <c r="AL38" i="22"/>
  <c r="AM38" i="22" s="1"/>
  <c r="AK37" i="22"/>
  <c r="AI33" i="22"/>
  <c r="AH48" i="22"/>
  <c r="X43" i="22"/>
  <c r="AD49" i="22"/>
  <c r="AD50" i="22" s="1"/>
  <c r="AF41" i="22"/>
  <c r="AG39" i="22"/>
  <c r="AB47" i="22"/>
  <c r="AE49" i="22"/>
  <c r="AE50" i="22" s="1"/>
  <c r="AL34" i="22"/>
  <c r="AM34" i="22" s="1"/>
  <c r="AA38" i="22"/>
  <c r="AD44" i="22"/>
  <c r="AL36" i="22"/>
  <c r="AM36" i="22" s="1"/>
  <c r="AA49" i="22"/>
  <c r="AA50" i="22" s="1"/>
  <c r="AG46" i="22"/>
  <c r="AE42" i="22"/>
  <c r="Y36" i="22"/>
  <c r="AD32" i="22"/>
  <c r="AJ37" i="22"/>
  <c r="AB46" i="22"/>
  <c r="AH42" i="22"/>
  <c r="X37" i="22"/>
  <c r="AD42" i="22"/>
  <c r="V131" i="19"/>
  <c r="V130" i="19" s="1"/>
  <c r="W130" i="19"/>
  <c r="V7" i="19"/>
  <c r="C57" i="19"/>
  <c r="C107" i="22" s="1"/>
  <c r="J73" i="19"/>
  <c r="J123" i="22" s="1"/>
  <c r="I89" i="19"/>
  <c r="I59" i="19"/>
  <c r="I109" i="22" s="1"/>
  <c r="G73" i="19"/>
  <c r="G123" i="22" s="1"/>
  <c r="E59" i="19"/>
  <c r="E109" i="22" s="1"/>
  <c r="F96" i="19"/>
  <c r="O72" i="19"/>
  <c r="O122" i="22" s="1"/>
  <c r="J71" i="19"/>
  <c r="J121" i="22" s="1"/>
  <c r="K60" i="19"/>
  <c r="K110" i="22" s="1"/>
  <c r="AM16" i="19"/>
  <c r="R66" i="19"/>
  <c r="R116" i="22" s="1"/>
  <c r="AK25" i="19"/>
  <c r="Q74" i="19"/>
  <c r="Q124" i="22" s="1"/>
  <c r="Q67" i="19"/>
  <c r="Q117" i="22" s="1"/>
  <c r="O73" i="19"/>
  <c r="O123" i="22" s="1"/>
  <c r="G60" i="19"/>
  <c r="G110" i="22" s="1"/>
  <c r="H62" i="19"/>
  <c r="H112" i="22" s="1"/>
  <c r="K59" i="19"/>
  <c r="K109" i="22" s="1"/>
  <c r="J72" i="19"/>
  <c r="J122" i="22" s="1"/>
  <c r="AM7" i="19"/>
  <c r="R57" i="19"/>
  <c r="R107" i="22" s="1"/>
  <c r="L59" i="19"/>
  <c r="L109" i="22" s="1"/>
  <c r="AC32" i="22"/>
  <c r="AB5" i="19"/>
  <c r="H56" i="19"/>
  <c r="H106" i="22" s="1"/>
  <c r="H64" i="19"/>
  <c r="H114" i="22" s="1"/>
  <c r="V23" i="19"/>
  <c r="C73" i="19"/>
  <c r="C123" i="22" s="1"/>
  <c r="L62" i="19"/>
  <c r="L112" i="22" s="1"/>
  <c r="AH5" i="19"/>
  <c r="N56" i="19"/>
  <c r="N106" i="22" s="1"/>
  <c r="E64" i="19"/>
  <c r="E114" i="22" s="1"/>
  <c r="V10" i="19"/>
  <c r="C60" i="19"/>
  <c r="C110" i="22" s="1"/>
  <c r="D63" i="19"/>
  <c r="D113" i="22" s="1"/>
  <c r="I68" i="19"/>
  <c r="I118" i="22" s="1"/>
  <c r="I63" i="19"/>
  <c r="I113" i="22" s="1"/>
  <c r="N69" i="19"/>
  <c r="N119" i="22" s="1"/>
  <c r="E63" i="19"/>
  <c r="E113" i="22" s="1"/>
  <c r="N63" i="19"/>
  <c r="N113" i="22" s="1"/>
  <c r="F60" i="19"/>
  <c r="F110" i="22" s="1"/>
  <c r="D72" i="19"/>
  <c r="D122" i="22" s="1"/>
  <c r="AL25" i="19"/>
  <c r="AM24" i="19"/>
  <c r="AM25" i="19" s="1"/>
  <c r="R74" i="19"/>
  <c r="R124" i="22" s="1"/>
  <c r="P68" i="19"/>
  <c r="P118" i="22" s="1"/>
  <c r="T5" i="20"/>
  <c r="W12" i="20"/>
  <c r="Z14" i="22"/>
  <c r="F14" i="22" s="1"/>
  <c r="Y9" i="22"/>
  <c r="E9" i="22" s="1"/>
  <c r="AK20" i="22"/>
  <c r="Q20" i="22" s="1"/>
  <c r="AG17" i="22"/>
  <c r="M17" i="22" s="1"/>
  <c r="AK7" i="22"/>
  <c r="Q7" i="22" s="1"/>
  <c r="AH23" i="22"/>
  <c r="N23" i="22" s="1"/>
  <c r="X18" i="22"/>
  <c r="D18" i="22" s="1"/>
  <c r="W21" i="22"/>
  <c r="C21" i="22" s="1"/>
  <c r="AC7" i="22"/>
  <c r="I7" i="22" s="1"/>
  <c r="Y20" i="22"/>
  <c r="E20" i="22" s="1"/>
  <c r="AE17" i="22"/>
  <c r="K17" i="22" s="1"/>
  <c r="AK13" i="22"/>
  <c r="Q13" i="22" s="1"/>
  <c r="AJ6" i="22"/>
  <c r="P6" i="22" s="1"/>
  <c r="AB12" i="22"/>
  <c r="H12" i="22" s="1"/>
  <c r="AA13" i="22"/>
  <c r="G13" i="22" s="1"/>
  <c r="AG10" i="22"/>
  <c r="M10" i="22" s="1"/>
  <c r="AG6" i="22"/>
  <c r="M6" i="22" s="1"/>
  <c r="AD20" i="22"/>
  <c r="J20" i="22" s="1"/>
  <c r="AB15" i="22"/>
  <c r="H15" i="22" s="1"/>
  <c r="AF22" i="22"/>
  <c r="L22" i="22" s="1"/>
  <c r="X8" i="22"/>
  <c r="D8" i="22" s="1"/>
  <c r="AA12" i="22"/>
  <c r="G12" i="22" s="1"/>
  <c r="AF16" i="22"/>
  <c r="L16" i="22" s="1"/>
  <c r="AG15" i="22"/>
  <c r="M15" i="22" s="1"/>
  <c r="AH9" i="22"/>
  <c r="N9" i="22" s="1"/>
  <c r="AL12" i="22"/>
  <c r="R12" i="22" s="1"/>
  <c r="AD21" i="22"/>
  <c r="J21" i="22" s="1"/>
  <c r="AH16" i="22"/>
  <c r="N16" i="22" s="1"/>
  <c r="X13" i="22"/>
  <c r="D13" i="22" s="1"/>
  <c r="AL9" i="22"/>
  <c r="R9" i="22" s="1"/>
  <c r="AK23" i="22"/>
  <c r="Q23" i="22" s="1"/>
  <c r="W19" i="22"/>
  <c r="C19" i="22" s="1"/>
  <c r="AI8" i="22"/>
  <c r="O8" i="22" s="1"/>
  <c r="AA23" i="22"/>
  <c r="G23" i="22" s="1"/>
  <c r="AG20" i="22"/>
  <c r="M20" i="22" s="1"/>
  <c r="W16" i="22"/>
  <c r="C16" i="22" s="1"/>
  <c r="AC12" i="22"/>
  <c r="I12" i="22" s="1"/>
  <c r="AC6" i="22"/>
  <c r="I6" i="22" s="1"/>
  <c r="AJ15" i="22"/>
  <c r="P15" i="22" s="1"/>
  <c r="AE12" i="22"/>
  <c r="K12" i="22" s="1"/>
  <c r="Z12" i="22"/>
  <c r="F12" i="22" s="1"/>
  <c r="AL10" i="22"/>
  <c r="R10" i="22" s="1"/>
  <c r="AL22" i="22"/>
  <c r="R22" i="22" s="1"/>
  <c r="Y11" i="22"/>
  <c r="E11" i="22" s="1"/>
  <c r="AJ13" i="22"/>
  <c r="P13" i="22" s="1"/>
  <c r="AC21" i="22"/>
  <c r="I21" i="22" s="1"/>
  <c r="Y8" i="22"/>
  <c r="E8" i="22" s="1"/>
  <c r="X23" i="22"/>
  <c r="D23" i="22" s="1"/>
  <c r="AL19" i="22"/>
  <c r="R19" i="22" s="1"/>
  <c r="AJ14" i="22"/>
  <c r="P14" i="22" s="1"/>
  <c r="AD23" i="22"/>
  <c r="J23" i="22" s="1"/>
  <c r="AI18" i="22"/>
  <c r="O18" i="22" s="1"/>
  <c r="Z17" i="22"/>
  <c r="F17" i="22" s="1"/>
  <c r="AF13" i="22"/>
  <c r="L13" i="22" s="1"/>
  <c r="AD8" i="22"/>
  <c r="J8" i="22" s="1"/>
  <c r="AC22" i="22"/>
  <c r="I22" i="22" s="1"/>
  <c r="AA18" i="22"/>
  <c r="G18" i="22" s="1"/>
  <c r="AH19" i="22"/>
  <c r="N19" i="22" s="1"/>
  <c r="AK12" i="22"/>
  <c r="Q12" i="22" s="1"/>
  <c r="AG13" i="22"/>
  <c r="M13" i="22" s="1"/>
  <c r="AJ19" i="22"/>
  <c r="P19" i="22" s="1"/>
  <c r="AH15" i="22"/>
  <c r="N15" i="22" s="1"/>
  <c r="X14" i="22"/>
  <c r="D14" i="22" s="1"/>
  <c r="W17" i="22"/>
  <c r="C17" i="22" s="1"/>
  <c r="AB22" i="22"/>
  <c r="H22" i="22" s="1"/>
  <c r="Y18" i="22"/>
  <c r="E18" i="22" s="1"/>
  <c r="AE15" i="22"/>
  <c r="K15" i="22" s="1"/>
  <c r="AK11" i="22"/>
  <c r="Q11" i="22" s="1"/>
  <c r="AJ24" i="22"/>
  <c r="P24" i="22" s="1"/>
  <c r="AB8" i="22"/>
  <c r="H8" i="22" s="1"/>
  <c r="AA11" i="22"/>
  <c r="G11" i="22" s="1"/>
  <c r="AG8" i="22"/>
  <c r="M8" i="22" s="1"/>
  <c r="AF23" i="22"/>
  <c r="L23" i="22" s="1"/>
  <c r="AD18" i="22"/>
  <c r="J18" i="22" s="1"/>
  <c r="AB13" i="22"/>
  <c r="H13" i="22" s="1"/>
  <c r="T9" i="20"/>
  <c r="W23" i="20"/>
  <c r="W18" i="20"/>
  <c r="AL55" i="19"/>
  <c r="AM56" i="19"/>
  <c r="AM55" i="19" s="1"/>
  <c r="J61" i="19"/>
  <c r="J111" i="22" s="1"/>
  <c r="I58" i="19"/>
  <c r="I108" i="22" s="1"/>
  <c r="G69" i="19"/>
  <c r="G119" i="22" s="1"/>
  <c r="P60" i="19"/>
  <c r="P110" i="22" s="1"/>
  <c r="N66" i="19"/>
  <c r="N116" i="22" s="1"/>
  <c r="F59" i="19"/>
  <c r="F109" i="22" s="1"/>
  <c r="O66" i="19"/>
  <c r="O116" i="22" s="1"/>
  <c r="J59" i="19"/>
  <c r="J109" i="22" s="1"/>
  <c r="V6" i="19"/>
  <c r="V5" i="19" s="1"/>
  <c r="W5" i="19"/>
  <c r="C56" i="19"/>
  <c r="C106" i="22" s="1"/>
  <c r="AM23" i="19"/>
  <c r="R73" i="19"/>
  <c r="R123" i="22" s="1"/>
  <c r="Q68" i="19"/>
  <c r="Q118" i="22" s="1"/>
  <c r="Q61" i="19"/>
  <c r="Q111" i="22" s="1"/>
  <c r="O67" i="19"/>
  <c r="O117" i="22" s="1"/>
  <c r="H73" i="19"/>
  <c r="H123" i="22" s="1"/>
  <c r="K57" i="19"/>
  <c r="K107" i="22" s="1"/>
  <c r="V21" i="19"/>
  <c r="C71" i="19"/>
  <c r="C121" i="22" s="1"/>
  <c r="J60" i="19"/>
  <c r="J110" i="22" s="1"/>
  <c r="L63" i="19"/>
  <c r="L113" i="22" s="1"/>
  <c r="H68" i="19"/>
  <c r="H118" i="22" s="1"/>
  <c r="T16" i="20"/>
  <c r="AG32" i="22"/>
  <c r="A64" i="1"/>
  <c r="N109" i="22" l="1"/>
  <c r="R18" i="24"/>
  <c r="R118" i="24" s="1"/>
  <c r="S118" i="24" s="1"/>
  <c r="R6" i="24"/>
  <c r="R106" i="24" s="1"/>
  <c r="R8" i="24"/>
  <c r="R108" i="24" s="1"/>
  <c r="Q39" i="20"/>
  <c r="Q47" i="20"/>
  <c r="Q38" i="20"/>
  <c r="Q46" i="20"/>
  <c r="Q31" i="20"/>
  <c r="Q37" i="20"/>
  <c r="Q45" i="20"/>
  <c r="Q48" i="20"/>
  <c r="Q36" i="20"/>
  <c r="Q44" i="20"/>
  <c r="Q35" i="20"/>
  <c r="Q43" i="20"/>
  <c r="Q51" i="20"/>
  <c r="Q32" i="20"/>
  <c r="Q34" i="20"/>
  <c r="Q42" i="20"/>
  <c r="Q50" i="20"/>
  <c r="Q33" i="20"/>
  <c r="Q41" i="20"/>
  <c r="Q49" i="20"/>
  <c r="Q40" i="20"/>
  <c r="W39" i="20"/>
  <c r="W47" i="20"/>
  <c r="W38" i="20"/>
  <c r="W46" i="20"/>
  <c r="W31" i="20"/>
  <c r="W37" i="20"/>
  <c r="W45" i="20"/>
  <c r="W36" i="20"/>
  <c r="W44" i="20"/>
  <c r="W35" i="20"/>
  <c r="W43" i="20"/>
  <c r="W51" i="20"/>
  <c r="W40" i="20"/>
  <c r="W34" i="20"/>
  <c r="W42" i="20"/>
  <c r="W50" i="20"/>
  <c r="W32" i="20"/>
  <c r="W33" i="20"/>
  <c r="W41" i="20"/>
  <c r="W49" i="20"/>
  <c r="W48" i="20"/>
  <c r="K39" i="20"/>
  <c r="K47" i="20"/>
  <c r="K38" i="20"/>
  <c r="K46" i="20"/>
  <c r="K31" i="20"/>
  <c r="K37" i="20"/>
  <c r="K45" i="20"/>
  <c r="K36" i="20"/>
  <c r="K44" i="20"/>
  <c r="K48" i="20"/>
  <c r="K35" i="20"/>
  <c r="K43" i="20"/>
  <c r="K51" i="20"/>
  <c r="K40" i="20"/>
  <c r="K34" i="20"/>
  <c r="K42" i="20"/>
  <c r="K50" i="20"/>
  <c r="K32" i="20"/>
  <c r="K33" i="20"/>
  <c r="K41" i="20"/>
  <c r="K49" i="20"/>
  <c r="T35" i="20"/>
  <c r="T43" i="20"/>
  <c r="T51" i="20"/>
  <c r="T36" i="20"/>
  <c r="T34" i="20"/>
  <c r="T42" i="20"/>
  <c r="T50" i="20"/>
  <c r="T33" i="20"/>
  <c r="T41" i="20"/>
  <c r="T49" i="20"/>
  <c r="T31" i="20"/>
  <c r="T32" i="20"/>
  <c r="T40" i="20"/>
  <c r="T48" i="20"/>
  <c r="T39" i="20"/>
  <c r="T47" i="20"/>
  <c r="T38" i="20"/>
  <c r="T46" i="20"/>
  <c r="T44" i="20"/>
  <c r="T37" i="20"/>
  <c r="T45" i="20"/>
  <c r="M24" i="24"/>
  <c r="M124" i="24" s="1"/>
  <c r="M125" i="24" s="1"/>
  <c r="C24" i="24"/>
  <c r="C124" i="24" s="1"/>
  <c r="B124" i="24" s="1"/>
  <c r="B125" i="24" s="1"/>
  <c r="M87" i="19"/>
  <c r="K89" i="19"/>
  <c r="K114" i="22"/>
  <c r="K164" i="22" s="1"/>
  <c r="H24" i="24"/>
  <c r="H124" i="24" s="1"/>
  <c r="H125" i="24" s="1"/>
  <c r="I6" i="24"/>
  <c r="I106" i="24" s="1"/>
  <c r="I105" i="24" s="1"/>
  <c r="C10" i="24"/>
  <c r="L6" i="24"/>
  <c r="L106" i="24" s="1"/>
  <c r="L105" i="24" s="1"/>
  <c r="R10" i="24"/>
  <c r="R110" i="24" s="1"/>
  <c r="S110" i="24" s="1"/>
  <c r="F82" i="19"/>
  <c r="C7" i="24"/>
  <c r="C107" i="24" s="1"/>
  <c r="B107" i="24" s="1"/>
  <c r="L93" i="19"/>
  <c r="G125" i="24"/>
  <c r="K125" i="24"/>
  <c r="C14" i="24"/>
  <c r="D9" i="24"/>
  <c r="G19" i="24"/>
  <c r="G119" i="24" s="1"/>
  <c r="H18" i="24"/>
  <c r="H118" i="24" s="1"/>
  <c r="I16" i="24"/>
  <c r="I116" i="24" s="1"/>
  <c r="J20" i="24"/>
  <c r="J120" i="24" s="1"/>
  <c r="H13" i="24"/>
  <c r="K23" i="24"/>
  <c r="K123" i="24" s="1"/>
  <c r="L22" i="24"/>
  <c r="M17" i="24"/>
  <c r="M117" i="24" s="1"/>
  <c r="O10" i="24"/>
  <c r="O110" i="24" s="1"/>
  <c r="K9" i="24"/>
  <c r="K109" i="24" s="1"/>
  <c r="G8" i="24"/>
  <c r="G108" i="24" s="1"/>
  <c r="D15" i="24"/>
  <c r="D10" i="24"/>
  <c r="G20" i="24"/>
  <c r="G120" i="24" s="1"/>
  <c r="H19" i="24"/>
  <c r="H119" i="24" s="1"/>
  <c r="I18" i="24"/>
  <c r="J22" i="24"/>
  <c r="J122" i="24" s="1"/>
  <c r="H14" i="24"/>
  <c r="L23" i="24"/>
  <c r="N9" i="24"/>
  <c r="E22" i="24"/>
  <c r="E122" i="24" s="1"/>
  <c r="E12" i="24"/>
  <c r="Q10" i="24"/>
  <c r="Q110" i="24" s="1"/>
  <c r="M9" i="24"/>
  <c r="N22" i="24"/>
  <c r="C17" i="24"/>
  <c r="C117" i="24" s="1"/>
  <c r="D16" i="24"/>
  <c r="D116" i="24" s="1"/>
  <c r="E15" i="24"/>
  <c r="D7" i="24"/>
  <c r="G17" i="24"/>
  <c r="G117" i="24" s="1"/>
  <c r="H16" i="24"/>
  <c r="H116" i="24" s="1"/>
  <c r="N7" i="24"/>
  <c r="J16" i="24"/>
  <c r="J116" i="24" s="1"/>
  <c r="H11" i="24"/>
  <c r="K21" i="24"/>
  <c r="K121" i="24" s="1"/>
  <c r="L20" i="24"/>
  <c r="L120" i="24" s="1"/>
  <c r="Q20" i="24"/>
  <c r="Q45" i="24" s="1"/>
  <c r="R24" i="24"/>
  <c r="E8" i="24"/>
  <c r="P24" i="24"/>
  <c r="P124" i="24" s="1"/>
  <c r="E18" i="24"/>
  <c r="E118" i="24" s="1"/>
  <c r="F15" i="24"/>
  <c r="O13" i="24"/>
  <c r="O113" i="24" s="1"/>
  <c r="K12" i="24"/>
  <c r="G11" i="24"/>
  <c r="F20" i="24"/>
  <c r="F120" i="24" s="1"/>
  <c r="D8" i="24"/>
  <c r="D33" i="24" s="1"/>
  <c r="G18" i="24"/>
  <c r="H17" i="24"/>
  <c r="H117" i="24" s="1"/>
  <c r="C13" i="24"/>
  <c r="J18" i="24"/>
  <c r="J118" i="24" s="1"/>
  <c r="H12" i="24"/>
  <c r="K22" i="24"/>
  <c r="K122" i="24" s="1"/>
  <c r="L21" i="24"/>
  <c r="L121" i="24" s="1"/>
  <c r="Q22" i="24"/>
  <c r="Q47" i="24" s="1"/>
  <c r="C11" i="24"/>
  <c r="J9" i="24"/>
  <c r="J109" i="24" s="1"/>
  <c r="F8" i="24"/>
  <c r="Q6" i="24"/>
  <c r="Q106" i="24" s="1"/>
  <c r="M21" i="24"/>
  <c r="N19" i="24"/>
  <c r="C15" i="24"/>
  <c r="C115" i="24" s="1"/>
  <c r="Q13" i="24"/>
  <c r="Q113" i="24" s="1"/>
  <c r="M12" i="24"/>
  <c r="O6" i="24"/>
  <c r="G23" i="24"/>
  <c r="G123" i="24" s="1"/>
  <c r="M16" i="24"/>
  <c r="M116" i="24" s="1"/>
  <c r="J10" i="24"/>
  <c r="J110" i="24" s="1"/>
  <c r="F9" i="24"/>
  <c r="N23" i="24"/>
  <c r="N123" i="24" s="1"/>
  <c r="O15" i="24"/>
  <c r="O115" i="24" s="1"/>
  <c r="P14" i="24"/>
  <c r="P114" i="24" s="1"/>
  <c r="M13" i="24"/>
  <c r="M113" i="24" s="1"/>
  <c r="N10" i="24"/>
  <c r="N110" i="24" s="1"/>
  <c r="P9" i="24"/>
  <c r="P109" i="24" s="1"/>
  <c r="D19" i="24"/>
  <c r="D119" i="24" s="1"/>
  <c r="Q17" i="24"/>
  <c r="Q117" i="24" s="1"/>
  <c r="D14" i="24"/>
  <c r="H23" i="24"/>
  <c r="E21" i="24"/>
  <c r="E121" i="24" s="1"/>
  <c r="O11" i="24"/>
  <c r="O111" i="24" s="1"/>
  <c r="K10" i="24"/>
  <c r="K110" i="24" s="1"/>
  <c r="G9" i="24"/>
  <c r="F21" i="24"/>
  <c r="F121" i="24" s="1"/>
  <c r="O16" i="24"/>
  <c r="O116" i="24" s="1"/>
  <c r="P15" i="24"/>
  <c r="P115" i="24" s="1"/>
  <c r="Q14" i="24"/>
  <c r="Q114" i="24" s="1"/>
  <c r="J15" i="24"/>
  <c r="J115" i="24" s="1"/>
  <c r="P10" i="24"/>
  <c r="P110" i="24" s="1"/>
  <c r="C21" i="24"/>
  <c r="C121" i="24" s="1"/>
  <c r="D20" i="24"/>
  <c r="D120" i="24" s="1"/>
  <c r="Q19" i="24"/>
  <c r="D11" i="24"/>
  <c r="G21" i="24"/>
  <c r="H20" i="24"/>
  <c r="H120" i="24" s="1"/>
  <c r="I20" i="24"/>
  <c r="O7" i="24"/>
  <c r="O107" i="24" s="1"/>
  <c r="E17" i="24"/>
  <c r="E117" i="24" s="1"/>
  <c r="N12" i="24"/>
  <c r="N112" i="24" s="1"/>
  <c r="J13" i="24"/>
  <c r="F12" i="24"/>
  <c r="N18" i="24"/>
  <c r="P7" i="24"/>
  <c r="P107" i="24" s="1"/>
  <c r="C18" i="24"/>
  <c r="C118" i="24" s="1"/>
  <c r="D17" i="24"/>
  <c r="D117" i="24" s="1"/>
  <c r="N11" i="24"/>
  <c r="R17" i="24"/>
  <c r="R117" i="24" s="1"/>
  <c r="D12" i="24"/>
  <c r="G22" i="24"/>
  <c r="H21" i="24"/>
  <c r="H121" i="24" s="1"/>
  <c r="I22" i="24"/>
  <c r="I122" i="24" s="1"/>
  <c r="I8" i="24"/>
  <c r="I108" i="24" s="1"/>
  <c r="E9" i="24"/>
  <c r="Q7" i="24"/>
  <c r="M6" i="24"/>
  <c r="M106" i="24" s="1"/>
  <c r="M20" i="24"/>
  <c r="M120" i="24" s="1"/>
  <c r="F18" i="24"/>
  <c r="O14" i="24"/>
  <c r="K13" i="24"/>
  <c r="G12" i="24"/>
  <c r="F24" i="24"/>
  <c r="F124" i="24" s="1"/>
  <c r="P8" i="24"/>
  <c r="C19" i="24"/>
  <c r="C119" i="24" s="1"/>
  <c r="D18" i="24"/>
  <c r="Q15" i="24"/>
  <c r="Q115" i="24" s="1"/>
  <c r="R19" i="24"/>
  <c r="E10" i="24"/>
  <c r="Q8" i="24"/>
  <c r="Q108" i="24" s="1"/>
  <c r="M7" i="24"/>
  <c r="M107" i="24" s="1"/>
  <c r="M23" i="24"/>
  <c r="F22" i="24"/>
  <c r="F122" i="24" s="1"/>
  <c r="K15" i="24"/>
  <c r="K115" i="24" s="1"/>
  <c r="K14" i="24"/>
  <c r="K114" i="24" s="1"/>
  <c r="G13" i="24"/>
  <c r="I9" i="24"/>
  <c r="I109" i="24" s="1"/>
  <c r="L9" i="24"/>
  <c r="L109" i="24" s="1"/>
  <c r="O19" i="24"/>
  <c r="P18" i="24"/>
  <c r="P118" i="24" s="1"/>
  <c r="I17" i="24"/>
  <c r="I117" i="24" s="1"/>
  <c r="J21" i="24"/>
  <c r="J121" i="24" s="1"/>
  <c r="P13" i="24"/>
  <c r="P113" i="24" s="1"/>
  <c r="D23" i="24"/>
  <c r="D123" i="24" s="1"/>
  <c r="E20" i="24"/>
  <c r="E120" i="24" s="1"/>
  <c r="J11" i="24"/>
  <c r="J111" i="24" s="1"/>
  <c r="F10" i="24"/>
  <c r="N8" i="24"/>
  <c r="F19" i="24"/>
  <c r="K16" i="24"/>
  <c r="K116" i="24" s="1"/>
  <c r="L15" i="24"/>
  <c r="L115" i="24" s="1"/>
  <c r="M14" i="24"/>
  <c r="M114" i="24" s="1"/>
  <c r="N14" i="24"/>
  <c r="N114" i="24" s="1"/>
  <c r="L10" i="24"/>
  <c r="L110" i="24" s="1"/>
  <c r="O20" i="24"/>
  <c r="P19" i="24"/>
  <c r="I19" i="24"/>
  <c r="I119" i="24" s="1"/>
  <c r="J23" i="24"/>
  <c r="J123" i="24" s="1"/>
  <c r="E7" i="24"/>
  <c r="E107" i="24" s="1"/>
  <c r="D6" i="24"/>
  <c r="D106" i="24" s="1"/>
  <c r="E24" i="24"/>
  <c r="E124" i="24" s="1"/>
  <c r="J7" i="24"/>
  <c r="H6" i="24"/>
  <c r="H106" i="24" s="1"/>
  <c r="E16" i="24"/>
  <c r="E116" i="24" s="1"/>
  <c r="E13" i="24"/>
  <c r="Q11" i="24"/>
  <c r="Q111" i="24" s="1"/>
  <c r="M10" i="24"/>
  <c r="M110" i="24" s="1"/>
  <c r="N17" i="24"/>
  <c r="L7" i="24"/>
  <c r="L107" i="24" s="1"/>
  <c r="O17" i="24"/>
  <c r="O117" i="24" s="1"/>
  <c r="P16" i="24"/>
  <c r="I10" i="24"/>
  <c r="I110" i="24" s="1"/>
  <c r="J17" i="24"/>
  <c r="J117" i="24" s="1"/>
  <c r="P11" i="24"/>
  <c r="C22" i="24"/>
  <c r="C122" i="24" s="1"/>
  <c r="D21" i="24"/>
  <c r="D121" i="24" s="1"/>
  <c r="Q21" i="24"/>
  <c r="C6" i="24"/>
  <c r="C106" i="24" s="1"/>
  <c r="O8" i="24"/>
  <c r="O108" i="24" s="1"/>
  <c r="K7" i="24"/>
  <c r="M19" i="24"/>
  <c r="F17" i="24"/>
  <c r="J14" i="24"/>
  <c r="F13" i="24"/>
  <c r="R11" i="24"/>
  <c r="R111" i="24" s="1"/>
  <c r="F23" i="24"/>
  <c r="L8" i="24"/>
  <c r="L108" i="24" s="1"/>
  <c r="O18" i="24"/>
  <c r="P17" i="24"/>
  <c r="P117" i="24" s="1"/>
  <c r="I15" i="24"/>
  <c r="J19" i="24"/>
  <c r="P12" i="24"/>
  <c r="C23" i="24"/>
  <c r="C123" i="24" s="1"/>
  <c r="D22" i="24"/>
  <c r="Q23" i="24"/>
  <c r="M15" i="24"/>
  <c r="D13" i="24"/>
  <c r="H22" i="24"/>
  <c r="H122" i="24" s="1"/>
  <c r="G15" i="24"/>
  <c r="F14" i="24"/>
  <c r="H9" i="24"/>
  <c r="H109" i="24" s="1"/>
  <c r="K19" i="24"/>
  <c r="K119" i="24" s="1"/>
  <c r="L18" i="24"/>
  <c r="L118" i="24" s="1"/>
  <c r="Q16" i="24"/>
  <c r="Q116" i="24" s="1"/>
  <c r="L13" i="24"/>
  <c r="L113" i="24" s="1"/>
  <c r="O23" i="24"/>
  <c r="O123" i="24" s="1"/>
  <c r="P22" i="24"/>
  <c r="E19" i="24"/>
  <c r="E119" i="24" s="1"/>
  <c r="E11" i="24"/>
  <c r="Q9" i="24"/>
  <c r="Q109" i="24" s="1"/>
  <c r="M8" i="24"/>
  <c r="M108" i="24" s="1"/>
  <c r="I7" i="24"/>
  <c r="I107" i="24" s="1"/>
  <c r="I11" i="24"/>
  <c r="G16" i="24"/>
  <c r="G116" i="24" s="1"/>
  <c r="H15" i="24"/>
  <c r="G14" i="24"/>
  <c r="I13" i="24"/>
  <c r="H10" i="24"/>
  <c r="K20" i="24"/>
  <c r="K120" i="24" s="1"/>
  <c r="L19" i="24"/>
  <c r="L119" i="24" s="1"/>
  <c r="Q18" i="24"/>
  <c r="Q118" i="24" s="1"/>
  <c r="R22" i="24"/>
  <c r="L14" i="24"/>
  <c r="L114" i="24" s="1"/>
  <c r="P23" i="24"/>
  <c r="I12" i="24"/>
  <c r="E23" i="24"/>
  <c r="E123" i="24" s="1"/>
  <c r="J12" i="24"/>
  <c r="J112" i="24" s="1"/>
  <c r="F11" i="24"/>
  <c r="R9" i="24"/>
  <c r="R109" i="24" s="1"/>
  <c r="N15" i="24"/>
  <c r="N115" i="24" s="1"/>
  <c r="N24" i="24"/>
  <c r="N124" i="24" s="1"/>
  <c r="O12" i="24"/>
  <c r="O112" i="24" s="1"/>
  <c r="K11" i="24"/>
  <c r="G10" i="24"/>
  <c r="N16" i="24"/>
  <c r="H7" i="24"/>
  <c r="H107" i="24" s="1"/>
  <c r="K17" i="24"/>
  <c r="K117" i="24" s="1"/>
  <c r="L16" i="24"/>
  <c r="L116" i="24" s="1"/>
  <c r="C9" i="24"/>
  <c r="L11" i="24"/>
  <c r="L111" i="24" s="1"/>
  <c r="O21" i="24"/>
  <c r="P20" i="24"/>
  <c r="I21" i="24"/>
  <c r="J8" i="24"/>
  <c r="J108" i="24" s="1"/>
  <c r="F7" i="24"/>
  <c r="F107" i="24" s="1"/>
  <c r="M18" i="24"/>
  <c r="M118" i="24" s="1"/>
  <c r="F16" i="24"/>
  <c r="E14" i="24"/>
  <c r="Q12" i="24"/>
  <c r="M11" i="24"/>
  <c r="N21" i="24"/>
  <c r="H8" i="24"/>
  <c r="H108" i="24" s="1"/>
  <c r="K18" i="24"/>
  <c r="L17" i="24"/>
  <c r="L117" i="24" s="1"/>
  <c r="I14" i="24"/>
  <c r="L12" i="24"/>
  <c r="L112" i="24" s="1"/>
  <c r="O22" i="24"/>
  <c r="P21" i="24"/>
  <c r="I23" i="24"/>
  <c r="I123" i="24" s="1"/>
  <c r="N13" i="24"/>
  <c r="O9" i="24"/>
  <c r="O109" i="24" s="1"/>
  <c r="K8" i="24"/>
  <c r="K108" i="24" s="1"/>
  <c r="G7" i="24"/>
  <c r="M22" i="24"/>
  <c r="N20" i="24"/>
  <c r="V56" i="24"/>
  <c r="V55" i="24" s="1"/>
  <c r="W55" i="24"/>
  <c r="W75" i="24"/>
  <c r="V74" i="24"/>
  <c r="V75" i="24" s="1"/>
  <c r="AM56" i="24"/>
  <c r="AM55" i="24" s="1"/>
  <c r="AL55" i="24"/>
  <c r="AL75" i="24"/>
  <c r="AM74" i="24"/>
  <c r="AM75" i="24" s="1"/>
  <c r="AK25" i="24"/>
  <c r="AH5" i="24"/>
  <c r="AA5" i="24"/>
  <c r="G31" i="24"/>
  <c r="G30" i="24" s="1"/>
  <c r="V16" i="24"/>
  <c r="C41" i="24"/>
  <c r="B41" i="24" s="1"/>
  <c r="AM13" i="24"/>
  <c r="V12" i="24"/>
  <c r="C37" i="24"/>
  <c r="B37" i="24" s="1"/>
  <c r="AL30" i="24"/>
  <c r="AM31" i="24"/>
  <c r="AM30" i="24" s="1"/>
  <c r="AE25" i="24"/>
  <c r="K49" i="24"/>
  <c r="K50" i="24" s="1"/>
  <c r="V14" i="24"/>
  <c r="V17" i="24"/>
  <c r="AM15" i="24"/>
  <c r="AL25" i="24"/>
  <c r="AM24" i="24"/>
  <c r="AM25" i="24" s="1"/>
  <c r="AJ5" i="24"/>
  <c r="AJ25" i="24"/>
  <c r="V13" i="24"/>
  <c r="V11" i="24"/>
  <c r="AK5" i="24"/>
  <c r="V15" i="24"/>
  <c r="AI5" i="24"/>
  <c r="V49" i="24"/>
  <c r="V50" i="24" s="1"/>
  <c r="W50" i="24"/>
  <c r="AC25" i="24"/>
  <c r="AM7" i="24"/>
  <c r="AG25" i="24"/>
  <c r="B20" i="24"/>
  <c r="V20" i="24"/>
  <c r="C45" i="24"/>
  <c r="B45" i="24" s="1"/>
  <c r="AM21" i="24"/>
  <c r="AL50" i="24"/>
  <c r="AM49" i="24"/>
  <c r="AM50" i="24" s="1"/>
  <c r="AA25" i="24"/>
  <c r="V7" i="24"/>
  <c r="V10" i="24"/>
  <c r="V21" i="24"/>
  <c r="AM23" i="24"/>
  <c r="J49" i="24"/>
  <c r="J50" i="24" s="1"/>
  <c r="AD25" i="24"/>
  <c r="AF5" i="24"/>
  <c r="AF25" i="24"/>
  <c r="AM10" i="24"/>
  <c r="V18" i="24"/>
  <c r="AM17" i="24"/>
  <c r="AG5" i="24"/>
  <c r="Z25" i="24"/>
  <c r="V19" i="24"/>
  <c r="AM19" i="24"/>
  <c r="W25" i="24"/>
  <c r="V24" i="24"/>
  <c r="V25" i="24" s="1"/>
  <c r="AM6" i="24"/>
  <c r="AM5" i="24" s="1"/>
  <c r="AL5" i="24"/>
  <c r="AM8" i="24"/>
  <c r="X5" i="24"/>
  <c r="X25" i="24"/>
  <c r="AM14" i="24"/>
  <c r="Y25" i="24"/>
  <c r="AB5" i="24"/>
  <c r="AB25" i="24"/>
  <c r="Z5" i="24"/>
  <c r="V22" i="24"/>
  <c r="V6" i="24"/>
  <c r="V5" i="24" s="1"/>
  <c r="W5" i="24"/>
  <c r="AC5" i="24"/>
  <c r="AM11" i="24"/>
  <c r="V23" i="24"/>
  <c r="AM12" i="24"/>
  <c r="V8" i="24"/>
  <c r="C33" i="24"/>
  <c r="B33" i="24" s="1"/>
  <c r="AM20" i="24"/>
  <c r="AD5" i="24"/>
  <c r="AM22" i="24"/>
  <c r="AI25" i="24"/>
  <c r="AM9" i="24"/>
  <c r="AH25" i="24"/>
  <c r="V31" i="24"/>
  <c r="V30" i="24" s="1"/>
  <c r="W30" i="24"/>
  <c r="V9" i="24"/>
  <c r="AM16" i="24"/>
  <c r="AE5" i="24"/>
  <c r="Y5" i="24"/>
  <c r="AM18" i="24"/>
  <c r="N105" i="24"/>
  <c r="S114" i="24"/>
  <c r="B120" i="24"/>
  <c r="S112" i="24"/>
  <c r="Q44" i="22"/>
  <c r="Q46" i="22"/>
  <c r="L132" i="22"/>
  <c r="L157" i="22"/>
  <c r="D137" i="22"/>
  <c r="D162" i="22"/>
  <c r="E142" i="22"/>
  <c r="E167" i="22"/>
  <c r="L140" i="22"/>
  <c r="L165" i="22"/>
  <c r="K145" i="22"/>
  <c r="K170" i="22"/>
  <c r="I125" i="24"/>
  <c r="S113" i="24"/>
  <c r="L143" i="22"/>
  <c r="L168" i="22"/>
  <c r="Q135" i="22"/>
  <c r="Q160" i="22"/>
  <c r="F143" i="22"/>
  <c r="F168" i="22"/>
  <c r="J141" i="22"/>
  <c r="J166" i="22"/>
  <c r="Q132" i="22"/>
  <c r="Q157" i="22"/>
  <c r="G146" i="22"/>
  <c r="G171" i="22"/>
  <c r="P144" i="22"/>
  <c r="P169" i="22"/>
  <c r="S123" i="24"/>
  <c r="G105" i="24"/>
  <c r="L125" i="24"/>
  <c r="F133" i="22"/>
  <c r="F158" i="22"/>
  <c r="E132" i="22"/>
  <c r="E157" i="22"/>
  <c r="P148" i="22"/>
  <c r="P173" i="22"/>
  <c r="P141" i="22"/>
  <c r="P166" i="22"/>
  <c r="D132" i="22"/>
  <c r="D157" i="22"/>
  <c r="M144" i="22"/>
  <c r="M169" i="22"/>
  <c r="J105" i="24"/>
  <c r="O134" i="22"/>
  <c r="O159" i="22"/>
  <c r="P133" i="22"/>
  <c r="P158" i="22"/>
  <c r="E135" i="22"/>
  <c r="E160" i="22"/>
  <c r="P136" i="22"/>
  <c r="P161" i="22"/>
  <c r="P132" i="22"/>
  <c r="P157" i="22"/>
  <c r="N136" i="22"/>
  <c r="N161" i="22"/>
  <c r="S116" i="24"/>
  <c r="K105" i="24"/>
  <c r="E105" i="24"/>
  <c r="Q39" i="22"/>
  <c r="P105" i="24"/>
  <c r="O125" i="24"/>
  <c r="D125" i="24"/>
  <c r="P134" i="22"/>
  <c r="P159" i="22"/>
  <c r="F141" i="22"/>
  <c r="F166" i="22"/>
  <c r="H132" i="22"/>
  <c r="H157" i="22"/>
  <c r="D141" i="22"/>
  <c r="D166" i="22"/>
  <c r="E145" i="22"/>
  <c r="E170" i="22"/>
  <c r="G140" i="22"/>
  <c r="G165" i="22"/>
  <c r="Q35" i="22"/>
  <c r="S106" i="24"/>
  <c r="S105" i="24" s="1"/>
  <c r="R105" i="24"/>
  <c r="F132" i="22"/>
  <c r="F157" i="22"/>
  <c r="G143" i="22"/>
  <c r="G168" i="22"/>
  <c r="I139" i="22"/>
  <c r="I164" i="22"/>
  <c r="L145" i="22"/>
  <c r="L170" i="22"/>
  <c r="M137" i="22"/>
  <c r="M162" i="22"/>
  <c r="Q147" i="22"/>
  <c r="Q172" i="22"/>
  <c r="S107" i="24"/>
  <c r="Q125" i="24"/>
  <c r="S108" i="24"/>
  <c r="B116" i="24"/>
  <c r="J125" i="24"/>
  <c r="F105" i="24"/>
  <c r="D140" i="22"/>
  <c r="D165" i="22"/>
  <c r="O133" i="22"/>
  <c r="O158" i="22"/>
  <c r="F146" i="22"/>
  <c r="F171" i="22"/>
  <c r="Q145" i="22"/>
  <c r="Q170" i="22"/>
  <c r="M134" i="22"/>
  <c r="M159" i="22"/>
  <c r="Q140" i="22"/>
  <c r="Q165" i="22"/>
  <c r="S115" i="24"/>
  <c r="G147" i="22"/>
  <c r="G172" i="22"/>
  <c r="K142" i="22"/>
  <c r="K167" i="22"/>
  <c r="P139" i="22"/>
  <c r="P164" i="22"/>
  <c r="Q138" i="22"/>
  <c r="Q163" i="22"/>
  <c r="F147" i="22"/>
  <c r="F172" i="22"/>
  <c r="G133" i="22"/>
  <c r="G158" i="22"/>
  <c r="C96" i="19"/>
  <c r="B96" i="19" s="1"/>
  <c r="B71" i="19"/>
  <c r="O92" i="19"/>
  <c r="J84" i="19"/>
  <c r="P85" i="19"/>
  <c r="H93" i="19"/>
  <c r="Q86" i="19"/>
  <c r="C81" i="19"/>
  <c r="B56" i="19"/>
  <c r="B55" i="19" s="1"/>
  <c r="C55" i="19"/>
  <c r="O91" i="19"/>
  <c r="G94" i="19"/>
  <c r="AM22" i="22"/>
  <c r="F85" i="19"/>
  <c r="I88" i="19"/>
  <c r="L87" i="19"/>
  <c r="H81" i="19"/>
  <c r="H80" i="19" s="1"/>
  <c r="H55" i="19"/>
  <c r="R82" i="19"/>
  <c r="S82" i="19" s="1"/>
  <c r="S57" i="19"/>
  <c r="H87" i="19"/>
  <c r="Q99" i="19"/>
  <c r="Q100" i="19" s="1"/>
  <c r="Q75" i="19"/>
  <c r="K85" i="19"/>
  <c r="M96" i="19"/>
  <c r="H83" i="19"/>
  <c r="R83" i="19"/>
  <c r="S83" i="19" s="1"/>
  <c r="S58" i="19"/>
  <c r="J88" i="19"/>
  <c r="M85" i="19"/>
  <c r="C94" i="19"/>
  <c r="B94" i="19" s="1"/>
  <c r="B69" i="19"/>
  <c r="D93" i="19"/>
  <c r="G89" i="19"/>
  <c r="AM21" i="22"/>
  <c r="V8" i="22"/>
  <c r="AM7" i="22"/>
  <c r="AM23" i="22"/>
  <c r="O90" i="19"/>
  <c r="G99" i="19"/>
  <c r="G100" i="19" s="1"/>
  <c r="G75" i="19"/>
  <c r="K99" i="19"/>
  <c r="K100" i="19" s="1"/>
  <c r="K75" i="19"/>
  <c r="M88" i="19"/>
  <c r="O86" i="19"/>
  <c r="G95" i="19"/>
  <c r="H88" i="19"/>
  <c r="W50" i="22"/>
  <c r="V49" i="22"/>
  <c r="V50" i="22" s="1"/>
  <c r="R92" i="19"/>
  <c r="S92" i="19" s="1"/>
  <c r="S67" i="19"/>
  <c r="D83" i="19"/>
  <c r="I94" i="19"/>
  <c r="C91" i="19"/>
  <c r="B91" i="19" s="1"/>
  <c r="B66" i="19"/>
  <c r="J87" i="19"/>
  <c r="R93" i="19"/>
  <c r="S93" i="19" s="1"/>
  <c r="S68" i="19"/>
  <c r="H92" i="19"/>
  <c r="L91" i="19"/>
  <c r="G81" i="19"/>
  <c r="G80" i="19" s="1"/>
  <c r="G55" i="19"/>
  <c r="H94" i="19"/>
  <c r="V10" i="22"/>
  <c r="V6" i="22"/>
  <c r="V5" i="22" s="1"/>
  <c r="W5" i="22"/>
  <c r="V11" i="22"/>
  <c r="Z25" i="22"/>
  <c r="D95" i="19"/>
  <c r="R85" i="19"/>
  <c r="S85" i="19" s="1"/>
  <c r="S60" i="19"/>
  <c r="H91" i="19"/>
  <c r="Q94" i="19"/>
  <c r="F86" i="19"/>
  <c r="M98" i="19"/>
  <c r="F92" i="19"/>
  <c r="J94" i="19"/>
  <c r="M97" i="19"/>
  <c r="K90" i="19"/>
  <c r="F87" i="19"/>
  <c r="N92" i="19"/>
  <c r="I95" i="19"/>
  <c r="E91" i="19"/>
  <c r="AK5" i="22"/>
  <c r="P37" i="22"/>
  <c r="AF5" i="22"/>
  <c r="AE25" i="22"/>
  <c r="M90" i="19"/>
  <c r="J81" i="19"/>
  <c r="J80" i="19" s="1"/>
  <c r="J55" i="19"/>
  <c r="C97" i="19"/>
  <c r="B97" i="19" s="1"/>
  <c r="B72" i="19"/>
  <c r="H90" i="19"/>
  <c r="R90" i="19"/>
  <c r="S90" i="19" s="1"/>
  <c r="S65" i="19"/>
  <c r="M81" i="19"/>
  <c r="M80" i="19" s="1"/>
  <c r="M55" i="19"/>
  <c r="H96" i="19"/>
  <c r="I81" i="19"/>
  <c r="I80" i="19" s="1"/>
  <c r="I55" i="19"/>
  <c r="E96" i="19"/>
  <c r="E97" i="19"/>
  <c r="AM10" i="22"/>
  <c r="AC5" i="22"/>
  <c r="AM9" i="22"/>
  <c r="AM12" i="22"/>
  <c r="P93" i="19"/>
  <c r="N88" i="19"/>
  <c r="I93" i="19"/>
  <c r="E89" i="19"/>
  <c r="C98" i="19"/>
  <c r="B98" i="19" s="1"/>
  <c r="B73" i="19"/>
  <c r="G85" i="19"/>
  <c r="J96" i="19"/>
  <c r="E84" i="19"/>
  <c r="J83" i="19"/>
  <c r="J89" i="19"/>
  <c r="O93" i="19"/>
  <c r="I92" i="19"/>
  <c r="C89" i="19"/>
  <c r="B89" i="19" s="1"/>
  <c r="B64" i="19"/>
  <c r="G88" i="19"/>
  <c r="D84" i="19"/>
  <c r="N83" i="19"/>
  <c r="AC25" i="22"/>
  <c r="Y5" i="22"/>
  <c r="V18" i="22"/>
  <c r="V23" i="22"/>
  <c r="X5" i="22"/>
  <c r="AM8" i="22"/>
  <c r="G82" i="19"/>
  <c r="Q84" i="19"/>
  <c r="L85" i="19"/>
  <c r="G86" i="19"/>
  <c r="E98" i="19"/>
  <c r="I98" i="19"/>
  <c r="C95" i="19"/>
  <c r="B95" i="19" s="1"/>
  <c r="B70" i="19"/>
  <c r="M82" i="19"/>
  <c r="F98" i="19"/>
  <c r="D98" i="19"/>
  <c r="F95" i="19"/>
  <c r="I82" i="19"/>
  <c r="E94" i="19"/>
  <c r="I99" i="19"/>
  <c r="I100" i="19" s="1"/>
  <c r="I75" i="19"/>
  <c r="F94" i="19"/>
  <c r="N97" i="19"/>
  <c r="M95" i="19"/>
  <c r="C88" i="19"/>
  <c r="B88" i="19" s="1"/>
  <c r="B63" i="19"/>
  <c r="V20" i="22"/>
  <c r="AM14" i="22"/>
  <c r="AH5" i="22"/>
  <c r="AI25" i="22"/>
  <c r="AM16" i="22"/>
  <c r="V22" i="22"/>
  <c r="J95" i="19"/>
  <c r="G87" i="19"/>
  <c r="K87" i="19"/>
  <c r="N84" i="19"/>
  <c r="I86" i="19"/>
  <c r="C83" i="19"/>
  <c r="B83" i="19" s="1"/>
  <c r="B58" i="19"/>
  <c r="J99" i="19"/>
  <c r="J100" i="19" s="1"/>
  <c r="J75" i="19"/>
  <c r="H84" i="19"/>
  <c r="J93" i="19"/>
  <c r="K83" i="19"/>
  <c r="N99" i="19"/>
  <c r="N100" i="19" s="1"/>
  <c r="N75" i="19"/>
  <c r="Q81" i="19"/>
  <c r="Q80" i="19" s="1"/>
  <c r="Q55" i="19"/>
  <c r="H99" i="19"/>
  <c r="H100" i="19" s="1"/>
  <c r="H75" i="19"/>
  <c r="Q98" i="19"/>
  <c r="K91" i="19"/>
  <c r="E90" i="19"/>
  <c r="L83" i="19"/>
  <c r="AB25" i="22"/>
  <c r="AM17" i="22"/>
  <c r="AK25" i="22"/>
  <c r="V7" i="22"/>
  <c r="Z5" i="22"/>
  <c r="L99" i="19"/>
  <c r="L100" i="19" s="1"/>
  <c r="L75" i="19"/>
  <c r="F81" i="19"/>
  <c r="F80" i="19" s="1"/>
  <c r="F55" i="19"/>
  <c r="O88" i="19"/>
  <c r="F99" i="19"/>
  <c r="F100" i="19" s="1"/>
  <c r="F75" i="19"/>
  <c r="R96" i="19"/>
  <c r="S96" i="19" s="1"/>
  <c r="S71" i="19"/>
  <c r="M89" i="19"/>
  <c r="D85" i="19"/>
  <c r="N82" i="19"/>
  <c r="K93" i="19"/>
  <c r="J85" i="19"/>
  <c r="H98" i="19"/>
  <c r="R98" i="19"/>
  <c r="S98" i="19" s="1"/>
  <c r="S73" i="19"/>
  <c r="N91" i="19"/>
  <c r="J86" i="19"/>
  <c r="AJ25" i="22"/>
  <c r="AM19" i="22"/>
  <c r="AG5" i="22"/>
  <c r="AJ5" i="22"/>
  <c r="R99" i="19"/>
  <c r="R75" i="19"/>
  <c r="S74" i="19"/>
  <c r="S75" i="19" s="1"/>
  <c r="E88" i="19"/>
  <c r="D88" i="19"/>
  <c r="N81" i="19"/>
  <c r="N80" i="19" s="1"/>
  <c r="N55" i="19"/>
  <c r="J97" i="19"/>
  <c r="O98" i="19"/>
  <c r="R91" i="19"/>
  <c r="S91" i="19" s="1"/>
  <c r="S66" i="19"/>
  <c r="O97" i="19"/>
  <c r="G98" i="19"/>
  <c r="J98" i="19"/>
  <c r="M99" i="19"/>
  <c r="M100" i="19" s="1"/>
  <c r="M75" i="19"/>
  <c r="G84" i="19"/>
  <c r="I97" i="19"/>
  <c r="D81" i="19"/>
  <c r="D80" i="19" s="1"/>
  <c r="D55" i="19"/>
  <c r="N98" i="19"/>
  <c r="K88" i="19"/>
  <c r="Q96" i="19"/>
  <c r="AM6" i="22"/>
  <c r="AM5" i="22" s="1"/>
  <c r="AL5" i="22"/>
  <c r="AE5" i="22"/>
  <c r="Q91" i="19"/>
  <c r="K98" i="19"/>
  <c r="N87" i="19"/>
  <c r="P87" i="19"/>
  <c r="M91" i="19"/>
  <c r="P92" i="19"/>
  <c r="Q87" i="19"/>
  <c r="K94" i="19"/>
  <c r="L96" i="19"/>
  <c r="F88" i="19"/>
  <c r="I85" i="19"/>
  <c r="M92" i="19"/>
  <c r="P90" i="19"/>
  <c r="C99" i="19"/>
  <c r="B74" i="19"/>
  <c r="B75" i="19" s="1"/>
  <c r="C75" i="19"/>
  <c r="AG25" i="22"/>
  <c r="P33" i="22"/>
  <c r="AF25" i="22"/>
  <c r="H44" i="22"/>
  <c r="C86" i="19"/>
  <c r="B86" i="19" s="1"/>
  <c r="B61" i="19"/>
  <c r="H97" i="19"/>
  <c r="D94" i="19"/>
  <c r="P81" i="19"/>
  <c r="P80" i="19" s="1"/>
  <c r="P55" i="19"/>
  <c r="D89" i="19"/>
  <c r="O82" i="19"/>
  <c r="I91" i="19"/>
  <c r="G92" i="19"/>
  <c r="D96" i="19"/>
  <c r="O96" i="19"/>
  <c r="V31" i="22"/>
  <c r="V30" i="22" s="1"/>
  <c r="W30" i="22"/>
  <c r="J82" i="19"/>
  <c r="J92" i="19"/>
  <c r="C92" i="19"/>
  <c r="B92" i="19" s="1"/>
  <c r="B67" i="19"/>
  <c r="P97" i="19"/>
  <c r="L92" i="19"/>
  <c r="M83" i="19"/>
  <c r="C87" i="19"/>
  <c r="B87" i="19" s="1"/>
  <c r="B62" i="19"/>
  <c r="V12" i="22"/>
  <c r="V9" i="22"/>
  <c r="AA5" i="22"/>
  <c r="V13" i="22"/>
  <c r="AI5" i="22"/>
  <c r="X25" i="22"/>
  <c r="V14" i="22"/>
  <c r="V15" i="22"/>
  <c r="P96" i="19"/>
  <c r="L98" i="19"/>
  <c r="N90" i="19"/>
  <c r="D86" i="19"/>
  <c r="O87" i="19"/>
  <c r="N85" i="19"/>
  <c r="I96" i="19"/>
  <c r="C93" i="19"/>
  <c r="B93" i="19" s="1"/>
  <c r="B68" i="19"/>
  <c r="R97" i="19"/>
  <c r="S97" i="19" s="1"/>
  <c r="S72" i="19"/>
  <c r="R81" i="19"/>
  <c r="R55" i="19"/>
  <c r="S56" i="19"/>
  <c r="S55" i="19" s="1"/>
  <c r="N96" i="19"/>
  <c r="L88" i="19"/>
  <c r="K82" i="19"/>
  <c r="Q93" i="19"/>
  <c r="F84" i="19"/>
  <c r="I83" i="19"/>
  <c r="V17" i="22"/>
  <c r="V16" i="22"/>
  <c r="V19" i="22"/>
  <c r="V21" i="22"/>
  <c r="D97" i="19"/>
  <c r="N94" i="19"/>
  <c r="C85" i="19"/>
  <c r="B85" i="19" s="1"/>
  <c r="B60" i="19"/>
  <c r="H89" i="19"/>
  <c r="L84" i="19"/>
  <c r="K84" i="19"/>
  <c r="Q92" i="19"/>
  <c r="I84" i="19"/>
  <c r="C82" i="19"/>
  <c r="B82" i="19" s="1"/>
  <c r="B57" i="19"/>
  <c r="L81" i="19"/>
  <c r="L80" i="19" s="1"/>
  <c r="L55" i="19"/>
  <c r="O94" i="19"/>
  <c r="L97" i="19"/>
  <c r="K81" i="19"/>
  <c r="K80" i="19" s="1"/>
  <c r="K55" i="19"/>
  <c r="E93" i="19"/>
  <c r="R89" i="19"/>
  <c r="S89" i="19" s="1"/>
  <c r="S64" i="19"/>
  <c r="H95" i="19"/>
  <c r="E81" i="19"/>
  <c r="E80" i="19" s="1"/>
  <c r="E55" i="19"/>
  <c r="AD5" i="22"/>
  <c r="AM18" i="22"/>
  <c r="AB5" i="22"/>
  <c r="AM11" i="22"/>
  <c r="AM20" i="22"/>
  <c r="R94" i="19"/>
  <c r="S94" i="19" s="1"/>
  <c r="S69" i="19"/>
  <c r="O89" i="19"/>
  <c r="P99" i="19"/>
  <c r="P100" i="19" s="1"/>
  <c r="P75" i="19"/>
  <c r="N89" i="19"/>
  <c r="AM31" i="22"/>
  <c r="AM30" i="22" s="1"/>
  <c r="AL30" i="22"/>
  <c r="E99" i="19"/>
  <c r="E100" i="19" s="1"/>
  <c r="E75" i="19"/>
  <c r="R86" i="19"/>
  <c r="S86" i="19" s="1"/>
  <c r="S61" i="19"/>
  <c r="O85" i="19"/>
  <c r="D92" i="19"/>
  <c r="Q83" i="19"/>
  <c r="N95" i="19"/>
  <c r="J90" i="19"/>
  <c r="C84" i="19"/>
  <c r="B84" i="19" s="1"/>
  <c r="B59" i="19"/>
  <c r="H86" i="19"/>
  <c r="L86" i="19"/>
  <c r="AM13" i="22"/>
  <c r="AD25" i="22"/>
  <c r="Y25" i="22"/>
  <c r="AM15" i="22"/>
  <c r="AA25" i="22"/>
  <c r="F90" i="19"/>
  <c r="K86" i="19"/>
  <c r="R95" i="19"/>
  <c r="S95" i="19" s="1"/>
  <c r="S70" i="19"/>
  <c r="O99" i="19"/>
  <c r="O100" i="19" s="1"/>
  <c r="O75" i="19"/>
  <c r="E86" i="19"/>
  <c r="D99" i="19"/>
  <c r="D100" i="19" s="1"/>
  <c r="D75" i="19"/>
  <c r="E87" i="19"/>
  <c r="C90" i="19"/>
  <c r="B90" i="19" s="1"/>
  <c r="B65" i="19"/>
  <c r="O81" i="19"/>
  <c r="O80" i="19" s="1"/>
  <c r="O55" i="19"/>
  <c r="H85" i="19"/>
  <c r="R87" i="19"/>
  <c r="S87" i="19" s="1"/>
  <c r="S62" i="19"/>
  <c r="O95" i="19"/>
  <c r="I87" i="19"/>
  <c r="E83" i="19"/>
  <c r="G91" i="19"/>
  <c r="R84" i="19"/>
  <c r="S84" i="19" s="1"/>
  <c r="S59" i="19"/>
  <c r="F89" i="19"/>
  <c r="I90" i="19"/>
  <c r="AL25" i="22"/>
  <c r="AM24" i="22"/>
  <c r="AM25" i="22" s="1"/>
  <c r="W25" i="22"/>
  <c r="V24" i="22"/>
  <c r="V25" i="22" s="1"/>
  <c r="AH25" i="22"/>
  <c r="N93" i="19"/>
  <c r="M93" i="19"/>
  <c r="L89" i="19"/>
  <c r="L94" i="19"/>
  <c r="Q89" i="19"/>
  <c r="K96" i="19"/>
  <c r="P95" i="19"/>
  <c r="K97" i="19"/>
  <c r="M86" i="19"/>
  <c r="P88" i="19"/>
  <c r="AM49" i="22"/>
  <c r="AM50" i="22" s="1"/>
  <c r="AL50" i="22"/>
  <c r="R88" i="19"/>
  <c r="S88" i="19" s="1"/>
  <c r="S63" i="19"/>
  <c r="M189" i="1"/>
  <c r="G24" i="1"/>
  <c r="A9" i="20"/>
  <c r="I110" i="1"/>
  <c r="G7" i="1"/>
  <c r="S58" i="1"/>
  <c r="A25" i="20"/>
  <c r="H85" i="1"/>
  <c r="S74" i="1"/>
  <c r="A35" i="21"/>
  <c r="A21" i="20"/>
  <c r="G20" i="1"/>
  <c r="A7" i="1"/>
  <c r="A4" i="20" s="1"/>
  <c r="B62" i="1"/>
  <c r="D85" i="1"/>
  <c r="S70" i="1"/>
  <c r="A31" i="21"/>
  <c r="S100" i="1"/>
  <c r="Q123" i="1"/>
  <c r="E30" i="1"/>
  <c r="A17" i="20"/>
  <c r="G16" i="1"/>
  <c r="P85" i="1"/>
  <c r="S82" i="1"/>
  <c r="A43" i="21"/>
  <c r="B36" i="21"/>
  <c r="K137" i="1"/>
  <c r="G28" i="1"/>
  <c r="A13" i="20"/>
  <c r="G12" i="1"/>
  <c r="Q60" i="1"/>
  <c r="L85" i="1"/>
  <c r="S78" i="1"/>
  <c r="A39" i="21"/>
  <c r="A34" i="1"/>
  <c r="S34" i="1"/>
  <c r="S39" i="1"/>
  <c r="S43" i="1"/>
  <c r="S47" i="1"/>
  <c r="S51" i="1"/>
  <c r="S55" i="1"/>
  <c r="A60" i="1"/>
  <c r="F60" i="1"/>
  <c r="J60" i="1"/>
  <c r="N60" i="1"/>
  <c r="S36" i="1"/>
  <c r="S35" i="1" s="1"/>
  <c r="S40" i="1"/>
  <c r="S44" i="1"/>
  <c r="S48" i="1"/>
  <c r="S52" i="1"/>
  <c r="S56" i="1"/>
  <c r="C60" i="1"/>
  <c r="G60" i="1"/>
  <c r="K60" i="1"/>
  <c r="O60" i="1"/>
  <c r="B33" i="1"/>
  <c r="S37" i="1"/>
  <c r="S41" i="1"/>
  <c r="S45" i="1"/>
  <c r="S49" i="1"/>
  <c r="S53" i="1"/>
  <c r="S57" i="1"/>
  <c r="D60" i="1"/>
  <c r="H60" i="1"/>
  <c r="L60" i="1"/>
  <c r="P60" i="1"/>
  <c r="B32" i="1"/>
  <c r="S38" i="1"/>
  <c r="S42" i="1"/>
  <c r="S46" i="1"/>
  <c r="S50" i="1"/>
  <c r="S54" i="1"/>
  <c r="S245" i="1"/>
  <c r="S244" i="1" s="1"/>
  <c r="S249" i="1"/>
  <c r="S253" i="1"/>
  <c r="S257" i="1"/>
  <c r="S246" i="1"/>
  <c r="S250" i="1"/>
  <c r="S254" i="1"/>
  <c r="S248" i="1"/>
  <c r="S256" i="1"/>
  <c r="S258" i="1"/>
  <c r="S262" i="1"/>
  <c r="E264" i="1"/>
  <c r="I264" i="1"/>
  <c r="M264" i="1"/>
  <c r="Q264" i="1"/>
  <c r="S251" i="1"/>
  <c r="S259" i="1"/>
  <c r="A264" i="1"/>
  <c r="F264" i="1"/>
  <c r="J264" i="1"/>
  <c r="N264" i="1"/>
  <c r="A243" i="1"/>
  <c r="S243" i="1"/>
  <c r="S252" i="1"/>
  <c r="S260" i="1"/>
  <c r="C264" i="1"/>
  <c r="G264" i="1"/>
  <c r="K264" i="1"/>
  <c r="O264" i="1"/>
  <c r="B242" i="1"/>
  <c r="D264" i="1"/>
  <c r="B241" i="1"/>
  <c r="H264" i="1"/>
  <c r="S247" i="1"/>
  <c r="L264" i="1"/>
  <c r="P264" i="1"/>
  <c r="S255" i="1"/>
  <c r="S261" i="1"/>
  <c r="M60" i="1"/>
  <c r="I143" i="1"/>
  <c r="I142" i="1" s="1"/>
  <c r="B139" i="1"/>
  <c r="I141" i="1"/>
  <c r="B140" i="1"/>
  <c r="H3" i="20" s="1"/>
  <c r="A141" i="1"/>
  <c r="I144" i="1"/>
  <c r="I60" i="1"/>
  <c r="E60" i="1"/>
  <c r="A168" i="1"/>
  <c r="A179" i="19" s="1"/>
  <c r="B167" i="1"/>
  <c r="B178" i="19" s="1"/>
  <c r="B166" i="1"/>
  <c r="A268" i="1"/>
  <c r="A3" i="28" s="1"/>
  <c r="K268" i="1"/>
  <c r="K273" i="1"/>
  <c r="A278" i="1"/>
  <c r="F278" i="1"/>
  <c r="K270" i="1"/>
  <c r="K269" i="1" s="1"/>
  <c r="K274" i="1"/>
  <c r="C278" i="1"/>
  <c r="G278" i="1"/>
  <c r="B267" i="1"/>
  <c r="B2" i="28" s="1"/>
  <c r="K271" i="1"/>
  <c r="K275" i="1"/>
  <c r="D278" i="1"/>
  <c r="H278" i="1"/>
  <c r="B266" i="1"/>
  <c r="B1" i="28" s="1"/>
  <c r="K272" i="1"/>
  <c r="K276" i="1"/>
  <c r="E278" i="1"/>
  <c r="I278" i="1"/>
  <c r="D30" i="1"/>
  <c r="G27" i="1"/>
  <c r="A24" i="20"/>
  <c r="G23" i="1"/>
  <c r="A20" i="20"/>
  <c r="G19" i="1"/>
  <c r="A16" i="20"/>
  <c r="G15" i="1"/>
  <c r="A12" i="20"/>
  <c r="G11" i="1"/>
  <c r="A8" i="20"/>
  <c r="B63" i="1"/>
  <c r="O85" i="1"/>
  <c r="K85" i="1"/>
  <c r="G85" i="1"/>
  <c r="C85" i="1"/>
  <c r="S81" i="1"/>
  <c r="A42" i="21"/>
  <c r="S77" i="1"/>
  <c r="A38" i="21"/>
  <c r="S73" i="1"/>
  <c r="A34" i="21"/>
  <c r="S69" i="1"/>
  <c r="A30" i="21"/>
  <c r="E110" i="1"/>
  <c r="S96" i="1"/>
  <c r="B32" i="21"/>
  <c r="G137" i="1"/>
  <c r="D21" i="20"/>
  <c r="A27" i="21"/>
  <c r="S66" i="1"/>
  <c r="S65" i="1" s="1"/>
  <c r="A28" i="21"/>
  <c r="B29" i="21"/>
  <c r="S93" i="1"/>
  <c r="B33" i="21"/>
  <c r="S97" i="1"/>
  <c r="B37" i="21"/>
  <c r="S101" i="1"/>
  <c r="B41" i="21"/>
  <c r="S105" i="1"/>
  <c r="F110" i="1"/>
  <c r="J110" i="1"/>
  <c r="N110" i="1"/>
  <c r="A89" i="1"/>
  <c r="B30" i="21"/>
  <c r="S94" i="1"/>
  <c r="B34" i="21"/>
  <c r="S98" i="1"/>
  <c r="B38" i="21"/>
  <c r="S102" i="1"/>
  <c r="B42" i="21"/>
  <c r="S106" i="1"/>
  <c r="C110" i="1"/>
  <c r="G110" i="1"/>
  <c r="K110" i="1"/>
  <c r="O110" i="1"/>
  <c r="B88" i="1"/>
  <c r="B27" i="21"/>
  <c r="S91" i="1"/>
  <c r="S90" i="1" s="1"/>
  <c r="B31" i="21"/>
  <c r="S95" i="1"/>
  <c r="B35" i="21"/>
  <c r="S99" i="1"/>
  <c r="B39" i="21"/>
  <c r="S103" i="1"/>
  <c r="B43" i="21"/>
  <c r="S107" i="1"/>
  <c r="D110" i="1"/>
  <c r="H110" i="1"/>
  <c r="L110" i="1"/>
  <c r="P110" i="1"/>
  <c r="B87" i="1"/>
  <c r="D27" i="21"/>
  <c r="S195" i="1"/>
  <c r="S194" i="1" s="1"/>
  <c r="D31" i="21"/>
  <c r="S199" i="1"/>
  <c r="D35" i="21"/>
  <c r="S203" i="1"/>
  <c r="D39" i="21"/>
  <c r="S207" i="1"/>
  <c r="D43" i="21"/>
  <c r="S211" i="1"/>
  <c r="D214" i="1"/>
  <c r="H214" i="1"/>
  <c r="L214" i="1"/>
  <c r="P214" i="1"/>
  <c r="B191" i="1"/>
  <c r="D28" i="21"/>
  <c r="S196" i="1"/>
  <c r="D32" i="21"/>
  <c r="S200" i="1"/>
  <c r="D36" i="21"/>
  <c r="S204" i="1"/>
  <c r="D40" i="21"/>
  <c r="S208" i="1"/>
  <c r="D44" i="21"/>
  <c r="S212" i="1"/>
  <c r="E214" i="1"/>
  <c r="I214" i="1"/>
  <c r="M214" i="1"/>
  <c r="Q214" i="1"/>
  <c r="D29" i="21"/>
  <c r="S197" i="1"/>
  <c r="D33" i="21"/>
  <c r="S201" i="1"/>
  <c r="D37" i="21"/>
  <c r="S205" i="1"/>
  <c r="D41" i="21"/>
  <c r="S209" i="1"/>
  <c r="F214" i="1"/>
  <c r="J214" i="1"/>
  <c r="N214" i="1"/>
  <c r="D38" i="21"/>
  <c r="S206" i="1"/>
  <c r="K214" i="1"/>
  <c r="A193" i="1"/>
  <c r="D42" i="21"/>
  <c r="S210" i="1"/>
  <c r="O214" i="1"/>
  <c r="D30" i="21"/>
  <c r="S198" i="1"/>
  <c r="C214" i="1"/>
  <c r="B192" i="1"/>
  <c r="D34" i="21"/>
  <c r="G214" i="1"/>
  <c r="S202" i="1"/>
  <c r="B6" i="1"/>
  <c r="B3" i="20" s="1"/>
  <c r="C30" i="1"/>
  <c r="G26" i="1"/>
  <c r="A23" i="20"/>
  <c r="G22" i="1"/>
  <c r="A19" i="20"/>
  <c r="G18" i="1"/>
  <c r="A15" i="20"/>
  <c r="G14" i="1"/>
  <c r="A11" i="20"/>
  <c r="G10" i="1"/>
  <c r="A7" i="20"/>
  <c r="N85" i="1"/>
  <c r="J85" i="1"/>
  <c r="F85" i="1"/>
  <c r="S80" i="1"/>
  <c r="A41" i="21"/>
  <c r="S76" i="1"/>
  <c r="A37" i="21"/>
  <c r="S72" i="1"/>
  <c r="A33" i="21"/>
  <c r="S68" i="1"/>
  <c r="A29" i="21"/>
  <c r="Q110" i="1"/>
  <c r="S108" i="1"/>
  <c r="B44" i="21"/>
  <c r="S92" i="1"/>
  <c r="B28" i="21"/>
  <c r="C137" i="1"/>
  <c r="D25" i="20"/>
  <c r="Q133" i="1"/>
  <c r="D6" i="20"/>
  <c r="Q118" i="1"/>
  <c r="D10" i="20"/>
  <c r="Q122" i="1"/>
  <c r="D14" i="20"/>
  <c r="Q126" i="1"/>
  <c r="D18" i="20"/>
  <c r="A114" i="1"/>
  <c r="D4" i="20" s="1"/>
  <c r="Q117" i="1"/>
  <c r="D9" i="20"/>
  <c r="Q121" i="1"/>
  <c r="D13" i="20"/>
  <c r="Q125" i="1"/>
  <c r="D17" i="20"/>
  <c r="Q129" i="1"/>
  <c r="Q116" i="1"/>
  <c r="Q115" i="1" s="1"/>
  <c r="D8" i="20"/>
  <c r="Q120" i="1"/>
  <c r="D12" i="20"/>
  <c r="Q124" i="1"/>
  <c r="D16" i="20"/>
  <c r="Q128" i="1"/>
  <c r="D20" i="20"/>
  <c r="Q119" i="1"/>
  <c r="D11" i="20"/>
  <c r="Q132" i="1"/>
  <c r="D24" i="20"/>
  <c r="D137" i="1"/>
  <c r="H137" i="1"/>
  <c r="L137" i="1"/>
  <c r="B112" i="1"/>
  <c r="Q114" i="1"/>
  <c r="D7" i="20"/>
  <c r="Q131" i="1"/>
  <c r="D23" i="20"/>
  <c r="Q135" i="1"/>
  <c r="E137" i="1"/>
  <c r="I137" i="1"/>
  <c r="M137" i="1"/>
  <c r="B113" i="1"/>
  <c r="E3" i="20" s="1"/>
  <c r="Q127" i="1"/>
  <c r="D19" i="20"/>
  <c r="Q130" i="1"/>
  <c r="D22" i="20"/>
  <c r="Q134" i="1"/>
  <c r="F137" i="1"/>
  <c r="J137" i="1"/>
  <c r="N137" i="1"/>
  <c r="A218" i="1"/>
  <c r="E30" i="21"/>
  <c r="S223" i="1"/>
  <c r="E27" i="21"/>
  <c r="S220" i="1"/>
  <c r="S219" i="1" s="1"/>
  <c r="E31" i="21"/>
  <c r="E28" i="21"/>
  <c r="S221" i="1"/>
  <c r="E34" i="21"/>
  <c r="S227" i="1"/>
  <c r="E38" i="21"/>
  <c r="S231" i="1"/>
  <c r="E42" i="21"/>
  <c r="S235" i="1"/>
  <c r="C239" i="1"/>
  <c r="G239" i="1"/>
  <c r="K239" i="1"/>
  <c r="O239" i="1"/>
  <c r="B217" i="1"/>
  <c r="E29" i="21"/>
  <c r="S222" i="1"/>
  <c r="S224" i="1"/>
  <c r="E35" i="21"/>
  <c r="S228" i="1"/>
  <c r="E39" i="21"/>
  <c r="S232" i="1"/>
  <c r="E43" i="21"/>
  <c r="S236" i="1"/>
  <c r="D239" i="1"/>
  <c r="H239" i="1"/>
  <c r="L239" i="1"/>
  <c r="P239" i="1"/>
  <c r="B216" i="1"/>
  <c r="E32" i="21"/>
  <c r="S225" i="1"/>
  <c r="E36" i="21"/>
  <c r="S229" i="1"/>
  <c r="E40" i="21"/>
  <c r="S233" i="1"/>
  <c r="E44" i="21"/>
  <c r="S237" i="1"/>
  <c r="E239" i="1"/>
  <c r="I239" i="1"/>
  <c r="M239" i="1"/>
  <c r="Q239" i="1"/>
  <c r="E41" i="21"/>
  <c r="S234" i="1"/>
  <c r="N239" i="1"/>
  <c r="E33" i="21"/>
  <c r="S226" i="1"/>
  <c r="F239" i="1"/>
  <c r="E37" i="21"/>
  <c r="J239" i="1"/>
  <c r="S230" i="1"/>
  <c r="A30" i="1"/>
  <c r="A27" i="20" s="1"/>
  <c r="G25" i="1"/>
  <c r="A22" i="20"/>
  <c r="G21" i="1"/>
  <c r="A18" i="20"/>
  <c r="G17" i="1"/>
  <c r="A14" i="20"/>
  <c r="G13" i="1"/>
  <c r="A10" i="20"/>
  <c r="G9" i="1"/>
  <c r="G8" i="1" s="1"/>
  <c r="Q85" i="1"/>
  <c r="M85" i="1"/>
  <c r="I85" i="1"/>
  <c r="E85" i="1"/>
  <c r="S83" i="1"/>
  <c r="A44" i="21"/>
  <c r="S79" i="1"/>
  <c r="A40" i="21"/>
  <c r="S75" i="1"/>
  <c r="A36" i="21"/>
  <c r="S71" i="1"/>
  <c r="A32" i="21"/>
  <c r="S67" i="1"/>
  <c r="M110" i="1"/>
  <c r="S104" i="1"/>
  <c r="B40" i="21"/>
  <c r="O137" i="1"/>
  <c r="D15" i="20"/>
  <c r="B5" i="1"/>
  <c r="F31" i="21" l="1"/>
  <c r="U29" i="23"/>
  <c r="U4" i="23"/>
  <c r="V3" i="23"/>
  <c r="V28" i="23"/>
  <c r="B24" i="24"/>
  <c r="B25" i="24" s="1"/>
  <c r="J54" i="20"/>
  <c r="V30" i="20"/>
  <c r="P30" i="20"/>
  <c r="J30" i="20"/>
  <c r="D30" i="20"/>
  <c r="S30" i="20"/>
  <c r="G54" i="20"/>
  <c r="A30" i="20"/>
  <c r="G30" i="20"/>
  <c r="M30" i="20"/>
  <c r="C125" i="24"/>
  <c r="O32" i="24"/>
  <c r="J34" i="24"/>
  <c r="K139" i="22"/>
  <c r="J43" i="24"/>
  <c r="I47" i="24"/>
  <c r="O47" i="24"/>
  <c r="Q37" i="24"/>
  <c r="Q112" i="24"/>
  <c r="K36" i="24"/>
  <c r="K111" i="24"/>
  <c r="I38" i="24"/>
  <c r="K38" i="24"/>
  <c r="K113" i="24"/>
  <c r="H48" i="24"/>
  <c r="H123" i="24"/>
  <c r="M36" i="24"/>
  <c r="M111" i="24"/>
  <c r="D47" i="24"/>
  <c r="D122" i="24"/>
  <c r="F48" i="24"/>
  <c r="F123" i="24"/>
  <c r="J32" i="24"/>
  <c r="J107" i="24"/>
  <c r="I45" i="24"/>
  <c r="I120" i="24"/>
  <c r="M37" i="24"/>
  <c r="M112" i="24"/>
  <c r="G43" i="24"/>
  <c r="G118" i="24"/>
  <c r="N32" i="24"/>
  <c r="N107" i="24"/>
  <c r="M34" i="24"/>
  <c r="M109" i="24"/>
  <c r="I43" i="24"/>
  <c r="I118" i="24"/>
  <c r="I46" i="24"/>
  <c r="I121" i="24"/>
  <c r="N41" i="24"/>
  <c r="N116" i="24"/>
  <c r="Q48" i="24"/>
  <c r="Q123" i="24"/>
  <c r="P41" i="24"/>
  <c r="P116" i="24"/>
  <c r="O31" i="24"/>
  <c r="O30" i="24" s="1"/>
  <c r="O106" i="24"/>
  <c r="N38" i="24"/>
  <c r="N113" i="24"/>
  <c r="F36" i="24"/>
  <c r="M40" i="24"/>
  <c r="M115" i="24"/>
  <c r="O43" i="24"/>
  <c r="O118" i="24"/>
  <c r="K32" i="24"/>
  <c r="K107" i="24"/>
  <c r="N33" i="24"/>
  <c r="N108" i="24"/>
  <c r="P33" i="24"/>
  <c r="P108" i="24"/>
  <c r="Q32" i="24"/>
  <c r="Q107" i="24"/>
  <c r="N36" i="24"/>
  <c r="N111" i="24"/>
  <c r="F40" i="24"/>
  <c r="H36" i="24"/>
  <c r="H39" i="24"/>
  <c r="K43" i="24"/>
  <c r="K118" i="24"/>
  <c r="M44" i="24"/>
  <c r="M119" i="24"/>
  <c r="F44" i="24"/>
  <c r="F119" i="24"/>
  <c r="G34" i="24"/>
  <c r="L48" i="24"/>
  <c r="I40" i="24"/>
  <c r="I115" i="24"/>
  <c r="F42" i="24"/>
  <c r="F117" i="24"/>
  <c r="P36" i="24"/>
  <c r="P111" i="24"/>
  <c r="D43" i="24"/>
  <c r="D118" i="24"/>
  <c r="J38" i="24"/>
  <c r="J113" i="24"/>
  <c r="Q44" i="24"/>
  <c r="M46" i="24"/>
  <c r="M121" i="24"/>
  <c r="H37" i="24"/>
  <c r="K37" i="24"/>
  <c r="K112" i="24"/>
  <c r="E40" i="24"/>
  <c r="N34" i="24"/>
  <c r="N109" i="24"/>
  <c r="O33" i="24"/>
  <c r="P32" i="24"/>
  <c r="U54" i="24"/>
  <c r="A26" i="26"/>
  <c r="A3" i="26"/>
  <c r="U129" i="22"/>
  <c r="U154" i="22"/>
  <c r="U79" i="22"/>
  <c r="U179" i="22"/>
  <c r="U104" i="24"/>
  <c r="U54" i="22"/>
  <c r="A254" i="22"/>
  <c r="A179" i="24"/>
  <c r="A229" i="22"/>
  <c r="A204" i="22"/>
  <c r="A154" i="24"/>
  <c r="U154" i="24"/>
  <c r="A129" i="24"/>
  <c r="G32" i="24"/>
  <c r="G107" i="24"/>
  <c r="I39" i="24"/>
  <c r="F41" i="24"/>
  <c r="F116" i="24"/>
  <c r="J44" i="24"/>
  <c r="J119" i="24"/>
  <c r="J39" i="24"/>
  <c r="J114" i="24"/>
  <c r="F43" i="24"/>
  <c r="F118" i="24"/>
  <c r="G47" i="24"/>
  <c r="G122" i="24"/>
  <c r="F37" i="24"/>
  <c r="N44" i="24"/>
  <c r="N119" i="24"/>
  <c r="D32" i="24"/>
  <c r="D107" i="24"/>
  <c r="D35" i="24"/>
  <c r="V53" i="24"/>
  <c r="B25" i="26"/>
  <c r="B2" i="26"/>
  <c r="V153" i="22"/>
  <c r="V78" i="22"/>
  <c r="V178" i="22"/>
  <c r="V103" i="24"/>
  <c r="V128" i="22"/>
  <c r="V53" i="22"/>
  <c r="B253" i="22"/>
  <c r="B178" i="24"/>
  <c r="B228" i="22"/>
  <c r="B203" i="22"/>
  <c r="V153" i="24"/>
  <c r="B128" i="24"/>
  <c r="B153" i="24"/>
  <c r="P48" i="24"/>
  <c r="P123" i="24"/>
  <c r="P37" i="24"/>
  <c r="P112" i="24"/>
  <c r="N42" i="24"/>
  <c r="N117" i="24"/>
  <c r="O39" i="24"/>
  <c r="O114" i="24"/>
  <c r="N43" i="24"/>
  <c r="N118" i="24"/>
  <c r="G46" i="24"/>
  <c r="G121" i="24"/>
  <c r="R25" i="24"/>
  <c r="R124" i="24"/>
  <c r="P42" i="24"/>
  <c r="Q46" i="24"/>
  <c r="E32" i="24"/>
  <c r="E34" i="24"/>
  <c r="D37" i="24"/>
  <c r="E42" i="24"/>
  <c r="D36" i="24"/>
  <c r="P35" i="24"/>
  <c r="F33" i="24"/>
  <c r="L46" i="24"/>
  <c r="G42" i="24"/>
  <c r="J33" i="24"/>
  <c r="J48" i="24"/>
  <c r="I33" i="24"/>
  <c r="D39" i="24"/>
  <c r="O34" i="24"/>
  <c r="P46" i="24"/>
  <c r="F32" i="24"/>
  <c r="G40" i="24"/>
  <c r="M35" i="24"/>
  <c r="H45" i="24"/>
  <c r="O36" i="24"/>
  <c r="L33" i="24"/>
  <c r="F38" i="24"/>
  <c r="O38" i="24"/>
  <c r="H33" i="24"/>
  <c r="N45" i="24"/>
  <c r="K35" i="24"/>
  <c r="E46" i="24"/>
  <c r="H41" i="24"/>
  <c r="L42" i="24"/>
  <c r="E39" i="24"/>
  <c r="H32" i="24"/>
  <c r="H35" i="24"/>
  <c r="L41" i="24"/>
  <c r="O37" i="24"/>
  <c r="L32" i="24"/>
  <c r="E41" i="24"/>
  <c r="I44" i="24"/>
  <c r="O45" i="24"/>
  <c r="N39" i="24"/>
  <c r="L40" i="24"/>
  <c r="J36" i="24"/>
  <c r="D48" i="24"/>
  <c r="J46" i="24"/>
  <c r="P43" i="24"/>
  <c r="L34" i="24"/>
  <c r="G38" i="24"/>
  <c r="K40" i="24"/>
  <c r="M48" i="24"/>
  <c r="Q33" i="24"/>
  <c r="K47" i="24"/>
  <c r="E33" i="24"/>
  <c r="L45" i="24"/>
  <c r="G45" i="24"/>
  <c r="N46" i="24"/>
  <c r="M43" i="24"/>
  <c r="G35" i="24"/>
  <c r="K42" i="24"/>
  <c r="L39" i="24"/>
  <c r="D38" i="24"/>
  <c r="D46" i="24"/>
  <c r="J42" i="24"/>
  <c r="E38" i="24"/>
  <c r="P44" i="24"/>
  <c r="L35" i="24"/>
  <c r="M39" i="24"/>
  <c r="K41" i="24"/>
  <c r="F35" i="24"/>
  <c r="E45" i="24"/>
  <c r="P38" i="24"/>
  <c r="I42" i="24"/>
  <c r="O44" i="24"/>
  <c r="I34" i="24"/>
  <c r="K39" i="24"/>
  <c r="F47" i="24"/>
  <c r="M32" i="24"/>
  <c r="E35" i="24"/>
  <c r="M45" i="24"/>
  <c r="K46" i="24"/>
  <c r="N47" i="24"/>
  <c r="H44" i="24"/>
  <c r="M47" i="24"/>
  <c r="I48" i="24"/>
  <c r="C34" i="24"/>
  <c r="B34" i="24" s="1"/>
  <c r="O46" i="24"/>
  <c r="N40" i="24"/>
  <c r="J37" i="24"/>
  <c r="I37" i="24"/>
  <c r="L44" i="24"/>
  <c r="H40" i="24"/>
  <c r="I36" i="24"/>
  <c r="M33" i="24"/>
  <c r="E36" i="24"/>
  <c r="P47" i="24"/>
  <c r="L38" i="24"/>
  <c r="L43" i="24"/>
  <c r="H34" i="24"/>
  <c r="G37" i="24"/>
  <c r="H46" i="24"/>
  <c r="D45" i="24"/>
  <c r="J40" i="24"/>
  <c r="P40" i="24"/>
  <c r="F46" i="24"/>
  <c r="Q42" i="24"/>
  <c r="P34" i="24"/>
  <c r="M38" i="24"/>
  <c r="O40" i="24"/>
  <c r="F34" i="24"/>
  <c r="M41" i="24"/>
  <c r="G36" i="24"/>
  <c r="Q35" i="24"/>
  <c r="E47" i="24"/>
  <c r="G33" i="24"/>
  <c r="O35" i="24"/>
  <c r="L47" i="24"/>
  <c r="H38" i="24"/>
  <c r="I41" i="24"/>
  <c r="G44" i="24"/>
  <c r="Q36" i="24"/>
  <c r="K33" i="24"/>
  <c r="L37" i="24"/>
  <c r="P45" i="24"/>
  <c r="L36" i="24"/>
  <c r="E48" i="24"/>
  <c r="Q43" i="24"/>
  <c r="K45" i="24"/>
  <c r="G39" i="24"/>
  <c r="G41" i="24"/>
  <c r="I32" i="24"/>
  <c r="Q34" i="24"/>
  <c r="E44" i="24"/>
  <c r="O48" i="24"/>
  <c r="Q41" i="24"/>
  <c r="K44" i="24"/>
  <c r="F39" i="24"/>
  <c r="H47" i="24"/>
  <c r="I35" i="24"/>
  <c r="O42" i="24"/>
  <c r="Q40" i="24"/>
  <c r="D42" i="24"/>
  <c r="N37" i="24"/>
  <c r="Q39" i="24"/>
  <c r="O41" i="24"/>
  <c r="D44" i="24"/>
  <c r="N35" i="24"/>
  <c r="P39" i="24"/>
  <c r="N48" i="24"/>
  <c r="J35" i="24"/>
  <c r="G48" i="24"/>
  <c r="Q38" i="24"/>
  <c r="H42" i="24"/>
  <c r="F45" i="24"/>
  <c r="E43" i="24"/>
  <c r="J41" i="24"/>
  <c r="D41" i="24"/>
  <c r="E37" i="24"/>
  <c r="J47" i="24"/>
  <c r="D40" i="24"/>
  <c r="K34" i="24"/>
  <c r="M42" i="24"/>
  <c r="K48" i="24"/>
  <c r="J45" i="24"/>
  <c r="H43" i="24"/>
  <c r="D34" i="24"/>
  <c r="O5" i="24"/>
  <c r="B8" i="24"/>
  <c r="A54" i="24"/>
  <c r="A29" i="24"/>
  <c r="A4" i="24"/>
  <c r="A104" i="24"/>
  <c r="A79" i="24"/>
  <c r="U29" i="24"/>
  <c r="U4" i="24"/>
  <c r="U104" i="22"/>
  <c r="A154" i="22"/>
  <c r="A179" i="22"/>
  <c r="R43" i="24"/>
  <c r="S43" i="24" s="1"/>
  <c r="S18" i="24"/>
  <c r="R41" i="24"/>
  <c r="S41" i="24" s="1"/>
  <c r="S16" i="24"/>
  <c r="B9" i="24"/>
  <c r="J31" i="24"/>
  <c r="J30" i="24" s="1"/>
  <c r="J5" i="24"/>
  <c r="I31" i="24"/>
  <c r="I30" i="24" s="1"/>
  <c r="I5" i="24"/>
  <c r="C31" i="24"/>
  <c r="B6" i="24"/>
  <c r="B5" i="24" s="1"/>
  <c r="C5" i="24"/>
  <c r="C47" i="24"/>
  <c r="B47" i="24" s="1"/>
  <c r="B22" i="24"/>
  <c r="F31" i="24"/>
  <c r="F30" i="24" s="1"/>
  <c r="F5" i="24"/>
  <c r="C49" i="24"/>
  <c r="C25" i="24"/>
  <c r="R44" i="24"/>
  <c r="S44" i="24" s="1"/>
  <c r="S19" i="24"/>
  <c r="C44" i="24"/>
  <c r="B44" i="24" s="1"/>
  <c r="B19" i="24"/>
  <c r="M31" i="24"/>
  <c r="M30" i="24" s="1"/>
  <c r="M5" i="24"/>
  <c r="R42" i="24"/>
  <c r="S42" i="24" s="1"/>
  <c r="S17" i="24"/>
  <c r="C43" i="24"/>
  <c r="B43" i="24" s="1"/>
  <c r="B18" i="24"/>
  <c r="R35" i="24"/>
  <c r="S35" i="24" s="1"/>
  <c r="S10" i="24"/>
  <c r="L31" i="24"/>
  <c r="L30" i="24" s="1"/>
  <c r="L5" i="24"/>
  <c r="C35" i="24"/>
  <c r="B35" i="24" s="1"/>
  <c r="B10" i="24"/>
  <c r="M49" i="24"/>
  <c r="M50" i="24" s="1"/>
  <c r="M25" i="24"/>
  <c r="C38" i="24"/>
  <c r="B38" i="24" s="1"/>
  <c r="B13" i="24"/>
  <c r="R49" i="24"/>
  <c r="S24" i="24"/>
  <c r="S25" i="24" s="1"/>
  <c r="Q49" i="24"/>
  <c r="Q50" i="24" s="1"/>
  <c r="Q25" i="24"/>
  <c r="K31" i="24"/>
  <c r="K30" i="24" s="1"/>
  <c r="K5" i="24"/>
  <c r="R34" i="24"/>
  <c r="S34" i="24" s="1"/>
  <c r="S9" i="24"/>
  <c r="O49" i="24"/>
  <c r="O50" i="24" s="1"/>
  <c r="O25" i="24"/>
  <c r="H31" i="24"/>
  <c r="H30" i="24" s="1"/>
  <c r="H5" i="24"/>
  <c r="E49" i="24"/>
  <c r="E50" i="24" s="1"/>
  <c r="E25" i="24"/>
  <c r="D31" i="24"/>
  <c r="D30" i="24" s="1"/>
  <c r="D5" i="24"/>
  <c r="R31" i="24"/>
  <c r="S6" i="24"/>
  <c r="S5" i="24" s="1"/>
  <c r="R5" i="24"/>
  <c r="J25" i="24"/>
  <c r="R48" i="24"/>
  <c r="S48" i="24" s="1"/>
  <c r="S23" i="24"/>
  <c r="C46" i="24"/>
  <c r="B46" i="24" s="1"/>
  <c r="B21" i="24"/>
  <c r="G49" i="24"/>
  <c r="G50" i="24" s="1"/>
  <c r="G25" i="24"/>
  <c r="I49" i="24"/>
  <c r="I50" i="24" s="1"/>
  <c r="I25" i="24"/>
  <c r="P31" i="24"/>
  <c r="P30" i="24" s="1"/>
  <c r="P5" i="24"/>
  <c r="R40" i="24"/>
  <c r="S40" i="24" s="1"/>
  <c r="S15" i="24"/>
  <c r="C42" i="24"/>
  <c r="B42" i="24" s="1"/>
  <c r="B17" i="24"/>
  <c r="K25" i="24"/>
  <c r="B12" i="24"/>
  <c r="G5" i="24"/>
  <c r="B78" i="24"/>
  <c r="B103" i="24"/>
  <c r="B53" i="24"/>
  <c r="V3" i="24"/>
  <c r="B28" i="24"/>
  <c r="B3" i="24"/>
  <c r="V28" i="24"/>
  <c r="B153" i="22"/>
  <c r="V103" i="22"/>
  <c r="B178" i="22"/>
  <c r="B153" i="19"/>
  <c r="R45" i="24"/>
  <c r="S45" i="24" s="1"/>
  <c r="S20" i="24"/>
  <c r="C48" i="24"/>
  <c r="B48" i="24" s="1"/>
  <c r="B23" i="24"/>
  <c r="R36" i="24"/>
  <c r="S36" i="24" s="1"/>
  <c r="S11" i="24"/>
  <c r="H49" i="24"/>
  <c r="H50" i="24" s="1"/>
  <c r="H25" i="24"/>
  <c r="L49" i="24"/>
  <c r="L50" i="24" s="1"/>
  <c r="L25" i="24"/>
  <c r="R46" i="24"/>
  <c r="S46" i="24" s="1"/>
  <c r="S21" i="24"/>
  <c r="R32" i="24"/>
  <c r="S32" i="24" s="1"/>
  <c r="S7" i="24"/>
  <c r="C40" i="24"/>
  <c r="B40" i="24" s="1"/>
  <c r="B15" i="24"/>
  <c r="Q31" i="24"/>
  <c r="Q30" i="24" s="1"/>
  <c r="Q5" i="24"/>
  <c r="C36" i="24"/>
  <c r="B36" i="24" s="1"/>
  <c r="B11" i="24"/>
  <c r="P49" i="24"/>
  <c r="P50" i="24" s="1"/>
  <c r="P25" i="24"/>
  <c r="R38" i="24"/>
  <c r="S38" i="24" s="1"/>
  <c r="S13" i="24"/>
  <c r="B16" i="24"/>
  <c r="N31" i="24"/>
  <c r="N30" i="24" s="1"/>
  <c r="N5" i="24"/>
  <c r="E31" i="24"/>
  <c r="E30" i="24" s="1"/>
  <c r="E5" i="24"/>
  <c r="N49" i="24"/>
  <c r="N50" i="24" s="1"/>
  <c r="N25" i="24"/>
  <c r="R47" i="24"/>
  <c r="S47" i="24" s="1"/>
  <c r="S22" i="24"/>
  <c r="R37" i="24"/>
  <c r="S37" i="24" s="1"/>
  <c r="S12" i="24"/>
  <c r="R39" i="24"/>
  <c r="S39" i="24" s="1"/>
  <c r="S14" i="24"/>
  <c r="D49" i="24"/>
  <c r="D50" i="24" s="1"/>
  <c r="D25" i="24"/>
  <c r="R33" i="24"/>
  <c r="S33" i="24" s="1"/>
  <c r="S8" i="24"/>
  <c r="F49" i="24"/>
  <c r="F50" i="24" s="1"/>
  <c r="F25" i="24"/>
  <c r="C32" i="24"/>
  <c r="B32" i="24" s="1"/>
  <c r="B7" i="24"/>
  <c r="C39" i="24"/>
  <c r="B39" i="24" s="1"/>
  <c r="B14" i="24"/>
  <c r="L33" i="22"/>
  <c r="L37" i="22"/>
  <c r="E38" i="22"/>
  <c r="K39" i="22"/>
  <c r="J39" i="22"/>
  <c r="I34" i="22"/>
  <c r="J37" i="22"/>
  <c r="I36" i="22"/>
  <c r="D33" i="22"/>
  <c r="I35" i="22"/>
  <c r="Q42" i="22"/>
  <c r="Q40" i="22"/>
  <c r="J43" i="22"/>
  <c r="G33" i="22"/>
  <c r="I42" i="22"/>
  <c r="O39" i="22"/>
  <c r="D41" i="22"/>
  <c r="F41" i="22"/>
  <c r="J33" i="22"/>
  <c r="K146" i="22"/>
  <c r="K171" i="22"/>
  <c r="R134" i="22"/>
  <c r="R159" i="22"/>
  <c r="C140" i="22"/>
  <c r="C165" i="22"/>
  <c r="H147" i="22"/>
  <c r="H172" i="22"/>
  <c r="E144" i="22"/>
  <c r="E169" i="22"/>
  <c r="O139" i="22"/>
  <c r="O164" i="22"/>
  <c r="G134" i="22"/>
  <c r="G159" i="22"/>
  <c r="D138" i="22"/>
  <c r="D163" i="22"/>
  <c r="M136" i="22"/>
  <c r="M161" i="22"/>
  <c r="C137" i="22"/>
  <c r="C162" i="22"/>
  <c r="I141" i="22"/>
  <c r="I166" i="22"/>
  <c r="F144" i="22"/>
  <c r="F169" i="22"/>
  <c r="Q141" i="22"/>
  <c r="Q166" i="22"/>
  <c r="M146" i="22"/>
  <c r="M171" i="22"/>
  <c r="N138" i="22"/>
  <c r="N163" i="22"/>
  <c r="O142" i="22"/>
  <c r="O167" i="22"/>
  <c r="E140" i="22"/>
  <c r="E165" i="22"/>
  <c r="K133" i="22"/>
  <c r="K158" i="22"/>
  <c r="K137" i="22"/>
  <c r="K162" i="22"/>
  <c r="H142" i="22"/>
  <c r="H167" i="22"/>
  <c r="E149" i="22"/>
  <c r="E174" i="22"/>
  <c r="E175" i="22" s="1"/>
  <c r="N133" i="22"/>
  <c r="N158" i="22"/>
  <c r="E134" i="22"/>
  <c r="E159" i="22"/>
  <c r="F135" i="22"/>
  <c r="F160" i="22"/>
  <c r="H140" i="22"/>
  <c r="H165" i="22"/>
  <c r="K140" i="22"/>
  <c r="K165" i="22"/>
  <c r="H136" i="22"/>
  <c r="H161" i="22"/>
  <c r="H138" i="22"/>
  <c r="H163" i="22"/>
  <c r="D143" i="22"/>
  <c r="D168" i="22"/>
  <c r="K134" i="22"/>
  <c r="K159" i="22"/>
  <c r="N141" i="22"/>
  <c r="N166" i="22"/>
  <c r="L138" i="22"/>
  <c r="L163" i="22"/>
  <c r="K35" i="22"/>
  <c r="M41" i="22"/>
  <c r="L42" i="22"/>
  <c r="M33" i="22"/>
  <c r="I44" i="22"/>
  <c r="I40" i="22"/>
  <c r="G35" i="22"/>
  <c r="G37" i="22"/>
  <c r="K47" i="22"/>
  <c r="J41" i="22"/>
  <c r="F45" i="22"/>
  <c r="I39" i="22"/>
  <c r="L41" i="22"/>
  <c r="H146" i="22"/>
  <c r="H171" i="22"/>
  <c r="F139" i="22"/>
  <c r="F164" i="22"/>
  <c r="O131" i="22"/>
  <c r="O156" i="22"/>
  <c r="D144" i="22"/>
  <c r="D169" i="22"/>
  <c r="L146" i="22"/>
  <c r="L171" i="22"/>
  <c r="P149" i="22"/>
  <c r="P174" i="22"/>
  <c r="P175" i="22" s="1"/>
  <c r="L147" i="22"/>
  <c r="L172" i="22"/>
  <c r="N131" i="22"/>
  <c r="N156" i="22"/>
  <c r="P138" i="22"/>
  <c r="P163" i="22"/>
  <c r="P146" i="22"/>
  <c r="P171" i="22"/>
  <c r="G142" i="22"/>
  <c r="G167" i="22"/>
  <c r="N147" i="22"/>
  <c r="N172" i="22"/>
  <c r="K148" i="22"/>
  <c r="K173" i="22"/>
  <c r="J139" i="22"/>
  <c r="J164" i="22"/>
  <c r="I143" i="22"/>
  <c r="I168" i="22"/>
  <c r="J134" i="22"/>
  <c r="J159" i="22"/>
  <c r="L133" i="22"/>
  <c r="L158" i="22"/>
  <c r="N149" i="22"/>
  <c r="N174" i="22"/>
  <c r="N175" i="22" s="1"/>
  <c r="N134" i="22"/>
  <c r="N159" i="22"/>
  <c r="L141" i="22"/>
  <c r="L166" i="22"/>
  <c r="O136" i="22"/>
  <c r="O161" i="22"/>
  <c r="G132" i="22"/>
  <c r="G157" i="22"/>
  <c r="J148" i="22"/>
  <c r="J173" i="22"/>
  <c r="I138" i="22"/>
  <c r="I163" i="22"/>
  <c r="R140" i="22"/>
  <c r="R165" i="22"/>
  <c r="F137" i="22"/>
  <c r="F162" i="22"/>
  <c r="L136" i="22"/>
  <c r="L161" i="22"/>
  <c r="D133" i="22"/>
  <c r="D158" i="22"/>
  <c r="G139" i="22"/>
  <c r="G164" i="22"/>
  <c r="Q142" i="22"/>
  <c r="Q167" i="22"/>
  <c r="J136" i="22"/>
  <c r="J161" i="22"/>
  <c r="K132" i="22"/>
  <c r="K157" i="22"/>
  <c r="J47" i="22"/>
  <c r="Q47" i="22"/>
  <c r="K37" i="22"/>
  <c r="Q36" i="22"/>
  <c r="F43" i="22"/>
  <c r="Q34" i="22"/>
  <c r="E37" i="22"/>
  <c r="L45" i="22"/>
  <c r="D34" i="22"/>
  <c r="J45" i="22"/>
  <c r="I48" i="22"/>
  <c r="N33" i="22"/>
  <c r="O35" i="22"/>
  <c r="E33" i="22"/>
  <c r="I131" i="22"/>
  <c r="I156" i="22"/>
  <c r="I140" i="22"/>
  <c r="I165" i="22"/>
  <c r="H135" i="22"/>
  <c r="H160" i="22"/>
  <c r="P131" i="22"/>
  <c r="P156" i="22"/>
  <c r="F138" i="22"/>
  <c r="F163" i="22"/>
  <c r="K149" i="22"/>
  <c r="K174" i="22"/>
  <c r="K175" i="22" s="1"/>
  <c r="K131" i="22"/>
  <c r="K156" i="22"/>
  <c r="J147" i="22"/>
  <c r="J172" i="22"/>
  <c r="E147" i="22"/>
  <c r="E172" i="22"/>
  <c r="L148" i="22"/>
  <c r="L173" i="22"/>
  <c r="D146" i="22"/>
  <c r="D171" i="22"/>
  <c r="M145" i="22"/>
  <c r="M170" i="22"/>
  <c r="N137" i="22"/>
  <c r="N162" i="22"/>
  <c r="O144" i="22"/>
  <c r="O169" i="22"/>
  <c r="E139" i="22"/>
  <c r="E164" i="22"/>
  <c r="P135" i="22"/>
  <c r="P160" i="22"/>
  <c r="L149" i="22"/>
  <c r="L174" i="22"/>
  <c r="L175" i="22" s="1"/>
  <c r="I137" i="22"/>
  <c r="I162" i="22"/>
  <c r="I136" i="22"/>
  <c r="I161" i="22"/>
  <c r="G131" i="22"/>
  <c r="G156" i="22"/>
  <c r="G145" i="22"/>
  <c r="G170" i="22"/>
  <c r="Q134" i="22"/>
  <c r="Q159" i="22"/>
  <c r="R133" i="22"/>
  <c r="R158" i="22"/>
  <c r="L137" i="22"/>
  <c r="L162" i="22"/>
  <c r="M131" i="22"/>
  <c r="M156" i="22"/>
  <c r="N142" i="22"/>
  <c r="N167" i="22"/>
  <c r="F140" i="22"/>
  <c r="F165" i="22"/>
  <c r="D142" i="22"/>
  <c r="D167" i="22"/>
  <c r="O140" i="22"/>
  <c r="O165" i="22"/>
  <c r="M149" i="22"/>
  <c r="M174" i="22"/>
  <c r="M175" i="22" s="1"/>
  <c r="R149" i="22"/>
  <c r="R174" i="22"/>
  <c r="Q143" i="22"/>
  <c r="Q168" i="22"/>
  <c r="F37" i="22"/>
  <c r="N45" i="22"/>
  <c r="M46" i="22"/>
  <c r="O45" i="22"/>
  <c r="E41" i="22"/>
  <c r="D45" i="22"/>
  <c r="G39" i="22"/>
  <c r="E146" i="22"/>
  <c r="E171" i="22"/>
  <c r="N143" i="22"/>
  <c r="N168" i="22"/>
  <c r="R137" i="22"/>
  <c r="R162" i="22"/>
  <c r="R145" i="22"/>
  <c r="R170" i="22"/>
  <c r="I135" i="22"/>
  <c r="I160" i="22"/>
  <c r="M138" i="22"/>
  <c r="M163" i="22"/>
  <c r="E143" i="22"/>
  <c r="E168" i="22"/>
  <c r="O148" i="22"/>
  <c r="O173" i="22"/>
  <c r="N132" i="22"/>
  <c r="N157" i="22"/>
  <c r="N140" i="22"/>
  <c r="N165" i="22"/>
  <c r="J142" i="22"/>
  <c r="J167" i="22"/>
  <c r="C138" i="22"/>
  <c r="C163" i="22"/>
  <c r="N139" i="22"/>
  <c r="N164" i="22"/>
  <c r="I147" i="22"/>
  <c r="I172" i="22"/>
  <c r="C148" i="22"/>
  <c r="C173" i="22"/>
  <c r="H143" i="22"/>
  <c r="H168" i="22"/>
  <c r="F131" i="22"/>
  <c r="F156" i="22"/>
  <c r="E133" i="22"/>
  <c r="E158" i="22"/>
  <c r="C133" i="22"/>
  <c r="C158" i="22"/>
  <c r="H144" i="22"/>
  <c r="H169" i="22"/>
  <c r="I132" i="22"/>
  <c r="I157" i="22"/>
  <c r="L135" i="22"/>
  <c r="L160" i="22"/>
  <c r="O143" i="22"/>
  <c r="O168" i="22"/>
  <c r="H131" i="22"/>
  <c r="H156" i="22"/>
  <c r="F149" i="22"/>
  <c r="F174" i="22"/>
  <c r="F175" i="22" s="1"/>
  <c r="I145" i="22"/>
  <c r="I170" i="22"/>
  <c r="K136" i="22"/>
  <c r="K161" i="22"/>
  <c r="J137" i="22"/>
  <c r="J162" i="22"/>
  <c r="G149" i="22"/>
  <c r="G174" i="22"/>
  <c r="G175" i="22" s="1"/>
  <c r="L131" i="22"/>
  <c r="L156" i="22"/>
  <c r="D147" i="22"/>
  <c r="D172" i="22"/>
  <c r="F134" i="22"/>
  <c r="F159" i="22"/>
  <c r="G41" i="22"/>
  <c r="Q38" i="22"/>
  <c r="I37" i="22"/>
  <c r="E46" i="22"/>
  <c r="E45" i="22"/>
  <c r="I41" i="22"/>
  <c r="F47" i="22"/>
  <c r="D135" i="22"/>
  <c r="D160" i="22"/>
  <c r="M143" i="22"/>
  <c r="M168" i="22"/>
  <c r="O145" i="22"/>
  <c r="O170" i="22"/>
  <c r="O149" i="22"/>
  <c r="O174" i="22"/>
  <c r="O175" i="22" s="1"/>
  <c r="M142" i="22"/>
  <c r="M167" i="22"/>
  <c r="C145" i="22"/>
  <c r="C170" i="22"/>
  <c r="R139" i="22"/>
  <c r="R164" i="22"/>
  <c r="R141" i="22"/>
  <c r="R166" i="22"/>
  <c r="R131" i="22"/>
  <c r="R156" i="22"/>
  <c r="D136" i="22"/>
  <c r="D161" i="22"/>
  <c r="J144" i="22"/>
  <c r="J169" i="22"/>
  <c r="J145" i="22"/>
  <c r="J170" i="22"/>
  <c r="F148" i="22"/>
  <c r="F173" i="22"/>
  <c r="D131" i="22"/>
  <c r="D156" i="22"/>
  <c r="G135" i="22"/>
  <c r="G160" i="22"/>
  <c r="Q136" i="22"/>
  <c r="Q161" i="22"/>
  <c r="O138" i="22"/>
  <c r="O163" i="22"/>
  <c r="M147" i="22"/>
  <c r="M172" i="22"/>
  <c r="J149" i="22"/>
  <c r="J174" i="22"/>
  <c r="J175" i="22" s="1"/>
  <c r="D145" i="22"/>
  <c r="D170" i="22"/>
  <c r="R142" i="22"/>
  <c r="R167" i="22"/>
  <c r="G136" i="22"/>
  <c r="G161" i="22"/>
  <c r="I142" i="22"/>
  <c r="I167" i="22"/>
  <c r="R132" i="22"/>
  <c r="R157" i="22"/>
  <c r="R146" i="22"/>
  <c r="R171" i="22"/>
  <c r="E141" i="22"/>
  <c r="E166" i="22"/>
  <c r="F136" i="22"/>
  <c r="F161" i="22"/>
  <c r="Q133" i="22"/>
  <c r="Q158" i="22"/>
  <c r="E148" i="22"/>
  <c r="E173" i="22"/>
  <c r="H133" i="22"/>
  <c r="H158" i="22"/>
  <c r="N144" i="22"/>
  <c r="N169" i="22"/>
  <c r="I133" i="22"/>
  <c r="I158" i="22"/>
  <c r="Q43" i="22"/>
  <c r="M34" i="22"/>
  <c r="N37" i="22"/>
  <c r="L34" i="22"/>
  <c r="O47" i="22"/>
  <c r="L38" i="22"/>
  <c r="G47" i="22"/>
  <c r="O37" i="22"/>
  <c r="D37" i="22"/>
  <c r="R147" i="22"/>
  <c r="R172" i="22"/>
  <c r="L139" i="22"/>
  <c r="L164" i="22"/>
  <c r="Q131" i="22"/>
  <c r="Q156" i="22"/>
  <c r="E136" i="22"/>
  <c r="E161" i="22"/>
  <c r="P140" i="22"/>
  <c r="P165" i="22"/>
  <c r="M132" i="22"/>
  <c r="M157" i="22"/>
  <c r="H145" i="22"/>
  <c r="H170" i="22"/>
  <c r="O147" i="22"/>
  <c r="O172" i="22"/>
  <c r="R138" i="22"/>
  <c r="R163" i="22"/>
  <c r="O137" i="22"/>
  <c r="O162" i="22"/>
  <c r="P147" i="22"/>
  <c r="P172" i="22"/>
  <c r="G137" i="22"/>
  <c r="G162" i="22"/>
  <c r="D148" i="22"/>
  <c r="D173" i="22"/>
  <c r="N148" i="22"/>
  <c r="N173" i="22"/>
  <c r="J146" i="22"/>
  <c r="J171" i="22"/>
  <c r="C131" i="22"/>
  <c r="C156" i="22"/>
  <c r="N135" i="22"/>
  <c r="N160" i="22"/>
  <c r="H149" i="22"/>
  <c r="H174" i="22"/>
  <c r="H175" i="22" s="1"/>
  <c r="H134" i="22"/>
  <c r="H159" i="22"/>
  <c r="R135" i="22"/>
  <c r="R160" i="22"/>
  <c r="I144" i="22"/>
  <c r="I169" i="22"/>
  <c r="P137" i="22"/>
  <c r="P162" i="22"/>
  <c r="C139" i="22"/>
  <c r="C164" i="22"/>
  <c r="H137" i="22"/>
  <c r="H162" i="22"/>
  <c r="M139" i="22"/>
  <c r="M164" i="22"/>
  <c r="M140" i="22"/>
  <c r="M165" i="22"/>
  <c r="M148" i="22"/>
  <c r="M173" i="22"/>
  <c r="N145" i="22"/>
  <c r="N170" i="22"/>
  <c r="I148" i="22"/>
  <c r="I173" i="22"/>
  <c r="J138" i="22"/>
  <c r="J163" i="22"/>
  <c r="C135" i="22"/>
  <c r="C160" i="22"/>
  <c r="J135" i="22"/>
  <c r="J160" i="22"/>
  <c r="M38" i="22"/>
  <c r="I32" i="22"/>
  <c r="E42" i="22"/>
  <c r="Q33" i="22"/>
  <c r="M42" i="22"/>
  <c r="I47" i="22"/>
  <c r="I45" i="22"/>
  <c r="F35" i="22"/>
  <c r="K33" i="22"/>
  <c r="Q32" i="22"/>
  <c r="D38" i="22"/>
  <c r="G43" i="22"/>
  <c r="K43" i="22"/>
  <c r="E34" i="22"/>
  <c r="K41" i="22"/>
  <c r="D42" i="22"/>
  <c r="Q45" i="22"/>
  <c r="M45" i="22"/>
  <c r="N146" i="22"/>
  <c r="N171" i="22"/>
  <c r="L144" i="22"/>
  <c r="L169" i="22"/>
  <c r="C142" i="22"/>
  <c r="C167" i="22"/>
  <c r="D149" i="22"/>
  <c r="D174" i="22"/>
  <c r="D175" i="22" s="1"/>
  <c r="C149" i="22"/>
  <c r="C174" i="22"/>
  <c r="Q137" i="22"/>
  <c r="Q162" i="22"/>
  <c r="E131" i="22"/>
  <c r="E156" i="22"/>
  <c r="I134" i="22"/>
  <c r="I159" i="22"/>
  <c r="P143" i="22"/>
  <c r="P168" i="22"/>
  <c r="P145" i="22"/>
  <c r="P170" i="22"/>
  <c r="L142" i="22"/>
  <c r="L167" i="22"/>
  <c r="D139" i="22"/>
  <c r="D164" i="22"/>
  <c r="F145" i="22"/>
  <c r="F170" i="22"/>
  <c r="K138" i="22"/>
  <c r="K163" i="22"/>
  <c r="G148" i="22"/>
  <c r="G173" i="22"/>
  <c r="O141" i="22"/>
  <c r="O166" i="22"/>
  <c r="I146" i="22"/>
  <c r="I171" i="22"/>
  <c r="Q148" i="22"/>
  <c r="Q173" i="22"/>
  <c r="J143" i="22"/>
  <c r="J168" i="22"/>
  <c r="H141" i="22"/>
  <c r="H166" i="22"/>
  <c r="C141" i="22"/>
  <c r="C166" i="22"/>
  <c r="M141" i="22"/>
  <c r="M166" i="22"/>
  <c r="G138" i="22"/>
  <c r="G163" i="22"/>
  <c r="Q149" i="22"/>
  <c r="Q174" i="22"/>
  <c r="Q175" i="22" s="1"/>
  <c r="C143" i="22"/>
  <c r="C168" i="22"/>
  <c r="J131" i="22"/>
  <c r="J156" i="22"/>
  <c r="J132" i="22"/>
  <c r="J157" i="22"/>
  <c r="J140" i="22"/>
  <c r="J165" i="22"/>
  <c r="R136" i="22"/>
  <c r="R161" i="22"/>
  <c r="M135" i="22"/>
  <c r="M160" i="22"/>
  <c r="H139" i="22"/>
  <c r="H164" i="22"/>
  <c r="H148" i="22"/>
  <c r="H173" i="22"/>
  <c r="Q41" i="22"/>
  <c r="G45" i="22"/>
  <c r="N41" i="22"/>
  <c r="O43" i="22"/>
  <c r="O41" i="22"/>
  <c r="I38" i="22"/>
  <c r="J35" i="22"/>
  <c r="F39" i="22"/>
  <c r="F33" i="22"/>
  <c r="I33" i="22"/>
  <c r="M37" i="22"/>
  <c r="K45" i="22"/>
  <c r="I46" i="22"/>
  <c r="I43" i="22"/>
  <c r="Q48" i="22"/>
  <c r="Q37" i="22"/>
  <c r="Q139" i="22"/>
  <c r="Q164" i="22"/>
  <c r="G141" i="22"/>
  <c r="G166" i="22"/>
  <c r="E137" i="22"/>
  <c r="E162" i="22"/>
  <c r="C136" i="22"/>
  <c r="C161" i="22"/>
  <c r="K144" i="22"/>
  <c r="K169" i="22"/>
  <c r="R144" i="22"/>
  <c r="R169" i="22"/>
  <c r="J133" i="22"/>
  <c r="J158" i="22"/>
  <c r="E138" i="22"/>
  <c r="E163" i="22"/>
  <c r="K147" i="22"/>
  <c r="K172" i="22"/>
  <c r="M133" i="22"/>
  <c r="M158" i="22"/>
  <c r="O132" i="22"/>
  <c r="O157" i="22"/>
  <c r="I149" i="22"/>
  <c r="I174" i="22"/>
  <c r="I175" i="22" s="1"/>
  <c r="Q146" i="22"/>
  <c r="Q171" i="22"/>
  <c r="C132" i="22"/>
  <c r="C157" i="22"/>
  <c r="G144" i="22"/>
  <c r="G169" i="22"/>
  <c r="C146" i="22"/>
  <c r="C171" i="22"/>
  <c r="K141" i="22"/>
  <c r="K166" i="22"/>
  <c r="O146" i="22"/>
  <c r="O171" i="22"/>
  <c r="Q144" i="22"/>
  <c r="Q169" i="22"/>
  <c r="R143" i="22"/>
  <c r="R168" i="22"/>
  <c r="P142" i="22"/>
  <c r="P167" i="22"/>
  <c r="D134" i="22"/>
  <c r="D159" i="22"/>
  <c r="K135" i="22"/>
  <c r="K160" i="22"/>
  <c r="K143" i="22"/>
  <c r="K168" i="22"/>
  <c r="C147" i="22"/>
  <c r="C172" i="22"/>
  <c r="F142" i="22"/>
  <c r="F167" i="22"/>
  <c r="C134" i="22"/>
  <c r="C159" i="22"/>
  <c r="O135" i="22"/>
  <c r="O160" i="22"/>
  <c r="C144" i="22"/>
  <c r="C169" i="22"/>
  <c r="L134" i="22"/>
  <c r="L159" i="22"/>
  <c r="R148" i="22"/>
  <c r="R173" i="22"/>
  <c r="B24" i="22"/>
  <c r="B25" i="22" s="1"/>
  <c r="C25" i="22"/>
  <c r="C49" i="22"/>
  <c r="J38" i="22"/>
  <c r="H31" i="22"/>
  <c r="H30" i="22" s="1"/>
  <c r="H5" i="22"/>
  <c r="B121" i="22"/>
  <c r="L39" i="22"/>
  <c r="O32" i="22"/>
  <c r="R100" i="19"/>
  <c r="S99" i="19"/>
  <c r="S100" i="19" s="1"/>
  <c r="N34" i="22"/>
  <c r="B7" i="22"/>
  <c r="C32" i="22"/>
  <c r="B32" i="22" s="1"/>
  <c r="F40" i="22"/>
  <c r="D105" i="22"/>
  <c r="A79" i="22"/>
  <c r="A54" i="22"/>
  <c r="A104" i="22"/>
  <c r="U4" i="22"/>
  <c r="A29" i="22"/>
  <c r="A79" i="19"/>
  <c r="A129" i="22"/>
  <c r="U29" i="22"/>
  <c r="A4" i="22"/>
  <c r="A154" i="19"/>
  <c r="A129" i="19"/>
  <c r="U154" i="19"/>
  <c r="U104" i="19"/>
  <c r="A29" i="19"/>
  <c r="U54" i="19"/>
  <c r="U4" i="19"/>
  <c r="U129" i="19"/>
  <c r="U79" i="19"/>
  <c r="A104" i="19"/>
  <c r="U29" i="19"/>
  <c r="A54" i="19"/>
  <c r="A4" i="23"/>
  <c r="A4" i="19"/>
  <c r="J42" i="22"/>
  <c r="C125" i="22"/>
  <c r="B124" i="22"/>
  <c r="B125" i="22" s="1"/>
  <c r="R125" i="22"/>
  <c r="S124" i="22"/>
  <c r="S125" i="22" s="1"/>
  <c r="S15" i="22"/>
  <c r="R40" i="22"/>
  <c r="S40" i="22" s="1"/>
  <c r="D32" i="22"/>
  <c r="H39" i="22"/>
  <c r="L44" i="22"/>
  <c r="O38" i="22"/>
  <c r="J25" i="22"/>
  <c r="J49" i="22"/>
  <c r="J50" i="22" s="1"/>
  <c r="H35" i="22"/>
  <c r="O34" i="22"/>
  <c r="H41" i="22"/>
  <c r="S111" i="22"/>
  <c r="F34" i="22"/>
  <c r="S118" i="22"/>
  <c r="B119" i="22"/>
  <c r="B17" i="22"/>
  <c r="C42" i="22"/>
  <c r="B42" i="22" s="1"/>
  <c r="B115" i="22"/>
  <c r="D25" i="22"/>
  <c r="D49" i="22"/>
  <c r="D50" i="22" s="1"/>
  <c r="B113" i="22"/>
  <c r="B9" i="22"/>
  <c r="C34" i="22"/>
  <c r="B34" i="22" s="1"/>
  <c r="L25" i="22"/>
  <c r="L49" i="22"/>
  <c r="L50" i="22" s="1"/>
  <c r="B99" i="19"/>
  <c r="B100" i="19" s="1"/>
  <c r="C100" i="19"/>
  <c r="O40" i="22"/>
  <c r="D47" i="22"/>
  <c r="G40" i="22"/>
  <c r="R105" i="22"/>
  <c r="S106" i="22"/>
  <c r="S105" i="22" s="1"/>
  <c r="P31" i="22"/>
  <c r="P30" i="22" s="1"/>
  <c r="P5" i="22"/>
  <c r="S19" i="22"/>
  <c r="R44" i="22"/>
  <c r="S44" i="22" s="1"/>
  <c r="H47" i="22"/>
  <c r="F5" i="22"/>
  <c r="F31" i="22"/>
  <c r="F30" i="22" s="1"/>
  <c r="D36" i="22"/>
  <c r="Q125" i="22"/>
  <c r="H125" i="22"/>
  <c r="M32" i="22"/>
  <c r="L43" i="22"/>
  <c r="J40" i="22"/>
  <c r="S116" i="22"/>
  <c r="E48" i="22"/>
  <c r="N105" i="22"/>
  <c r="J34" i="22"/>
  <c r="M39" i="22"/>
  <c r="B20" i="22"/>
  <c r="C45" i="22"/>
  <c r="B45" i="22" s="1"/>
  <c r="S8" i="22"/>
  <c r="R33" i="22"/>
  <c r="S33" i="22" s="1"/>
  <c r="K34" i="22"/>
  <c r="H32" i="22"/>
  <c r="B123" i="22"/>
  <c r="E5" i="22"/>
  <c r="E31" i="22"/>
  <c r="E30" i="22" s="1"/>
  <c r="R37" i="22"/>
  <c r="S37" i="22" s="1"/>
  <c r="S12" i="22"/>
  <c r="I5" i="22"/>
  <c r="I31" i="22"/>
  <c r="I30" i="22" s="1"/>
  <c r="K125" i="22"/>
  <c r="Q105" i="22"/>
  <c r="G44" i="22"/>
  <c r="N46" i="22"/>
  <c r="C36" i="22"/>
  <c r="B36" i="22" s="1"/>
  <c r="B11" i="22"/>
  <c r="B6" i="22"/>
  <c r="B5" i="22" s="1"/>
  <c r="C5" i="22"/>
  <c r="C31" i="22"/>
  <c r="M36" i="22"/>
  <c r="N35" i="22"/>
  <c r="S7" i="22"/>
  <c r="R32" i="22"/>
  <c r="S32" i="22" s="1"/>
  <c r="S21" i="22"/>
  <c r="R46" i="22"/>
  <c r="S46" i="22" s="1"/>
  <c r="D43" i="22"/>
  <c r="G38" i="22"/>
  <c r="P40" i="22"/>
  <c r="B81" i="19"/>
  <c r="B80" i="19" s="1"/>
  <c r="C80" i="19"/>
  <c r="B78" i="19"/>
  <c r="B103" i="22"/>
  <c r="B3" i="22"/>
  <c r="V3" i="22"/>
  <c r="B53" i="22"/>
  <c r="V28" i="22"/>
  <c r="B28" i="22"/>
  <c r="B78" i="22"/>
  <c r="B128" i="22"/>
  <c r="V153" i="19"/>
  <c r="B128" i="19"/>
  <c r="V128" i="19"/>
  <c r="V78" i="19"/>
  <c r="V103" i="19"/>
  <c r="V28" i="19"/>
  <c r="B53" i="19"/>
  <c r="B28" i="19"/>
  <c r="V53" i="19"/>
  <c r="V3" i="19"/>
  <c r="B103" i="19"/>
  <c r="B3" i="19"/>
  <c r="B3" i="23"/>
  <c r="N125" i="22"/>
  <c r="S24" i="22"/>
  <c r="S25" i="22" s="1"/>
  <c r="R49" i="22"/>
  <c r="R25" i="22"/>
  <c r="H36" i="22"/>
  <c r="J32" i="22"/>
  <c r="R45" i="22"/>
  <c r="S45" i="22" s="1"/>
  <c r="S20" i="22"/>
  <c r="J105" i="22"/>
  <c r="L47" i="22"/>
  <c r="N39" i="22"/>
  <c r="P35" i="22"/>
  <c r="M25" i="22"/>
  <c r="M49" i="22"/>
  <c r="M50" i="22" s="1"/>
  <c r="S6" i="22"/>
  <c r="S5" i="22" s="1"/>
  <c r="R5" i="22"/>
  <c r="R31" i="22"/>
  <c r="E35" i="22"/>
  <c r="O33" i="22"/>
  <c r="P36" i="22"/>
  <c r="B22" i="22"/>
  <c r="C47" i="22"/>
  <c r="B47" i="22" s="1"/>
  <c r="B118" i="22"/>
  <c r="I125" i="22"/>
  <c r="S9" i="22"/>
  <c r="R34" i="22"/>
  <c r="S34" i="22" s="1"/>
  <c r="P39" i="22"/>
  <c r="L105" i="22"/>
  <c r="G46" i="22"/>
  <c r="B110" i="22"/>
  <c r="F46" i="22"/>
  <c r="N38" i="22"/>
  <c r="N25" i="22"/>
  <c r="N49" i="22"/>
  <c r="N50" i="22" s="1"/>
  <c r="D35" i="22"/>
  <c r="G34" i="22"/>
  <c r="G125" i="22"/>
  <c r="E125" i="22"/>
  <c r="H45" i="22"/>
  <c r="S113" i="22"/>
  <c r="F36" i="22"/>
  <c r="G32" i="22"/>
  <c r="S120" i="22"/>
  <c r="H105" i="22"/>
  <c r="J31" i="22"/>
  <c r="J30" i="22" s="1"/>
  <c r="J5" i="22"/>
  <c r="L40" i="22"/>
  <c r="B21" i="22"/>
  <c r="C46" i="22"/>
  <c r="B46" i="22" s="1"/>
  <c r="M35" i="22"/>
  <c r="M40" i="22"/>
  <c r="B16" i="22"/>
  <c r="C41" i="22"/>
  <c r="B41" i="22" s="1"/>
  <c r="E36" i="22"/>
  <c r="B14" i="22"/>
  <c r="C39" i="22"/>
  <c r="B39" i="22" s="1"/>
  <c r="O105" i="22"/>
  <c r="D46" i="22"/>
  <c r="G105" i="22"/>
  <c r="M44" i="22"/>
  <c r="B112" i="22"/>
  <c r="O36" i="22"/>
  <c r="P42" i="22"/>
  <c r="K46" i="22"/>
  <c r="M125" i="22"/>
  <c r="K105" i="22"/>
  <c r="M47" i="22"/>
  <c r="P32" i="22"/>
  <c r="M105" i="22"/>
  <c r="P38" i="22"/>
  <c r="P125" i="22"/>
  <c r="B107" i="22"/>
  <c r="R42" i="22"/>
  <c r="S42" i="22" s="1"/>
  <c r="S17" i="22"/>
  <c r="H43" i="22"/>
  <c r="L46" i="22"/>
  <c r="O42" i="22"/>
  <c r="B122" i="22"/>
  <c r="O49" i="22"/>
  <c r="O50" i="22" s="1"/>
  <c r="O25" i="22"/>
  <c r="S114" i="22"/>
  <c r="L35" i="22"/>
  <c r="J36" i="22"/>
  <c r="D5" i="22"/>
  <c r="D31" i="22"/>
  <c r="D30" i="22" s="1"/>
  <c r="M48" i="22"/>
  <c r="C43" i="22"/>
  <c r="B43" i="22" s="1"/>
  <c r="B18" i="22"/>
  <c r="E40" i="22"/>
  <c r="I49" i="22"/>
  <c r="I50" i="22" s="1"/>
  <c r="I25" i="22"/>
  <c r="N48" i="22"/>
  <c r="H37" i="22"/>
  <c r="S109" i="22"/>
  <c r="G48" i="22"/>
  <c r="S110" i="22"/>
  <c r="N40" i="22"/>
  <c r="H33" i="22"/>
  <c r="L5" i="22"/>
  <c r="L31" i="22"/>
  <c r="L30" i="22" s="1"/>
  <c r="H48" i="22"/>
  <c r="L36" i="22"/>
  <c r="O44" i="22"/>
  <c r="F49" i="22"/>
  <c r="F50" i="22" s="1"/>
  <c r="F25" i="22"/>
  <c r="B106" i="22"/>
  <c r="B105" i="22" s="1"/>
  <c r="C105" i="22"/>
  <c r="C35" i="22"/>
  <c r="B35" i="22" s="1"/>
  <c r="B10" i="22"/>
  <c r="N42" i="22"/>
  <c r="S23" i="22"/>
  <c r="R48" i="22"/>
  <c r="S48" i="22" s="1"/>
  <c r="B108" i="22"/>
  <c r="D40" i="22"/>
  <c r="P46" i="22"/>
  <c r="S122" i="22"/>
  <c r="D39" i="22"/>
  <c r="G36" i="22"/>
  <c r="J44" i="22"/>
  <c r="K38" i="22"/>
  <c r="G25" i="22"/>
  <c r="G49" i="22"/>
  <c r="G50" i="22" s="1"/>
  <c r="E25" i="22"/>
  <c r="E49" i="22"/>
  <c r="E50" i="22" s="1"/>
  <c r="S13" i="22"/>
  <c r="R38" i="22"/>
  <c r="S38" i="22" s="1"/>
  <c r="P41" i="22"/>
  <c r="B116" i="22"/>
  <c r="D48" i="22"/>
  <c r="B114" i="22"/>
  <c r="B12" i="22"/>
  <c r="C37" i="22"/>
  <c r="B37" i="22" s="1"/>
  <c r="E32" i="22"/>
  <c r="O48" i="22"/>
  <c r="E39" i="22"/>
  <c r="G42" i="22"/>
  <c r="K5" i="22"/>
  <c r="K31" i="22"/>
  <c r="K30" i="22" s="1"/>
  <c r="M5" i="22"/>
  <c r="M31" i="22"/>
  <c r="M30" i="22" s="1"/>
  <c r="P25" i="22"/>
  <c r="P49" i="22"/>
  <c r="P50" i="22" s="1"/>
  <c r="S117" i="22"/>
  <c r="P47" i="22"/>
  <c r="O125" i="22"/>
  <c r="H34" i="22"/>
  <c r="S14" i="22"/>
  <c r="R39" i="22"/>
  <c r="S39" i="22" s="1"/>
  <c r="F32" i="22"/>
  <c r="N43" i="22"/>
  <c r="S10" i="22"/>
  <c r="R35" i="22"/>
  <c r="S35" i="22" s="1"/>
  <c r="N44" i="22"/>
  <c r="E43" i="22"/>
  <c r="N36" i="22"/>
  <c r="F125" i="22"/>
  <c r="S123" i="22"/>
  <c r="B8" i="22"/>
  <c r="C33" i="22"/>
  <c r="B33" i="22" s="1"/>
  <c r="S22" i="22"/>
  <c r="R47" i="22"/>
  <c r="S47" i="22" s="1"/>
  <c r="J48" i="22"/>
  <c r="K40" i="22"/>
  <c r="H38" i="22"/>
  <c r="M43" i="22"/>
  <c r="S115" i="22"/>
  <c r="F38" i="22"/>
  <c r="P45" i="22"/>
  <c r="J125" i="22"/>
  <c r="P43" i="22"/>
  <c r="E47" i="22"/>
  <c r="S11" i="22"/>
  <c r="R36" i="22"/>
  <c r="S36" i="22" s="1"/>
  <c r="S18" i="22"/>
  <c r="R43" i="22"/>
  <c r="S43" i="22" s="1"/>
  <c r="B19" i="22"/>
  <c r="C44" i="22"/>
  <c r="B44" i="22" s="1"/>
  <c r="B117" i="22"/>
  <c r="L48" i="22"/>
  <c r="S81" i="19"/>
  <c r="S80" i="19" s="1"/>
  <c r="R80" i="19"/>
  <c r="B15" i="22"/>
  <c r="C40" i="22"/>
  <c r="B40" i="22" s="1"/>
  <c r="D125" i="22"/>
  <c r="O5" i="22"/>
  <c r="O31" i="22"/>
  <c r="O30" i="22" s="1"/>
  <c r="B13" i="22"/>
  <c r="C38" i="22"/>
  <c r="B38" i="22" s="1"/>
  <c r="G31" i="22"/>
  <c r="G30" i="22" s="1"/>
  <c r="G5" i="22"/>
  <c r="B109" i="22"/>
  <c r="L125" i="22"/>
  <c r="P48" i="22"/>
  <c r="P34" i="22"/>
  <c r="K44" i="22"/>
  <c r="H42" i="22"/>
  <c r="P105" i="22"/>
  <c r="S119" i="22"/>
  <c r="F42" i="22"/>
  <c r="P44" i="22"/>
  <c r="F105" i="22"/>
  <c r="O46" i="22"/>
  <c r="Q49" i="22"/>
  <c r="Q50" i="22" s="1"/>
  <c r="Q25" i="22"/>
  <c r="H25" i="22"/>
  <c r="H49" i="22"/>
  <c r="H50" i="22" s="1"/>
  <c r="N47" i="22"/>
  <c r="R41" i="22"/>
  <c r="S41" i="22" s="1"/>
  <c r="S16" i="22"/>
  <c r="K36" i="22"/>
  <c r="N5" i="22"/>
  <c r="N31" i="22"/>
  <c r="N30" i="22" s="1"/>
  <c r="B120" i="22"/>
  <c r="S108" i="22"/>
  <c r="E44" i="22"/>
  <c r="B23" i="22"/>
  <c r="C48" i="22"/>
  <c r="B48" i="22" s="1"/>
  <c r="E105" i="22"/>
  <c r="S112" i="22"/>
  <c r="I105" i="22"/>
  <c r="K49" i="22"/>
  <c r="K50" i="22" s="1"/>
  <c r="K25" i="22"/>
  <c r="Q5" i="22"/>
  <c r="Q31" i="22"/>
  <c r="Q30" i="22" s="1"/>
  <c r="K48" i="22"/>
  <c r="H46" i="22"/>
  <c r="D44" i="22"/>
  <c r="B111" i="22"/>
  <c r="F48" i="22"/>
  <c r="L32" i="22"/>
  <c r="N32" i="22"/>
  <c r="K32" i="22"/>
  <c r="S107" i="22"/>
  <c r="S121" i="22"/>
  <c r="F44" i="22"/>
  <c r="K42" i="22"/>
  <c r="H40" i="22"/>
  <c r="J46" i="22"/>
  <c r="S64" i="1"/>
  <c r="S18" i="21" s="1"/>
  <c r="C40" i="21"/>
  <c r="F40" i="21" s="1"/>
  <c r="O189" i="1"/>
  <c r="C42" i="21"/>
  <c r="F42" i="21" s="1"/>
  <c r="C35" i="21"/>
  <c r="F35" i="21" s="1"/>
  <c r="S173" i="1"/>
  <c r="S180" i="1"/>
  <c r="I160" i="1"/>
  <c r="F164" i="1"/>
  <c r="I149" i="1"/>
  <c r="I162" i="1"/>
  <c r="I146" i="1"/>
  <c r="I155" i="1"/>
  <c r="A85" i="1"/>
  <c r="A46" i="21" s="1"/>
  <c r="A45" i="21"/>
  <c r="S183" i="1"/>
  <c r="E189" i="1"/>
  <c r="S171" i="1"/>
  <c r="P189" i="1"/>
  <c r="S186" i="1"/>
  <c r="C43" i="21"/>
  <c r="F43" i="21" s="1"/>
  <c r="K189" i="1"/>
  <c r="F189" i="1"/>
  <c r="S175" i="1"/>
  <c r="S174" i="1"/>
  <c r="S176" i="1"/>
  <c r="C33" i="21"/>
  <c r="F33" i="21" s="1"/>
  <c r="G164" i="1"/>
  <c r="I153" i="1"/>
  <c r="I150" i="1"/>
  <c r="I159" i="1"/>
  <c r="A239" i="1"/>
  <c r="E46" i="21" s="1"/>
  <c r="E45" i="21"/>
  <c r="S89" i="1"/>
  <c r="S19" i="21" s="1"/>
  <c r="Q189" i="1"/>
  <c r="L189" i="1"/>
  <c r="G189" i="1"/>
  <c r="S179" i="1"/>
  <c r="C45" i="21"/>
  <c r="C32" i="21"/>
  <c r="F32" i="21" s="1"/>
  <c r="S170" i="1"/>
  <c r="S169" i="1" s="1"/>
  <c r="C27" i="21"/>
  <c r="F27" i="21" s="1"/>
  <c r="S181" i="1"/>
  <c r="C38" i="21"/>
  <c r="F38" i="21" s="1"/>
  <c r="S172" i="1"/>
  <c r="C29" i="21"/>
  <c r="F29" i="21" s="1"/>
  <c r="I157" i="1"/>
  <c r="I154" i="1"/>
  <c r="I147" i="1"/>
  <c r="S218" i="1"/>
  <c r="S22" i="21" s="1"/>
  <c r="C44" i="21"/>
  <c r="F44" i="21" s="1"/>
  <c r="D189" i="1"/>
  <c r="S185" i="1"/>
  <c r="J189" i="1"/>
  <c r="S178" i="1"/>
  <c r="C30" i="21"/>
  <c r="F30" i="21" s="1"/>
  <c r="C37" i="21"/>
  <c r="F37" i="21" s="1"/>
  <c r="S193" i="1"/>
  <c r="S21" i="21" s="1"/>
  <c r="A214" i="1"/>
  <c r="D46" i="21" s="1"/>
  <c r="D45" i="21"/>
  <c r="A110" i="1"/>
  <c r="B46" i="21" s="1"/>
  <c r="B45" i="21"/>
  <c r="I189" i="1"/>
  <c r="S187" i="1"/>
  <c r="C28" i="21"/>
  <c r="F28" i="21" s="1"/>
  <c r="H189" i="1"/>
  <c r="C189" i="1"/>
  <c r="C36" i="21"/>
  <c r="F36" i="21" s="1"/>
  <c r="N189" i="1"/>
  <c r="S184" i="1"/>
  <c r="C41" i="21"/>
  <c r="F41" i="21" s="1"/>
  <c r="S182" i="1"/>
  <c r="C39" i="21"/>
  <c r="F39" i="21" s="1"/>
  <c r="S177" i="1"/>
  <c r="C34" i="21"/>
  <c r="F34" i="21" s="1"/>
  <c r="I156" i="1"/>
  <c r="C164" i="1"/>
  <c r="I148" i="1"/>
  <c r="I152" i="1"/>
  <c r="I161" i="1"/>
  <c r="I145" i="1"/>
  <c r="E164" i="1"/>
  <c r="I158" i="1"/>
  <c r="D164" i="1"/>
  <c r="I151" i="1"/>
  <c r="S168" i="1"/>
  <c r="S179" i="19" s="1"/>
  <c r="A189" i="1"/>
  <c r="A200" i="19" s="1"/>
  <c r="G4" i="20"/>
  <c r="G10" i="20"/>
  <c r="G23" i="20"/>
  <c r="G6" i="20"/>
  <c r="G19" i="20"/>
  <c r="G15" i="20"/>
  <c r="G24" i="20"/>
  <c r="G9" i="20"/>
  <c r="G11" i="20"/>
  <c r="G20" i="20"/>
  <c r="G13" i="20"/>
  <c r="A164" i="1"/>
  <c r="G27" i="20" s="1"/>
  <c r="G26" i="20"/>
  <c r="G7" i="20"/>
  <c r="G16" i="20"/>
  <c r="G14" i="20"/>
  <c r="G22" i="20"/>
  <c r="G12" i="20"/>
  <c r="G17" i="20"/>
  <c r="G21" i="20"/>
  <c r="G25" i="20"/>
  <c r="G18" i="20"/>
  <c r="G8" i="20"/>
  <c r="A137" i="1"/>
  <c r="D27" i="20" s="1"/>
  <c r="D26" i="20"/>
  <c r="P137" i="1"/>
  <c r="Q136" i="1"/>
  <c r="Q137" i="1" s="1"/>
  <c r="K277" i="1"/>
  <c r="K278" i="1" s="1"/>
  <c r="J278" i="1"/>
  <c r="S188" i="1"/>
  <c r="S189" i="1" s="1"/>
  <c r="R189" i="1"/>
  <c r="I163" i="1"/>
  <c r="H164" i="1"/>
  <c r="S263" i="1"/>
  <c r="R264" i="1"/>
  <c r="F30" i="1"/>
  <c r="G29" i="1"/>
  <c r="G30" i="1" s="1"/>
  <c r="S213" i="1"/>
  <c r="S214" i="1" s="1"/>
  <c r="R214" i="1"/>
  <c r="S109" i="1"/>
  <c r="S110" i="1" s="1"/>
  <c r="R110" i="1"/>
  <c r="R60" i="1"/>
  <c r="S59" i="1"/>
  <c r="S84" i="1"/>
  <c r="S85" i="1" s="1"/>
  <c r="R85" i="1"/>
  <c r="S238" i="1"/>
  <c r="S239" i="1" s="1"/>
  <c r="R239" i="1"/>
  <c r="F45" i="21" l="1"/>
  <c r="U25" i="23"/>
  <c r="U50" i="23"/>
  <c r="AM4" i="23"/>
  <c r="AM29" i="23"/>
  <c r="S20" i="21"/>
  <c r="S23" i="21" s="1"/>
  <c r="U75" i="24"/>
  <c r="U200" i="22"/>
  <c r="U175" i="22"/>
  <c r="U100" i="22"/>
  <c r="U125" i="24"/>
  <c r="U150" i="22"/>
  <c r="U75" i="22"/>
  <c r="A275" i="22"/>
  <c r="A200" i="24"/>
  <c r="A250" i="22"/>
  <c r="A225" i="22"/>
  <c r="A175" i="24"/>
  <c r="U175" i="24"/>
  <c r="A150" i="24"/>
  <c r="AM54" i="24"/>
  <c r="AM179" i="22"/>
  <c r="AM104" i="24"/>
  <c r="AM129" i="22"/>
  <c r="AM154" i="22"/>
  <c r="AM79" i="22"/>
  <c r="AM54" i="22"/>
  <c r="S179" i="24"/>
  <c r="S254" i="22"/>
  <c r="S229" i="22"/>
  <c r="S204" i="22"/>
  <c r="S154" i="24"/>
  <c r="AM154" i="24"/>
  <c r="S129" i="24"/>
  <c r="S157" i="22"/>
  <c r="D155" i="22"/>
  <c r="S166" i="22"/>
  <c r="B170" i="22"/>
  <c r="M155" i="22"/>
  <c r="S158" i="22"/>
  <c r="K155" i="22"/>
  <c r="I155" i="22"/>
  <c r="N155" i="22"/>
  <c r="S168" i="22"/>
  <c r="B171" i="22"/>
  <c r="B157" i="22"/>
  <c r="S169" i="22"/>
  <c r="B161" i="22"/>
  <c r="J155" i="22"/>
  <c r="B160" i="22"/>
  <c r="B164" i="22"/>
  <c r="S163" i="22"/>
  <c r="Q155" i="22"/>
  <c r="S172" i="22"/>
  <c r="B158" i="22"/>
  <c r="F155" i="22"/>
  <c r="B173" i="22"/>
  <c r="S162" i="22"/>
  <c r="B162" i="22"/>
  <c r="S159" i="22"/>
  <c r="S171" i="22"/>
  <c r="S167" i="22"/>
  <c r="S164" i="22"/>
  <c r="G155" i="22"/>
  <c r="P155" i="22"/>
  <c r="S165" i="22"/>
  <c r="O155" i="22"/>
  <c r="S173" i="22"/>
  <c r="B169" i="22"/>
  <c r="B159" i="22"/>
  <c r="B172" i="22"/>
  <c r="S161" i="22"/>
  <c r="B168" i="22"/>
  <c r="B166" i="22"/>
  <c r="E155" i="22"/>
  <c r="B167" i="22"/>
  <c r="S160" i="22"/>
  <c r="L155" i="22"/>
  <c r="H155" i="22"/>
  <c r="B163" i="22"/>
  <c r="S170" i="22"/>
  <c r="B165" i="22"/>
  <c r="D105" i="24"/>
  <c r="B122" i="24"/>
  <c r="N125" i="24"/>
  <c r="O105" i="24"/>
  <c r="P125" i="24"/>
  <c r="E125" i="24"/>
  <c r="S117" i="24"/>
  <c r="M105" i="24"/>
  <c r="B119" i="24"/>
  <c r="B121" i="24"/>
  <c r="F125" i="24"/>
  <c r="H105" i="24"/>
  <c r="B117" i="24"/>
  <c r="S109" i="24"/>
  <c r="Q105" i="24"/>
  <c r="C105" i="24"/>
  <c r="B106" i="24"/>
  <c r="B105" i="24" s="1"/>
  <c r="S124" i="24"/>
  <c r="S125" i="24" s="1"/>
  <c r="R125" i="24"/>
  <c r="B115" i="24"/>
  <c r="B118" i="24"/>
  <c r="S111" i="24"/>
  <c r="B123" i="24"/>
  <c r="AM4" i="24"/>
  <c r="S79" i="24"/>
  <c r="S104" i="24"/>
  <c r="AM29" i="24"/>
  <c r="S54" i="24"/>
  <c r="S29" i="24"/>
  <c r="S4" i="24"/>
  <c r="S179" i="22"/>
  <c r="S154" i="22"/>
  <c r="AM104" i="22"/>
  <c r="R30" i="24"/>
  <c r="S31" i="24"/>
  <c r="S30" i="24" s="1"/>
  <c r="R50" i="24"/>
  <c r="S49" i="24"/>
  <c r="S50" i="24" s="1"/>
  <c r="A125" i="24"/>
  <c r="A100" i="24"/>
  <c r="A25" i="24"/>
  <c r="U50" i="24"/>
  <c r="U25" i="24"/>
  <c r="A75" i="24"/>
  <c r="A50" i="24"/>
  <c r="A175" i="22"/>
  <c r="U125" i="22"/>
  <c r="A200" i="22"/>
  <c r="B31" i="24"/>
  <c r="B30" i="24" s="1"/>
  <c r="C30" i="24"/>
  <c r="C50" i="24"/>
  <c r="B49" i="24"/>
  <c r="B50" i="24" s="1"/>
  <c r="S156" i="22"/>
  <c r="S155" i="22" s="1"/>
  <c r="R155" i="22"/>
  <c r="S174" i="22"/>
  <c r="S175" i="22" s="1"/>
  <c r="R175" i="22"/>
  <c r="C175" i="22"/>
  <c r="B174" i="22"/>
  <c r="B175" i="22" s="1"/>
  <c r="C155" i="22"/>
  <c r="B156" i="22"/>
  <c r="B155" i="22" s="1"/>
  <c r="E21" i="20"/>
  <c r="E22" i="20"/>
  <c r="E20" i="20"/>
  <c r="B6" i="20"/>
  <c r="B19" i="20"/>
  <c r="E8" i="20"/>
  <c r="B10" i="20"/>
  <c r="S49" i="22"/>
  <c r="S50" i="22" s="1"/>
  <c r="R50" i="22"/>
  <c r="B15" i="20"/>
  <c r="B17" i="20"/>
  <c r="B8" i="20"/>
  <c r="B18" i="20"/>
  <c r="B49" i="22"/>
  <c r="B50" i="22" s="1"/>
  <c r="C50" i="22"/>
  <c r="A75" i="22"/>
  <c r="A100" i="19"/>
  <c r="A125" i="22"/>
  <c r="A25" i="22"/>
  <c r="U25" i="22"/>
  <c r="A150" i="22"/>
  <c r="U50" i="22"/>
  <c r="A50" i="22"/>
  <c r="A100" i="22"/>
  <c r="A175" i="19"/>
  <c r="U175" i="19"/>
  <c r="A150" i="19"/>
  <c r="U150" i="19"/>
  <c r="U100" i="19"/>
  <c r="U125" i="19"/>
  <c r="U50" i="19"/>
  <c r="A75" i="19"/>
  <c r="A50" i="19"/>
  <c r="U75" i="19"/>
  <c r="U25" i="19"/>
  <c r="A125" i="19"/>
  <c r="A25" i="19"/>
  <c r="A25" i="23"/>
  <c r="C46" i="21"/>
  <c r="F46" i="21" s="1"/>
  <c r="E13" i="20"/>
  <c r="B22" i="20"/>
  <c r="B9" i="20"/>
  <c r="E23" i="20"/>
  <c r="B5" i="20"/>
  <c r="B11" i="20"/>
  <c r="E16" i="20"/>
  <c r="E10" i="20"/>
  <c r="E9" i="20"/>
  <c r="B7" i="20"/>
  <c r="E26" i="20"/>
  <c r="S54" i="22"/>
  <c r="S29" i="22"/>
  <c r="S129" i="22"/>
  <c r="S4" i="22"/>
  <c r="S79" i="19"/>
  <c r="S79" i="22"/>
  <c r="AM29" i="22"/>
  <c r="AM4" i="22"/>
  <c r="S104" i="22"/>
  <c r="AM154" i="19"/>
  <c r="S129" i="19"/>
  <c r="S154" i="19"/>
  <c r="AM54" i="19"/>
  <c r="AM129" i="19"/>
  <c r="AM79" i="19"/>
  <c r="S104" i="19"/>
  <c r="AM104" i="19"/>
  <c r="AM29" i="19"/>
  <c r="S54" i="19"/>
  <c r="S29" i="19"/>
  <c r="AM4" i="19"/>
  <c r="S4" i="23"/>
  <c r="S4" i="19"/>
  <c r="B25" i="20"/>
  <c r="B20" i="20"/>
  <c r="E5" i="20"/>
  <c r="B14" i="20"/>
  <c r="B23" i="20"/>
  <c r="B27" i="20"/>
  <c r="E6" i="20"/>
  <c r="E11" i="20"/>
  <c r="S31" i="22"/>
  <c r="S30" i="22" s="1"/>
  <c r="R30" i="22"/>
  <c r="B13" i="20"/>
  <c r="E12" i="20"/>
  <c r="C30" i="22"/>
  <c r="B31" i="22"/>
  <c r="B30" i="22" s="1"/>
  <c r="B24" i="20"/>
  <c r="E17" i="20"/>
  <c r="E18" i="20"/>
  <c r="B21" i="20"/>
  <c r="B12" i="20"/>
  <c r="E27" i="20"/>
  <c r="E25" i="20"/>
  <c r="B26" i="20"/>
  <c r="E14" i="20"/>
  <c r="E7" i="20"/>
  <c r="E15" i="20"/>
  <c r="B16" i="20"/>
  <c r="E19" i="20"/>
  <c r="E24" i="20"/>
  <c r="S264" i="1"/>
  <c r="P16" i="23" s="1"/>
  <c r="S60" i="1"/>
  <c r="I164" i="1"/>
  <c r="H17" i="20" s="1"/>
  <c r="C13" i="23" l="1"/>
  <c r="D10" i="23"/>
  <c r="E7" i="23"/>
  <c r="E23" i="23"/>
  <c r="N21" i="23"/>
  <c r="G17" i="23"/>
  <c r="H14" i="23"/>
  <c r="I11" i="23"/>
  <c r="F12" i="23"/>
  <c r="R19" i="23"/>
  <c r="K21" i="23"/>
  <c r="L18" i="23"/>
  <c r="M15" i="23"/>
  <c r="J10" i="23"/>
  <c r="O9" i="23"/>
  <c r="P6" i="23"/>
  <c r="P22" i="23"/>
  <c r="Q19" i="23"/>
  <c r="N8" i="23"/>
  <c r="Q17" i="23"/>
  <c r="C22" i="23"/>
  <c r="D19" i="23"/>
  <c r="E16" i="23"/>
  <c r="J12" i="23"/>
  <c r="G10" i="23"/>
  <c r="H7" i="23"/>
  <c r="H23" i="23"/>
  <c r="I20" i="23"/>
  <c r="N10" i="23"/>
  <c r="K14" i="23"/>
  <c r="L11" i="23"/>
  <c r="M8" i="23"/>
  <c r="M24" i="23"/>
  <c r="R8" i="23"/>
  <c r="O18" i="23"/>
  <c r="P15" i="23"/>
  <c r="Q12" i="23"/>
  <c r="F18" i="23"/>
  <c r="C6" i="23"/>
  <c r="F22" i="23"/>
  <c r="C7" i="23"/>
  <c r="C23" i="23"/>
  <c r="D20" i="23"/>
  <c r="E17" i="23"/>
  <c r="J16" i="23"/>
  <c r="G11" i="23"/>
  <c r="H8" i="23"/>
  <c r="H24" i="23"/>
  <c r="I21" i="23"/>
  <c r="N14" i="23"/>
  <c r="K15" i="23"/>
  <c r="L12" i="23"/>
  <c r="M9" i="23"/>
  <c r="N6" i="23"/>
  <c r="R12" i="23"/>
  <c r="O19" i="23"/>
  <c r="C8" i="23"/>
  <c r="C24" i="23"/>
  <c r="D21" i="23"/>
  <c r="E18" i="23"/>
  <c r="J20" i="23"/>
  <c r="G12" i="23"/>
  <c r="H9" i="23"/>
  <c r="I6" i="23"/>
  <c r="I22" i="23"/>
  <c r="N18" i="23"/>
  <c r="K16" i="23"/>
  <c r="L13" i="23"/>
  <c r="M10" i="23"/>
  <c r="F9" i="23"/>
  <c r="R16" i="23"/>
  <c r="O20" i="23"/>
  <c r="P17" i="23"/>
  <c r="Q14" i="23"/>
  <c r="J7" i="23"/>
  <c r="C17" i="23"/>
  <c r="D14" i="23"/>
  <c r="E11" i="23"/>
  <c r="F11" i="23"/>
  <c r="R18" i="23"/>
  <c r="G21" i="23"/>
  <c r="H18" i="23"/>
  <c r="I15" i="23"/>
  <c r="J9" i="23"/>
  <c r="K9" i="23"/>
  <c r="L6" i="23"/>
  <c r="L22" i="23"/>
  <c r="M19" i="23"/>
  <c r="N7" i="23"/>
  <c r="O13" i="23"/>
  <c r="P10" i="23"/>
  <c r="Q7" i="23"/>
  <c r="Q23" i="23"/>
  <c r="N24" i="23"/>
  <c r="R6" i="23"/>
  <c r="C10" i="23"/>
  <c r="D7" i="23"/>
  <c r="D23" i="23"/>
  <c r="E20" i="23"/>
  <c r="N9" i="23"/>
  <c r="G14" i="23"/>
  <c r="H11" i="23"/>
  <c r="I8" i="23"/>
  <c r="I24" i="23"/>
  <c r="R7" i="23"/>
  <c r="K18" i="23"/>
  <c r="L15" i="23"/>
  <c r="M12" i="23"/>
  <c r="F17" i="23"/>
  <c r="R24" i="23"/>
  <c r="O22" i="23"/>
  <c r="P19" i="23"/>
  <c r="Q16" i="23"/>
  <c r="J15" i="23"/>
  <c r="P20" i="23"/>
  <c r="J19" i="23"/>
  <c r="C11" i="23"/>
  <c r="D8" i="23"/>
  <c r="D24" i="23"/>
  <c r="E21" i="23"/>
  <c r="N13" i="23"/>
  <c r="G15" i="23"/>
  <c r="H12" i="23"/>
  <c r="I9" i="23"/>
  <c r="J6" i="23"/>
  <c r="R11" i="23"/>
  <c r="K19" i="23"/>
  <c r="L16" i="23"/>
  <c r="M13" i="23"/>
  <c r="F21" i="23"/>
  <c r="O7" i="23"/>
  <c r="O23" i="23"/>
  <c r="C12" i="23"/>
  <c r="D9" i="23"/>
  <c r="E6" i="23"/>
  <c r="E22" i="23"/>
  <c r="N17" i="23"/>
  <c r="G16" i="23"/>
  <c r="H13" i="23"/>
  <c r="I10" i="23"/>
  <c r="F8" i="23"/>
  <c r="R15" i="23"/>
  <c r="K20" i="23"/>
  <c r="L17" i="23"/>
  <c r="M14" i="23"/>
  <c r="G6" i="23"/>
  <c r="O8" i="23"/>
  <c r="O24" i="23"/>
  <c r="P21" i="23"/>
  <c r="Q18" i="23"/>
  <c r="J23" i="23"/>
  <c r="C21" i="23"/>
  <c r="D18" i="23"/>
  <c r="E15" i="23"/>
  <c r="J8" i="23"/>
  <c r="G9" i="23"/>
  <c r="H6" i="23"/>
  <c r="H22" i="23"/>
  <c r="I19" i="23"/>
  <c r="K6" i="23"/>
  <c r="K13" i="23"/>
  <c r="L10" i="23"/>
  <c r="M7" i="23"/>
  <c r="M23" i="23"/>
  <c r="N23" i="23"/>
  <c r="O17" i="23"/>
  <c r="P14" i="23"/>
  <c r="Q11" i="23"/>
  <c r="F14" i="23"/>
  <c r="R21" i="23"/>
  <c r="C14" i="23"/>
  <c r="D11" i="23"/>
  <c r="E8" i="23"/>
  <c r="E24" i="23"/>
  <c r="O6" i="23"/>
  <c r="G18" i="23"/>
  <c r="H15" i="23"/>
  <c r="I12" i="23"/>
  <c r="F16" i="23"/>
  <c r="R23" i="23"/>
  <c r="K22" i="23"/>
  <c r="L19" i="23"/>
  <c r="M16" i="23"/>
  <c r="J14" i="23"/>
  <c r="O10" i="23"/>
  <c r="P7" i="23"/>
  <c r="P23" i="23"/>
  <c r="Q20" i="23"/>
  <c r="N12" i="23"/>
  <c r="Q13" i="23"/>
  <c r="N16" i="23"/>
  <c r="C15" i="23"/>
  <c r="D12" i="23"/>
  <c r="E9" i="23"/>
  <c r="F6" i="23"/>
  <c r="R10" i="23"/>
  <c r="G19" i="23"/>
  <c r="H16" i="23"/>
  <c r="I13" i="23"/>
  <c r="F20" i="23"/>
  <c r="K7" i="23"/>
  <c r="K23" i="23"/>
  <c r="L20" i="23"/>
  <c r="M17" i="23"/>
  <c r="J18" i="23"/>
  <c r="O11" i="23"/>
  <c r="P8" i="23"/>
  <c r="C16" i="23"/>
  <c r="D13" i="23"/>
  <c r="E10" i="23"/>
  <c r="F7" i="23"/>
  <c r="R14" i="23"/>
  <c r="G20" i="23"/>
  <c r="H17" i="23"/>
  <c r="I14" i="23"/>
  <c r="F24" i="23"/>
  <c r="K8" i="23"/>
  <c r="K24" i="23"/>
  <c r="L21" i="23"/>
  <c r="M18" i="23"/>
  <c r="J22" i="23"/>
  <c r="O12" i="23"/>
  <c r="P9" i="23"/>
  <c r="Q6" i="23"/>
  <c r="Q22" i="23"/>
  <c r="N20" i="23"/>
  <c r="P24" i="23"/>
  <c r="D6" i="23"/>
  <c r="D22" i="23"/>
  <c r="E19" i="23"/>
  <c r="J24" i="23"/>
  <c r="G13" i="23"/>
  <c r="H10" i="23"/>
  <c r="I7" i="23"/>
  <c r="I23" i="23"/>
  <c r="N22" i="23"/>
  <c r="K17" i="23"/>
  <c r="L14" i="23"/>
  <c r="M11" i="23"/>
  <c r="F13" i="23"/>
  <c r="R20" i="23"/>
  <c r="O21" i="23"/>
  <c r="P18" i="23"/>
  <c r="Q15" i="23"/>
  <c r="J11" i="23"/>
  <c r="J61" i="24" s="1"/>
  <c r="J86" i="24" s="1"/>
  <c r="J136" i="24" s="1"/>
  <c r="Q9" i="23"/>
  <c r="C18" i="23"/>
  <c r="D15" i="23"/>
  <c r="E12" i="23"/>
  <c r="F15" i="23"/>
  <c r="R22" i="23"/>
  <c r="G22" i="23"/>
  <c r="H19" i="23"/>
  <c r="I16" i="23"/>
  <c r="J13" i="23"/>
  <c r="K10" i="23"/>
  <c r="L7" i="23"/>
  <c r="L23" i="23"/>
  <c r="M20" i="23"/>
  <c r="N11" i="23"/>
  <c r="O14" i="23"/>
  <c r="O14" i="19" s="1"/>
  <c r="O39" i="19" s="1"/>
  <c r="P11" i="23"/>
  <c r="Q8" i="23"/>
  <c r="Q24" i="23"/>
  <c r="R9" i="23"/>
  <c r="R9" i="19" s="1"/>
  <c r="Q21" i="23"/>
  <c r="R13" i="23"/>
  <c r="C19" i="23"/>
  <c r="D16" i="23"/>
  <c r="E13" i="23"/>
  <c r="F19" i="23"/>
  <c r="G7" i="23"/>
  <c r="G23" i="23"/>
  <c r="H20" i="23"/>
  <c r="I17" i="23"/>
  <c r="J17" i="23"/>
  <c r="K11" i="23"/>
  <c r="L8" i="23"/>
  <c r="L24" i="23"/>
  <c r="M21" i="23"/>
  <c r="N15" i="23"/>
  <c r="O15" i="23"/>
  <c r="P12" i="23"/>
  <c r="C20" i="23"/>
  <c r="D17" i="23"/>
  <c r="E14" i="23"/>
  <c r="F23" i="23"/>
  <c r="G8" i="23"/>
  <c r="G24" i="23"/>
  <c r="H21" i="23"/>
  <c r="I18" i="23"/>
  <c r="J21" i="23"/>
  <c r="K12" i="23"/>
  <c r="L9" i="23"/>
  <c r="M6" i="23"/>
  <c r="M22" i="23"/>
  <c r="N19" i="23"/>
  <c r="O16" i="23"/>
  <c r="P13" i="23"/>
  <c r="Q10" i="23"/>
  <c r="F10" i="23"/>
  <c r="R17" i="23"/>
  <c r="C9" i="23"/>
  <c r="B34" i="20"/>
  <c r="B41" i="20"/>
  <c r="B32" i="20"/>
  <c r="B43" i="20"/>
  <c r="B46" i="20"/>
  <c r="B50" i="20"/>
  <c r="B35" i="20"/>
  <c r="B37" i="20"/>
  <c r="B48" i="20"/>
  <c r="B36" i="20"/>
  <c r="B47" i="20"/>
  <c r="B51" i="20"/>
  <c r="B38" i="20"/>
  <c r="B33" i="20"/>
  <c r="B45" i="20"/>
  <c r="B40" i="20"/>
  <c r="B44" i="20"/>
  <c r="B39" i="20"/>
  <c r="B42" i="20"/>
  <c r="B49" i="20"/>
  <c r="B31" i="20"/>
  <c r="E39" i="20"/>
  <c r="E47" i="20"/>
  <c r="E40" i="20"/>
  <c r="E38" i="20"/>
  <c r="E46" i="20"/>
  <c r="E48" i="20"/>
  <c r="E37" i="20"/>
  <c r="E45" i="20"/>
  <c r="E36" i="20"/>
  <c r="E44" i="20"/>
  <c r="E35" i="20"/>
  <c r="E43" i="20"/>
  <c r="E51" i="20"/>
  <c r="E34" i="20"/>
  <c r="E42" i="20"/>
  <c r="E50" i="20"/>
  <c r="E31" i="20"/>
  <c r="E33" i="20"/>
  <c r="E41" i="20"/>
  <c r="E49" i="20"/>
  <c r="E32" i="20"/>
  <c r="G61" i="24"/>
  <c r="G86" i="24" s="1"/>
  <c r="R61" i="24"/>
  <c r="R86" i="24" s="1"/>
  <c r="R136" i="24" s="1"/>
  <c r="S136" i="24" s="1"/>
  <c r="R60" i="24"/>
  <c r="H74" i="24"/>
  <c r="M17" i="19"/>
  <c r="M42" i="19" s="1"/>
  <c r="M67" i="22"/>
  <c r="M92" i="22" s="1"/>
  <c r="G16" i="19"/>
  <c r="G41" i="19" s="1"/>
  <c r="G66" i="22"/>
  <c r="G91" i="22" s="1"/>
  <c r="I8" i="19"/>
  <c r="I33" i="19" s="1"/>
  <c r="I58" i="22"/>
  <c r="I83" i="22" s="1"/>
  <c r="J8" i="19"/>
  <c r="J33" i="19" s="1"/>
  <c r="J58" i="22"/>
  <c r="J83" i="22" s="1"/>
  <c r="C64" i="24"/>
  <c r="J56" i="24"/>
  <c r="O56" i="24"/>
  <c r="I74" i="24"/>
  <c r="R74" i="24"/>
  <c r="K74" i="24"/>
  <c r="C69" i="24"/>
  <c r="P74" i="24"/>
  <c r="R58" i="24"/>
  <c r="H7" i="20"/>
  <c r="H18" i="20"/>
  <c r="H8" i="20"/>
  <c r="H24" i="19"/>
  <c r="C66" i="24"/>
  <c r="I56" i="24"/>
  <c r="Q74" i="24"/>
  <c r="G56" i="24"/>
  <c r="J74" i="24"/>
  <c r="H25" i="20"/>
  <c r="M74" i="24"/>
  <c r="C59" i="24"/>
  <c r="D56" i="24"/>
  <c r="R69" i="24"/>
  <c r="H56" i="24"/>
  <c r="R67" i="24"/>
  <c r="R66" i="24"/>
  <c r="H26" i="20"/>
  <c r="H23" i="20"/>
  <c r="N14" i="19"/>
  <c r="N39" i="19" s="1"/>
  <c r="N64" i="22"/>
  <c r="N89" i="22" s="1"/>
  <c r="I9" i="19"/>
  <c r="I34" i="19" s="1"/>
  <c r="I59" i="22"/>
  <c r="I84" i="22" s="1"/>
  <c r="S10" i="23"/>
  <c r="R60" i="22"/>
  <c r="O9" i="19"/>
  <c r="O34" i="19" s="1"/>
  <c r="O59" i="22"/>
  <c r="O84" i="22" s="1"/>
  <c r="J7" i="19"/>
  <c r="J32" i="19" s="1"/>
  <c r="J57" i="22"/>
  <c r="J82" i="22" s="1"/>
  <c r="M56" i="24"/>
  <c r="C57" i="24"/>
  <c r="C73" i="24"/>
  <c r="O74" i="24"/>
  <c r="H14" i="20"/>
  <c r="H11" i="20"/>
  <c r="C19" i="19"/>
  <c r="R11" i="19"/>
  <c r="L56" i="24"/>
  <c r="C70" i="24"/>
  <c r="H10" i="20"/>
  <c r="H19" i="20"/>
  <c r="J24" i="19"/>
  <c r="C63" i="24"/>
  <c r="E74" i="24"/>
  <c r="N74" i="24"/>
  <c r="R73" i="24"/>
  <c r="H16" i="20"/>
  <c r="H13" i="20"/>
  <c r="K23" i="19"/>
  <c r="K48" i="19" s="1"/>
  <c r="K73" i="22"/>
  <c r="K98" i="22" s="1"/>
  <c r="C18" i="19"/>
  <c r="B18" i="23"/>
  <c r="C68" i="22"/>
  <c r="S11" i="23"/>
  <c r="R61" i="22"/>
  <c r="G11" i="19"/>
  <c r="G36" i="19" s="1"/>
  <c r="G61" i="22"/>
  <c r="G86" i="22" s="1"/>
  <c r="P22" i="19"/>
  <c r="P47" i="19" s="1"/>
  <c r="P72" i="22"/>
  <c r="P97" i="22" s="1"/>
  <c r="I24" i="19"/>
  <c r="L74" i="24"/>
  <c r="C72" i="24"/>
  <c r="G74" i="24"/>
  <c r="R63" i="24"/>
  <c r="R62" i="24"/>
  <c r="H24" i="20"/>
  <c r="C61" i="24"/>
  <c r="D74" i="24"/>
  <c r="R71" i="24"/>
  <c r="H12" i="20"/>
  <c r="H15" i="20"/>
  <c r="M24" i="19"/>
  <c r="C58" i="24"/>
  <c r="C74" i="24"/>
  <c r="R68" i="24"/>
  <c r="H5" i="20"/>
  <c r="H6" i="20"/>
  <c r="C23" i="19"/>
  <c r="C48" i="19" s="1"/>
  <c r="B44" i="26" s="1"/>
  <c r="C7" i="19"/>
  <c r="C67" i="24"/>
  <c r="Q56" i="24"/>
  <c r="F56" i="24"/>
  <c r="K56" i="24"/>
  <c r="H22" i="20"/>
  <c r="L20" i="19"/>
  <c r="L45" i="19" s="1"/>
  <c r="L70" i="22"/>
  <c r="L95" i="22" s="1"/>
  <c r="D15" i="19"/>
  <c r="D40" i="19" s="1"/>
  <c r="D65" i="22"/>
  <c r="D90" i="22" s="1"/>
  <c r="O64" i="22"/>
  <c r="O89" i="22" s="1"/>
  <c r="H25" i="23"/>
  <c r="H74" i="22"/>
  <c r="N24" i="19"/>
  <c r="R24" i="19"/>
  <c r="R19" i="19"/>
  <c r="N56" i="24"/>
  <c r="C60" i="24"/>
  <c r="R70" i="24"/>
  <c r="P56" i="24"/>
  <c r="D24" i="19"/>
  <c r="C16" i="19"/>
  <c r="R12" i="19"/>
  <c r="C65" i="24"/>
  <c r="R57" i="24"/>
  <c r="R56" i="24"/>
  <c r="C56" i="24"/>
  <c r="F74" i="24"/>
  <c r="H21" i="20"/>
  <c r="H20" i="20"/>
  <c r="C17" i="19"/>
  <c r="C24" i="19"/>
  <c r="H6" i="19"/>
  <c r="C62" i="24"/>
  <c r="E56" i="24"/>
  <c r="R72" i="24"/>
  <c r="H9" i="20"/>
  <c r="R22" i="19"/>
  <c r="R10" i="19"/>
  <c r="C9" i="19"/>
  <c r="M6" i="19"/>
  <c r="C71" i="24"/>
  <c r="R65" i="24"/>
  <c r="R64" i="24"/>
  <c r="H27" i="20"/>
  <c r="R59" i="24" l="1"/>
  <c r="J61" i="22"/>
  <c r="J86" i="22" s="1"/>
  <c r="J211" i="22" s="1"/>
  <c r="J236" i="22" s="1"/>
  <c r="J261" i="22" s="1"/>
  <c r="J11" i="19"/>
  <c r="J36" i="19" s="1"/>
  <c r="B71" i="20"/>
  <c r="B97" i="20"/>
  <c r="B98" i="20"/>
  <c r="H35" i="20"/>
  <c r="H43" i="20"/>
  <c r="H51" i="20"/>
  <c r="H34" i="20"/>
  <c r="H42" i="20"/>
  <c r="H50" i="20"/>
  <c r="H33" i="20"/>
  <c r="H41" i="20"/>
  <c r="H49" i="20"/>
  <c r="H40" i="20"/>
  <c r="H44" i="20"/>
  <c r="H32" i="20"/>
  <c r="H48" i="20"/>
  <c r="H39" i="20"/>
  <c r="H47" i="20"/>
  <c r="H38" i="20"/>
  <c r="H46" i="20"/>
  <c r="H37" i="20"/>
  <c r="H45" i="20"/>
  <c r="H31" i="20"/>
  <c r="H36" i="20"/>
  <c r="B83" i="20"/>
  <c r="B89" i="20"/>
  <c r="B65" i="20"/>
  <c r="B84" i="20"/>
  <c r="B77" i="20"/>
  <c r="B57" i="20"/>
  <c r="B96" i="20"/>
  <c r="B76" i="20"/>
  <c r="B102" i="20"/>
  <c r="B58" i="20"/>
  <c r="R16" i="19"/>
  <c r="B66" i="20"/>
  <c r="B103" i="20"/>
  <c r="B78" i="20"/>
  <c r="E59" i="24"/>
  <c r="E84" i="24" s="1"/>
  <c r="L57" i="24"/>
  <c r="L82" i="24" s="1"/>
  <c r="L132" i="24" s="1"/>
  <c r="I68" i="24"/>
  <c r="I93" i="24" s="1"/>
  <c r="I143" i="24" s="1"/>
  <c r="N73" i="24"/>
  <c r="N98" i="24" s="1"/>
  <c r="N148" i="24" s="1"/>
  <c r="L64" i="24"/>
  <c r="L89" i="24" s="1"/>
  <c r="L139" i="24" s="1"/>
  <c r="I72" i="24"/>
  <c r="I97" i="24" s="1"/>
  <c r="I147" i="24" s="1"/>
  <c r="O58" i="24"/>
  <c r="O83" i="24" s="1"/>
  <c r="O133" i="24" s="1"/>
  <c r="L67" i="24"/>
  <c r="L92" i="24" s="1"/>
  <c r="L142" i="24" s="1"/>
  <c r="F69" i="24"/>
  <c r="F94" i="24" s="1"/>
  <c r="F144" i="24" s="1"/>
  <c r="H63" i="24"/>
  <c r="H88" i="24" s="1"/>
  <c r="D115" i="19"/>
  <c r="D115" i="24" s="1"/>
  <c r="C36" i="26"/>
  <c r="O57" i="24"/>
  <c r="O82" i="24" s="1"/>
  <c r="O132" i="24" s="1"/>
  <c r="E58" i="24"/>
  <c r="E83" i="24" s="1"/>
  <c r="E64" i="24"/>
  <c r="E89" i="24" s="1"/>
  <c r="D71" i="24"/>
  <c r="D96" i="24" s="1"/>
  <c r="D146" i="24" s="1"/>
  <c r="H60" i="24"/>
  <c r="H85" i="24" s="1"/>
  <c r="D58" i="24"/>
  <c r="D83" i="24" s="1"/>
  <c r="O72" i="24"/>
  <c r="O97" i="24" s="1"/>
  <c r="E73" i="24"/>
  <c r="E98" i="24" s="1"/>
  <c r="E148" i="24" s="1"/>
  <c r="N59" i="24"/>
  <c r="N84" i="24" s="1"/>
  <c r="N134" i="24" s="1"/>
  <c r="Q57" i="24"/>
  <c r="Q82" i="24" s="1"/>
  <c r="Q132" i="24" s="1"/>
  <c r="J64" i="24"/>
  <c r="J89" i="24" s="1"/>
  <c r="J139" i="24" s="1"/>
  <c r="O69" i="24"/>
  <c r="O94" i="24" s="1"/>
  <c r="E66" i="24"/>
  <c r="E91" i="24" s="1"/>
  <c r="E141" i="24" s="1"/>
  <c r="K62" i="24"/>
  <c r="K87" i="24" s="1"/>
  <c r="K137" i="24" s="1"/>
  <c r="O73" i="24"/>
  <c r="O98" i="24" s="1"/>
  <c r="O148" i="24" s="1"/>
  <c r="Q68" i="24"/>
  <c r="Q93" i="24" s="1"/>
  <c r="Q143" i="24" s="1"/>
  <c r="K64" i="24"/>
  <c r="K89" i="24" s="1"/>
  <c r="K139" i="24" s="1"/>
  <c r="G57" i="24"/>
  <c r="G82" i="24" s="1"/>
  <c r="G132" i="24" s="1"/>
  <c r="Q59" i="24"/>
  <c r="Q84" i="24" s="1"/>
  <c r="Q134" i="24" s="1"/>
  <c r="M68" i="24"/>
  <c r="M93" i="24" s="1"/>
  <c r="M143" i="24" s="1"/>
  <c r="E72" i="24"/>
  <c r="E97" i="24" s="1"/>
  <c r="E147" i="24" s="1"/>
  <c r="G58" i="24"/>
  <c r="G83" i="24" s="1"/>
  <c r="G133" i="24" s="1"/>
  <c r="J108" i="19"/>
  <c r="J133" i="19" s="1"/>
  <c r="J158" i="19" s="1"/>
  <c r="J183" i="19" s="1"/>
  <c r="I29" i="26"/>
  <c r="J111" i="19"/>
  <c r="J136" i="19" s="1"/>
  <c r="J161" i="19" s="1"/>
  <c r="J186" i="19" s="1"/>
  <c r="I32" i="26"/>
  <c r="O59" i="24"/>
  <c r="O84" i="24" s="1"/>
  <c r="O134" i="24" s="1"/>
  <c r="M67" i="24"/>
  <c r="M92" i="24" s="1"/>
  <c r="M142" i="24" s="1"/>
  <c r="O70" i="24"/>
  <c r="O95" i="24" s="1"/>
  <c r="L73" i="24"/>
  <c r="L98" i="24" s="1"/>
  <c r="J70" i="24"/>
  <c r="J95" i="24" s="1"/>
  <c r="J145" i="24" s="1"/>
  <c r="P65" i="24"/>
  <c r="P90" i="24" s="1"/>
  <c r="P140" i="24" s="1"/>
  <c r="M61" i="24"/>
  <c r="M86" i="24" s="1"/>
  <c r="M136" i="24" s="1"/>
  <c r="J73" i="24"/>
  <c r="J98" i="24" s="1"/>
  <c r="J148" i="24" s="1"/>
  <c r="P71" i="24"/>
  <c r="P96" i="24" s="1"/>
  <c r="M64" i="24"/>
  <c r="M89" i="24" s="1"/>
  <c r="M139" i="24" s="1"/>
  <c r="E70" i="24"/>
  <c r="E95" i="24" s="1"/>
  <c r="E145" i="24" s="1"/>
  <c r="K65" i="24"/>
  <c r="K90" i="24" s="1"/>
  <c r="K140" i="24" s="1"/>
  <c r="P70" i="24"/>
  <c r="P95" i="24" s="1"/>
  <c r="J60" i="24"/>
  <c r="J85" i="24" s="1"/>
  <c r="J135" i="24" s="1"/>
  <c r="K72" i="24"/>
  <c r="K97" i="24" s="1"/>
  <c r="K147" i="24" s="1"/>
  <c r="J66" i="24"/>
  <c r="J91" i="24" s="1"/>
  <c r="J141" i="24" s="1"/>
  <c r="H59" i="24"/>
  <c r="H84" i="24" s="1"/>
  <c r="H134" i="24" s="1"/>
  <c r="E68" i="24"/>
  <c r="E93" i="24" s="1"/>
  <c r="E143" i="24" s="1"/>
  <c r="Q63" i="24"/>
  <c r="Q88" i="24" s="1"/>
  <c r="Q138" i="24" s="1"/>
  <c r="M71" i="24"/>
  <c r="M96" i="24" s="1"/>
  <c r="M146" i="24" s="1"/>
  <c r="G111" i="19"/>
  <c r="G111" i="24" s="1"/>
  <c r="G136" i="24" s="1"/>
  <c r="F32" i="26"/>
  <c r="F60" i="24"/>
  <c r="F85" i="24" s="1"/>
  <c r="O68" i="24"/>
  <c r="O93" i="24" s="1"/>
  <c r="O143" i="24" s="1"/>
  <c r="L72" i="24"/>
  <c r="L97" i="24" s="1"/>
  <c r="Q61" i="24"/>
  <c r="Q86" i="24" s="1"/>
  <c r="Q136" i="24" s="1"/>
  <c r="J68" i="24"/>
  <c r="J93" i="24" s="1"/>
  <c r="J143" i="24" s="1"/>
  <c r="L59" i="24"/>
  <c r="L84" i="24" s="1"/>
  <c r="L134" i="24" s="1"/>
  <c r="I64" i="24"/>
  <c r="I89" i="24" s="1"/>
  <c r="N70" i="24"/>
  <c r="N95" i="24" s="1"/>
  <c r="L61" i="24"/>
  <c r="L86" i="24" s="1"/>
  <c r="L136" i="24" s="1"/>
  <c r="H70" i="24"/>
  <c r="H95" i="24" s="1"/>
  <c r="H145" i="24" s="1"/>
  <c r="D63" i="24"/>
  <c r="D88" i="24" s="1"/>
  <c r="F62" i="24"/>
  <c r="F87" i="24" s="1"/>
  <c r="N65" i="24"/>
  <c r="N90" i="24" s="1"/>
  <c r="N140" i="24" s="1"/>
  <c r="F73" i="24"/>
  <c r="F98" i="24" s="1"/>
  <c r="F148" i="24" s="1"/>
  <c r="H71" i="24"/>
  <c r="H96" i="24" s="1"/>
  <c r="H146" i="24" s="1"/>
  <c r="G66" i="24"/>
  <c r="G91" i="24" s="1"/>
  <c r="G141" i="24" s="1"/>
  <c r="S61" i="24"/>
  <c r="I62" i="24"/>
  <c r="I87" i="24" s="1"/>
  <c r="M70" i="24"/>
  <c r="M95" i="24" s="1"/>
  <c r="M145" i="24" s="1"/>
  <c r="Q71" i="24"/>
  <c r="Q96" i="24" s="1"/>
  <c r="N58" i="24"/>
  <c r="N83" i="24" s="1"/>
  <c r="N133" i="24" s="1"/>
  <c r="N61" i="24"/>
  <c r="N86" i="24" s="1"/>
  <c r="N136" i="24" s="1"/>
  <c r="Q65" i="24"/>
  <c r="Q90" i="24" s="1"/>
  <c r="Q140" i="24" s="1"/>
  <c r="N71" i="24"/>
  <c r="N96" i="24" s="1"/>
  <c r="L62" i="24"/>
  <c r="L87" i="24" s="1"/>
  <c r="L137" i="24" s="1"/>
  <c r="O114" i="19"/>
  <c r="O139" i="19" s="1"/>
  <c r="O164" i="19" s="1"/>
  <c r="O189" i="19" s="1"/>
  <c r="N35" i="26"/>
  <c r="O62" i="24"/>
  <c r="O87" i="24" s="1"/>
  <c r="O137" i="24" s="1"/>
  <c r="L69" i="24"/>
  <c r="L94" i="24" s="1"/>
  <c r="L144" i="24" s="1"/>
  <c r="O71" i="24"/>
  <c r="O96" i="24" s="1"/>
  <c r="I67" i="24"/>
  <c r="I92" i="24" s="1"/>
  <c r="I142" i="24" s="1"/>
  <c r="K63" i="24"/>
  <c r="K88" i="24" s="1"/>
  <c r="K138" i="24" s="1"/>
  <c r="F70" i="24"/>
  <c r="F95" i="24" s="1"/>
  <c r="F145" i="24" s="1"/>
  <c r="H65" i="24"/>
  <c r="H90" i="24" s="1"/>
  <c r="F66" i="24"/>
  <c r="F91" i="24" s="1"/>
  <c r="F141" i="24" s="1"/>
  <c r="N68" i="24"/>
  <c r="N93" i="24" s="1"/>
  <c r="N143" i="24" s="1"/>
  <c r="K123" i="19"/>
  <c r="K148" i="19" s="1"/>
  <c r="K173" i="19" s="1"/>
  <c r="K198" i="19" s="1"/>
  <c r="J44" i="26"/>
  <c r="H64" i="24"/>
  <c r="H89" i="24" s="1"/>
  <c r="D60" i="24"/>
  <c r="D85" i="24" s="1"/>
  <c r="E61" i="24"/>
  <c r="E86" i="24" s="1"/>
  <c r="M69" i="24"/>
  <c r="M94" i="24" s="1"/>
  <c r="M144" i="24" s="1"/>
  <c r="F64" i="24"/>
  <c r="F89" i="24" s="1"/>
  <c r="P59" i="24"/>
  <c r="P84" i="24" s="1"/>
  <c r="P134" i="24" s="1"/>
  <c r="M58" i="24"/>
  <c r="M83" i="24" s="1"/>
  <c r="M133" i="24" s="1"/>
  <c r="G62" i="24"/>
  <c r="G87" i="24" s="1"/>
  <c r="G63" i="24"/>
  <c r="G88" i="24" s="1"/>
  <c r="P64" i="24"/>
  <c r="P89" i="24" s="1"/>
  <c r="P139" i="24" s="1"/>
  <c r="K69" i="24"/>
  <c r="K94" i="24" s="1"/>
  <c r="K144" i="24" s="1"/>
  <c r="M117" i="19"/>
  <c r="M142" i="19" s="1"/>
  <c r="M167" i="19" s="1"/>
  <c r="M192" i="19" s="1"/>
  <c r="L38" i="26"/>
  <c r="I58" i="24"/>
  <c r="I83" i="24" s="1"/>
  <c r="I133" i="24" s="1"/>
  <c r="G24" i="19"/>
  <c r="N67" i="24"/>
  <c r="N92" i="24" s="1"/>
  <c r="N142" i="24" s="1"/>
  <c r="F68" i="24"/>
  <c r="F93" i="24" s="1"/>
  <c r="F143" i="24" s="1"/>
  <c r="P61" i="24"/>
  <c r="P86" i="24" s="1"/>
  <c r="P136" i="24" s="1"/>
  <c r="M59" i="24"/>
  <c r="M84" i="24" s="1"/>
  <c r="M134" i="24" s="1"/>
  <c r="M66" i="24"/>
  <c r="M91" i="24" s="1"/>
  <c r="M141" i="24" s="1"/>
  <c r="E63" i="24"/>
  <c r="E88" i="24" s="1"/>
  <c r="N69" i="24"/>
  <c r="N94" i="24" s="1"/>
  <c r="N144" i="24" s="1"/>
  <c r="L60" i="24"/>
  <c r="L85" i="24" s="1"/>
  <c r="L135" i="24" s="1"/>
  <c r="P58" i="24"/>
  <c r="P83" i="24" s="1"/>
  <c r="P133" i="24" s="1"/>
  <c r="I71" i="24"/>
  <c r="I96" i="24" s="1"/>
  <c r="I146" i="24" s="1"/>
  <c r="K66" i="24"/>
  <c r="K91" i="24" s="1"/>
  <c r="K141" i="24" s="1"/>
  <c r="G69" i="24"/>
  <c r="G94" i="24" s="1"/>
  <c r="G144" i="24" s="1"/>
  <c r="P122" i="19"/>
  <c r="P122" i="24" s="1"/>
  <c r="O43" i="26"/>
  <c r="Q70" i="24"/>
  <c r="Q95" i="24" s="1"/>
  <c r="E57" i="24"/>
  <c r="E82" i="24" s="1"/>
  <c r="E132" i="24" s="1"/>
  <c r="J63" i="24"/>
  <c r="J88" i="24" s="1"/>
  <c r="J138" i="24" s="1"/>
  <c r="N66" i="24"/>
  <c r="N91" i="24" s="1"/>
  <c r="N141" i="24" s="1"/>
  <c r="E65" i="24"/>
  <c r="E90" i="24" s="1"/>
  <c r="M72" i="24"/>
  <c r="M97" i="24" s="1"/>
  <c r="O109" i="19"/>
  <c r="O134" i="19" s="1"/>
  <c r="O159" i="19" s="1"/>
  <c r="O184" i="19" s="1"/>
  <c r="N30" i="26"/>
  <c r="Q67" i="24"/>
  <c r="Q92" i="24" s="1"/>
  <c r="Q142" i="24" s="1"/>
  <c r="I57" i="24"/>
  <c r="I82" i="24" s="1"/>
  <c r="I132" i="24" s="1"/>
  <c r="D66" i="24"/>
  <c r="D91" i="24" s="1"/>
  <c r="D141" i="24" s="1"/>
  <c r="E71" i="24"/>
  <c r="E96" i="24" s="1"/>
  <c r="E146" i="24" s="1"/>
  <c r="L66" i="24"/>
  <c r="L91" i="24" s="1"/>
  <c r="L141" i="24" s="1"/>
  <c r="L70" i="24"/>
  <c r="L95" i="24" s="1"/>
  <c r="L145" i="24" s="1"/>
  <c r="J58" i="24"/>
  <c r="J83" i="24" s="1"/>
  <c r="J133" i="24" s="1"/>
  <c r="G67" i="24"/>
  <c r="G92" i="24" s="1"/>
  <c r="G142" i="24" s="1"/>
  <c r="H62" i="24"/>
  <c r="H87" i="24" s="1"/>
  <c r="D59" i="24"/>
  <c r="D84" i="24" s="1"/>
  <c r="H68" i="24"/>
  <c r="H93" i="24" s="1"/>
  <c r="H143" i="24" s="1"/>
  <c r="D62" i="24"/>
  <c r="D87" i="24" s="1"/>
  <c r="E69" i="24"/>
  <c r="E94" i="24" s="1"/>
  <c r="E144" i="24" s="1"/>
  <c r="J59" i="24"/>
  <c r="J84" i="24" s="1"/>
  <c r="J134" i="24" s="1"/>
  <c r="N63" i="24"/>
  <c r="N88" i="24" s="1"/>
  <c r="N138" i="24" s="1"/>
  <c r="J65" i="24"/>
  <c r="J90" i="24" s="1"/>
  <c r="J140" i="24" s="1"/>
  <c r="P57" i="24"/>
  <c r="P82" i="24" s="1"/>
  <c r="P132" i="24" s="1"/>
  <c r="M57" i="24"/>
  <c r="M82" i="24" s="1"/>
  <c r="M132" i="24" s="1"/>
  <c r="E67" i="24"/>
  <c r="E92" i="24" s="1"/>
  <c r="E142" i="24" s="1"/>
  <c r="N72" i="24"/>
  <c r="N97" i="24" s="1"/>
  <c r="L63" i="24"/>
  <c r="L88" i="24" s="1"/>
  <c r="L138" i="24" s="1"/>
  <c r="I61" i="24"/>
  <c r="I86" i="24" s="1"/>
  <c r="D69" i="24"/>
  <c r="D94" i="24" s="1"/>
  <c r="D144" i="24" s="1"/>
  <c r="F72" i="24"/>
  <c r="F97" i="24" s="1"/>
  <c r="F147" i="24" s="1"/>
  <c r="H69" i="24"/>
  <c r="H94" i="24" s="1"/>
  <c r="H144" i="24" s="1"/>
  <c r="G65" i="24"/>
  <c r="G90" i="24" s="1"/>
  <c r="J67" i="24"/>
  <c r="J92" i="24" s="1"/>
  <c r="J142" i="24" s="1"/>
  <c r="P68" i="24"/>
  <c r="P93" i="24" s="1"/>
  <c r="P143" i="24" s="1"/>
  <c r="F59" i="24"/>
  <c r="F84" i="24" s="1"/>
  <c r="K71" i="24"/>
  <c r="K96" i="24" s="1"/>
  <c r="K146" i="24" s="1"/>
  <c r="G68" i="24"/>
  <c r="G93" i="24" s="1"/>
  <c r="G143" i="24" s="1"/>
  <c r="J72" i="24"/>
  <c r="J97" i="24" s="1"/>
  <c r="J147" i="24" s="1"/>
  <c r="P69" i="24"/>
  <c r="P94" i="24" s="1"/>
  <c r="M63" i="24"/>
  <c r="M88" i="24" s="1"/>
  <c r="M138" i="24" s="1"/>
  <c r="G116" i="19"/>
  <c r="G141" i="19" s="1"/>
  <c r="G166" i="19" s="1"/>
  <c r="G191" i="19" s="1"/>
  <c r="F37" i="26"/>
  <c r="D65" i="24"/>
  <c r="D90" i="24" s="1"/>
  <c r="P72" i="24"/>
  <c r="P97" i="24" s="1"/>
  <c r="E60" i="24"/>
  <c r="E85" i="24" s="1"/>
  <c r="D68" i="24"/>
  <c r="D93" i="24" s="1"/>
  <c r="D143" i="24" s="1"/>
  <c r="I69" i="24"/>
  <c r="I94" i="24" s="1"/>
  <c r="I144" i="24" s="1"/>
  <c r="I73" i="24"/>
  <c r="I98" i="24" s="1"/>
  <c r="I148" i="24" s="1"/>
  <c r="G60" i="24"/>
  <c r="G85" i="24" s="1"/>
  <c r="K57" i="24"/>
  <c r="K82" i="24" s="1"/>
  <c r="K132" i="24" s="1"/>
  <c r="G59" i="24"/>
  <c r="G84" i="24" s="1"/>
  <c r="I66" i="24"/>
  <c r="I91" i="24" s="1"/>
  <c r="I141" i="24" s="1"/>
  <c r="M73" i="24"/>
  <c r="M98" i="24" s="1"/>
  <c r="J69" i="24"/>
  <c r="J94" i="24" s="1"/>
  <c r="J144" i="24" s="1"/>
  <c r="P63" i="24"/>
  <c r="P88" i="24" s="1"/>
  <c r="P138" i="24" s="1"/>
  <c r="M60" i="24"/>
  <c r="M85" i="24" s="1"/>
  <c r="M135" i="24" s="1"/>
  <c r="P62" i="24"/>
  <c r="P87" i="24" s="1"/>
  <c r="P137" i="24" s="1"/>
  <c r="K68" i="24"/>
  <c r="K93" i="24" s="1"/>
  <c r="K143" i="24" s="1"/>
  <c r="Q58" i="24"/>
  <c r="Q83" i="24" s="1"/>
  <c r="Q133" i="24" s="1"/>
  <c r="D67" i="24"/>
  <c r="D92" i="24" s="1"/>
  <c r="D142" i="24" s="1"/>
  <c r="G71" i="24"/>
  <c r="G96" i="24" s="1"/>
  <c r="G146" i="24" s="1"/>
  <c r="J107" i="19"/>
  <c r="J132" i="19" s="1"/>
  <c r="J157" i="19" s="1"/>
  <c r="J182" i="19" s="1"/>
  <c r="I28" i="26"/>
  <c r="N114" i="19"/>
  <c r="N139" i="19" s="1"/>
  <c r="N164" i="19" s="1"/>
  <c r="N189" i="19" s="1"/>
  <c r="M35" i="26"/>
  <c r="Q73" i="24"/>
  <c r="Q98" i="24" s="1"/>
  <c r="Q148" i="24" s="1"/>
  <c r="O60" i="24"/>
  <c r="O85" i="24" s="1"/>
  <c r="O135" i="24" s="1"/>
  <c r="L68" i="24"/>
  <c r="L93" i="24" s="1"/>
  <c r="L143" i="24" s="1"/>
  <c r="O61" i="24"/>
  <c r="O86" i="24" s="1"/>
  <c r="O136" i="24" s="1"/>
  <c r="Q60" i="24"/>
  <c r="Q85" i="24" s="1"/>
  <c r="Q135" i="24" s="1"/>
  <c r="K58" i="24"/>
  <c r="K83" i="24" s="1"/>
  <c r="K133" i="24" s="1"/>
  <c r="N60" i="24"/>
  <c r="N85" i="24" s="1"/>
  <c r="N135" i="24" s="1"/>
  <c r="O64" i="24"/>
  <c r="O89" i="24" s="1"/>
  <c r="O139" i="24" s="1"/>
  <c r="N64" i="24"/>
  <c r="N89" i="24" s="1"/>
  <c r="N139" i="24" s="1"/>
  <c r="K73" i="24"/>
  <c r="K98" i="24" s="1"/>
  <c r="K148" i="24" s="1"/>
  <c r="J62" i="24"/>
  <c r="J87" i="24" s="1"/>
  <c r="J137" i="24" s="1"/>
  <c r="G72" i="24"/>
  <c r="G97" i="24" s="1"/>
  <c r="G147" i="24" s="1"/>
  <c r="F71" i="24"/>
  <c r="F96" i="24" s="1"/>
  <c r="F146" i="24" s="1"/>
  <c r="H67" i="24"/>
  <c r="H92" i="24" s="1"/>
  <c r="H142" i="24" s="1"/>
  <c r="H73" i="24"/>
  <c r="H98" i="24" s="1"/>
  <c r="H148" i="24" s="1"/>
  <c r="H58" i="24"/>
  <c r="H83" i="24" s="1"/>
  <c r="H133" i="24" s="1"/>
  <c r="D57" i="24"/>
  <c r="D82" i="24" s="1"/>
  <c r="D132" i="24" s="1"/>
  <c r="L120" i="19"/>
  <c r="L145" i="19" s="1"/>
  <c r="L170" i="19" s="1"/>
  <c r="L195" i="19" s="1"/>
  <c r="K41" i="26"/>
  <c r="H72" i="24"/>
  <c r="H97" i="24" s="1"/>
  <c r="H147" i="24" s="1"/>
  <c r="D64" i="24"/>
  <c r="D89" i="24" s="1"/>
  <c r="I70" i="24"/>
  <c r="I95" i="24" s="1"/>
  <c r="I145" i="24" s="1"/>
  <c r="N57" i="24"/>
  <c r="N82" i="24" s="1"/>
  <c r="N132" i="24" s="1"/>
  <c r="O67" i="24"/>
  <c r="O92" i="24" s="1"/>
  <c r="O142" i="24" s="1"/>
  <c r="Q64" i="24"/>
  <c r="Q89" i="24" s="1"/>
  <c r="Q139" i="24" s="1"/>
  <c r="K61" i="24"/>
  <c r="K86" i="24" s="1"/>
  <c r="K136" i="24" s="1"/>
  <c r="Q69" i="24"/>
  <c r="Q94" i="24" s="1"/>
  <c r="L65" i="24"/>
  <c r="L90" i="24" s="1"/>
  <c r="L140" i="24" s="1"/>
  <c r="F61" i="24"/>
  <c r="F86" i="24" s="1"/>
  <c r="G70" i="24"/>
  <c r="G95" i="24" s="1"/>
  <c r="G145" i="24" s="1"/>
  <c r="Q62" i="24"/>
  <c r="Q87" i="24" s="1"/>
  <c r="Q137" i="24" s="1"/>
  <c r="D70" i="24"/>
  <c r="D95" i="24" s="1"/>
  <c r="D145" i="24" s="1"/>
  <c r="I65" i="24"/>
  <c r="I90" i="24" s="1"/>
  <c r="I140" i="24" s="1"/>
  <c r="D72" i="24"/>
  <c r="D97" i="24" s="1"/>
  <c r="D147" i="24" s="1"/>
  <c r="P73" i="24"/>
  <c r="P98" i="24" s="1"/>
  <c r="P148" i="24" s="1"/>
  <c r="M65" i="24"/>
  <c r="M90" i="24" s="1"/>
  <c r="M140" i="24" s="1"/>
  <c r="F63" i="24"/>
  <c r="F88" i="24" s="1"/>
  <c r="I108" i="19"/>
  <c r="I133" i="19" s="1"/>
  <c r="I158" i="19" s="1"/>
  <c r="I183" i="19" s="1"/>
  <c r="H29" i="26"/>
  <c r="I59" i="24"/>
  <c r="I84" i="24" s="1"/>
  <c r="I134" i="24" s="1"/>
  <c r="O65" i="24"/>
  <c r="O90" i="24" s="1"/>
  <c r="O140" i="24" s="1"/>
  <c r="I63" i="24"/>
  <c r="I88" i="24" s="1"/>
  <c r="K60" i="24"/>
  <c r="K85" i="24" s="1"/>
  <c r="K135" i="24" s="1"/>
  <c r="P60" i="24"/>
  <c r="P85" i="24" s="1"/>
  <c r="P135" i="24" s="1"/>
  <c r="Q72" i="24"/>
  <c r="Q97" i="24" s="1"/>
  <c r="K67" i="24"/>
  <c r="K92" i="24" s="1"/>
  <c r="K142" i="24" s="1"/>
  <c r="P66" i="24"/>
  <c r="P91" i="24" s="1"/>
  <c r="P141" i="24" s="1"/>
  <c r="K70" i="24"/>
  <c r="K95" i="24" s="1"/>
  <c r="K145" i="24" s="1"/>
  <c r="Q66" i="24"/>
  <c r="Q91" i="24" s="1"/>
  <c r="Q141" i="24" s="1"/>
  <c r="D73" i="24"/>
  <c r="D98" i="24" s="1"/>
  <c r="D148" i="24" s="1"/>
  <c r="F57" i="24"/>
  <c r="F82" i="24" s="1"/>
  <c r="F132" i="24" s="1"/>
  <c r="G64" i="24"/>
  <c r="G89" i="24" s="1"/>
  <c r="G73" i="24"/>
  <c r="G98" i="24" s="1"/>
  <c r="G148" i="24" s="1"/>
  <c r="I60" i="24"/>
  <c r="I85" i="24" s="1"/>
  <c r="I135" i="24" s="1"/>
  <c r="F67" i="24"/>
  <c r="F92" i="24" s="1"/>
  <c r="F142" i="24" s="1"/>
  <c r="L58" i="24"/>
  <c r="L83" i="24" s="1"/>
  <c r="L133" i="24" s="1"/>
  <c r="J71" i="24"/>
  <c r="J96" i="24" s="1"/>
  <c r="J146" i="24" s="1"/>
  <c r="P67" i="24"/>
  <c r="P92" i="24" s="1"/>
  <c r="P142" i="24" s="1"/>
  <c r="M62" i="24"/>
  <c r="M87" i="24" s="1"/>
  <c r="M137" i="24" s="1"/>
  <c r="O63" i="24"/>
  <c r="O88" i="24" s="1"/>
  <c r="O138" i="24" s="1"/>
  <c r="E62" i="24"/>
  <c r="E87" i="24" s="1"/>
  <c r="K59" i="24"/>
  <c r="K84" i="24" s="1"/>
  <c r="K134" i="24" s="1"/>
  <c r="F65" i="24"/>
  <c r="F90" i="24" s="1"/>
  <c r="H57" i="24"/>
  <c r="H82" i="24" s="1"/>
  <c r="H132" i="24" s="1"/>
  <c r="I109" i="19"/>
  <c r="I134" i="19" s="1"/>
  <c r="I159" i="19" s="1"/>
  <c r="I184" i="19" s="1"/>
  <c r="H30" i="26"/>
  <c r="H61" i="24"/>
  <c r="H86" i="24" s="1"/>
  <c r="F58" i="24"/>
  <c r="F83" i="24" s="1"/>
  <c r="N62" i="24"/>
  <c r="N87" i="24" s="1"/>
  <c r="N137" i="24" s="1"/>
  <c r="O66" i="24"/>
  <c r="O91" i="24" s="1"/>
  <c r="O141" i="24" s="1"/>
  <c r="L71" i="24"/>
  <c r="L96" i="24" s="1"/>
  <c r="L146" i="24" s="1"/>
  <c r="H66" i="24"/>
  <c r="H91" i="24" s="1"/>
  <c r="H141" i="24" s="1"/>
  <c r="D61" i="24"/>
  <c r="D86" i="24" s="1"/>
  <c r="J57" i="24"/>
  <c r="J82" i="24" s="1"/>
  <c r="J132" i="24" s="1"/>
  <c r="C68" i="24"/>
  <c r="C93" i="24" s="1"/>
  <c r="C143" i="24" s="1"/>
  <c r="B143" i="24" s="1"/>
  <c r="O189" i="22"/>
  <c r="O214" i="22"/>
  <c r="O239" i="22" s="1"/>
  <c r="O264" i="22" s="1"/>
  <c r="L195" i="22"/>
  <c r="L220" i="22"/>
  <c r="L245" i="22" s="1"/>
  <c r="L270" i="22" s="1"/>
  <c r="K198" i="22"/>
  <c r="K223" i="22"/>
  <c r="K248" i="22" s="1"/>
  <c r="K273" i="22" s="1"/>
  <c r="I183" i="22"/>
  <c r="I208" i="22"/>
  <c r="I233" i="22" s="1"/>
  <c r="I258" i="22" s="1"/>
  <c r="M192" i="22"/>
  <c r="M217" i="22"/>
  <c r="M242" i="22" s="1"/>
  <c r="M267" i="22" s="1"/>
  <c r="G186" i="22"/>
  <c r="G211" i="22"/>
  <c r="G236" i="22" s="1"/>
  <c r="G261" i="22" s="1"/>
  <c r="J182" i="22"/>
  <c r="J207" i="22"/>
  <c r="J232" i="22" s="1"/>
  <c r="J257" i="22" s="1"/>
  <c r="N189" i="22"/>
  <c r="N214" i="22"/>
  <c r="N239" i="22" s="1"/>
  <c r="N264" i="22" s="1"/>
  <c r="D190" i="22"/>
  <c r="D215" i="22"/>
  <c r="D240" i="22" s="1"/>
  <c r="D265" i="22" s="1"/>
  <c r="J183" i="22"/>
  <c r="J208" i="22"/>
  <c r="J233" i="22" s="1"/>
  <c r="J258" i="22" s="1"/>
  <c r="G191" i="22"/>
  <c r="G216" i="22"/>
  <c r="G241" i="22" s="1"/>
  <c r="G266" i="22" s="1"/>
  <c r="P197" i="22"/>
  <c r="P222" i="22"/>
  <c r="P247" i="22" s="1"/>
  <c r="P272" i="22" s="1"/>
  <c r="O184" i="22"/>
  <c r="O209" i="22"/>
  <c r="O234" i="22" s="1"/>
  <c r="O259" i="22" s="1"/>
  <c r="I184" i="22"/>
  <c r="I209" i="22"/>
  <c r="I234" i="22" s="1"/>
  <c r="I259" i="22" s="1"/>
  <c r="P147" i="19"/>
  <c r="P172" i="19" s="1"/>
  <c r="P197" i="19" s="1"/>
  <c r="G136" i="19"/>
  <c r="G161" i="19" s="1"/>
  <c r="G186" i="19" s="1"/>
  <c r="D140" i="19"/>
  <c r="D165" i="19" s="1"/>
  <c r="D190" i="19" s="1"/>
  <c r="B73" i="20"/>
  <c r="B68" i="20"/>
  <c r="B64" i="20"/>
  <c r="B92" i="20"/>
  <c r="B70" i="20"/>
  <c r="B104" i="20"/>
  <c r="B88" i="20"/>
  <c r="B67" i="20"/>
  <c r="B80" i="20"/>
  <c r="B72" i="20"/>
  <c r="B100" i="20"/>
  <c r="B75" i="20"/>
  <c r="B60" i="20"/>
  <c r="B82" i="20"/>
  <c r="B87" i="20"/>
  <c r="B74" i="20"/>
  <c r="B94" i="20"/>
  <c r="B61" i="20"/>
  <c r="B59" i="20"/>
  <c r="B91" i="20"/>
  <c r="B85" i="20"/>
  <c r="B105" i="20"/>
  <c r="B99" i="20"/>
  <c r="B63" i="20"/>
  <c r="F99" i="24"/>
  <c r="F149" i="24" s="1"/>
  <c r="F150" i="24" s="1"/>
  <c r="F75" i="24"/>
  <c r="R6" i="19"/>
  <c r="S6" i="19" s="1"/>
  <c r="S5" i="19" s="1"/>
  <c r="F6" i="19"/>
  <c r="F5" i="19" s="1"/>
  <c r="R93" i="24"/>
  <c r="R143" i="24" s="1"/>
  <c r="S143" i="24" s="1"/>
  <c r="S68" i="24"/>
  <c r="B58" i="24"/>
  <c r="C83" i="24"/>
  <c r="N75" i="24"/>
  <c r="N99" i="24"/>
  <c r="N149" i="24" s="1"/>
  <c r="N150" i="24" s="1"/>
  <c r="O24" i="19"/>
  <c r="O49" i="19" s="1"/>
  <c r="N45" i="26" s="1"/>
  <c r="M55" i="24"/>
  <c r="M81" i="24"/>
  <c r="M131" i="24" s="1"/>
  <c r="M130" i="24" s="1"/>
  <c r="S66" i="24"/>
  <c r="R91" i="24"/>
  <c r="R141" i="24" s="1"/>
  <c r="S141" i="24" s="1"/>
  <c r="J99" i="24"/>
  <c r="J149" i="24" s="1"/>
  <c r="J150" i="24" s="1"/>
  <c r="J75" i="24"/>
  <c r="Q75" i="24"/>
  <c r="Q99" i="24"/>
  <c r="Q149" i="24" s="1"/>
  <c r="Q150" i="24" s="1"/>
  <c r="P24" i="19"/>
  <c r="P49" i="19" s="1"/>
  <c r="O45" i="26" s="1"/>
  <c r="B69" i="24"/>
  <c r="C94" i="24"/>
  <c r="C144" i="24" s="1"/>
  <c r="B144" i="24" s="1"/>
  <c r="K24" i="19"/>
  <c r="K25" i="19" s="1"/>
  <c r="R75" i="24"/>
  <c r="R99" i="24"/>
  <c r="R149" i="24" s="1"/>
  <c r="S74" i="24"/>
  <c r="S75" i="24" s="1"/>
  <c r="J81" i="24"/>
  <c r="J131" i="24" s="1"/>
  <c r="J130" i="24" s="1"/>
  <c r="J55" i="24"/>
  <c r="C89" i="24"/>
  <c r="B64" i="24"/>
  <c r="H99" i="24"/>
  <c r="H149" i="24" s="1"/>
  <c r="H150" i="24" s="1"/>
  <c r="H75" i="24"/>
  <c r="S86" i="24"/>
  <c r="E55" i="24"/>
  <c r="E81" i="24"/>
  <c r="E131" i="24" s="1"/>
  <c r="E130" i="24" s="1"/>
  <c r="P81" i="24"/>
  <c r="P131" i="24" s="1"/>
  <c r="P130" i="24" s="1"/>
  <c r="P55" i="24"/>
  <c r="R95" i="24"/>
  <c r="S70" i="24"/>
  <c r="B60" i="24"/>
  <c r="C85" i="24"/>
  <c r="B67" i="24"/>
  <c r="C92" i="24"/>
  <c r="C142" i="24" s="1"/>
  <c r="B142" i="24" s="1"/>
  <c r="D75" i="24"/>
  <c r="D99" i="24"/>
  <c r="D149" i="24" s="1"/>
  <c r="D150" i="24" s="1"/>
  <c r="S63" i="24"/>
  <c r="R88" i="24"/>
  <c r="R138" i="24" s="1"/>
  <c r="S138" i="24" s="1"/>
  <c r="G75" i="24"/>
  <c r="G99" i="24"/>
  <c r="G149" i="24" s="1"/>
  <c r="G150" i="24" s="1"/>
  <c r="S73" i="24"/>
  <c r="R98" i="24"/>
  <c r="R148" i="24" s="1"/>
  <c r="S148" i="24" s="1"/>
  <c r="E99" i="24"/>
  <c r="E149" i="24" s="1"/>
  <c r="E150" i="24" s="1"/>
  <c r="E75" i="24"/>
  <c r="B63" i="24"/>
  <c r="C88" i="24"/>
  <c r="B73" i="24"/>
  <c r="C98" i="24"/>
  <c r="C148" i="24" s="1"/>
  <c r="B148" i="24" s="1"/>
  <c r="H81" i="24"/>
  <c r="H131" i="24" s="1"/>
  <c r="H130" i="24" s="1"/>
  <c r="H55" i="24"/>
  <c r="D81" i="24"/>
  <c r="D131" i="24" s="1"/>
  <c r="D130" i="24" s="1"/>
  <c r="D55" i="24"/>
  <c r="I99" i="24"/>
  <c r="I149" i="24" s="1"/>
  <c r="I150" i="24" s="1"/>
  <c r="I75" i="24"/>
  <c r="B62" i="20"/>
  <c r="R15" i="19"/>
  <c r="R40" i="19" s="1"/>
  <c r="Q36" i="26" s="1"/>
  <c r="C21" i="19"/>
  <c r="C46" i="19" s="1"/>
  <c r="B42" i="26" s="1"/>
  <c r="N81" i="24"/>
  <c r="N131" i="24" s="1"/>
  <c r="N130" i="24" s="1"/>
  <c r="N55" i="24"/>
  <c r="R87" i="24"/>
  <c r="R137" i="24" s="1"/>
  <c r="S137" i="24" s="1"/>
  <c r="S62" i="24"/>
  <c r="L24" i="19"/>
  <c r="L49" i="19" s="1"/>
  <c r="K45" i="26" s="1"/>
  <c r="C20" i="19"/>
  <c r="C45" i="19" s="1"/>
  <c r="B41" i="26" s="1"/>
  <c r="L81" i="24"/>
  <c r="L131" i="24" s="1"/>
  <c r="L130" i="24" s="1"/>
  <c r="L55" i="24"/>
  <c r="B57" i="24"/>
  <c r="C82" i="24"/>
  <c r="C132" i="24" s="1"/>
  <c r="B132" i="24" s="1"/>
  <c r="R94" i="24"/>
  <c r="S69" i="24"/>
  <c r="C84" i="24"/>
  <c r="B59" i="24"/>
  <c r="B66" i="24"/>
  <c r="C91" i="24"/>
  <c r="C141" i="24" s="1"/>
  <c r="B141" i="24" s="1"/>
  <c r="R84" i="24"/>
  <c r="R134" i="24" s="1"/>
  <c r="S134" i="24" s="1"/>
  <c r="S59" i="24"/>
  <c r="R89" i="24"/>
  <c r="R139" i="24" s="1"/>
  <c r="S139" i="24" s="1"/>
  <c r="S64" i="24"/>
  <c r="S72" i="24"/>
  <c r="R97" i="24"/>
  <c r="B62" i="24"/>
  <c r="C87" i="24"/>
  <c r="B86" i="20"/>
  <c r="C81" i="24"/>
  <c r="C131" i="24" s="1"/>
  <c r="C55" i="24"/>
  <c r="B56" i="24"/>
  <c r="B55" i="24" s="1"/>
  <c r="S57" i="24"/>
  <c r="R82" i="24"/>
  <c r="R132" i="24" s="1"/>
  <c r="S132" i="24" s="1"/>
  <c r="B65" i="24"/>
  <c r="C90" i="24"/>
  <c r="C140" i="24" s="1"/>
  <c r="B140" i="24" s="1"/>
  <c r="K81" i="24"/>
  <c r="K131" i="24" s="1"/>
  <c r="K130" i="24" s="1"/>
  <c r="K55" i="24"/>
  <c r="Q55" i="24"/>
  <c r="Q81" i="24"/>
  <c r="Q131" i="24" s="1"/>
  <c r="Q130" i="24" s="1"/>
  <c r="C75" i="24"/>
  <c r="B74" i="24"/>
  <c r="B75" i="24" s="1"/>
  <c r="C99" i="24"/>
  <c r="C149" i="24" s="1"/>
  <c r="R96" i="24"/>
  <c r="S71" i="24"/>
  <c r="B61" i="24"/>
  <c r="C86" i="24"/>
  <c r="C97" i="24"/>
  <c r="C147" i="24" s="1"/>
  <c r="B147" i="24" s="1"/>
  <c r="B72" i="24"/>
  <c r="S67" i="24"/>
  <c r="R92" i="24"/>
  <c r="R142" i="24" s="1"/>
  <c r="S142" i="24" s="1"/>
  <c r="M75" i="24"/>
  <c r="M99" i="24"/>
  <c r="M149" i="24" s="1"/>
  <c r="M150" i="24" s="1"/>
  <c r="G6" i="19"/>
  <c r="G5" i="19" s="1"/>
  <c r="I55" i="24"/>
  <c r="I81" i="24"/>
  <c r="I131" i="24" s="1"/>
  <c r="I130" i="24" s="1"/>
  <c r="S58" i="24"/>
  <c r="R83" i="24"/>
  <c r="R133" i="24" s="1"/>
  <c r="S133" i="24" s="1"/>
  <c r="O55" i="24"/>
  <c r="O81" i="24"/>
  <c r="O131" i="24" s="1"/>
  <c r="O130" i="24" s="1"/>
  <c r="S60" i="24"/>
  <c r="R85" i="24"/>
  <c r="R135" i="24" s="1"/>
  <c r="S135" i="24" s="1"/>
  <c r="O15" i="19"/>
  <c r="O40" i="19" s="1"/>
  <c r="O65" i="22"/>
  <c r="O90" i="22" s="1"/>
  <c r="S14" i="23"/>
  <c r="R64" i="22"/>
  <c r="I13" i="19"/>
  <c r="I38" i="19" s="1"/>
  <c r="I63" i="22"/>
  <c r="I88" i="22" s="1"/>
  <c r="N17" i="19"/>
  <c r="N42" i="19" s="1"/>
  <c r="N67" i="22"/>
  <c r="N92" i="22" s="1"/>
  <c r="K10" i="19"/>
  <c r="K35" i="19" s="1"/>
  <c r="K60" i="22"/>
  <c r="K85" i="22" s="1"/>
  <c r="S22" i="19"/>
  <c r="R47" i="19"/>
  <c r="Q43" i="26" s="1"/>
  <c r="P10" i="19"/>
  <c r="P35" i="19" s="1"/>
  <c r="P60" i="22"/>
  <c r="P85" i="22" s="1"/>
  <c r="S22" i="23"/>
  <c r="R72" i="22"/>
  <c r="Q22" i="19"/>
  <c r="Q47" i="19" s="1"/>
  <c r="P43" i="26" s="1"/>
  <c r="Q72" i="22"/>
  <c r="Q97" i="22" s="1"/>
  <c r="B12" i="23"/>
  <c r="C62" i="22"/>
  <c r="K17" i="19"/>
  <c r="K42" i="19" s="1"/>
  <c r="K67" i="22"/>
  <c r="K92" i="22" s="1"/>
  <c r="P16" i="19"/>
  <c r="P41" i="19" s="1"/>
  <c r="P66" i="22"/>
  <c r="P91" i="22" s="1"/>
  <c r="C5" i="23"/>
  <c r="B6" i="23"/>
  <c r="C56" i="22"/>
  <c r="S7" i="23"/>
  <c r="R57" i="22"/>
  <c r="B15" i="23"/>
  <c r="C65" i="22"/>
  <c r="K20" i="19"/>
  <c r="K45" i="19" s="1"/>
  <c r="K70" i="22"/>
  <c r="K95" i="22" s="1"/>
  <c r="D25" i="19"/>
  <c r="D49" i="19"/>
  <c r="C45" i="26" s="1"/>
  <c r="F19" i="19"/>
  <c r="F44" i="19" s="1"/>
  <c r="F69" i="22"/>
  <c r="F94" i="22" s="1"/>
  <c r="E19" i="19"/>
  <c r="E44" i="19" s="1"/>
  <c r="E69" i="22"/>
  <c r="E94" i="22" s="1"/>
  <c r="H13" i="19"/>
  <c r="H38" i="19" s="1"/>
  <c r="H63" i="22"/>
  <c r="H88" i="22" s="1"/>
  <c r="N5" i="23"/>
  <c r="N56" i="22"/>
  <c r="R44" i="19"/>
  <c r="Q40" i="26" s="1"/>
  <c r="S19" i="19"/>
  <c r="O7" i="19"/>
  <c r="O32" i="19" s="1"/>
  <c r="O57" i="22"/>
  <c r="O82" i="22" s="1"/>
  <c r="J9" i="19"/>
  <c r="J34" i="19" s="1"/>
  <c r="J59" i="22"/>
  <c r="J84" i="22" s="1"/>
  <c r="E8" i="19"/>
  <c r="E33" i="19" s="1"/>
  <c r="E58" i="22"/>
  <c r="E83" i="22" s="1"/>
  <c r="N13" i="19"/>
  <c r="N38" i="19" s="1"/>
  <c r="N63" i="22"/>
  <c r="N88" i="22" s="1"/>
  <c r="O21" i="19"/>
  <c r="O46" i="19" s="1"/>
  <c r="O71" i="22"/>
  <c r="O96" i="22" s="1"/>
  <c r="S18" i="23"/>
  <c r="R68" i="22"/>
  <c r="I17" i="19"/>
  <c r="I42" i="19" s="1"/>
  <c r="I67" i="22"/>
  <c r="I92" i="22" s="1"/>
  <c r="B8" i="23"/>
  <c r="C58" i="22"/>
  <c r="K13" i="19"/>
  <c r="K38" i="19" s="1"/>
  <c r="K63" i="22"/>
  <c r="K88" i="22" s="1"/>
  <c r="P8" i="19"/>
  <c r="P33" i="19" s="1"/>
  <c r="P58" i="22"/>
  <c r="P83" i="22" s="1"/>
  <c r="S21" i="23"/>
  <c r="R71" i="22"/>
  <c r="I21" i="19"/>
  <c r="I46" i="19" s="1"/>
  <c r="I71" i="22"/>
  <c r="I96" i="22" s="1"/>
  <c r="B11" i="23"/>
  <c r="C61" i="22"/>
  <c r="K16" i="19"/>
  <c r="K41" i="19" s="1"/>
  <c r="K66" i="22"/>
  <c r="K91" i="22" s="1"/>
  <c r="G25" i="19"/>
  <c r="G49" i="19"/>
  <c r="F45" i="26" s="1"/>
  <c r="O17" i="19"/>
  <c r="O42" i="19" s="1"/>
  <c r="O67" i="22"/>
  <c r="O92" i="22" s="1"/>
  <c r="F16" i="19"/>
  <c r="F41" i="19" s="1"/>
  <c r="F66" i="22"/>
  <c r="F91" i="22" s="1"/>
  <c r="Q14" i="19"/>
  <c r="Q39" i="19" s="1"/>
  <c r="Q64" i="22"/>
  <c r="Q89" i="22" s="1"/>
  <c r="N18" i="19"/>
  <c r="N43" i="19" s="1"/>
  <c r="N68" i="22"/>
  <c r="N93" i="22" s="1"/>
  <c r="K11" i="19"/>
  <c r="K36" i="19" s="1"/>
  <c r="K61" i="22"/>
  <c r="K86" i="22" s="1"/>
  <c r="R14" i="19"/>
  <c r="P12" i="19"/>
  <c r="P37" i="19" s="1"/>
  <c r="P62" i="22"/>
  <c r="P87" i="22" s="1"/>
  <c r="S23" i="23"/>
  <c r="R73" i="22"/>
  <c r="E25" i="23"/>
  <c r="E74" i="22"/>
  <c r="B13" i="23"/>
  <c r="C63" i="22"/>
  <c r="K18" i="19"/>
  <c r="K43" i="19" s="1"/>
  <c r="K68" i="22"/>
  <c r="K93" i="22" s="1"/>
  <c r="O13" i="19"/>
  <c r="O38" i="19" s="1"/>
  <c r="O63" i="22"/>
  <c r="O88" i="22" s="1"/>
  <c r="J13" i="19"/>
  <c r="J38" i="19" s="1"/>
  <c r="J63" i="22"/>
  <c r="J88" i="22" s="1"/>
  <c r="E12" i="19"/>
  <c r="E37" i="19" s="1"/>
  <c r="E62" i="22"/>
  <c r="E87" i="22" s="1"/>
  <c r="N16" i="19"/>
  <c r="N41" i="19" s="1"/>
  <c r="N66" i="22"/>
  <c r="N91" i="22" s="1"/>
  <c r="K9" i="19"/>
  <c r="K34" i="19" s="1"/>
  <c r="K59" i="22"/>
  <c r="K84" i="22" s="1"/>
  <c r="Q11" i="19"/>
  <c r="Q36" i="19" s="1"/>
  <c r="Q61" i="22"/>
  <c r="Q86" i="22" s="1"/>
  <c r="G21" i="19"/>
  <c r="G46" i="19" s="1"/>
  <c r="G71" i="22"/>
  <c r="G96" i="22" s="1"/>
  <c r="J18" i="19"/>
  <c r="J43" i="19" s="1"/>
  <c r="J68" i="22"/>
  <c r="J93" i="22" s="1"/>
  <c r="B23" i="23"/>
  <c r="C73" i="22"/>
  <c r="L9" i="19"/>
  <c r="L34" i="19" s="1"/>
  <c r="L59" i="22"/>
  <c r="L84" i="22" s="1"/>
  <c r="S17" i="23"/>
  <c r="R67" i="22"/>
  <c r="Q17" i="19"/>
  <c r="Q42" i="19" s="1"/>
  <c r="Q67" i="22"/>
  <c r="Q92" i="22" s="1"/>
  <c r="H11" i="19"/>
  <c r="H36" i="19" s="1"/>
  <c r="H61" i="22"/>
  <c r="H86" i="22" s="1"/>
  <c r="M25" i="23"/>
  <c r="M74" i="22"/>
  <c r="J25" i="23"/>
  <c r="J74" i="22"/>
  <c r="Q25" i="23"/>
  <c r="Q74" i="22"/>
  <c r="P23" i="19"/>
  <c r="P48" i="19" s="1"/>
  <c r="P73" i="22"/>
  <c r="P98" i="22" s="1"/>
  <c r="G12" i="19"/>
  <c r="G37" i="19" s="1"/>
  <c r="G62" i="22"/>
  <c r="G87" i="22" s="1"/>
  <c r="M15" i="19"/>
  <c r="M40" i="19" s="1"/>
  <c r="M65" i="22"/>
  <c r="M90" i="22" s="1"/>
  <c r="E24" i="19"/>
  <c r="O11" i="19"/>
  <c r="O36" i="19" s="1"/>
  <c r="O61" i="22"/>
  <c r="O86" i="22" s="1"/>
  <c r="F12" i="19"/>
  <c r="F37" i="19" s="1"/>
  <c r="F62" i="22"/>
  <c r="F87" i="22" s="1"/>
  <c r="Q10" i="19"/>
  <c r="Q35" i="19" s="1"/>
  <c r="Q60" i="22"/>
  <c r="Q85" i="22" s="1"/>
  <c r="N15" i="19"/>
  <c r="N40" i="19" s="1"/>
  <c r="N65" i="22"/>
  <c r="N90" i="22" s="1"/>
  <c r="K8" i="19"/>
  <c r="K33" i="19" s="1"/>
  <c r="K58" i="22"/>
  <c r="K83" i="22" s="1"/>
  <c r="J22" i="19"/>
  <c r="J47" i="19" s="1"/>
  <c r="J72" i="22"/>
  <c r="J97" i="22" s="1"/>
  <c r="E22" i="19"/>
  <c r="E47" i="19" s="1"/>
  <c r="E72" i="22"/>
  <c r="E97" i="22" s="1"/>
  <c r="P19" i="19"/>
  <c r="P44" i="19" s="1"/>
  <c r="P69" i="22"/>
  <c r="P94" i="22" s="1"/>
  <c r="G8" i="19"/>
  <c r="G33" i="19" s="1"/>
  <c r="G58" i="22"/>
  <c r="G83" i="22" s="1"/>
  <c r="M13" i="19"/>
  <c r="M38" i="19" s="1"/>
  <c r="M63" i="22"/>
  <c r="M88" i="22" s="1"/>
  <c r="B79" i="20"/>
  <c r="B93" i="20"/>
  <c r="B55" i="20"/>
  <c r="B69" i="20"/>
  <c r="B56" i="20"/>
  <c r="B101" i="20"/>
  <c r="J12" i="19"/>
  <c r="J37" i="19" s="1"/>
  <c r="J62" i="22"/>
  <c r="J87" i="22" s="1"/>
  <c r="I12" i="19"/>
  <c r="I37" i="19" s="1"/>
  <c r="I62" i="22"/>
  <c r="I87" i="22" s="1"/>
  <c r="G22" i="19"/>
  <c r="G47" i="19" s="1"/>
  <c r="G72" i="22"/>
  <c r="G97" i="22" s="1"/>
  <c r="M20" i="19"/>
  <c r="M45" i="19" s="1"/>
  <c r="M70" i="22"/>
  <c r="M95" i="22" s="1"/>
  <c r="M5" i="19"/>
  <c r="M31" i="19"/>
  <c r="L27" i="26" s="1"/>
  <c r="F21" i="19"/>
  <c r="F46" i="19" s="1"/>
  <c r="F71" i="22"/>
  <c r="F96" i="22" s="1"/>
  <c r="Q21" i="19"/>
  <c r="Q46" i="19" s="1"/>
  <c r="Q71" i="22"/>
  <c r="Q96" i="22" s="1"/>
  <c r="H17" i="19"/>
  <c r="H42" i="19" s="1"/>
  <c r="H67" i="22"/>
  <c r="H92" i="22" s="1"/>
  <c r="N8" i="19"/>
  <c r="N33" i="19" s="1"/>
  <c r="N58" i="22"/>
  <c r="N83" i="22" s="1"/>
  <c r="H5" i="19"/>
  <c r="H31" i="19"/>
  <c r="G27" i="26" s="1"/>
  <c r="F25" i="23"/>
  <c r="F74" i="22"/>
  <c r="R5" i="23"/>
  <c r="S6" i="23"/>
  <c r="S5" i="23" s="1"/>
  <c r="R56" i="22"/>
  <c r="H23" i="19"/>
  <c r="H48" i="19" s="1"/>
  <c r="H73" i="22"/>
  <c r="H98" i="22" s="1"/>
  <c r="N11" i="19"/>
  <c r="N36" i="19" s="1"/>
  <c r="N61" i="22"/>
  <c r="N86" i="22" s="1"/>
  <c r="C6" i="19"/>
  <c r="F18" i="19"/>
  <c r="F43" i="19" s="1"/>
  <c r="F68" i="22"/>
  <c r="F93" i="22" s="1"/>
  <c r="Q16" i="19"/>
  <c r="Q41" i="19" s="1"/>
  <c r="Q66" i="22"/>
  <c r="Q91" i="22" s="1"/>
  <c r="P11" i="19"/>
  <c r="P36" i="19" s="1"/>
  <c r="P61" i="22"/>
  <c r="P86" i="22" s="1"/>
  <c r="D23" i="19"/>
  <c r="D48" i="19" s="1"/>
  <c r="D73" i="22"/>
  <c r="D98" i="22" s="1"/>
  <c r="M9" i="19"/>
  <c r="M34" i="19" s="1"/>
  <c r="M59" i="22"/>
  <c r="M84" i="22" s="1"/>
  <c r="R49" i="19"/>
  <c r="Q45" i="26" s="1"/>
  <c r="R25" i="19"/>
  <c r="S24" i="19"/>
  <c r="S25" i="19" s="1"/>
  <c r="K5" i="23"/>
  <c r="K56" i="22"/>
  <c r="F7" i="19"/>
  <c r="F32" i="19" s="1"/>
  <c r="F57" i="22"/>
  <c r="F82" i="22" s="1"/>
  <c r="Q5" i="23"/>
  <c r="Q56" i="22"/>
  <c r="G14" i="19"/>
  <c r="G39" i="19" s="1"/>
  <c r="G64" i="22"/>
  <c r="G89" i="22" s="1"/>
  <c r="M16" i="19"/>
  <c r="M41" i="19" s="1"/>
  <c r="M66" i="22"/>
  <c r="M91" i="22" s="1"/>
  <c r="Q6" i="19"/>
  <c r="J16" i="19"/>
  <c r="J41" i="19" s="1"/>
  <c r="J66" i="22"/>
  <c r="J91" i="22" s="1"/>
  <c r="I16" i="19"/>
  <c r="I41" i="19" s="1"/>
  <c r="I66" i="22"/>
  <c r="I91" i="22" s="1"/>
  <c r="H9" i="19"/>
  <c r="H34" i="19" s="1"/>
  <c r="H59" i="22"/>
  <c r="H84" i="22" s="1"/>
  <c r="M23" i="19"/>
  <c r="M48" i="19" s="1"/>
  <c r="M73" i="22"/>
  <c r="M98" i="22" s="1"/>
  <c r="M25" i="19"/>
  <c r="M49" i="19"/>
  <c r="L45" i="26" s="1"/>
  <c r="F20" i="19"/>
  <c r="F45" i="19" s="1"/>
  <c r="F70" i="22"/>
  <c r="F95" i="22" s="1"/>
  <c r="I20" i="19"/>
  <c r="I45" i="19" s="1"/>
  <c r="I70" i="22"/>
  <c r="I95" i="22" s="1"/>
  <c r="H15" i="19"/>
  <c r="H40" i="19" s="1"/>
  <c r="H65" i="22"/>
  <c r="H90" i="22" s="1"/>
  <c r="N7" i="19"/>
  <c r="N32" i="19" s="1"/>
  <c r="N57" i="22"/>
  <c r="N82" i="22" s="1"/>
  <c r="S13" i="23"/>
  <c r="R63" i="22"/>
  <c r="Q13" i="19"/>
  <c r="Q38" i="19" s="1"/>
  <c r="Q63" i="22"/>
  <c r="Q88" i="22" s="1"/>
  <c r="G25" i="23"/>
  <c r="G74" i="22"/>
  <c r="M21" i="19"/>
  <c r="M46" i="19" s="1"/>
  <c r="M71" i="22"/>
  <c r="M96" i="22" s="1"/>
  <c r="C8" i="19"/>
  <c r="S61" i="22"/>
  <c r="R86" i="22"/>
  <c r="C43" i="19"/>
  <c r="B39" i="26" s="1"/>
  <c r="B18" i="19"/>
  <c r="F22" i="19"/>
  <c r="F47" i="19" s="1"/>
  <c r="F72" i="22"/>
  <c r="F97" i="22" s="1"/>
  <c r="E23" i="19"/>
  <c r="E48" i="19" s="1"/>
  <c r="E73" i="22"/>
  <c r="E98" i="22" s="1"/>
  <c r="H19" i="19"/>
  <c r="H44" i="19" s="1"/>
  <c r="H69" i="22"/>
  <c r="H94" i="22" s="1"/>
  <c r="N9" i="19"/>
  <c r="N34" i="19" s="1"/>
  <c r="N59" i="22"/>
  <c r="N84" i="22" s="1"/>
  <c r="J25" i="19"/>
  <c r="J49" i="19"/>
  <c r="I45" i="26" s="1"/>
  <c r="F11" i="19"/>
  <c r="F36" i="19" s="1"/>
  <c r="F61" i="22"/>
  <c r="F86" i="22" s="1"/>
  <c r="E11" i="19"/>
  <c r="E36" i="19" s="1"/>
  <c r="E61" i="22"/>
  <c r="E86" i="22" s="1"/>
  <c r="G20" i="19"/>
  <c r="G45" i="19" s="1"/>
  <c r="G70" i="22"/>
  <c r="G95" i="22" s="1"/>
  <c r="M19" i="19"/>
  <c r="M44" i="19" s="1"/>
  <c r="M69" i="22"/>
  <c r="M94" i="22" s="1"/>
  <c r="R36" i="19"/>
  <c r="Q32" i="26" s="1"/>
  <c r="S11" i="19"/>
  <c r="O19" i="19"/>
  <c r="O44" i="19" s="1"/>
  <c r="O69" i="22"/>
  <c r="O94" i="22" s="1"/>
  <c r="J17" i="19"/>
  <c r="J42" i="19" s="1"/>
  <c r="J67" i="22"/>
  <c r="J92" i="22" s="1"/>
  <c r="E16" i="19"/>
  <c r="E41" i="19" s="1"/>
  <c r="E66" i="22"/>
  <c r="E91" i="22" s="1"/>
  <c r="B7" i="23"/>
  <c r="C57" i="22"/>
  <c r="K12" i="19"/>
  <c r="K37" i="19" s="1"/>
  <c r="K62" i="22"/>
  <c r="K87" i="22" s="1"/>
  <c r="S60" i="22"/>
  <c r="R85" i="22"/>
  <c r="S16" i="23"/>
  <c r="R66" i="22"/>
  <c r="I15" i="19"/>
  <c r="I40" i="19" s="1"/>
  <c r="I65" i="22"/>
  <c r="I90" i="22" s="1"/>
  <c r="P9" i="19"/>
  <c r="P34" i="19" s="1"/>
  <c r="P59" i="22"/>
  <c r="P84" i="22" s="1"/>
  <c r="D22" i="19"/>
  <c r="D47" i="19" s="1"/>
  <c r="D72" i="22"/>
  <c r="D97" i="22" s="1"/>
  <c r="M8" i="19"/>
  <c r="M33" i="19" s="1"/>
  <c r="M58" i="22"/>
  <c r="M83" i="22" s="1"/>
  <c r="N6" i="19"/>
  <c r="Q23" i="19"/>
  <c r="Q48" i="19" s="1"/>
  <c r="Q73" i="22"/>
  <c r="Q98" i="22" s="1"/>
  <c r="H20" i="19"/>
  <c r="H45" i="19" s="1"/>
  <c r="H70" i="22"/>
  <c r="H95" i="22" s="1"/>
  <c r="O10" i="19"/>
  <c r="O35" i="19" s="1"/>
  <c r="O60" i="22"/>
  <c r="O85" i="22" s="1"/>
  <c r="D13" i="19"/>
  <c r="D38" i="19" s="1"/>
  <c r="D63" i="22"/>
  <c r="D88" i="22" s="1"/>
  <c r="L18" i="19"/>
  <c r="L43" i="19" s="1"/>
  <c r="L68" i="22"/>
  <c r="L93" i="22" s="1"/>
  <c r="R18" i="19"/>
  <c r="S9" i="23"/>
  <c r="R59" i="22"/>
  <c r="Q9" i="19"/>
  <c r="Q34" i="19" s="1"/>
  <c r="Q59" i="22"/>
  <c r="Q84" i="22" s="1"/>
  <c r="G18" i="19"/>
  <c r="G43" i="19" s="1"/>
  <c r="G68" i="22"/>
  <c r="G93" i="22" s="1"/>
  <c r="M18" i="19"/>
  <c r="M43" i="19" s="1"/>
  <c r="M68" i="22"/>
  <c r="M93" i="22" s="1"/>
  <c r="E21" i="19"/>
  <c r="E46" i="19" s="1"/>
  <c r="E71" i="22"/>
  <c r="E96" i="22" s="1"/>
  <c r="H16" i="19"/>
  <c r="H41" i="19" s="1"/>
  <c r="H66" i="22"/>
  <c r="H91" i="22" s="1"/>
  <c r="O6" i="19"/>
  <c r="O5" i="23"/>
  <c r="O56" i="22"/>
  <c r="D11" i="19"/>
  <c r="D36" i="19" s="1"/>
  <c r="D61" i="22"/>
  <c r="D86" i="22" s="1"/>
  <c r="L16" i="19"/>
  <c r="L41" i="19" s="1"/>
  <c r="L66" i="22"/>
  <c r="L91" i="22" s="1"/>
  <c r="C12" i="19"/>
  <c r="B81" i="20"/>
  <c r="B90" i="20"/>
  <c r="B95" i="20"/>
  <c r="E10" i="19"/>
  <c r="E35" i="19" s="1"/>
  <c r="E60" i="22"/>
  <c r="E85" i="22" s="1"/>
  <c r="O20" i="19"/>
  <c r="O45" i="19" s="1"/>
  <c r="O70" i="22"/>
  <c r="O95" i="22" s="1"/>
  <c r="D18" i="19"/>
  <c r="D43" i="19" s="1"/>
  <c r="D68" i="22"/>
  <c r="D93" i="22" s="1"/>
  <c r="L23" i="19"/>
  <c r="L48" i="19" s="1"/>
  <c r="L73" i="22"/>
  <c r="L98" i="22" s="1"/>
  <c r="C34" i="19"/>
  <c r="B30" i="26" s="1"/>
  <c r="B9" i="19"/>
  <c r="J20" i="19"/>
  <c r="J45" i="19" s="1"/>
  <c r="J70" i="22"/>
  <c r="J95" i="22" s="1"/>
  <c r="I19" i="19"/>
  <c r="I44" i="19" s="1"/>
  <c r="I69" i="22"/>
  <c r="I94" i="22" s="1"/>
  <c r="P15" i="19"/>
  <c r="P40" i="19" s="1"/>
  <c r="P65" i="22"/>
  <c r="P90" i="22" s="1"/>
  <c r="E6" i="19"/>
  <c r="E5" i="23"/>
  <c r="E56" i="22"/>
  <c r="M11" i="19"/>
  <c r="M36" i="19" s="1"/>
  <c r="M61" i="22"/>
  <c r="M86" i="22" s="1"/>
  <c r="C49" i="19"/>
  <c r="B45" i="26" s="1"/>
  <c r="B24" i="19"/>
  <c r="B25" i="19" s="1"/>
  <c r="C25" i="19"/>
  <c r="J23" i="19"/>
  <c r="J48" i="19" s="1"/>
  <c r="J73" i="22"/>
  <c r="J98" i="22" s="1"/>
  <c r="I23" i="19"/>
  <c r="I48" i="19" s="1"/>
  <c r="I73" i="22"/>
  <c r="I98" i="22" s="1"/>
  <c r="P21" i="19"/>
  <c r="P46" i="19" s="1"/>
  <c r="P71" i="22"/>
  <c r="P96" i="22" s="1"/>
  <c r="G10" i="19"/>
  <c r="G35" i="19" s="1"/>
  <c r="G60" i="22"/>
  <c r="G85" i="22" s="1"/>
  <c r="M14" i="19"/>
  <c r="M39" i="19" s="1"/>
  <c r="M64" i="22"/>
  <c r="M89" i="22" s="1"/>
  <c r="S12" i="19"/>
  <c r="R37" i="19"/>
  <c r="Q33" i="26" s="1"/>
  <c r="Q15" i="19"/>
  <c r="Q40" i="19" s="1"/>
  <c r="Q65" i="22"/>
  <c r="Q90" i="22" s="1"/>
  <c r="H8" i="19"/>
  <c r="H33" i="19" s="1"/>
  <c r="H58" i="22"/>
  <c r="H83" i="22" s="1"/>
  <c r="N21" i="19"/>
  <c r="N46" i="19" s="1"/>
  <c r="N71" i="22"/>
  <c r="N96" i="22" s="1"/>
  <c r="D7" i="19"/>
  <c r="D32" i="19" s="1"/>
  <c r="D57" i="22"/>
  <c r="D82" i="22" s="1"/>
  <c r="L12" i="19"/>
  <c r="L37" i="19" s="1"/>
  <c r="L62" i="22"/>
  <c r="L87" i="22" s="1"/>
  <c r="N25" i="19"/>
  <c r="N49" i="19"/>
  <c r="M45" i="26" s="1"/>
  <c r="F5" i="23"/>
  <c r="F56" i="22"/>
  <c r="H22" i="19"/>
  <c r="H47" i="19" s="1"/>
  <c r="H72" i="22"/>
  <c r="H97" i="22" s="1"/>
  <c r="O12" i="19"/>
  <c r="O37" i="19" s="1"/>
  <c r="O62" i="22"/>
  <c r="O87" i="22" s="1"/>
  <c r="D14" i="19"/>
  <c r="D39" i="19" s="1"/>
  <c r="D64" i="22"/>
  <c r="D89" i="22" s="1"/>
  <c r="L19" i="19"/>
  <c r="L44" i="19" s="1"/>
  <c r="L69" i="22"/>
  <c r="L94" i="22" s="1"/>
  <c r="C32" i="19"/>
  <c r="B28" i="26" s="1"/>
  <c r="B7" i="19"/>
  <c r="J15" i="19"/>
  <c r="J40" i="19" s="1"/>
  <c r="J65" i="22"/>
  <c r="J90" i="22" s="1"/>
  <c r="E14" i="19"/>
  <c r="E39" i="19" s="1"/>
  <c r="E64" i="22"/>
  <c r="E89" i="22" s="1"/>
  <c r="P7" i="19"/>
  <c r="P32" i="19" s="1"/>
  <c r="P57" i="22"/>
  <c r="P82" i="22" s="1"/>
  <c r="D21" i="19"/>
  <c r="D46" i="19" s="1"/>
  <c r="D71" i="22"/>
  <c r="D96" i="22" s="1"/>
  <c r="M7" i="19"/>
  <c r="M32" i="19" s="1"/>
  <c r="M57" i="22"/>
  <c r="M82" i="22" s="1"/>
  <c r="R34" i="19"/>
  <c r="Q30" i="26" s="1"/>
  <c r="S9" i="19"/>
  <c r="J19" i="19"/>
  <c r="J44" i="19" s="1"/>
  <c r="J69" i="22"/>
  <c r="J94" i="22" s="1"/>
  <c r="E18" i="19"/>
  <c r="E43" i="19" s="1"/>
  <c r="E68" i="22"/>
  <c r="E93" i="22" s="1"/>
  <c r="P13" i="19"/>
  <c r="P38" i="19" s="1"/>
  <c r="P63" i="22"/>
  <c r="P88" i="22" s="1"/>
  <c r="D25" i="23"/>
  <c r="D74" i="22"/>
  <c r="M10" i="19"/>
  <c r="M35" i="19" s="1"/>
  <c r="M60" i="22"/>
  <c r="M85" i="22" s="1"/>
  <c r="R7" i="19"/>
  <c r="S12" i="23"/>
  <c r="R62" i="22"/>
  <c r="I11" i="19"/>
  <c r="I36" i="19" s="1"/>
  <c r="I61" i="22"/>
  <c r="I86" i="22" s="1"/>
  <c r="O22" i="19"/>
  <c r="O47" i="19" s="1"/>
  <c r="O72" i="22"/>
  <c r="O97" i="22" s="1"/>
  <c r="D19" i="19"/>
  <c r="D44" i="19" s="1"/>
  <c r="D69" i="22"/>
  <c r="D94" i="22" s="1"/>
  <c r="L25" i="23"/>
  <c r="L74" i="22"/>
  <c r="I25" i="19"/>
  <c r="I49" i="19"/>
  <c r="H45" i="26" s="1"/>
  <c r="J21" i="19"/>
  <c r="J46" i="19" s="1"/>
  <c r="J71" i="22"/>
  <c r="J96" i="22" s="1"/>
  <c r="Q20" i="19"/>
  <c r="Q45" i="19" s="1"/>
  <c r="Q70" i="22"/>
  <c r="Q95" i="22" s="1"/>
  <c r="P17" i="19"/>
  <c r="P42" i="19" s="1"/>
  <c r="P67" i="22"/>
  <c r="P92" i="22" s="1"/>
  <c r="E7" i="19"/>
  <c r="E32" i="19" s="1"/>
  <c r="E57" i="22"/>
  <c r="E82" i="22" s="1"/>
  <c r="M12" i="19"/>
  <c r="M37" i="19" s="1"/>
  <c r="M62" i="22"/>
  <c r="M87" i="22" s="1"/>
  <c r="C15" i="19"/>
  <c r="F10" i="19"/>
  <c r="F35" i="19" s="1"/>
  <c r="F60" i="22"/>
  <c r="F85" i="22" s="1"/>
  <c r="Q8" i="19"/>
  <c r="Q33" i="19" s="1"/>
  <c r="Q58" i="22"/>
  <c r="Q83" i="22" s="1"/>
  <c r="O18" i="19"/>
  <c r="O43" i="19" s="1"/>
  <c r="O68" i="22"/>
  <c r="O93" i="22" s="1"/>
  <c r="D17" i="19"/>
  <c r="D42" i="19" s="1"/>
  <c r="D67" i="22"/>
  <c r="D92" i="22" s="1"/>
  <c r="L22" i="19"/>
  <c r="L47" i="19" s="1"/>
  <c r="L72" i="22"/>
  <c r="L97" i="22" s="1"/>
  <c r="C44" i="19"/>
  <c r="B40" i="26" s="1"/>
  <c r="B19" i="19"/>
  <c r="F15" i="19"/>
  <c r="F40" i="19" s="1"/>
  <c r="F65" i="22"/>
  <c r="F90" i="22" s="1"/>
  <c r="E15" i="19"/>
  <c r="E40" i="19" s="1"/>
  <c r="E65" i="22"/>
  <c r="E90" i="22" s="1"/>
  <c r="H7" i="19"/>
  <c r="H32" i="19" s="1"/>
  <c r="H57" i="22"/>
  <c r="H82" i="22" s="1"/>
  <c r="M22" i="19"/>
  <c r="M47" i="19" s="1"/>
  <c r="M72" i="22"/>
  <c r="M97" i="22" s="1"/>
  <c r="C13" i="19"/>
  <c r="I14" i="19"/>
  <c r="I39" i="19" s="1"/>
  <c r="I64" i="22"/>
  <c r="I89" i="22" s="1"/>
  <c r="H5" i="23"/>
  <c r="H56" i="22"/>
  <c r="N20" i="19"/>
  <c r="N45" i="19" s="1"/>
  <c r="N70" i="22"/>
  <c r="N95" i="22" s="1"/>
  <c r="D6" i="19"/>
  <c r="D5" i="23"/>
  <c r="D56" i="22"/>
  <c r="L11" i="19"/>
  <c r="L36" i="19" s="1"/>
  <c r="L61" i="22"/>
  <c r="L86" i="22" s="1"/>
  <c r="C11" i="19"/>
  <c r="P18" i="19"/>
  <c r="P43" i="19" s="1"/>
  <c r="P68" i="22"/>
  <c r="P93" i="22" s="1"/>
  <c r="G7" i="19"/>
  <c r="G32" i="19" s="1"/>
  <c r="G57" i="22"/>
  <c r="G82" i="22" s="1"/>
  <c r="F9" i="19"/>
  <c r="F34" i="19" s="1"/>
  <c r="F59" i="22"/>
  <c r="F84" i="22" s="1"/>
  <c r="B16" i="23"/>
  <c r="C66" i="22"/>
  <c r="K21" i="19"/>
  <c r="K46" i="19" s="1"/>
  <c r="K71" i="22"/>
  <c r="K96" i="22" s="1"/>
  <c r="H25" i="19"/>
  <c r="H49" i="19"/>
  <c r="G45" i="26" s="1"/>
  <c r="S8" i="23"/>
  <c r="R58" i="22"/>
  <c r="I7" i="19"/>
  <c r="I32" i="19" s="1"/>
  <c r="I57" i="22"/>
  <c r="I82" i="22" s="1"/>
  <c r="O16" i="19"/>
  <c r="O41" i="19" s="1"/>
  <c r="O66" i="22"/>
  <c r="O91" i="22" s="1"/>
  <c r="D16" i="19"/>
  <c r="D41" i="19" s="1"/>
  <c r="D66" i="22"/>
  <c r="D91" i="22" s="1"/>
  <c r="L21" i="19"/>
  <c r="L46" i="19" s="1"/>
  <c r="L71" i="22"/>
  <c r="L96" i="22" s="1"/>
  <c r="R17" i="19"/>
  <c r="P14" i="19"/>
  <c r="P39" i="19" s="1"/>
  <c r="P64" i="22"/>
  <c r="P89" i="22" s="1"/>
  <c r="R25" i="23"/>
  <c r="S24" i="23"/>
  <c r="S25" i="23" s="1"/>
  <c r="R74" i="22"/>
  <c r="J6" i="19"/>
  <c r="J5" i="23"/>
  <c r="J56" i="22"/>
  <c r="C14" i="19"/>
  <c r="B14" i="23"/>
  <c r="C64" i="22"/>
  <c r="K19" i="19"/>
  <c r="K44" i="19" s="1"/>
  <c r="K69" i="22"/>
  <c r="K94" i="22" s="1"/>
  <c r="E9" i="19"/>
  <c r="E34" i="19" s="1"/>
  <c r="E59" i="22"/>
  <c r="E84" i="22" s="1"/>
  <c r="G17" i="19"/>
  <c r="G42" i="19" s="1"/>
  <c r="G67" i="22"/>
  <c r="G92" i="22" s="1"/>
  <c r="S15" i="23"/>
  <c r="R65" i="22"/>
  <c r="B21" i="23"/>
  <c r="C71" i="22"/>
  <c r="L7" i="19"/>
  <c r="L32" i="19" s="1"/>
  <c r="L57" i="22"/>
  <c r="L82" i="22" s="1"/>
  <c r="S10" i="19"/>
  <c r="R35" i="19"/>
  <c r="Q31" i="26" s="1"/>
  <c r="I18" i="19"/>
  <c r="I43" i="19" s="1"/>
  <c r="I68" i="22"/>
  <c r="I93" i="22" s="1"/>
  <c r="H12" i="19"/>
  <c r="H37" i="19" s="1"/>
  <c r="H62" i="22"/>
  <c r="H87" i="22" s="1"/>
  <c r="N23" i="19"/>
  <c r="N48" i="19" s="1"/>
  <c r="N73" i="22"/>
  <c r="N98" i="22" s="1"/>
  <c r="D9" i="19"/>
  <c r="D34" i="19" s="1"/>
  <c r="D59" i="22"/>
  <c r="D84" i="22" s="1"/>
  <c r="L14" i="19"/>
  <c r="L39" i="19" s="1"/>
  <c r="L64" i="22"/>
  <c r="L89" i="22" s="1"/>
  <c r="C42" i="19"/>
  <c r="B38" i="26" s="1"/>
  <c r="B17" i="19"/>
  <c r="I22" i="19"/>
  <c r="I47" i="19" s="1"/>
  <c r="I72" i="22"/>
  <c r="I97" i="22" s="1"/>
  <c r="H18" i="19"/>
  <c r="H43" i="19" s="1"/>
  <c r="H68" i="22"/>
  <c r="H93" i="22" s="1"/>
  <c r="O8" i="19"/>
  <c r="O33" i="19" s="1"/>
  <c r="O58" i="22"/>
  <c r="O83" i="22" s="1"/>
  <c r="D12" i="19"/>
  <c r="D37" i="19" s="1"/>
  <c r="D62" i="22"/>
  <c r="D87" i="22" s="1"/>
  <c r="L17" i="19"/>
  <c r="L42" i="19" s="1"/>
  <c r="L67" i="22"/>
  <c r="L92" i="22" s="1"/>
  <c r="B16" i="19"/>
  <c r="C41" i="19"/>
  <c r="B37" i="26" s="1"/>
  <c r="P5" i="23"/>
  <c r="P56" i="22"/>
  <c r="S20" i="23"/>
  <c r="R70" i="22"/>
  <c r="E20" i="19"/>
  <c r="E45" i="19" s="1"/>
  <c r="E70" i="22"/>
  <c r="E95" i="22" s="1"/>
  <c r="C10" i="19"/>
  <c r="B10" i="23"/>
  <c r="C60" i="22"/>
  <c r="K15" i="19"/>
  <c r="K40" i="19" s="1"/>
  <c r="K65" i="22"/>
  <c r="K90" i="22" s="1"/>
  <c r="H75" i="22"/>
  <c r="H99" i="22"/>
  <c r="K7" i="19"/>
  <c r="K32" i="19" s="1"/>
  <c r="K57" i="22"/>
  <c r="K82" i="22" s="1"/>
  <c r="P20" i="19"/>
  <c r="P45" i="19" s="1"/>
  <c r="P70" i="22"/>
  <c r="P95" i="22" s="1"/>
  <c r="G9" i="19"/>
  <c r="G34" i="19" s="1"/>
  <c r="G59" i="22"/>
  <c r="G84" i="22" s="1"/>
  <c r="J10" i="19"/>
  <c r="J35" i="19" s="1"/>
  <c r="J60" i="22"/>
  <c r="J85" i="22" s="1"/>
  <c r="B17" i="23"/>
  <c r="C67" i="22"/>
  <c r="K22" i="19"/>
  <c r="K47" i="19" s="1"/>
  <c r="K72" i="22"/>
  <c r="K97" i="22" s="1"/>
  <c r="B48" i="19"/>
  <c r="C123" i="19"/>
  <c r="B123" i="19" s="1"/>
  <c r="E13" i="19"/>
  <c r="E38" i="19" s="1"/>
  <c r="E63" i="22"/>
  <c r="E88" i="22" s="1"/>
  <c r="G23" i="19"/>
  <c r="G48" i="19" s="1"/>
  <c r="G73" i="22"/>
  <c r="G98" i="22" s="1"/>
  <c r="N19" i="19"/>
  <c r="N44" i="19" s="1"/>
  <c r="N69" i="22"/>
  <c r="N94" i="22" s="1"/>
  <c r="C25" i="23"/>
  <c r="B24" i="23"/>
  <c r="B25" i="23" s="1"/>
  <c r="C74" i="22"/>
  <c r="L10" i="19"/>
  <c r="L35" i="19" s="1"/>
  <c r="L60" i="22"/>
  <c r="L85" i="22" s="1"/>
  <c r="R21" i="19"/>
  <c r="E17" i="19"/>
  <c r="E42" i="19" s="1"/>
  <c r="E67" i="22"/>
  <c r="E92" i="22" s="1"/>
  <c r="H10" i="19"/>
  <c r="H35" i="19" s="1"/>
  <c r="H60" i="22"/>
  <c r="H85" i="22" s="1"/>
  <c r="N22" i="19"/>
  <c r="N47" i="19" s="1"/>
  <c r="N72" i="22"/>
  <c r="N97" i="22" s="1"/>
  <c r="D8" i="19"/>
  <c r="D33" i="19" s="1"/>
  <c r="D58" i="22"/>
  <c r="D83" i="22" s="1"/>
  <c r="L13" i="19"/>
  <c r="L38" i="19" s="1"/>
  <c r="L63" i="22"/>
  <c r="L88" i="22" s="1"/>
  <c r="K6" i="19"/>
  <c r="I10" i="19"/>
  <c r="I35" i="19" s="1"/>
  <c r="I60" i="22"/>
  <c r="I85" i="22" s="1"/>
  <c r="G19" i="19"/>
  <c r="G44" i="19" s="1"/>
  <c r="G69" i="22"/>
  <c r="G94" i="22" s="1"/>
  <c r="F17" i="19"/>
  <c r="F42" i="19" s="1"/>
  <c r="F67" i="22"/>
  <c r="F92" i="22" s="1"/>
  <c r="C22" i="19"/>
  <c r="B22" i="23"/>
  <c r="C72" i="22"/>
  <c r="L8" i="19"/>
  <c r="L33" i="19" s="1"/>
  <c r="L58" i="22"/>
  <c r="L83" i="22" s="1"/>
  <c r="F24" i="19"/>
  <c r="B68" i="22"/>
  <c r="C93" i="22"/>
  <c r="Q19" i="19"/>
  <c r="Q44" i="19" s="1"/>
  <c r="Q69" i="22"/>
  <c r="Q94" i="22" s="1"/>
  <c r="H14" i="19"/>
  <c r="H39" i="19" s="1"/>
  <c r="H64" i="22"/>
  <c r="H89" i="22" s="1"/>
  <c r="N25" i="23"/>
  <c r="N74" i="22"/>
  <c r="D10" i="19"/>
  <c r="D35" i="19" s="1"/>
  <c r="D60" i="22"/>
  <c r="D85" i="22" s="1"/>
  <c r="L15" i="19"/>
  <c r="L40" i="19" s="1"/>
  <c r="L65" i="22"/>
  <c r="L90" i="22" s="1"/>
  <c r="R13" i="19"/>
  <c r="Q7" i="19"/>
  <c r="Q32" i="19" s="1"/>
  <c r="Q57" i="22"/>
  <c r="Q82" i="22" s="1"/>
  <c r="G15" i="19"/>
  <c r="G40" i="19" s="1"/>
  <c r="G65" i="22"/>
  <c r="G90" i="22" s="1"/>
  <c r="J14" i="19"/>
  <c r="J39" i="19" s="1"/>
  <c r="J64" i="22"/>
  <c r="J89" i="22" s="1"/>
  <c r="B20" i="23"/>
  <c r="C70" i="22"/>
  <c r="L6" i="19"/>
  <c r="L5" i="23"/>
  <c r="L56" i="22"/>
  <c r="P6" i="19"/>
  <c r="F14" i="19"/>
  <c r="F39" i="19" s="1"/>
  <c r="F64" i="22"/>
  <c r="F89" i="22" s="1"/>
  <c r="Q12" i="19"/>
  <c r="Q37" i="19" s="1"/>
  <c r="Q62" i="22"/>
  <c r="Q87" i="22" s="1"/>
  <c r="O25" i="23"/>
  <c r="O74" i="22"/>
  <c r="D20" i="19"/>
  <c r="D45" i="19" s="1"/>
  <c r="D70" i="22"/>
  <c r="D95" i="22" s="1"/>
  <c r="M5" i="23"/>
  <c r="M56" i="22"/>
  <c r="S16" i="19"/>
  <c r="R41" i="19"/>
  <c r="Q37" i="26" s="1"/>
  <c r="O23" i="19"/>
  <c r="O48" i="19" s="1"/>
  <c r="O73" i="22"/>
  <c r="O98" i="22" s="1"/>
  <c r="S19" i="23"/>
  <c r="R69" i="22"/>
  <c r="Q18" i="19"/>
  <c r="Q43" i="19" s="1"/>
  <c r="Q68" i="22"/>
  <c r="Q93" i="22" s="1"/>
  <c r="B9" i="23"/>
  <c r="C59" i="22"/>
  <c r="K14" i="19"/>
  <c r="K39" i="19" s="1"/>
  <c r="K64" i="22"/>
  <c r="K89" i="22" s="1"/>
  <c r="G5" i="23"/>
  <c r="G56" i="22"/>
  <c r="F8" i="19"/>
  <c r="F33" i="19" s="1"/>
  <c r="F58" i="22"/>
  <c r="F83" i="22" s="1"/>
  <c r="I6" i="19"/>
  <c r="I5" i="23"/>
  <c r="I56" i="22"/>
  <c r="N12" i="19"/>
  <c r="N37" i="19" s="1"/>
  <c r="N62" i="22"/>
  <c r="N87" i="22" s="1"/>
  <c r="R20" i="19"/>
  <c r="P25" i="23"/>
  <c r="P74" i="22"/>
  <c r="G13" i="19"/>
  <c r="G38" i="19" s="1"/>
  <c r="G63" i="22"/>
  <c r="G88" i="22" s="1"/>
  <c r="F13" i="19"/>
  <c r="F38" i="19" s="1"/>
  <c r="F63" i="22"/>
  <c r="F88" i="22" s="1"/>
  <c r="B19" i="23"/>
  <c r="C69" i="22"/>
  <c r="K25" i="23"/>
  <c r="K74" i="22"/>
  <c r="Q24" i="19"/>
  <c r="F23" i="19"/>
  <c r="F48" i="19" s="1"/>
  <c r="F73" i="22"/>
  <c r="F98" i="22" s="1"/>
  <c r="I25" i="23"/>
  <c r="I74" i="22"/>
  <c r="H21" i="19"/>
  <c r="H46" i="19" s="1"/>
  <c r="H71" i="22"/>
  <c r="H96" i="22" s="1"/>
  <c r="N10" i="19"/>
  <c r="N35" i="19" s="1"/>
  <c r="N60" i="22"/>
  <c r="N85" i="22" s="1"/>
  <c r="R8" i="19"/>
  <c r="R23" i="19"/>
  <c r="J186" i="22" l="1"/>
  <c r="R31" i="19"/>
  <c r="Q27" i="26" s="1"/>
  <c r="P147" i="24"/>
  <c r="H62" i="20"/>
  <c r="K62" i="20"/>
  <c r="H65" i="20"/>
  <c r="K65" i="20"/>
  <c r="H70" i="20"/>
  <c r="K70" i="20"/>
  <c r="H73" i="20"/>
  <c r="K73" i="20"/>
  <c r="H59" i="20"/>
  <c r="K59" i="20"/>
  <c r="H61" i="20"/>
  <c r="K61" i="20"/>
  <c r="H64" i="20"/>
  <c r="K64" i="20"/>
  <c r="H67" i="20"/>
  <c r="K67" i="20"/>
  <c r="H69" i="20"/>
  <c r="K69" i="20"/>
  <c r="H68" i="20"/>
  <c r="K68" i="20"/>
  <c r="H75" i="20"/>
  <c r="K75" i="20"/>
  <c r="H55" i="20"/>
  <c r="K55" i="20"/>
  <c r="H56" i="20"/>
  <c r="K56" i="20"/>
  <c r="H58" i="20"/>
  <c r="K58" i="20"/>
  <c r="H60" i="20"/>
  <c r="K60" i="20"/>
  <c r="H72" i="20"/>
  <c r="K72" i="20"/>
  <c r="H66" i="20"/>
  <c r="K66" i="20"/>
  <c r="H63" i="20"/>
  <c r="K63" i="20"/>
  <c r="H74" i="20"/>
  <c r="K74" i="20"/>
  <c r="H71" i="20"/>
  <c r="K71" i="20"/>
  <c r="H57" i="20"/>
  <c r="K57" i="20"/>
  <c r="D140" i="24"/>
  <c r="B21" i="19"/>
  <c r="F31" i="19"/>
  <c r="E27" i="26" s="1"/>
  <c r="O25" i="19"/>
  <c r="H121" i="19"/>
  <c r="H146" i="19" s="1"/>
  <c r="H171" i="19" s="1"/>
  <c r="H196" i="19" s="1"/>
  <c r="G42" i="26"/>
  <c r="D110" i="19"/>
  <c r="D110" i="24" s="1"/>
  <c r="D135" i="24" s="1"/>
  <c r="C31" i="26"/>
  <c r="H118" i="19"/>
  <c r="H143" i="19" s="1"/>
  <c r="H168" i="19" s="1"/>
  <c r="H193" i="19" s="1"/>
  <c r="G39" i="26"/>
  <c r="G117" i="19"/>
  <c r="G142" i="19" s="1"/>
  <c r="G167" i="19" s="1"/>
  <c r="G192" i="19" s="1"/>
  <c r="F38" i="26"/>
  <c r="F108" i="19"/>
  <c r="E29" i="26"/>
  <c r="Q118" i="19"/>
  <c r="Q143" i="19" s="1"/>
  <c r="Q168" i="19" s="1"/>
  <c r="Q193" i="19" s="1"/>
  <c r="P39" i="26"/>
  <c r="F114" i="19"/>
  <c r="F114" i="24" s="1"/>
  <c r="F139" i="24" s="1"/>
  <c r="E35" i="26"/>
  <c r="J114" i="19"/>
  <c r="J139" i="19" s="1"/>
  <c r="J164" i="19" s="1"/>
  <c r="J189" i="19" s="1"/>
  <c r="I35" i="26"/>
  <c r="L113" i="19"/>
  <c r="L138" i="19" s="1"/>
  <c r="L163" i="19" s="1"/>
  <c r="L188" i="19" s="1"/>
  <c r="K34" i="26"/>
  <c r="E117" i="19"/>
  <c r="E142" i="19" s="1"/>
  <c r="E167" i="19" s="1"/>
  <c r="E192" i="19" s="1"/>
  <c r="D38" i="26"/>
  <c r="N119" i="19"/>
  <c r="N144" i="19" s="1"/>
  <c r="N169" i="19" s="1"/>
  <c r="N194" i="19" s="1"/>
  <c r="M40" i="26"/>
  <c r="K122" i="19"/>
  <c r="K147" i="19" s="1"/>
  <c r="K172" i="19" s="1"/>
  <c r="K197" i="19" s="1"/>
  <c r="J43" i="26"/>
  <c r="P120" i="19"/>
  <c r="O41" i="26"/>
  <c r="P114" i="19"/>
  <c r="P139" i="19" s="1"/>
  <c r="P164" i="19" s="1"/>
  <c r="P189" i="19" s="1"/>
  <c r="O35" i="26"/>
  <c r="H107" i="19"/>
  <c r="H132" i="19" s="1"/>
  <c r="H157" i="19" s="1"/>
  <c r="H182" i="19" s="1"/>
  <c r="G28" i="26"/>
  <c r="L122" i="19"/>
  <c r="L122" i="24" s="1"/>
  <c r="L147" i="24" s="1"/>
  <c r="K43" i="26"/>
  <c r="F110" i="19"/>
  <c r="E31" i="26"/>
  <c r="E118" i="19"/>
  <c r="E143" i="19" s="1"/>
  <c r="E168" i="19" s="1"/>
  <c r="E193" i="19" s="1"/>
  <c r="D39" i="26"/>
  <c r="D121" i="19"/>
  <c r="D146" i="19" s="1"/>
  <c r="D171" i="19" s="1"/>
  <c r="D196" i="19" s="1"/>
  <c r="C42" i="26"/>
  <c r="H122" i="19"/>
  <c r="H147" i="19" s="1"/>
  <c r="H172" i="19" s="1"/>
  <c r="H197" i="19" s="1"/>
  <c r="G43" i="26"/>
  <c r="D107" i="19"/>
  <c r="D132" i="19" s="1"/>
  <c r="D157" i="19" s="1"/>
  <c r="D182" i="19" s="1"/>
  <c r="C28" i="26"/>
  <c r="I123" i="19"/>
  <c r="I148" i="19" s="1"/>
  <c r="I173" i="19" s="1"/>
  <c r="I198" i="19" s="1"/>
  <c r="H44" i="26"/>
  <c r="J120" i="19"/>
  <c r="J145" i="19" s="1"/>
  <c r="J170" i="19" s="1"/>
  <c r="J195" i="19" s="1"/>
  <c r="I41" i="26"/>
  <c r="O120" i="19"/>
  <c r="O120" i="24" s="1"/>
  <c r="O145" i="24" s="1"/>
  <c r="N41" i="26"/>
  <c r="D113" i="19"/>
  <c r="C34" i="26"/>
  <c r="M121" i="19"/>
  <c r="M146" i="19" s="1"/>
  <c r="M171" i="19" s="1"/>
  <c r="M196" i="19" s="1"/>
  <c r="L42" i="26"/>
  <c r="N107" i="19"/>
  <c r="N132" i="19" s="1"/>
  <c r="N157" i="19" s="1"/>
  <c r="N182" i="19" s="1"/>
  <c r="M28" i="26"/>
  <c r="J116" i="19"/>
  <c r="J141" i="19" s="1"/>
  <c r="J166" i="19" s="1"/>
  <c r="J191" i="19" s="1"/>
  <c r="I37" i="26"/>
  <c r="M109" i="19"/>
  <c r="M134" i="19" s="1"/>
  <c r="M159" i="19" s="1"/>
  <c r="M184" i="19" s="1"/>
  <c r="L30" i="26"/>
  <c r="F118" i="19"/>
  <c r="F143" i="19" s="1"/>
  <c r="F168" i="19" s="1"/>
  <c r="F193" i="19" s="1"/>
  <c r="E39" i="26"/>
  <c r="H117" i="19"/>
  <c r="H142" i="19" s="1"/>
  <c r="H167" i="19" s="1"/>
  <c r="H192" i="19" s="1"/>
  <c r="G38" i="26"/>
  <c r="M120" i="19"/>
  <c r="M145" i="19" s="1"/>
  <c r="M170" i="19" s="1"/>
  <c r="M195" i="19" s="1"/>
  <c r="L41" i="26"/>
  <c r="E122" i="19"/>
  <c r="E147" i="19" s="1"/>
  <c r="E172" i="19" s="1"/>
  <c r="E197" i="19" s="1"/>
  <c r="D43" i="26"/>
  <c r="Q110" i="19"/>
  <c r="Q135" i="19" s="1"/>
  <c r="Q160" i="19" s="1"/>
  <c r="Q185" i="19" s="1"/>
  <c r="P31" i="26"/>
  <c r="K111" i="19"/>
  <c r="K136" i="19" s="1"/>
  <c r="K161" i="19" s="1"/>
  <c r="K186" i="19" s="1"/>
  <c r="J32" i="26"/>
  <c r="O117" i="19"/>
  <c r="O142" i="19" s="1"/>
  <c r="O167" i="19" s="1"/>
  <c r="O192" i="19" s="1"/>
  <c r="N38" i="26"/>
  <c r="I121" i="19"/>
  <c r="I146" i="19" s="1"/>
  <c r="I171" i="19" s="1"/>
  <c r="I196" i="19" s="1"/>
  <c r="H42" i="26"/>
  <c r="N113" i="19"/>
  <c r="N138" i="19" s="1"/>
  <c r="N163" i="19" s="1"/>
  <c r="N188" i="19" s="1"/>
  <c r="M34" i="26"/>
  <c r="F119" i="19"/>
  <c r="F144" i="19" s="1"/>
  <c r="F169" i="19" s="1"/>
  <c r="F194" i="19" s="1"/>
  <c r="E40" i="26"/>
  <c r="B68" i="24"/>
  <c r="O108" i="19"/>
  <c r="O133" i="19" s="1"/>
  <c r="O158" i="19" s="1"/>
  <c r="O183" i="19" s="1"/>
  <c r="N29" i="26"/>
  <c r="I118" i="19"/>
  <c r="I143" i="19" s="1"/>
  <c r="I168" i="19" s="1"/>
  <c r="I193" i="19" s="1"/>
  <c r="H39" i="26"/>
  <c r="O116" i="19"/>
  <c r="O141" i="19" s="1"/>
  <c r="O166" i="19" s="1"/>
  <c r="O191" i="19" s="1"/>
  <c r="N37" i="26"/>
  <c r="P118" i="19"/>
  <c r="P143" i="19" s="1"/>
  <c r="P168" i="19" s="1"/>
  <c r="P193" i="19" s="1"/>
  <c r="O39" i="26"/>
  <c r="G118" i="19"/>
  <c r="G143" i="19" s="1"/>
  <c r="G168" i="19" s="1"/>
  <c r="G193" i="19" s="1"/>
  <c r="F39" i="26"/>
  <c r="I115" i="19"/>
  <c r="I140" i="19" s="1"/>
  <c r="I165" i="19" s="1"/>
  <c r="I190" i="19" s="1"/>
  <c r="H36" i="26"/>
  <c r="F111" i="19"/>
  <c r="F111" i="24" s="1"/>
  <c r="E32" i="26"/>
  <c r="E123" i="19"/>
  <c r="E148" i="19" s="1"/>
  <c r="E173" i="19" s="1"/>
  <c r="E198" i="19" s="1"/>
  <c r="D44" i="26"/>
  <c r="M115" i="19"/>
  <c r="M140" i="19" s="1"/>
  <c r="M165" i="19" s="1"/>
  <c r="M190" i="19" s="1"/>
  <c r="L36" i="26"/>
  <c r="G121" i="19"/>
  <c r="G146" i="19" s="1"/>
  <c r="G171" i="19" s="1"/>
  <c r="G196" i="19" s="1"/>
  <c r="F42" i="26"/>
  <c r="E112" i="19"/>
  <c r="E112" i="24" s="1"/>
  <c r="D33" i="26"/>
  <c r="K117" i="19"/>
  <c r="K142" i="19" s="1"/>
  <c r="K167" i="19" s="1"/>
  <c r="K192" i="19" s="1"/>
  <c r="J38" i="26"/>
  <c r="P110" i="19"/>
  <c r="P135" i="19" s="1"/>
  <c r="P160" i="19" s="1"/>
  <c r="P185" i="19" s="1"/>
  <c r="O31" i="26"/>
  <c r="I113" i="19"/>
  <c r="I113" i="24" s="1"/>
  <c r="I138" i="24" s="1"/>
  <c r="H34" i="26"/>
  <c r="L114" i="19"/>
  <c r="L139" i="19" s="1"/>
  <c r="L164" i="19" s="1"/>
  <c r="L189" i="19" s="1"/>
  <c r="K35" i="26"/>
  <c r="K121" i="19"/>
  <c r="K146" i="19" s="1"/>
  <c r="K171" i="19" s="1"/>
  <c r="K196" i="19" s="1"/>
  <c r="J42" i="26"/>
  <c r="N120" i="19"/>
  <c r="N120" i="24" s="1"/>
  <c r="N145" i="24" s="1"/>
  <c r="M41" i="26"/>
  <c r="P117" i="19"/>
  <c r="P142" i="19" s="1"/>
  <c r="P167" i="19" s="1"/>
  <c r="P192" i="19" s="1"/>
  <c r="O38" i="26"/>
  <c r="M111" i="19"/>
  <c r="M136" i="19" s="1"/>
  <c r="M161" i="19" s="1"/>
  <c r="M186" i="19" s="1"/>
  <c r="L32" i="26"/>
  <c r="G113" i="19"/>
  <c r="G113" i="24" s="1"/>
  <c r="G138" i="24" s="1"/>
  <c r="F34" i="26"/>
  <c r="Q112" i="19"/>
  <c r="Q137" i="19" s="1"/>
  <c r="Q162" i="19" s="1"/>
  <c r="Q187" i="19" s="1"/>
  <c r="P33" i="26"/>
  <c r="H110" i="19"/>
  <c r="H110" i="24" s="1"/>
  <c r="G31" i="26"/>
  <c r="G109" i="19"/>
  <c r="G109" i="24" s="1"/>
  <c r="F30" i="26"/>
  <c r="K115" i="19"/>
  <c r="K140" i="19" s="1"/>
  <c r="K165" i="19" s="1"/>
  <c r="K190" i="19" s="1"/>
  <c r="J36" i="26"/>
  <c r="M122" i="19"/>
  <c r="M122" i="24" s="1"/>
  <c r="L43" i="26"/>
  <c r="Q108" i="19"/>
  <c r="Q133" i="19" s="1"/>
  <c r="Q158" i="19" s="1"/>
  <c r="Q183" i="19" s="1"/>
  <c r="P29" i="26"/>
  <c r="P113" i="19"/>
  <c r="P138" i="19" s="1"/>
  <c r="P163" i="19" s="1"/>
  <c r="P188" i="19" s="1"/>
  <c r="O34" i="26"/>
  <c r="M107" i="19"/>
  <c r="M132" i="19" s="1"/>
  <c r="M157" i="19" s="1"/>
  <c r="M182" i="19" s="1"/>
  <c r="L28" i="26"/>
  <c r="J115" i="19"/>
  <c r="J140" i="19" s="1"/>
  <c r="J165" i="19" s="1"/>
  <c r="J190" i="19" s="1"/>
  <c r="I36" i="26"/>
  <c r="O112" i="19"/>
  <c r="O137" i="19" s="1"/>
  <c r="O162" i="19" s="1"/>
  <c r="O187" i="19" s="1"/>
  <c r="N33" i="26"/>
  <c r="L112" i="19"/>
  <c r="L137" i="19" s="1"/>
  <c r="L162" i="19" s="1"/>
  <c r="L187" i="19" s="1"/>
  <c r="K33" i="26"/>
  <c r="Q115" i="19"/>
  <c r="Q140" i="19" s="1"/>
  <c r="Q165" i="19" s="1"/>
  <c r="Q190" i="19" s="1"/>
  <c r="P36" i="26"/>
  <c r="P121" i="19"/>
  <c r="P121" i="24" s="1"/>
  <c r="P146" i="24" s="1"/>
  <c r="O42" i="26"/>
  <c r="I119" i="19"/>
  <c r="I144" i="19" s="1"/>
  <c r="I169" i="19" s="1"/>
  <c r="I194" i="19" s="1"/>
  <c r="H40" i="26"/>
  <c r="D118" i="19"/>
  <c r="D143" i="19" s="1"/>
  <c r="D168" i="19" s="1"/>
  <c r="D193" i="19" s="1"/>
  <c r="C39" i="26"/>
  <c r="L118" i="19"/>
  <c r="L143" i="19" s="1"/>
  <c r="L168" i="19" s="1"/>
  <c r="L193" i="19" s="1"/>
  <c r="K39" i="26"/>
  <c r="Q123" i="19"/>
  <c r="Q148" i="19" s="1"/>
  <c r="Q173" i="19" s="1"/>
  <c r="Q198" i="19" s="1"/>
  <c r="P44" i="26"/>
  <c r="F120" i="19"/>
  <c r="F145" i="19" s="1"/>
  <c r="F170" i="19" s="1"/>
  <c r="F195" i="19" s="1"/>
  <c r="E41" i="26"/>
  <c r="I116" i="19"/>
  <c r="I141" i="19" s="1"/>
  <c r="I166" i="19" s="1"/>
  <c r="I191" i="19" s="1"/>
  <c r="H37" i="26"/>
  <c r="Q116" i="19"/>
  <c r="Q141" i="19" s="1"/>
  <c r="Q166" i="19" s="1"/>
  <c r="Q191" i="19" s="1"/>
  <c r="P37" i="26"/>
  <c r="N108" i="19"/>
  <c r="N133" i="19" s="1"/>
  <c r="N158" i="19" s="1"/>
  <c r="N183" i="19" s="1"/>
  <c r="M29" i="26"/>
  <c r="J112" i="19"/>
  <c r="J137" i="19" s="1"/>
  <c r="J162" i="19" s="1"/>
  <c r="J187" i="19" s="1"/>
  <c r="I33" i="26"/>
  <c r="P119" i="19"/>
  <c r="P119" i="24" s="1"/>
  <c r="O40" i="26"/>
  <c r="N115" i="19"/>
  <c r="N140" i="19" s="1"/>
  <c r="N165" i="19" s="1"/>
  <c r="N190" i="19" s="1"/>
  <c r="M36" i="26"/>
  <c r="F116" i="19"/>
  <c r="F141" i="19" s="1"/>
  <c r="F166" i="19" s="1"/>
  <c r="F191" i="19" s="1"/>
  <c r="E37" i="26"/>
  <c r="K113" i="19"/>
  <c r="K138" i="19" s="1"/>
  <c r="K163" i="19" s="1"/>
  <c r="K188" i="19" s="1"/>
  <c r="J34" i="26"/>
  <c r="O121" i="19"/>
  <c r="O121" i="24" s="1"/>
  <c r="O146" i="24" s="1"/>
  <c r="N42" i="26"/>
  <c r="O107" i="19"/>
  <c r="O132" i="19" s="1"/>
  <c r="O157" i="19" s="1"/>
  <c r="O182" i="19" s="1"/>
  <c r="N28" i="26"/>
  <c r="E119" i="19"/>
  <c r="E144" i="19" s="1"/>
  <c r="E169" i="19" s="1"/>
  <c r="E194" i="19" s="1"/>
  <c r="D40" i="26"/>
  <c r="P25" i="19"/>
  <c r="B93" i="24"/>
  <c r="N110" i="19"/>
  <c r="N135" i="19" s="1"/>
  <c r="N160" i="19" s="1"/>
  <c r="N185" i="19" s="1"/>
  <c r="M31" i="26"/>
  <c r="I110" i="19"/>
  <c r="I135" i="19" s="1"/>
  <c r="I160" i="19" s="1"/>
  <c r="I185" i="19" s="1"/>
  <c r="H31" i="26"/>
  <c r="D112" i="19"/>
  <c r="D112" i="24" s="1"/>
  <c r="D137" i="24" s="1"/>
  <c r="C33" i="26"/>
  <c r="K119" i="19"/>
  <c r="K144" i="19" s="1"/>
  <c r="K169" i="19" s="1"/>
  <c r="K194" i="19" s="1"/>
  <c r="J40" i="26"/>
  <c r="G107" i="19"/>
  <c r="G132" i="19" s="1"/>
  <c r="G157" i="19" s="1"/>
  <c r="G182" i="19" s="1"/>
  <c r="F28" i="26"/>
  <c r="E107" i="19"/>
  <c r="E132" i="19" s="1"/>
  <c r="E157" i="19" s="1"/>
  <c r="E182" i="19" s="1"/>
  <c r="D28" i="26"/>
  <c r="I111" i="19"/>
  <c r="I111" i="24" s="1"/>
  <c r="H32" i="26"/>
  <c r="M118" i="19"/>
  <c r="M143" i="19" s="1"/>
  <c r="M168" i="19" s="1"/>
  <c r="M193" i="19" s="1"/>
  <c r="L39" i="26"/>
  <c r="P109" i="19"/>
  <c r="P134" i="19" s="1"/>
  <c r="P159" i="19" s="1"/>
  <c r="P184" i="19" s="1"/>
  <c r="O30" i="26"/>
  <c r="K112" i="19"/>
  <c r="K137" i="19" s="1"/>
  <c r="K162" i="19" s="1"/>
  <c r="K187" i="19" s="1"/>
  <c r="J33" i="26"/>
  <c r="O119" i="19"/>
  <c r="O119" i="24" s="1"/>
  <c r="O144" i="24" s="1"/>
  <c r="N40" i="26"/>
  <c r="E111" i="19"/>
  <c r="E111" i="24" s="1"/>
  <c r="D32" i="26"/>
  <c r="H119" i="19"/>
  <c r="H144" i="19" s="1"/>
  <c r="H169" i="19" s="1"/>
  <c r="H194" i="19" s="1"/>
  <c r="G40" i="26"/>
  <c r="G114" i="19"/>
  <c r="G114" i="24" s="1"/>
  <c r="G139" i="24" s="1"/>
  <c r="F35" i="26"/>
  <c r="H123" i="19"/>
  <c r="H148" i="19" s="1"/>
  <c r="H173" i="19" s="1"/>
  <c r="H198" i="19" s="1"/>
  <c r="G44" i="26"/>
  <c r="Q117" i="19"/>
  <c r="Q142" i="19" s="1"/>
  <c r="Q167" i="19" s="1"/>
  <c r="Q192" i="19" s="1"/>
  <c r="P38" i="26"/>
  <c r="J118" i="19"/>
  <c r="J143" i="19" s="1"/>
  <c r="J168" i="19" s="1"/>
  <c r="J193" i="19" s="1"/>
  <c r="I39" i="26"/>
  <c r="N116" i="19"/>
  <c r="N141" i="19" s="1"/>
  <c r="N166" i="19" s="1"/>
  <c r="N191" i="19" s="1"/>
  <c r="M37" i="26"/>
  <c r="K118" i="19"/>
  <c r="K143" i="19" s="1"/>
  <c r="K168" i="19" s="1"/>
  <c r="K193" i="19" s="1"/>
  <c r="J39" i="26"/>
  <c r="P112" i="19"/>
  <c r="P137" i="19" s="1"/>
  <c r="P162" i="19" s="1"/>
  <c r="P187" i="19" s="1"/>
  <c r="O33" i="26"/>
  <c r="P116" i="19"/>
  <c r="P141" i="19" s="1"/>
  <c r="P166" i="19" s="1"/>
  <c r="P191" i="19" s="1"/>
  <c r="O37" i="26"/>
  <c r="N117" i="19"/>
  <c r="N142" i="19" s="1"/>
  <c r="N167" i="19" s="1"/>
  <c r="N192" i="19" s="1"/>
  <c r="M38" i="26"/>
  <c r="B20" i="19"/>
  <c r="F123" i="19"/>
  <c r="F148" i="19" s="1"/>
  <c r="F173" i="19" s="1"/>
  <c r="F198" i="19" s="1"/>
  <c r="E44" i="26"/>
  <c r="H114" i="19"/>
  <c r="H114" i="24" s="1"/>
  <c r="H139" i="24" s="1"/>
  <c r="G35" i="26"/>
  <c r="H112" i="19"/>
  <c r="H112" i="24" s="1"/>
  <c r="H137" i="24" s="1"/>
  <c r="G33" i="26"/>
  <c r="D116" i="19"/>
  <c r="D141" i="19" s="1"/>
  <c r="D166" i="19" s="1"/>
  <c r="D191" i="19" s="1"/>
  <c r="C37" i="26"/>
  <c r="F113" i="19"/>
  <c r="E34" i="26"/>
  <c r="K114" i="19"/>
  <c r="K139" i="19" s="1"/>
  <c r="K164" i="19" s="1"/>
  <c r="K189" i="19" s="1"/>
  <c r="J35" i="26"/>
  <c r="O123" i="19"/>
  <c r="O148" i="19" s="1"/>
  <c r="O173" i="19" s="1"/>
  <c r="O198" i="19" s="1"/>
  <c r="N44" i="26"/>
  <c r="Q107" i="19"/>
  <c r="Q132" i="19" s="1"/>
  <c r="Q157" i="19" s="1"/>
  <c r="Q182" i="19" s="1"/>
  <c r="P28" i="26"/>
  <c r="L108" i="19"/>
  <c r="L133" i="19" s="1"/>
  <c r="L158" i="19" s="1"/>
  <c r="L183" i="19" s="1"/>
  <c r="K29" i="26"/>
  <c r="N122" i="19"/>
  <c r="N122" i="24" s="1"/>
  <c r="N147" i="24" s="1"/>
  <c r="M43" i="26"/>
  <c r="E113" i="19"/>
  <c r="E113" i="24" s="1"/>
  <c r="E138" i="24" s="1"/>
  <c r="D34" i="26"/>
  <c r="J110" i="19"/>
  <c r="J135" i="19" s="1"/>
  <c r="J160" i="19" s="1"/>
  <c r="J185" i="19" s="1"/>
  <c r="I31" i="26"/>
  <c r="F115" i="19"/>
  <c r="F115" i="24" s="1"/>
  <c r="F140" i="24" s="1"/>
  <c r="E36" i="26"/>
  <c r="O118" i="19"/>
  <c r="O143" i="19" s="1"/>
  <c r="O168" i="19" s="1"/>
  <c r="O193" i="19" s="1"/>
  <c r="N39" i="26"/>
  <c r="E114" i="19"/>
  <c r="E114" i="24" s="1"/>
  <c r="E139" i="24" s="1"/>
  <c r="D35" i="26"/>
  <c r="D114" i="19"/>
  <c r="D114" i="24" s="1"/>
  <c r="D139" i="24" s="1"/>
  <c r="C35" i="26"/>
  <c r="H108" i="19"/>
  <c r="H133" i="19" s="1"/>
  <c r="H158" i="19" s="1"/>
  <c r="H183" i="19" s="1"/>
  <c r="G29" i="26"/>
  <c r="G110" i="19"/>
  <c r="G110" i="24" s="1"/>
  <c r="G135" i="24" s="1"/>
  <c r="F31" i="26"/>
  <c r="P115" i="19"/>
  <c r="P140" i="19" s="1"/>
  <c r="P165" i="19" s="1"/>
  <c r="P190" i="19" s="1"/>
  <c r="O36" i="26"/>
  <c r="L123" i="19"/>
  <c r="L123" i="24" s="1"/>
  <c r="L148" i="24" s="1"/>
  <c r="K44" i="26"/>
  <c r="D111" i="19"/>
  <c r="D111" i="24" s="1"/>
  <c r="D136" i="24" s="1"/>
  <c r="C32" i="26"/>
  <c r="H120" i="19"/>
  <c r="H145" i="19" s="1"/>
  <c r="H170" i="19" s="1"/>
  <c r="H195" i="19" s="1"/>
  <c r="G41" i="26"/>
  <c r="Q113" i="19"/>
  <c r="Q138" i="19" s="1"/>
  <c r="Q163" i="19" s="1"/>
  <c r="Q188" i="19" s="1"/>
  <c r="P34" i="26"/>
  <c r="I120" i="19"/>
  <c r="I145" i="19" s="1"/>
  <c r="I170" i="19" s="1"/>
  <c r="I195" i="19" s="1"/>
  <c r="H41" i="26"/>
  <c r="H109" i="19"/>
  <c r="H134" i="19" s="1"/>
  <c r="H159" i="19" s="1"/>
  <c r="H184" i="19" s="1"/>
  <c r="G30" i="26"/>
  <c r="P111" i="19"/>
  <c r="P136" i="19" s="1"/>
  <c r="P161" i="19" s="1"/>
  <c r="P186" i="19" s="1"/>
  <c r="O32" i="26"/>
  <c r="F121" i="19"/>
  <c r="F146" i="19" s="1"/>
  <c r="F171" i="19" s="1"/>
  <c r="F196" i="19" s="1"/>
  <c r="E42" i="26"/>
  <c r="I112" i="19"/>
  <c r="I112" i="24" s="1"/>
  <c r="I137" i="24" s="1"/>
  <c r="H33" i="26"/>
  <c r="G108" i="19"/>
  <c r="G133" i="19" s="1"/>
  <c r="G158" i="19" s="1"/>
  <c r="G183" i="19" s="1"/>
  <c r="F29" i="26"/>
  <c r="K108" i="19"/>
  <c r="K133" i="19" s="1"/>
  <c r="K158" i="19" s="1"/>
  <c r="K183" i="19" s="1"/>
  <c r="J29" i="26"/>
  <c r="O111" i="19"/>
  <c r="O136" i="19" s="1"/>
  <c r="O161" i="19" s="1"/>
  <c r="O186" i="19" s="1"/>
  <c r="N32" i="26"/>
  <c r="Q114" i="19"/>
  <c r="Q139" i="19" s="1"/>
  <c r="Q164" i="19" s="1"/>
  <c r="Q189" i="19" s="1"/>
  <c r="P35" i="26"/>
  <c r="K116" i="19"/>
  <c r="K141" i="19" s="1"/>
  <c r="K166" i="19" s="1"/>
  <c r="K191" i="19" s="1"/>
  <c r="J37" i="26"/>
  <c r="P108" i="19"/>
  <c r="P133" i="19" s="1"/>
  <c r="P158" i="19" s="1"/>
  <c r="P183" i="19" s="1"/>
  <c r="O29" i="26"/>
  <c r="J109" i="19"/>
  <c r="J134" i="19" s="1"/>
  <c r="J159" i="19" s="1"/>
  <c r="J184" i="19" s="1"/>
  <c r="I30" i="26"/>
  <c r="H113" i="19"/>
  <c r="H113" i="24" s="1"/>
  <c r="H138" i="24" s="1"/>
  <c r="G34" i="26"/>
  <c r="K120" i="19"/>
  <c r="K145" i="19" s="1"/>
  <c r="K170" i="19" s="1"/>
  <c r="K195" i="19" s="1"/>
  <c r="J41" i="26"/>
  <c r="G119" i="19"/>
  <c r="G144" i="19" s="1"/>
  <c r="G169" i="19" s="1"/>
  <c r="G194" i="19" s="1"/>
  <c r="F40" i="26"/>
  <c r="L110" i="19"/>
  <c r="L135" i="19" s="1"/>
  <c r="L160" i="19" s="1"/>
  <c r="L185" i="19" s="1"/>
  <c r="K31" i="26"/>
  <c r="E120" i="19"/>
  <c r="E145" i="19" s="1"/>
  <c r="E170" i="19" s="1"/>
  <c r="E195" i="19" s="1"/>
  <c r="D41" i="26"/>
  <c r="I122" i="19"/>
  <c r="I147" i="19" s="1"/>
  <c r="I172" i="19" s="1"/>
  <c r="I197" i="19" s="1"/>
  <c r="H43" i="26"/>
  <c r="L107" i="19"/>
  <c r="L132" i="19" s="1"/>
  <c r="L157" i="19" s="1"/>
  <c r="L182" i="19" s="1"/>
  <c r="K28" i="26"/>
  <c r="F109" i="19"/>
  <c r="F109" i="24" s="1"/>
  <c r="F134" i="24" s="1"/>
  <c r="E30" i="26"/>
  <c r="J121" i="19"/>
  <c r="J146" i="19" s="1"/>
  <c r="J171" i="19" s="1"/>
  <c r="J196" i="19" s="1"/>
  <c r="I42" i="26"/>
  <c r="D122" i="19"/>
  <c r="D147" i="19" s="1"/>
  <c r="D172" i="19" s="1"/>
  <c r="D197" i="19" s="1"/>
  <c r="C43" i="26"/>
  <c r="J117" i="19"/>
  <c r="J142" i="19" s="1"/>
  <c r="J167" i="19" s="1"/>
  <c r="J192" i="19" s="1"/>
  <c r="I38" i="26"/>
  <c r="G120" i="19"/>
  <c r="G145" i="19" s="1"/>
  <c r="G170" i="19" s="1"/>
  <c r="G195" i="19" s="1"/>
  <c r="F41" i="26"/>
  <c r="N109" i="19"/>
  <c r="M30" i="26"/>
  <c r="M116" i="19"/>
  <c r="M141" i="19" s="1"/>
  <c r="M166" i="19" s="1"/>
  <c r="M191" i="19" s="1"/>
  <c r="L37" i="26"/>
  <c r="N111" i="19"/>
  <c r="N136" i="19" s="1"/>
  <c r="N161" i="19" s="1"/>
  <c r="N186" i="19" s="1"/>
  <c r="M32" i="26"/>
  <c r="P123" i="19"/>
  <c r="P148" i="19" s="1"/>
  <c r="P173" i="19" s="1"/>
  <c r="P198" i="19" s="1"/>
  <c r="O44" i="26"/>
  <c r="H111" i="19"/>
  <c r="H111" i="24" s="1"/>
  <c r="H136" i="24" s="1"/>
  <c r="G32" i="26"/>
  <c r="K109" i="19"/>
  <c r="K134" i="19" s="1"/>
  <c r="K159" i="19" s="1"/>
  <c r="K184" i="19" s="1"/>
  <c r="J30" i="26"/>
  <c r="O113" i="19"/>
  <c r="O138" i="19" s="1"/>
  <c r="O163" i="19" s="1"/>
  <c r="O188" i="19" s="1"/>
  <c r="N34" i="26"/>
  <c r="Q122" i="19"/>
  <c r="Q122" i="24" s="1"/>
  <c r="Q147" i="24" s="1"/>
  <c r="K110" i="19"/>
  <c r="K135" i="19" s="1"/>
  <c r="K160" i="19" s="1"/>
  <c r="K185" i="19" s="1"/>
  <c r="J31" i="26"/>
  <c r="O115" i="19"/>
  <c r="O140" i="19" s="1"/>
  <c r="O165" i="19" s="1"/>
  <c r="O190" i="19" s="1"/>
  <c r="N36" i="26"/>
  <c r="L115" i="19"/>
  <c r="L140" i="19" s="1"/>
  <c r="L165" i="19" s="1"/>
  <c r="L190" i="19" s="1"/>
  <c r="K36" i="26"/>
  <c r="N112" i="19"/>
  <c r="N137" i="19" s="1"/>
  <c r="N162" i="19" s="1"/>
  <c r="N187" i="19" s="1"/>
  <c r="M33" i="26"/>
  <c r="L117" i="19"/>
  <c r="L142" i="19" s="1"/>
  <c r="L167" i="19" s="1"/>
  <c r="L192" i="19" s="1"/>
  <c r="K38" i="26"/>
  <c r="N123" i="19"/>
  <c r="N148" i="19" s="1"/>
  <c r="N173" i="19" s="1"/>
  <c r="N198" i="19" s="1"/>
  <c r="M44" i="26"/>
  <c r="E109" i="19"/>
  <c r="E109" i="24" s="1"/>
  <c r="E134" i="24" s="1"/>
  <c r="D30" i="26"/>
  <c r="L121" i="19"/>
  <c r="L146" i="19" s="1"/>
  <c r="L171" i="19" s="1"/>
  <c r="L196" i="19" s="1"/>
  <c r="K42" i="26"/>
  <c r="I114" i="19"/>
  <c r="I114" i="24" s="1"/>
  <c r="H35" i="26"/>
  <c r="M112" i="19"/>
  <c r="M137" i="19" s="1"/>
  <c r="M162" i="19" s="1"/>
  <c r="M187" i="19" s="1"/>
  <c r="L33" i="26"/>
  <c r="O122" i="19"/>
  <c r="O122" i="24" s="1"/>
  <c r="O147" i="24" s="1"/>
  <c r="N43" i="26"/>
  <c r="E121" i="19"/>
  <c r="E146" i="19" s="1"/>
  <c r="E171" i="19" s="1"/>
  <c r="E196" i="19" s="1"/>
  <c r="D42" i="26"/>
  <c r="D120" i="19"/>
  <c r="D145" i="19" s="1"/>
  <c r="D170" i="19" s="1"/>
  <c r="D195" i="19" s="1"/>
  <c r="C41" i="26"/>
  <c r="G115" i="19"/>
  <c r="F36" i="26"/>
  <c r="D108" i="19"/>
  <c r="D108" i="24" s="1"/>
  <c r="D133" i="24" s="1"/>
  <c r="C29" i="26"/>
  <c r="G123" i="19"/>
  <c r="G148" i="19" s="1"/>
  <c r="G173" i="19" s="1"/>
  <c r="G198" i="19" s="1"/>
  <c r="F44" i="26"/>
  <c r="K107" i="19"/>
  <c r="K132" i="19" s="1"/>
  <c r="K157" i="19" s="1"/>
  <c r="K182" i="19" s="1"/>
  <c r="J28" i="26"/>
  <c r="L111" i="19"/>
  <c r="L136" i="19" s="1"/>
  <c r="L161" i="19" s="1"/>
  <c r="L186" i="19" s="1"/>
  <c r="K32" i="26"/>
  <c r="E115" i="19"/>
  <c r="E115" i="24" s="1"/>
  <c r="E140" i="24" s="1"/>
  <c r="D36" i="26"/>
  <c r="D117" i="19"/>
  <c r="D142" i="19" s="1"/>
  <c r="D167" i="19" s="1"/>
  <c r="D192" i="19" s="1"/>
  <c r="C38" i="26"/>
  <c r="M110" i="19"/>
  <c r="M135" i="19" s="1"/>
  <c r="M160" i="19" s="1"/>
  <c r="M185" i="19" s="1"/>
  <c r="L31" i="26"/>
  <c r="J119" i="19"/>
  <c r="J144" i="19" s="1"/>
  <c r="J169" i="19" s="1"/>
  <c r="J194" i="19" s="1"/>
  <c r="I40" i="26"/>
  <c r="P107" i="19"/>
  <c r="P132" i="19" s="1"/>
  <c r="P157" i="19" s="1"/>
  <c r="P182" i="19" s="1"/>
  <c r="O28" i="26"/>
  <c r="L119" i="19"/>
  <c r="L144" i="19" s="1"/>
  <c r="L169" i="19" s="1"/>
  <c r="L194" i="19" s="1"/>
  <c r="K40" i="26"/>
  <c r="N121" i="19"/>
  <c r="N121" i="24" s="1"/>
  <c r="M42" i="26"/>
  <c r="M114" i="19"/>
  <c r="M139" i="19" s="1"/>
  <c r="M164" i="19" s="1"/>
  <c r="M189" i="19" s="1"/>
  <c r="L35" i="26"/>
  <c r="J123" i="19"/>
  <c r="J148" i="19" s="1"/>
  <c r="J173" i="19" s="1"/>
  <c r="J198" i="19" s="1"/>
  <c r="I44" i="26"/>
  <c r="E110" i="19"/>
  <c r="E110" i="24" s="1"/>
  <c r="E135" i="24" s="1"/>
  <c r="D31" i="26"/>
  <c r="L116" i="19"/>
  <c r="L141" i="19" s="1"/>
  <c r="L166" i="19" s="1"/>
  <c r="L191" i="19" s="1"/>
  <c r="K37" i="26"/>
  <c r="O110" i="19"/>
  <c r="O135" i="19" s="1"/>
  <c r="O160" i="19" s="1"/>
  <c r="O185" i="19" s="1"/>
  <c r="N31" i="26"/>
  <c r="H115" i="19"/>
  <c r="H115" i="24" s="1"/>
  <c r="H140" i="24" s="1"/>
  <c r="G36" i="26"/>
  <c r="M123" i="19"/>
  <c r="M123" i="24" s="1"/>
  <c r="M148" i="24" s="1"/>
  <c r="L44" i="26"/>
  <c r="D123" i="19"/>
  <c r="D148" i="19" s="1"/>
  <c r="D173" i="19" s="1"/>
  <c r="D198" i="19" s="1"/>
  <c r="C44" i="26"/>
  <c r="Q121" i="19"/>
  <c r="P42" i="26"/>
  <c r="G122" i="19"/>
  <c r="G147" i="19" s="1"/>
  <c r="G172" i="19" s="1"/>
  <c r="G197" i="19" s="1"/>
  <c r="F43" i="26"/>
  <c r="M113" i="19"/>
  <c r="M138" i="19" s="1"/>
  <c r="M163" i="19" s="1"/>
  <c r="M188" i="19" s="1"/>
  <c r="L34" i="26"/>
  <c r="J122" i="19"/>
  <c r="J147" i="19" s="1"/>
  <c r="J172" i="19" s="1"/>
  <c r="J197" i="19" s="1"/>
  <c r="I43" i="26"/>
  <c r="F112" i="19"/>
  <c r="E33" i="26"/>
  <c r="N118" i="19"/>
  <c r="N143" i="19" s="1"/>
  <c r="N168" i="19" s="1"/>
  <c r="N193" i="19" s="1"/>
  <c r="M39" i="26"/>
  <c r="I117" i="19"/>
  <c r="I142" i="19" s="1"/>
  <c r="I167" i="19" s="1"/>
  <c r="I192" i="19" s="1"/>
  <c r="H38" i="26"/>
  <c r="E108" i="19"/>
  <c r="E108" i="24" s="1"/>
  <c r="D29" i="26"/>
  <c r="Q119" i="19"/>
  <c r="Q119" i="24" s="1"/>
  <c r="Q144" i="24" s="1"/>
  <c r="P40" i="26"/>
  <c r="F117" i="19"/>
  <c r="F142" i="19" s="1"/>
  <c r="F167" i="19" s="1"/>
  <c r="F192" i="19" s="1"/>
  <c r="E38" i="26"/>
  <c r="D109" i="19"/>
  <c r="D109" i="24" s="1"/>
  <c r="D134" i="24" s="1"/>
  <c r="C30" i="26"/>
  <c r="I107" i="19"/>
  <c r="I132" i="19" s="1"/>
  <c r="I157" i="19" s="1"/>
  <c r="I182" i="19" s="1"/>
  <c r="H28" i="26"/>
  <c r="Q120" i="19"/>
  <c r="P41" i="26"/>
  <c r="D119" i="19"/>
  <c r="D144" i="19" s="1"/>
  <c r="D169" i="19" s="1"/>
  <c r="D194" i="19" s="1"/>
  <c r="C40" i="26"/>
  <c r="H116" i="19"/>
  <c r="H141" i="19" s="1"/>
  <c r="H166" i="19" s="1"/>
  <c r="H191" i="19" s="1"/>
  <c r="G37" i="26"/>
  <c r="Q109" i="19"/>
  <c r="Q134" i="19" s="1"/>
  <c r="Q159" i="19" s="1"/>
  <c r="Q184" i="19" s="1"/>
  <c r="P30" i="26"/>
  <c r="M108" i="19"/>
  <c r="M133" i="19" s="1"/>
  <c r="M158" i="19" s="1"/>
  <c r="M183" i="19" s="1"/>
  <c r="L29" i="26"/>
  <c r="E116" i="19"/>
  <c r="E141" i="19" s="1"/>
  <c r="E166" i="19" s="1"/>
  <c r="E191" i="19" s="1"/>
  <c r="D37" i="26"/>
  <c r="M119" i="19"/>
  <c r="M144" i="19" s="1"/>
  <c r="M169" i="19" s="1"/>
  <c r="M194" i="19" s="1"/>
  <c r="L40" i="26"/>
  <c r="F122" i="19"/>
  <c r="F147" i="19" s="1"/>
  <c r="F172" i="19" s="1"/>
  <c r="F197" i="19" s="1"/>
  <c r="E43" i="26"/>
  <c r="F107" i="19"/>
  <c r="F132" i="19" s="1"/>
  <c r="F157" i="19" s="1"/>
  <c r="F182" i="19" s="1"/>
  <c r="E28" i="26"/>
  <c r="G112" i="19"/>
  <c r="G112" i="24" s="1"/>
  <c r="G137" i="24" s="1"/>
  <c r="F33" i="26"/>
  <c r="L109" i="19"/>
  <c r="L134" i="19" s="1"/>
  <c r="L159" i="19" s="1"/>
  <c r="L184" i="19" s="1"/>
  <c r="K30" i="26"/>
  <c r="Q111" i="19"/>
  <c r="Q136" i="19" s="1"/>
  <c r="Q161" i="19" s="1"/>
  <c r="Q186" i="19" s="1"/>
  <c r="P32" i="26"/>
  <c r="J113" i="19"/>
  <c r="J138" i="19" s="1"/>
  <c r="J163" i="19" s="1"/>
  <c r="J188" i="19" s="1"/>
  <c r="I34" i="26"/>
  <c r="O198" i="22"/>
  <c r="O223" i="22"/>
  <c r="O248" i="22" s="1"/>
  <c r="O273" i="22" s="1"/>
  <c r="J189" i="22"/>
  <c r="J214" i="22"/>
  <c r="J239" i="22" s="1"/>
  <c r="J264" i="22" s="1"/>
  <c r="N197" i="22"/>
  <c r="N222" i="22"/>
  <c r="N247" i="22" s="1"/>
  <c r="N272" i="22" s="1"/>
  <c r="K197" i="22"/>
  <c r="K222" i="22"/>
  <c r="K247" i="22" s="1"/>
  <c r="K272" i="22" s="1"/>
  <c r="H182" i="22"/>
  <c r="H207" i="22"/>
  <c r="H232" i="22" s="1"/>
  <c r="H257" i="22" s="1"/>
  <c r="L197" i="22"/>
  <c r="L222" i="22"/>
  <c r="L247" i="22" s="1"/>
  <c r="L272" i="22" s="1"/>
  <c r="F185" i="22"/>
  <c r="F210" i="22"/>
  <c r="F235" i="22" s="1"/>
  <c r="F260" i="22" s="1"/>
  <c r="E193" i="22"/>
  <c r="E218" i="22"/>
  <c r="E243" i="22" s="1"/>
  <c r="E268" i="22" s="1"/>
  <c r="E189" i="22"/>
  <c r="E214" i="22"/>
  <c r="E239" i="22" s="1"/>
  <c r="E264" i="22" s="1"/>
  <c r="H197" i="22"/>
  <c r="H222" i="22"/>
  <c r="H247" i="22" s="1"/>
  <c r="H272" i="22" s="1"/>
  <c r="H183" i="22"/>
  <c r="H208" i="22"/>
  <c r="H233" i="22" s="1"/>
  <c r="H258" i="22" s="1"/>
  <c r="G185" i="22"/>
  <c r="G210" i="22"/>
  <c r="G235" i="22" s="1"/>
  <c r="G260" i="22" s="1"/>
  <c r="I198" i="22"/>
  <c r="I223" i="22"/>
  <c r="I248" i="22" s="1"/>
  <c r="I273" i="22" s="1"/>
  <c r="P190" i="22"/>
  <c r="P215" i="22"/>
  <c r="P240" i="22" s="1"/>
  <c r="P265" i="22" s="1"/>
  <c r="J195" i="22"/>
  <c r="J220" i="22"/>
  <c r="J245" i="22" s="1"/>
  <c r="J270" i="22" s="1"/>
  <c r="L198" i="22"/>
  <c r="L223" i="22"/>
  <c r="L248" i="22" s="1"/>
  <c r="L273" i="22" s="1"/>
  <c r="O195" i="22"/>
  <c r="O220" i="22"/>
  <c r="O245" i="22" s="1"/>
  <c r="O270" i="22" s="1"/>
  <c r="D186" i="22"/>
  <c r="D211" i="22"/>
  <c r="D236" i="22" s="1"/>
  <c r="D261" i="22" s="1"/>
  <c r="D188" i="22"/>
  <c r="D213" i="22"/>
  <c r="D238" i="22" s="1"/>
  <c r="D263" i="22" s="1"/>
  <c r="H195" i="22"/>
  <c r="H220" i="22"/>
  <c r="H245" i="22" s="1"/>
  <c r="H270" i="22" s="1"/>
  <c r="M196" i="22"/>
  <c r="M221" i="22"/>
  <c r="M246" i="22" s="1"/>
  <c r="M271" i="22" s="1"/>
  <c r="Q188" i="22"/>
  <c r="Q213" i="22"/>
  <c r="Q238" i="22" s="1"/>
  <c r="Q263" i="22" s="1"/>
  <c r="N182" i="22"/>
  <c r="N207" i="22"/>
  <c r="N232" i="22" s="1"/>
  <c r="N257" i="22" s="1"/>
  <c r="I195" i="22"/>
  <c r="I220" i="22"/>
  <c r="I245" i="22" s="1"/>
  <c r="I270" i="22" s="1"/>
  <c r="H184" i="22"/>
  <c r="H209" i="22"/>
  <c r="H234" i="22" s="1"/>
  <c r="H259" i="22" s="1"/>
  <c r="J191" i="22"/>
  <c r="J216" i="22"/>
  <c r="J241" i="22" s="1"/>
  <c r="J266" i="22" s="1"/>
  <c r="M184" i="22"/>
  <c r="M209" i="22"/>
  <c r="M234" i="22" s="1"/>
  <c r="M259" i="22" s="1"/>
  <c r="P186" i="22"/>
  <c r="P211" i="22"/>
  <c r="P236" i="22" s="1"/>
  <c r="P261" i="22" s="1"/>
  <c r="F193" i="22"/>
  <c r="F218" i="22"/>
  <c r="F243" i="22" s="1"/>
  <c r="F268" i="22" s="1"/>
  <c r="H192" i="22"/>
  <c r="H217" i="22"/>
  <c r="H242" i="22" s="1"/>
  <c r="H267" i="22" s="1"/>
  <c r="F196" i="22"/>
  <c r="F221" i="22"/>
  <c r="F246" i="22" s="1"/>
  <c r="F271" i="22" s="1"/>
  <c r="M195" i="22"/>
  <c r="M220" i="22"/>
  <c r="M245" i="22" s="1"/>
  <c r="M270" i="22" s="1"/>
  <c r="I187" i="22"/>
  <c r="I212" i="22"/>
  <c r="I237" i="22" s="1"/>
  <c r="I262" i="22" s="1"/>
  <c r="G183" i="22"/>
  <c r="G208" i="22"/>
  <c r="G233" i="22" s="1"/>
  <c r="G258" i="22" s="1"/>
  <c r="E197" i="22"/>
  <c r="E222" i="22"/>
  <c r="E247" i="22" s="1"/>
  <c r="E272" i="22" s="1"/>
  <c r="K183" i="22"/>
  <c r="K208" i="22"/>
  <c r="K233" i="22" s="1"/>
  <c r="K258" i="22" s="1"/>
  <c r="Q185" i="22"/>
  <c r="Q210" i="22"/>
  <c r="Q235" i="22" s="1"/>
  <c r="Q260" i="22" s="1"/>
  <c r="O186" i="22"/>
  <c r="O211" i="22"/>
  <c r="O236" i="22" s="1"/>
  <c r="O261" i="22" s="1"/>
  <c r="K186" i="22"/>
  <c r="K211" i="22"/>
  <c r="K236" i="22" s="1"/>
  <c r="K261" i="22" s="1"/>
  <c r="Q189" i="22"/>
  <c r="Q214" i="22"/>
  <c r="Q239" i="22" s="1"/>
  <c r="Q264" i="22" s="1"/>
  <c r="O192" i="22"/>
  <c r="O217" i="22"/>
  <c r="O242" i="22" s="1"/>
  <c r="O267" i="22" s="1"/>
  <c r="K191" i="22"/>
  <c r="K216" i="22"/>
  <c r="K241" i="22" s="1"/>
  <c r="K266" i="22" s="1"/>
  <c r="I196" i="22"/>
  <c r="I221" i="22"/>
  <c r="I246" i="22" s="1"/>
  <c r="I271" i="22" s="1"/>
  <c r="P183" i="22"/>
  <c r="P208" i="22"/>
  <c r="P233" i="22" s="1"/>
  <c r="P258" i="22" s="1"/>
  <c r="N188" i="22"/>
  <c r="N213" i="22"/>
  <c r="N238" i="22" s="1"/>
  <c r="N263" i="22" s="1"/>
  <c r="J184" i="22"/>
  <c r="J209" i="22"/>
  <c r="J234" i="22" s="1"/>
  <c r="J259" i="22" s="1"/>
  <c r="H188" i="22"/>
  <c r="H213" i="22"/>
  <c r="H238" i="22" s="1"/>
  <c r="H263" i="22" s="1"/>
  <c r="F194" i="22"/>
  <c r="F219" i="22"/>
  <c r="F244" i="22" s="1"/>
  <c r="F269" i="22" s="1"/>
  <c r="K195" i="22"/>
  <c r="K220" i="22"/>
  <c r="K245" i="22" s="1"/>
  <c r="K270" i="22" s="1"/>
  <c r="F188" i="22"/>
  <c r="F213" i="22"/>
  <c r="F238" i="22" s="1"/>
  <c r="F263" i="22" s="1"/>
  <c r="Q193" i="22"/>
  <c r="Q218" i="22"/>
  <c r="Q243" i="22" s="1"/>
  <c r="Q268" i="22" s="1"/>
  <c r="F189" i="22"/>
  <c r="F214" i="22"/>
  <c r="F239" i="22" s="1"/>
  <c r="F264" i="22" s="1"/>
  <c r="L188" i="22"/>
  <c r="L213" i="22"/>
  <c r="L238" i="22" s="1"/>
  <c r="L263" i="22" s="1"/>
  <c r="E188" i="22"/>
  <c r="E213" i="22"/>
  <c r="E238" i="22" s="1"/>
  <c r="E263" i="22" s="1"/>
  <c r="P195" i="22"/>
  <c r="P220" i="22"/>
  <c r="P245" i="22" s="1"/>
  <c r="P270" i="22" s="1"/>
  <c r="H199" i="22"/>
  <c r="H200" i="22" s="1"/>
  <c r="H224" i="22"/>
  <c r="P189" i="22"/>
  <c r="P214" i="22"/>
  <c r="P239" i="22" s="1"/>
  <c r="P264" i="22" s="1"/>
  <c r="F190" i="22"/>
  <c r="F215" i="22"/>
  <c r="F240" i="22" s="1"/>
  <c r="F265" i="22" s="1"/>
  <c r="O193" i="22"/>
  <c r="O218" i="22"/>
  <c r="O243" i="22" s="1"/>
  <c r="O268" i="22" s="1"/>
  <c r="D196" i="22"/>
  <c r="D221" i="22"/>
  <c r="D246" i="22" s="1"/>
  <c r="D271" i="22" s="1"/>
  <c r="D189" i="22"/>
  <c r="D214" i="22"/>
  <c r="D239" i="22" s="1"/>
  <c r="D264" i="22" s="1"/>
  <c r="D182" i="22"/>
  <c r="D207" i="22"/>
  <c r="D232" i="22" s="1"/>
  <c r="D257" i="22" s="1"/>
  <c r="H196" i="22"/>
  <c r="H221" i="22"/>
  <c r="H246" i="22" s="1"/>
  <c r="H271" i="22" s="1"/>
  <c r="F198" i="22"/>
  <c r="F223" i="22"/>
  <c r="F248" i="22" s="1"/>
  <c r="F273" i="22" s="1"/>
  <c r="D185" i="22"/>
  <c r="D210" i="22"/>
  <c r="D235" i="22" s="1"/>
  <c r="D260" i="22" s="1"/>
  <c r="H189" i="22"/>
  <c r="H214" i="22"/>
  <c r="H239" i="22" s="1"/>
  <c r="H264" i="22" s="1"/>
  <c r="C193" i="22"/>
  <c r="B193" i="22" s="1"/>
  <c r="C218" i="22"/>
  <c r="F192" i="22"/>
  <c r="F217" i="22"/>
  <c r="F242" i="22" s="1"/>
  <c r="F267" i="22" s="1"/>
  <c r="I185" i="22"/>
  <c r="I210" i="22"/>
  <c r="I235" i="22" s="1"/>
  <c r="I260" i="22" s="1"/>
  <c r="D187" i="22"/>
  <c r="D212" i="22"/>
  <c r="D237" i="22" s="1"/>
  <c r="D262" i="22" s="1"/>
  <c r="H193" i="22"/>
  <c r="H218" i="22"/>
  <c r="H243" i="22" s="1"/>
  <c r="H268" i="22" s="1"/>
  <c r="D184" i="22"/>
  <c r="D209" i="22"/>
  <c r="D234" i="22" s="1"/>
  <c r="D259" i="22" s="1"/>
  <c r="H187" i="22"/>
  <c r="H212" i="22"/>
  <c r="H237" i="22" s="1"/>
  <c r="H262" i="22" s="1"/>
  <c r="G192" i="22"/>
  <c r="G217" i="22"/>
  <c r="G242" i="22" s="1"/>
  <c r="G267" i="22" s="1"/>
  <c r="K194" i="22"/>
  <c r="K219" i="22"/>
  <c r="K244" i="22" s="1"/>
  <c r="K269" i="22" s="1"/>
  <c r="D191" i="22"/>
  <c r="D216" i="22"/>
  <c r="D241" i="22" s="1"/>
  <c r="D266" i="22" s="1"/>
  <c r="I182" i="22"/>
  <c r="I207" i="22"/>
  <c r="I232" i="22" s="1"/>
  <c r="I257" i="22" s="1"/>
  <c r="G182" i="22"/>
  <c r="G207" i="22"/>
  <c r="G232" i="22" s="1"/>
  <c r="G257" i="22" s="1"/>
  <c r="E182" i="22"/>
  <c r="E207" i="22"/>
  <c r="E232" i="22" s="1"/>
  <c r="E257" i="22" s="1"/>
  <c r="Q195" i="22"/>
  <c r="Q220" i="22"/>
  <c r="Q245" i="22" s="1"/>
  <c r="Q270" i="22" s="1"/>
  <c r="D194" i="22"/>
  <c r="D219" i="22"/>
  <c r="D244" i="22" s="1"/>
  <c r="D269" i="22" s="1"/>
  <c r="I186" i="22"/>
  <c r="I211" i="22"/>
  <c r="I236" i="22" s="1"/>
  <c r="I261" i="22" s="1"/>
  <c r="H191" i="22"/>
  <c r="H216" i="22"/>
  <c r="H241" i="22" s="1"/>
  <c r="H266" i="22" s="1"/>
  <c r="M193" i="22"/>
  <c r="M218" i="22"/>
  <c r="M243" i="22" s="1"/>
  <c r="M268" i="22" s="1"/>
  <c r="Q184" i="22"/>
  <c r="Q209" i="22"/>
  <c r="Q234" i="22" s="1"/>
  <c r="Q259" i="22" s="1"/>
  <c r="M183" i="22"/>
  <c r="M208" i="22"/>
  <c r="M233" i="22" s="1"/>
  <c r="M258" i="22" s="1"/>
  <c r="P184" i="22"/>
  <c r="P209" i="22"/>
  <c r="P234" i="22" s="1"/>
  <c r="P259" i="22" s="1"/>
  <c r="K187" i="22"/>
  <c r="K212" i="22"/>
  <c r="K237" i="22" s="1"/>
  <c r="K262" i="22" s="1"/>
  <c r="E191" i="22"/>
  <c r="E216" i="22"/>
  <c r="E241" i="22" s="1"/>
  <c r="E266" i="22" s="1"/>
  <c r="O194" i="22"/>
  <c r="O219" i="22"/>
  <c r="O244" i="22" s="1"/>
  <c r="O269" i="22" s="1"/>
  <c r="M194" i="22"/>
  <c r="M219" i="22"/>
  <c r="M244" i="22" s="1"/>
  <c r="M269" i="22" s="1"/>
  <c r="E186" i="22"/>
  <c r="E211" i="22"/>
  <c r="E236" i="22" s="1"/>
  <c r="E261" i="22" s="1"/>
  <c r="H194" i="22"/>
  <c r="H219" i="22"/>
  <c r="H244" i="22" s="1"/>
  <c r="H269" i="22" s="1"/>
  <c r="F197" i="22"/>
  <c r="F222" i="22"/>
  <c r="F247" i="22" s="1"/>
  <c r="F272" i="22" s="1"/>
  <c r="R186" i="22"/>
  <c r="S186" i="22" s="1"/>
  <c r="R211" i="22"/>
  <c r="G189" i="22"/>
  <c r="G214" i="22"/>
  <c r="G239" i="22" s="1"/>
  <c r="G264" i="22" s="1"/>
  <c r="F182" i="22"/>
  <c r="F207" i="22"/>
  <c r="F232" i="22" s="1"/>
  <c r="F257" i="22" s="1"/>
  <c r="H198" i="22"/>
  <c r="H223" i="22"/>
  <c r="H248" i="22" s="1"/>
  <c r="H273" i="22" s="1"/>
  <c r="G187" i="22"/>
  <c r="G212" i="22"/>
  <c r="G237" i="22" s="1"/>
  <c r="G262" i="22" s="1"/>
  <c r="Q192" i="22"/>
  <c r="Q217" i="22"/>
  <c r="Q242" i="22" s="1"/>
  <c r="Q267" i="22" s="1"/>
  <c r="L184" i="22"/>
  <c r="L209" i="22"/>
  <c r="L234" i="22" s="1"/>
  <c r="L259" i="22" s="1"/>
  <c r="J193" i="22"/>
  <c r="J218" i="22"/>
  <c r="J243" i="22" s="1"/>
  <c r="J268" i="22" s="1"/>
  <c r="Q186" i="22"/>
  <c r="Q211" i="22"/>
  <c r="Q236" i="22" s="1"/>
  <c r="Q261" i="22" s="1"/>
  <c r="N191" i="22"/>
  <c r="N216" i="22"/>
  <c r="N241" i="22" s="1"/>
  <c r="N266" i="22" s="1"/>
  <c r="J188" i="22"/>
  <c r="J213" i="22"/>
  <c r="J238" i="22" s="1"/>
  <c r="J263" i="22" s="1"/>
  <c r="K193" i="22"/>
  <c r="K218" i="22"/>
  <c r="K243" i="22" s="1"/>
  <c r="K268" i="22" s="1"/>
  <c r="P187" i="22"/>
  <c r="P212" i="22"/>
  <c r="P237" i="22" s="1"/>
  <c r="P262" i="22" s="1"/>
  <c r="P191" i="22"/>
  <c r="P216" i="22"/>
  <c r="P241" i="22" s="1"/>
  <c r="P266" i="22" s="1"/>
  <c r="N192" i="22"/>
  <c r="N217" i="22"/>
  <c r="N242" i="22" s="1"/>
  <c r="N267" i="22" s="1"/>
  <c r="F183" i="22"/>
  <c r="F208" i="22"/>
  <c r="F233" i="22" s="1"/>
  <c r="F258" i="22" s="1"/>
  <c r="Q182" i="22"/>
  <c r="Q207" i="22"/>
  <c r="Q232" i="22" s="1"/>
  <c r="Q257" i="22" s="1"/>
  <c r="E192" i="22"/>
  <c r="E217" i="22"/>
  <c r="E242" i="22" s="1"/>
  <c r="E267" i="22" s="1"/>
  <c r="J185" i="22"/>
  <c r="J210" i="22"/>
  <c r="J235" i="22" s="1"/>
  <c r="J260" i="22" s="1"/>
  <c r="G188" i="22"/>
  <c r="G213" i="22"/>
  <c r="G238" i="22" s="1"/>
  <c r="G263" i="22" s="1"/>
  <c r="D195" i="22"/>
  <c r="D220" i="22"/>
  <c r="D245" i="22" s="1"/>
  <c r="D270" i="22" s="1"/>
  <c r="G190" i="22"/>
  <c r="G215" i="22"/>
  <c r="G240" i="22" s="1"/>
  <c r="G265" i="22" s="1"/>
  <c r="D183" i="22"/>
  <c r="D208" i="22"/>
  <c r="D233" i="22" s="1"/>
  <c r="D258" i="22" s="1"/>
  <c r="H185" i="22"/>
  <c r="H210" i="22"/>
  <c r="H235" i="22" s="1"/>
  <c r="H260" i="22" s="1"/>
  <c r="G198" i="22"/>
  <c r="G223" i="22"/>
  <c r="G248" i="22" s="1"/>
  <c r="G273" i="22" s="1"/>
  <c r="G184" i="22"/>
  <c r="G209" i="22"/>
  <c r="G234" i="22" s="1"/>
  <c r="G259" i="22" s="1"/>
  <c r="K182" i="22"/>
  <c r="K207" i="22"/>
  <c r="K232" i="22" s="1"/>
  <c r="K257" i="22" s="1"/>
  <c r="K190" i="22"/>
  <c r="K215" i="22"/>
  <c r="K240" i="22" s="1"/>
  <c r="K265" i="22" s="1"/>
  <c r="L186" i="22"/>
  <c r="L211" i="22"/>
  <c r="L236" i="22" s="1"/>
  <c r="L261" i="22" s="1"/>
  <c r="M197" i="22"/>
  <c r="M222" i="22"/>
  <c r="M247" i="22" s="1"/>
  <c r="M272" i="22" s="1"/>
  <c r="E190" i="22"/>
  <c r="E215" i="22"/>
  <c r="E240" i="22" s="1"/>
  <c r="E265" i="22" s="1"/>
  <c r="D192" i="22"/>
  <c r="D217" i="22"/>
  <c r="D242" i="22" s="1"/>
  <c r="D267" i="22" s="1"/>
  <c r="Q183" i="22"/>
  <c r="Q208" i="22"/>
  <c r="Q233" i="22" s="1"/>
  <c r="Q258" i="22" s="1"/>
  <c r="M185" i="22"/>
  <c r="M210" i="22"/>
  <c r="M235" i="22" s="1"/>
  <c r="M260" i="22" s="1"/>
  <c r="P188" i="22"/>
  <c r="P213" i="22"/>
  <c r="P238" i="22" s="1"/>
  <c r="P263" i="22" s="1"/>
  <c r="J194" i="22"/>
  <c r="J219" i="22"/>
  <c r="J244" i="22" s="1"/>
  <c r="J269" i="22" s="1"/>
  <c r="M182" i="22"/>
  <c r="M207" i="22"/>
  <c r="M232" i="22" s="1"/>
  <c r="M257" i="22" s="1"/>
  <c r="P182" i="22"/>
  <c r="P207" i="22"/>
  <c r="P232" i="22" s="1"/>
  <c r="P257" i="22" s="1"/>
  <c r="J190" i="22"/>
  <c r="J215" i="22"/>
  <c r="J240" i="22" s="1"/>
  <c r="J265" i="22" s="1"/>
  <c r="L194" i="22"/>
  <c r="L219" i="22"/>
  <c r="L244" i="22" s="1"/>
  <c r="L269" i="22" s="1"/>
  <c r="O187" i="22"/>
  <c r="O212" i="22"/>
  <c r="O237" i="22" s="1"/>
  <c r="O262" i="22" s="1"/>
  <c r="L187" i="22"/>
  <c r="L212" i="22"/>
  <c r="L237" i="22" s="1"/>
  <c r="L262" i="22" s="1"/>
  <c r="N196" i="22"/>
  <c r="N221" i="22"/>
  <c r="N246" i="22" s="1"/>
  <c r="N271" i="22" s="1"/>
  <c r="Q190" i="22"/>
  <c r="Q215" i="22"/>
  <c r="Q240" i="22" s="1"/>
  <c r="Q265" i="22" s="1"/>
  <c r="M189" i="22"/>
  <c r="M214" i="22"/>
  <c r="M239" i="22" s="1"/>
  <c r="M264" i="22" s="1"/>
  <c r="P196" i="22"/>
  <c r="P221" i="22"/>
  <c r="P246" i="22" s="1"/>
  <c r="P271" i="22" s="1"/>
  <c r="J198" i="22"/>
  <c r="J223" i="22"/>
  <c r="J248" i="22" s="1"/>
  <c r="J273" i="22" s="1"/>
  <c r="I194" i="22"/>
  <c r="I219" i="22"/>
  <c r="I244" i="22" s="1"/>
  <c r="I269" i="22" s="1"/>
  <c r="D193" i="22"/>
  <c r="D218" i="22"/>
  <c r="D243" i="22" s="1"/>
  <c r="D268" i="22" s="1"/>
  <c r="E185" i="22"/>
  <c r="E210" i="22"/>
  <c r="E235" i="22" s="1"/>
  <c r="E260" i="22" s="1"/>
  <c r="L191" i="22"/>
  <c r="L216" i="22"/>
  <c r="L241" i="22" s="1"/>
  <c r="L266" i="22" s="1"/>
  <c r="L193" i="22"/>
  <c r="L218" i="22"/>
  <c r="L243" i="22" s="1"/>
  <c r="L268" i="22" s="1"/>
  <c r="O185" i="22"/>
  <c r="O210" i="22"/>
  <c r="O235" i="22" s="1"/>
  <c r="O260" i="22" s="1"/>
  <c r="Q198" i="22"/>
  <c r="Q223" i="22"/>
  <c r="Q248" i="22" s="1"/>
  <c r="Q273" i="22" s="1"/>
  <c r="H190" i="22"/>
  <c r="H215" i="22"/>
  <c r="H240" i="22" s="1"/>
  <c r="H265" i="22" s="1"/>
  <c r="F195" i="22"/>
  <c r="F220" i="22"/>
  <c r="F245" i="22" s="1"/>
  <c r="F270" i="22" s="1"/>
  <c r="M198" i="22"/>
  <c r="M223" i="22"/>
  <c r="M248" i="22" s="1"/>
  <c r="M273" i="22" s="1"/>
  <c r="I191" i="22"/>
  <c r="I216" i="22"/>
  <c r="I241" i="22" s="1"/>
  <c r="I266" i="22" s="1"/>
  <c r="D198" i="22"/>
  <c r="D223" i="22"/>
  <c r="D248" i="22" s="1"/>
  <c r="D273" i="22" s="1"/>
  <c r="Q191" i="22"/>
  <c r="Q216" i="22"/>
  <c r="Q241" i="22" s="1"/>
  <c r="Q266" i="22" s="1"/>
  <c r="N183" i="22"/>
  <c r="N208" i="22"/>
  <c r="N233" i="22" s="1"/>
  <c r="N258" i="22" s="1"/>
  <c r="Q196" i="22"/>
  <c r="Q221" i="22"/>
  <c r="Q246" i="22" s="1"/>
  <c r="Q271" i="22" s="1"/>
  <c r="G197" i="22"/>
  <c r="G222" i="22"/>
  <c r="G247" i="22" s="1"/>
  <c r="G272" i="22" s="1"/>
  <c r="J187" i="22"/>
  <c r="J212" i="22"/>
  <c r="J237" i="22" s="1"/>
  <c r="J262" i="22" s="1"/>
  <c r="M188" i="22"/>
  <c r="M213" i="22"/>
  <c r="M238" i="22" s="1"/>
  <c r="M263" i="22" s="1"/>
  <c r="P194" i="22"/>
  <c r="P219" i="22"/>
  <c r="P244" i="22" s="1"/>
  <c r="P269" i="22" s="1"/>
  <c r="J197" i="22"/>
  <c r="J222" i="22"/>
  <c r="J247" i="22" s="1"/>
  <c r="J272" i="22" s="1"/>
  <c r="N190" i="22"/>
  <c r="N215" i="22"/>
  <c r="N240" i="22" s="1"/>
  <c r="N265" i="22" s="1"/>
  <c r="F187" i="22"/>
  <c r="F212" i="22"/>
  <c r="F237" i="22" s="1"/>
  <c r="F262" i="22" s="1"/>
  <c r="N193" i="22"/>
  <c r="N218" i="22"/>
  <c r="N243" i="22" s="1"/>
  <c r="N268" i="22" s="1"/>
  <c r="F191" i="22"/>
  <c r="F216" i="22"/>
  <c r="F241" i="22" s="1"/>
  <c r="F266" i="22" s="1"/>
  <c r="K188" i="22"/>
  <c r="K213" i="22"/>
  <c r="K238" i="22" s="1"/>
  <c r="K263" i="22" s="1"/>
  <c r="I192" i="22"/>
  <c r="I217" i="22"/>
  <c r="I242" i="22" s="1"/>
  <c r="I267" i="22" s="1"/>
  <c r="O196" i="22"/>
  <c r="O221" i="22"/>
  <c r="O246" i="22" s="1"/>
  <c r="O271" i="22" s="1"/>
  <c r="E183" i="22"/>
  <c r="E208" i="22"/>
  <c r="E233" i="22" s="1"/>
  <c r="E258" i="22" s="1"/>
  <c r="O182" i="22"/>
  <c r="O207" i="22"/>
  <c r="O232" i="22" s="1"/>
  <c r="O257" i="22" s="1"/>
  <c r="E194" i="22"/>
  <c r="E219" i="22"/>
  <c r="E244" i="22" s="1"/>
  <c r="E269" i="22" s="1"/>
  <c r="K189" i="22"/>
  <c r="K214" i="22"/>
  <c r="K239" i="22" s="1"/>
  <c r="K264" i="22" s="1"/>
  <c r="L183" i="22"/>
  <c r="L208" i="22"/>
  <c r="L233" i="22" s="1"/>
  <c r="L258" i="22" s="1"/>
  <c r="N194" i="22"/>
  <c r="N219" i="22"/>
  <c r="N244" i="22" s="1"/>
  <c r="N269" i="22" s="1"/>
  <c r="Q187" i="22"/>
  <c r="Q212" i="22"/>
  <c r="Q237" i="22" s="1"/>
  <c r="Q262" i="22" s="1"/>
  <c r="N185" i="22"/>
  <c r="N210" i="22"/>
  <c r="N235" i="22" s="1"/>
  <c r="N260" i="22" s="1"/>
  <c r="N187" i="22"/>
  <c r="N212" i="22"/>
  <c r="N237" i="22" s="1"/>
  <c r="N262" i="22" s="1"/>
  <c r="L190" i="22"/>
  <c r="L215" i="22"/>
  <c r="L240" i="22" s="1"/>
  <c r="L265" i="22" s="1"/>
  <c r="Q194" i="22"/>
  <c r="Q219" i="22"/>
  <c r="Q244" i="22" s="1"/>
  <c r="Q269" i="22" s="1"/>
  <c r="G194" i="22"/>
  <c r="G219" i="22"/>
  <c r="G244" i="22" s="1"/>
  <c r="G269" i="22" s="1"/>
  <c r="L185" i="22"/>
  <c r="L210" i="22"/>
  <c r="L235" i="22" s="1"/>
  <c r="L260" i="22" s="1"/>
  <c r="E195" i="22"/>
  <c r="E220" i="22"/>
  <c r="E245" i="22" s="1"/>
  <c r="E270" i="22" s="1"/>
  <c r="L192" i="22"/>
  <c r="L217" i="22"/>
  <c r="L242" i="22" s="1"/>
  <c r="L267" i="22" s="1"/>
  <c r="O183" i="22"/>
  <c r="O208" i="22"/>
  <c r="O233" i="22" s="1"/>
  <c r="O258" i="22" s="1"/>
  <c r="I197" i="22"/>
  <c r="I222" i="22"/>
  <c r="I247" i="22" s="1"/>
  <c r="I272" i="22" s="1"/>
  <c r="L189" i="22"/>
  <c r="L214" i="22"/>
  <c r="L239" i="22" s="1"/>
  <c r="L264" i="22" s="1"/>
  <c r="N198" i="22"/>
  <c r="N223" i="22"/>
  <c r="N248" i="22" s="1"/>
  <c r="N273" i="22" s="1"/>
  <c r="I193" i="22"/>
  <c r="I218" i="22"/>
  <c r="I243" i="22" s="1"/>
  <c r="I268" i="22" s="1"/>
  <c r="L182" i="22"/>
  <c r="L207" i="22"/>
  <c r="L232" i="22" s="1"/>
  <c r="L257" i="22" s="1"/>
  <c r="E184" i="22"/>
  <c r="E209" i="22"/>
  <c r="E234" i="22" s="1"/>
  <c r="E259" i="22" s="1"/>
  <c r="L196" i="22"/>
  <c r="L221" i="22"/>
  <c r="L246" i="22" s="1"/>
  <c r="L271" i="22" s="1"/>
  <c r="O191" i="22"/>
  <c r="O216" i="22"/>
  <c r="O241" i="22" s="1"/>
  <c r="O266" i="22" s="1"/>
  <c r="K196" i="22"/>
  <c r="K221" i="22"/>
  <c r="K246" i="22" s="1"/>
  <c r="K271" i="22" s="1"/>
  <c r="F184" i="22"/>
  <c r="F209" i="22"/>
  <c r="F234" i="22" s="1"/>
  <c r="F259" i="22" s="1"/>
  <c r="P193" i="22"/>
  <c r="P218" i="22"/>
  <c r="P243" i="22" s="1"/>
  <c r="P268" i="22" s="1"/>
  <c r="N195" i="22"/>
  <c r="N220" i="22"/>
  <c r="N245" i="22" s="1"/>
  <c r="N270" i="22" s="1"/>
  <c r="I189" i="22"/>
  <c r="I214" i="22"/>
  <c r="I239" i="22" s="1"/>
  <c r="I264" i="22" s="1"/>
  <c r="M187" i="22"/>
  <c r="M212" i="22"/>
  <c r="M237" i="22" s="1"/>
  <c r="M262" i="22" s="1"/>
  <c r="P192" i="22"/>
  <c r="P217" i="22"/>
  <c r="P242" i="22" s="1"/>
  <c r="P267" i="22" s="1"/>
  <c r="J196" i="22"/>
  <c r="J221" i="22"/>
  <c r="J246" i="22" s="1"/>
  <c r="J271" i="22" s="1"/>
  <c r="O197" i="22"/>
  <c r="O222" i="22"/>
  <c r="O247" i="22" s="1"/>
  <c r="O272" i="22" s="1"/>
  <c r="M186" i="22"/>
  <c r="M211" i="22"/>
  <c r="M236" i="22" s="1"/>
  <c r="M261" i="22" s="1"/>
  <c r="E196" i="22"/>
  <c r="E221" i="22"/>
  <c r="E246" i="22" s="1"/>
  <c r="E271" i="22" s="1"/>
  <c r="G193" i="22"/>
  <c r="G218" i="22"/>
  <c r="G243" i="22" s="1"/>
  <c r="G268" i="22" s="1"/>
  <c r="D197" i="22"/>
  <c r="D222" i="22"/>
  <c r="D247" i="22" s="1"/>
  <c r="D272" i="22" s="1"/>
  <c r="I190" i="22"/>
  <c r="I215" i="22"/>
  <c r="I240" i="22" s="1"/>
  <c r="I265" i="22" s="1"/>
  <c r="R185" i="22"/>
  <c r="S185" i="22" s="1"/>
  <c r="R210" i="22"/>
  <c r="J192" i="22"/>
  <c r="J217" i="22"/>
  <c r="J242" i="22" s="1"/>
  <c r="J267" i="22" s="1"/>
  <c r="G195" i="22"/>
  <c r="G220" i="22"/>
  <c r="G245" i="22" s="1"/>
  <c r="G270" i="22" s="1"/>
  <c r="F186" i="22"/>
  <c r="F211" i="22"/>
  <c r="F236" i="22" s="1"/>
  <c r="F261" i="22" s="1"/>
  <c r="N184" i="22"/>
  <c r="N209" i="22"/>
  <c r="N234" i="22" s="1"/>
  <c r="N259" i="22" s="1"/>
  <c r="E198" i="22"/>
  <c r="E223" i="22"/>
  <c r="E248" i="22" s="1"/>
  <c r="E273" i="22" s="1"/>
  <c r="M191" i="22"/>
  <c r="M216" i="22"/>
  <c r="M241" i="22" s="1"/>
  <c r="M266" i="22" s="1"/>
  <c r="N186" i="22"/>
  <c r="N211" i="22"/>
  <c r="N236" i="22" s="1"/>
  <c r="N261" i="22" s="1"/>
  <c r="M190" i="22"/>
  <c r="M215" i="22"/>
  <c r="M240" i="22" s="1"/>
  <c r="M265" i="22" s="1"/>
  <c r="P198" i="22"/>
  <c r="P223" i="22"/>
  <c r="P248" i="22" s="1"/>
  <c r="P273" i="22" s="1"/>
  <c r="H186" i="22"/>
  <c r="H211" i="22"/>
  <c r="H236" i="22" s="1"/>
  <c r="H261" i="22" s="1"/>
  <c r="G196" i="22"/>
  <c r="G221" i="22"/>
  <c r="G246" i="22" s="1"/>
  <c r="G271" i="22" s="1"/>
  <c r="K184" i="22"/>
  <c r="K209" i="22"/>
  <c r="K234" i="22" s="1"/>
  <c r="K259" i="22" s="1"/>
  <c r="E187" i="22"/>
  <c r="E212" i="22"/>
  <c r="E237" i="22" s="1"/>
  <c r="E262" i="22" s="1"/>
  <c r="O188" i="22"/>
  <c r="O213" i="22"/>
  <c r="O238" i="22" s="1"/>
  <c r="O263" i="22" s="1"/>
  <c r="K192" i="22"/>
  <c r="K217" i="22"/>
  <c r="K242" i="22" s="1"/>
  <c r="K267" i="22" s="1"/>
  <c r="Q197" i="22"/>
  <c r="Q222" i="22"/>
  <c r="Q247" i="22" s="1"/>
  <c r="Q272" i="22" s="1"/>
  <c r="P185" i="22"/>
  <c r="P210" i="22"/>
  <c r="P235" i="22" s="1"/>
  <c r="P260" i="22" s="1"/>
  <c r="K185" i="22"/>
  <c r="K210" i="22"/>
  <c r="K235" i="22" s="1"/>
  <c r="K260" i="22" s="1"/>
  <c r="I188" i="22"/>
  <c r="I213" i="22"/>
  <c r="I238" i="22" s="1"/>
  <c r="I263" i="22" s="1"/>
  <c r="O190" i="22"/>
  <c r="O215" i="22"/>
  <c r="O240" i="22" s="1"/>
  <c r="O265" i="22" s="1"/>
  <c r="I136" i="24"/>
  <c r="E136" i="19"/>
  <c r="E161" i="19" s="1"/>
  <c r="E186" i="19" s="1"/>
  <c r="E136" i="24"/>
  <c r="C150" i="24"/>
  <c r="B149" i="24"/>
  <c r="B150" i="24" s="1"/>
  <c r="H135" i="19"/>
  <c r="H160" i="19" s="1"/>
  <c r="H185" i="19" s="1"/>
  <c r="H135" i="24"/>
  <c r="G134" i="24"/>
  <c r="M147" i="24"/>
  <c r="N146" i="24"/>
  <c r="E135" i="19"/>
  <c r="E160" i="19" s="1"/>
  <c r="E185" i="19" s="1"/>
  <c r="P144" i="24"/>
  <c r="E133" i="19"/>
  <c r="E158" i="19" s="1"/>
  <c r="E183" i="19" s="1"/>
  <c r="E133" i="24"/>
  <c r="B131" i="24"/>
  <c r="B130" i="24" s="1"/>
  <c r="C130" i="24"/>
  <c r="S149" i="24"/>
  <c r="S150" i="24" s="1"/>
  <c r="R150" i="24"/>
  <c r="F136" i="24"/>
  <c r="E137" i="24"/>
  <c r="I138" i="19"/>
  <c r="I163" i="19" s="1"/>
  <c r="I188" i="19" s="1"/>
  <c r="I139" i="19"/>
  <c r="I164" i="19" s="1"/>
  <c r="I189" i="19" s="1"/>
  <c r="I139" i="24"/>
  <c r="E138" i="19"/>
  <c r="E163" i="19" s="1"/>
  <c r="E188" i="19" s="1"/>
  <c r="G31" i="19"/>
  <c r="F27" i="26" s="1"/>
  <c r="R5" i="19"/>
  <c r="L25" i="19"/>
  <c r="K49" i="19"/>
  <c r="S15" i="19"/>
  <c r="S85" i="24"/>
  <c r="S83" i="24"/>
  <c r="G55" i="24"/>
  <c r="G81" i="24"/>
  <c r="G131" i="24" s="1"/>
  <c r="G130" i="24" s="1"/>
  <c r="S92" i="24"/>
  <c r="B86" i="24"/>
  <c r="C100" i="24"/>
  <c r="B99" i="24"/>
  <c r="B100" i="24" s="1"/>
  <c r="S89" i="24"/>
  <c r="S84" i="24"/>
  <c r="B84" i="24"/>
  <c r="S87" i="24"/>
  <c r="B88" i="24"/>
  <c r="S98" i="24"/>
  <c r="S88" i="24"/>
  <c r="B92" i="24"/>
  <c r="E80" i="24"/>
  <c r="F100" i="24"/>
  <c r="S82" i="24"/>
  <c r="C80" i="24"/>
  <c r="B81" i="24"/>
  <c r="B80" i="24" s="1"/>
  <c r="S97" i="24"/>
  <c r="B91" i="24"/>
  <c r="L75" i="24"/>
  <c r="L99" i="24"/>
  <c r="L149" i="24" s="1"/>
  <c r="L150" i="24" s="1"/>
  <c r="R90" i="24"/>
  <c r="R140" i="24" s="1"/>
  <c r="S140" i="24" s="1"/>
  <c r="S65" i="24"/>
  <c r="I100" i="24"/>
  <c r="H80" i="24"/>
  <c r="S95" i="24"/>
  <c r="H100" i="24"/>
  <c r="J80" i="24"/>
  <c r="K75" i="24"/>
  <c r="K99" i="24"/>
  <c r="K149" i="24" s="1"/>
  <c r="K150" i="24" s="1"/>
  <c r="P75" i="24"/>
  <c r="P99" i="24"/>
  <c r="P149" i="24" s="1"/>
  <c r="P150" i="24" s="1"/>
  <c r="M80" i="24"/>
  <c r="N100" i="24"/>
  <c r="R55" i="24"/>
  <c r="R81" i="24"/>
  <c r="R131" i="24" s="1"/>
  <c r="S56" i="24"/>
  <c r="S55" i="24" s="1"/>
  <c r="O80" i="24"/>
  <c r="I80" i="24"/>
  <c r="M100" i="24"/>
  <c r="K80" i="24"/>
  <c r="S94" i="24"/>
  <c r="L80" i="24"/>
  <c r="N80" i="24"/>
  <c r="B98" i="24"/>
  <c r="G100" i="24"/>
  <c r="D100" i="24"/>
  <c r="B85" i="24"/>
  <c r="J100" i="24"/>
  <c r="S93" i="24"/>
  <c r="B97" i="24"/>
  <c r="S96" i="24"/>
  <c r="Q80" i="24"/>
  <c r="B90" i="24"/>
  <c r="B87" i="24"/>
  <c r="B82" i="24"/>
  <c r="C95" i="24"/>
  <c r="C145" i="24" s="1"/>
  <c r="B145" i="24" s="1"/>
  <c r="B70" i="24"/>
  <c r="B71" i="24"/>
  <c r="C96" i="24"/>
  <c r="C146" i="24" s="1"/>
  <c r="B146" i="24" s="1"/>
  <c r="D80" i="24"/>
  <c r="E100" i="24"/>
  <c r="P80" i="24"/>
  <c r="B89" i="24"/>
  <c r="R100" i="24"/>
  <c r="S99" i="24"/>
  <c r="S100" i="24" s="1"/>
  <c r="B94" i="24"/>
  <c r="Q100" i="24"/>
  <c r="S91" i="24"/>
  <c r="O75" i="24"/>
  <c r="O99" i="24"/>
  <c r="O149" i="24" s="1"/>
  <c r="O150" i="24" s="1"/>
  <c r="B83" i="24"/>
  <c r="F81" i="24"/>
  <c r="F131" i="24" s="1"/>
  <c r="F130" i="24" s="1"/>
  <c r="F55" i="24"/>
  <c r="S8" i="19"/>
  <c r="R33" i="19"/>
  <c r="Q29" i="26" s="1"/>
  <c r="B69" i="22"/>
  <c r="C94" i="22"/>
  <c r="S20" i="19"/>
  <c r="R45" i="19"/>
  <c r="Q41" i="26" s="1"/>
  <c r="G55" i="22"/>
  <c r="G81" i="22"/>
  <c r="B59" i="22"/>
  <c r="C84" i="22"/>
  <c r="S69" i="22"/>
  <c r="R94" i="22"/>
  <c r="S41" i="19"/>
  <c r="R116" i="19"/>
  <c r="S116" i="19" s="1"/>
  <c r="P5" i="19"/>
  <c r="P31" i="19"/>
  <c r="O27" i="26" s="1"/>
  <c r="B70" i="22"/>
  <c r="C95" i="22"/>
  <c r="R38" i="19"/>
  <c r="Q34" i="26" s="1"/>
  <c r="S13" i="19"/>
  <c r="B72" i="22"/>
  <c r="C97" i="22"/>
  <c r="R46" i="19"/>
  <c r="Q42" i="26" s="1"/>
  <c r="S21" i="19"/>
  <c r="S70" i="22"/>
  <c r="R95" i="22"/>
  <c r="B41" i="19"/>
  <c r="C116" i="19"/>
  <c r="B116" i="19" s="1"/>
  <c r="S35" i="19"/>
  <c r="R110" i="19"/>
  <c r="S110" i="19" s="1"/>
  <c r="B71" i="22"/>
  <c r="C96" i="22"/>
  <c r="C39" i="19"/>
  <c r="B35" i="26" s="1"/>
  <c r="B14" i="19"/>
  <c r="R75" i="22"/>
  <c r="S74" i="22"/>
  <c r="S75" i="22" s="1"/>
  <c r="R99" i="22"/>
  <c r="H50" i="19"/>
  <c r="H124" i="19"/>
  <c r="H125" i="19" s="1"/>
  <c r="B66" i="22"/>
  <c r="C91" i="22"/>
  <c r="C36" i="19"/>
  <c r="B32" i="26" s="1"/>
  <c r="B11" i="19"/>
  <c r="H55" i="22"/>
  <c r="H81" i="22"/>
  <c r="C38" i="19"/>
  <c r="B34" i="26" s="1"/>
  <c r="B13" i="19"/>
  <c r="I50" i="19"/>
  <c r="I124" i="19"/>
  <c r="I125" i="19" s="1"/>
  <c r="R32" i="19"/>
  <c r="Q28" i="26" s="1"/>
  <c r="S7" i="19"/>
  <c r="S34" i="19"/>
  <c r="R109" i="19"/>
  <c r="S109" i="19" s="1"/>
  <c r="B32" i="19"/>
  <c r="C107" i="19"/>
  <c r="B107" i="19" s="1"/>
  <c r="E55" i="22"/>
  <c r="E81" i="22"/>
  <c r="B12" i="19"/>
  <c r="C37" i="19"/>
  <c r="B33" i="26" s="1"/>
  <c r="S18" i="19"/>
  <c r="R43" i="19"/>
  <c r="Q39" i="26" s="1"/>
  <c r="S66" i="22"/>
  <c r="R91" i="22"/>
  <c r="J50" i="19"/>
  <c r="J124" i="19"/>
  <c r="J125" i="19" s="1"/>
  <c r="S86" i="22"/>
  <c r="S136" i="22"/>
  <c r="E25" i="19"/>
  <c r="E49" i="19"/>
  <c r="D45" i="26" s="1"/>
  <c r="G50" i="19"/>
  <c r="G124" i="19"/>
  <c r="G125" i="19" s="1"/>
  <c r="B61" i="22"/>
  <c r="C86" i="22"/>
  <c r="S71" i="22"/>
  <c r="R96" i="22"/>
  <c r="N55" i="22"/>
  <c r="N81" i="22"/>
  <c r="D50" i="19"/>
  <c r="D124" i="19"/>
  <c r="D125" i="19" s="1"/>
  <c r="B65" i="22"/>
  <c r="C90" i="22"/>
  <c r="B56" i="22"/>
  <c r="B55" i="22" s="1"/>
  <c r="C55" i="22"/>
  <c r="C81" i="22"/>
  <c r="S40" i="19"/>
  <c r="R115" i="19"/>
  <c r="S115" i="19" s="1"/>
  <c r="I75" i="22"/>
  <c r="I99" i="22"/>
  <c r="Q25" i="19"/>
  <c r="Q49" i="19"/>
  <c r="P45" i="26" s="1"/>
  <c r="I31" i="19"/>
  <c r="H27" i="26" s="1"/>
  <c r="I5" i="19"/>
  <c r="L55" i="22"/>
  <c r="L81" i="22"/>
  <c r="N75" i="22"/>
  <c r="N99" i="22"/>
  <c r="F25" i="19"/>
  <c r="F49" i="19"/>
  <c r="E45" i="26" s="1"/>
  <c r="K5" i="19"/>
  <c r="K31" i="19"/>
  <c r="J27" i="26" s="1"/>
  <c r="C148" i="19"/>
  <c r="B67" i="22"/>
  <c r="C92" i="22"/>
  <c r="C35" i="19"/>
  <c r="B31" i="26" s="1"/>
  <c r="B10" i="19"/>
  <c r="B42" i="19"/>
  <c r="C117" i="19"/>
  <c r="B117" i="19" s="1"/>
  <c r="J55" i="22"/>
  <c r="J81" i="22"/>
  <c r="R42" i="19"/>
  <c r="Q38" i="26" s="1"/>
  <c r="S17" i="19"/>
  <c r="D31" i="19"/>
  <c r="C27" i="26" s="1"/>
  <c r="D5" i="19"/>
  <c r="C40" i="19"/>
  <c r="B36" i="26" s="1"/>
  <c r="B15" i="19"/>
  <c r="F55" i="22"/>
  <c r="F81" i="22"/>
  <c r="C50" i="19"/>
  <c r="B49" i="19"/>
  <c r="B50" i="19" s="1"/>
  <c r="C124" i="19"/>
  <c r="C149" i="19" s="1"/>
  <c r="O55" i="22"/>
  <c r="O81" i="22"/>
  <c r="G75" i="22"/>
  <c r="G99" i="22"/>
  <c r="S63" i="22"/>
  <c r="R88" i="22"/>
  <c r="Q5" i="19"/>
  <c r="Q31" i="19"/>
  <c r="P27" i="26" s="1"/>
  <c r="C5" i="19"/>
  <c r="B23" i="19" s="1"/>
  <c r="B6" i="19"/>
  <c r="B5" i="19" s="1"/>
  <c r="C31" i="19"/>
  <c r="B27" i="26" s="1"/>
  <c r="F75" i="22"/>
  <c r="F99" i="22"/>
  <c r="M30" i="19"/>
  <c r="M106" i="19"/>
  <c r="M105" i="19" s="1"/>
  <c r="J75" i="22"/>
  <c r="J99" i="22"/>
  <c r="S67" i="22"/>
  <c r="R92" i="22"/>
  <c r="B73" i="22"/>
  <c r="C98" i="22"/>
  <c r="B63" i="22"/>
  <c r="C88" i="22"/>
  <c r="S73" i="22"/>
  <c r="R98" i="22"/>
  <c r="S14" i="19"/>
  <c r="R39" i="19"/>
  <c r="Q35" i="26" s="1"/>
  <c r="B5" i="23"/>
  <c r="L50" i="19"/>
  <c r="L124" i="19"/>
  <c r="L125" i="19" s="1"/>
  <c r="P50" i="19"/>
  <c r="P124" i="19"/>
  <c r="P125" i="19" s="1"/>
  <c r="O50" i="19"/>
  <c r="O124" i="19"/>
  <c r="O125" i="19" s="1"/>
  <c r="S31" i="19"/>
  <c r="S30" i="19" s="1"/>
  <c r="R30" i="19"/>
  <c r="R106" i="19"/>
  <c r="K75" i="22"/>
  <c r="K99" i="22"/>
  <c r="P75" i="22"/>
  <c r="P99" i="22"/>
  <c r="M55" i="22"/>
  <c r="M81" i="22"/>
  <c r="O75" i="22"/>
  <c r="O99" i="22"/>
  <c r="C47" i="19"/>
  <c r="B43" i="26" s="1"/>
  <c r="B22" i="19"/>
  <c r="P55" i="22"/>
  <c r="P81" i="22"/>
  <c r="S65" i="22"/>
  <c r="R90" i="22"/>
  <c r="B64" i="22"/>
  <c r="C89" i="22"/>
  <c r="S58" i="22"/>
  <c r="R83" i="22"/>
  <c r="B44" i="19"/>
  <c r="C119" i="19"/>
  <c r="B119" i="19" s="1"/>
  <c r="L75" i="22"/>
  <c r="L99" i="22"/>
  <c r="S62" i="22"/>
  <c r="R87" i="22"/>
  <c r="E31" i="19"/>
  <c r="D27" i="26" s="1"/>
  <c r="E5" i="19"/>
  <c r="B34" i="19"/>
  <c r="C109" i="19"/>
  <c r="C109" i="24" s="1"/>
  <c r="S59" i="22"/>
  <c r="R84" i="22"/>
  <c r="S85" i="22"/>
  <c r="S135" i="22"/>
  <c r="B57" i="22"/>
  <c r="C82" i="22"/>
  <c r="B8" i="19"/>
  <c r="C33" i="19"/>
  <c r="B29" i="26" s="1"/>
  <c r="Q55" i="22"/>
  <c r="Q81" i="22"/>
  <c r="K55" i="22"/>
  <c r="K81" i="22"/>
  <c r="R50" i="19"/>
  <c r="S49" i="19"/>
  <c r="S50" i="19" s="1"/>
  <c r="R124" i="19"/>
  <c r="R55" i="22"/>
  <c r="S56" i="22"/>
  <c r="S55" i="22" s="1"/>
  <c r="R81" i="22"/>
  <c r="B58" i="22"/>
  <c r="C83" i="22"/>
  <c r="S68" i="22"/>
  <c r="R93" i="22"/>
  <c r="S57" i="22"/>
  <c r="R82" i="22"/>
  <c r="B46" i="19"/>
  <c r="C121" i="19"/>
  <c r="B121" i="19" s="1"/>
  <c r="R48" i="19"/>
  <c r="Q44" i="26" s="1"/>
  <c r="S23" i="19"/>
  <c r="I55" i="22"/>
  <c r="I81" i="22"/>
  <c r="L31" i="19"/>
  <c r="K27" i="26" s="1"/>
  <c r="L5" i="19"/>
  <c r="B93" i="22"/>
  <c r="B143" i="22"/>
  <c r="B74" i="22"/>
  <c r="B75" i="22" s="1"/>
  <c r="C75" i="22"/>
  <c r="C99" i="22"/>
  <c r="H100" i="22"/>
  <c r="H150" i="22"/>
  <c r="B60" i="22"/>
  <c r="C85" i="22"/>
  <c r="J31" i="19"/>
  <c r="I27" i="26" s="1"/>
  <c r="J5" i="19"/>
  <c r="D55" i="22"/>
  <c r="D81" i="22"/>
  <c r="D75" i="22"/>
  <c r="D99" i="22"/>
  <c r="N50" i="19"/>
  <c r="N124" i="19"/>
  <c r="N125" i="19" s="1"/>
  <c r="S37" i="19"/>
  <c r="R112" i="19"/>
  <c r="S112" i="19" s="1"/>
  <c r="O31" i="19"/>
  <c r="N27" i="26" s="1"/>
  <c r="O5" i="19"/>
  <c r="N5" i="19"/>
  <c r="N31" i="19"/>
  <c r="M27" i="26" s="1"/>
  <c r="S36" i="19"/>
  <c r="R111" i="19"/>
  <c r="S111" i="19" s="1"/>
  <c r="B43" i="19"/>
  <c r="C118" i="19"/>
  <c r="B118" i="19" s="1"/>
  <c r="M50" i="19"/>
  <c r="M124" i="19"/>
  <c r="M125" i="19" s="1"/>
  <c r="H30" i="19"/>
  <c r="H106" i="19"/>
  <c r="H105" i="19" s="1"/>
  <c r="Q75" i="22"/>
  <c r="Q99" i="22"/>
  <c r="M75" i="22"/>
  <c r="M99" i="22"/>
  <c r="E75" i="22"/>
  <c r="E99" i="22"/>
  <c r="S44" i="19"/>
  <c r="R119" i="19"/>
  <c r="R119" i="24" s="1"/>
  <c r="B62" i="22"/>
  <c r="C87" i="22"/>
  <c r="S72" i="22"/>
  <c r="R97" i="22"/>
  <c r="S47" i="19"/>
  <c r="R122" i="19"/>
  <c r="R122" i="24" s="1"/>
  <c r="S64" i="22"/>
  <c r="R89" i="22"/>
  <c r="B45" i="19"/>
  <c r="C120" i="19"/>
  <c r="B120" i="19" s="1"/>
  <c r="K50" i="19"/>
  <c r="F106" i="19" l="1"/>
  <c r="F105" i="19" s="1"/>
  <c r="F30" i="19"/>
  <c r="H136" i="19"/>
  <c r="H161" i="19" s="1"/>
  <c r="H186" i="19" s="1"/>
  <c r="I137" i="19"/>
  <c r="I162" i="19" s="1"/>
  <c r="I187" i="19" s="1"/>
  <c r="L148" i="19"/>
  <c r="L173" i="19" s="1"/>
  <c r="L198" i="19" s="1"/>
  <c r="L147" i="19"/>
  <c r="L172" i="19" s="1"/>
  <c r="L197" i="19" s="1"/>
  <c r="H138" i="19"/>
  <c r="H163" i="19" s="1"/>
  <c r="H188" i="19" s="1"/>
  <c r="O145" i="19"/>
  <c r="O170" i="19" s="1"/>
  <c r="O195" i="19" s="1"/>
  <c r="D139" i="19"/>
  <c r="D164" i="19" s="1"/>
  <c r="D189" i="19" s="1"/>
  <c r="N134" i="19"/>
  <c r="N159" i="19" s="1"/>
  <c r="N184" i="19" s="1"/>
  <c r="Q144" i="19"/>
  <c r="Q169" i="19" s="1"/>
  <c r="Q194" i="19" s="1"/>
  <c r="F140" i="19"/>
  <c r="F165" i="19" s="1"/>
  <c r="F190" i="19" s="1"/>
  <c r="D136" i="19"/>
  <c r="D161" i="19" s="1"/>
  <c r="D186" i="19" s="1"/>
  <c r="E137" i="19"/>
  <c r="E162" i="19" s="1"/>
  <c r="E187" i="19" s="1"/>
  <c r="F136" i="19"/>
  <c r="F161" i="19" s="1"/>
  <c r="F186" i="19" s="1"/>
  <c r="P146" i="19"/>
  <c r="P171" i="19" s="1"/>
  <c r="P196" i="19" s="1"/>
  <c r="N145" i="19"/>
  <c r="N170" i="19" s="1"/>
  <c r="N195" i="19" s="1"/>
  <c r="O146" i="19"/>
  <c r="O171" i="19" s="1"/>
  <c r="O196" i="19" s="1"/>
  <c r="M147" i="19"/>
  <c r="M172" i="19" s="1"/>
  <c r="M197" i="19" s="1"/>
  <c r="I136" i="19"/>
  <c r="I161" i="19" s="1"/>
  <c r="I186" i="19" s="1"/>
  <c r="P144" i="19"/>
  <c r="P169" i="19" s="1"/>
  <c r="P194" i="19" s="1"/>
  <c r="G134" i="19"/>
  <c r="G159" i="19" s="1"/>
  <c r="G184" i="19" s="1"/>
  <c r="O144" i="19"/>
  <c r="O169" i="19" s="1"/>
  <c r="O194" i="19" s="1"/>
  <c r="D137" i="19"/>
  <c r="D162" i="19" s="1"/>
  <c r="D187" i="19" s="1"/>
  <c r="N146" i="19"/>
  <c r="N171" i="19" s="1"/>
  <c r="N196" i="19" s="1"/>
  <c r="E140" i="19"/>
  <c r="E165" i="19" s="1"/>
  <c r="E190" i="19" s="1"/>
  <c r="D133" i="19"/>
  <c r="D158" i="19" s="1"/>
  <c r="D183" i="19" s="1"/>
  <c r="D135" i="19"/>
  <c r="D160" i="19" s="1"/>
  <c r="D185" i="19" s="1"/>
  <c r="O147" i="19"/>
  <c r="O172" i="19" s="1"/>
  <c r="O197" i="19" s="1"/>
  <c r="H139" i="19"/>
  <c r="H164" i="19" s="1"/>
  <c r="H189" i="19" s="1"/>
  <c r="N147" i="19"/>
  <c r="N172" i="19" s="1"/>
  <c r="N197" i="19" s="1"/>
  <c r="G135" i="19"/>
  <c r="G160" i="19" s="1"/>
  <c r="G185" i="19" s="1"/>
  <c r="G137" i="19"/>
  <c r="G162" i="19" s="1"/>
  <c r="G187" i="19" s="1"/>
  <c r="E134" i="19"/>
  <c r="E159" i="19" s="1"/>
  <c r="E184" i="19" s="1"/>
  <c r="H140" i="19"/>
  <c r="H165" i="19" s="1"/>
  <c r="H190" i="19" s="1"/>
  <c r="Q147" i="19"/>
  <c r="Q172" i="19" s="1"/>
  <c r="Q197" i="19" s="1"/>
  <c r="F134" i="19"/>
  <c r="F159" i="19" s="1"/>
  <c r="F184" i="19" s="1"/>
  <c r="F139" i="19"/>
  <c r="F164" i="19" s="1"/>
  <c r="F189" i="19" s="1"/>
  <c r="M148" i="19"/>
  <c r="M173" i="19" s="1"/>
  <c r="M198" i="19" s="1"/>
  <c r="D134" i="19"/>
  <c r="D159" i="19" s="1"/>
  <c r="D184" i="19" s="1"/>
  <c r="E139" i="19"/>
  <c r="E164" i="19" s="1"/>
  <c r="E189" i="19" s="1"/>
  <c r="H137" i="19"/>
  <c r="H162" i="19" s="1"/>
  <c r="H187" i="19" s="1"/>
  <c r="Q145" i="19"/>
  <c r="Q170" i="19" s="1"/>
  <c r="Q195" i="19" s="1"/>
  <c r="Q120" i="24"/>
  <c r="Q145" i="24" s="1"/>
  <c r="F137" i="19"/>
  <c r="F162" i="19" s="1"/>
  <c r="F187" i="19" s="1"/>
  <c r="F112" i="24"/>
  <c r="F137" i="24" s="1"/>
  <c r="Q146" i="19"/>
  <c r="Q171" i="19" s="1"/>
  <c r="Q196" i="19" s="1"/>
  <c r="Q121" i="24"/>
  <c r="Q146" i="24" s="1"/>
  <c r="G140" i="19"/>
  <c r="G165" i="19" s="1"/>
  <c r="G190" i="19" s="1"/>
  <c r="G115" i="24"/>
  <c r="G140" i="24" s="1"/>
  <c r="F138" i="19"/>
  <c r="F163" i="19" s="1"/>
  <c r="F188" i="19" s="1"/>
  <c r="F113" i="24"/>
  <c r="F138" i="24" s="1"/>
  <c r="D138" i="19"/>
  <c r="D163" i="19" s="1"/>
  <c r="D188" i="19" s="1"/>
  <c r="D113" i="24"/>
  <c r="D138" i="24" s="1"/>
  <c r="F135" i="19"/>
  <c r="F160" i="19" s="1"/>
  <c r="F185" i="19" s="1"/>
  <c r="F110" i="24"/>
  <c r="F135" i="24" s="1"/>
  <c r="P145" i="19"/>
  <c r="P170" i="19" s="1"/>
  <c r="P195" i="19" s="1"/>
  <c r="P120" i="24"/>
  <c r="P145" i="24" s="1"/>
  <c r="F133" i="19"/>
  <c r="F158" i="19" s="1"/>
  <c r="F183" i="19" s="1"/>
  <c r="F108" i="24"/>
  <c r="F133" i="24" s="1"/>
  <c r="G138" i="19"/>
  <c r="G163" i="19" s="1"/>
  <c r="G188" i="19" s="1"/>
  <c r="G139" i="19"/>
  <c r="G164" i="19" s="1"/>
  <c r="G189" i="19" s="1"/>
  <c r="K124" i="19"/>
  <c r="K125" i="19" s="1"/>
  <c r="J45" i="26"/>
  <c r="G30" i="19"/>
  <c r="G106" i="19"/>
  <c r="G105" i="19" s="1"/>
  <c r="R190" i="22"/>
  <c r="S190" i="22" s="1"/>
  <c r="R215" i="22"/>
  <c r="R192" i="22"/>
  <c r="S192" i="22" s="1"/>
  <c r="R217" i="22"/>
  <c r="H249" i="22"/>
  <c r="H225" i="22"/>
  <c r="R184" i="22"/>
  <c r="S184" i="22" s="1"/>
  <c r="R209" i="22"/>
  <c r="K199" i="22"/>
  <c r="K200" i="22" s="1"/>
  <c r="K224" i="22"/>
  <c r="C192" i="22"/>
  <c r="B192" i="22" s="1"/>
  <c r="C217" i="22"/>
  <c r="R196" i="22"/>
  <c r="S196" i="22" s="1"/>
  <c r="R221" i="22"/>
  <c r="R191" i="22"/>
  <c r="S191" i="22" s="1"/>
  <c r="R216" i="22"/>
  <c r="R189" i="22"/>
  <c r="S189" i="22" s="1"/>
  <c r="R214" i="22"/>
  <c r="R197" i="22"/>
  <c r="S197" i="22" s="1"/>
  <c r="R222" i="22"/>
  <c r="M199" i="22"/>
  <c r="M200" i="22" s="1"/>
  <c r="M224" i="22"/>
  <c r="D199" i="22"/>
  <c r="D200" i="22" s="1"/>
  <c r="D224" i="22"/>
  <c r="R188" i="22"/>
  <c r="S188" i="22" s="1"/>
  <c r="R213" i="22"/>
  <c r="O181" i="22"/>
  <c r="O180" i="22" s="1"/>
  <c r="O206" i="22"/>
  <c r="O231" i="22" s="1"/>
  <c r="L181" i="22"/>
  <c r="L180" i="22" s="1"/>
  <c r="L206" i="22"/>
  <c r="L231" i="22" s="1"/>
  <c r="R195" i="22"/>
  <c r="S195" i="22" s="1"/>
  <c r="R220" i="22"/>
  <c r="C197" i="22"/>
  <c r="B197" i="22" s="1"/>
  <c r="C222" i="22"/>
  <c r="C195" i="22"/>
  <c r="B195" i="22" s="1"/>
  <c r="C220" i="22"/>
  <c r="C184" i="22"/>
  <c r="B184" i="22" s="1"/>
  <c r="C209" i="22"/>
  <c r="R181" i="22"/>
  <c r="R180" i="22" s="1"/>
  <c r="R206" i="22"/>
  <c r="R231" i="22" s="1"/>
  <c r="R256" i="22" s="1"/>
  <c r="C182" i="22"/>
  <c r="B182" i="22" s="1"/>
  <c r="C207" i="22"/>
  <c r="R183" i="22"/>
  <c r="S183" i="22" s="1"/>
  <c r="R208" i="22"/>
  <c r="I181" i="22"/>
  <c r="I180" i="22" s="1"/>
  <c r="I206" i="22"/>
  <c r="I231" i="22" s="1"/>
  <c r="C183" i="22"/>
  <c r="B183" i="22" s="1"/>
  <c r="C208" i="22"/>
  <c r="K181" i="22"/>
  <c r="K180" i="22" s="1"/>
  <c r="K206" i="22"/>
  <c r="K231" i="22" s="1"/>
  <c r="R187" i="22"/>
  <c r="S187" i="22" s="1"/>
  <c r="R212" i="22"/>
  <c r="C189" i="22"/>
  <c r="B189" i="22" s="1"/>
  <c r="C214" i="22"/>
  <c r="P181" i="22"/>
  <c r="P180" i="22" s="1"/>
  <c r="P206" i="22"/>
  <c r="P231" i="22" s="1"/>
  <c r="P199" i="22"/>
  <c r="P200" i="22" s="1"/>
  <c r="P224" i="22"/>
  <c r="J199" i="22"/>
  <c r="J200" i="22" s="1"/>
  <c r="J224" i="22"/>
  <c r="J181" i="22"/>
  <c r="J180" i="22" s="1"/>
  <c r="J206" i="22"/>
  <c r="J231" i="22" s="1"/>
  <c r="C190" i="22"/>
  <c r="B190" i="22" s="1"/>
  <c r="C215" i="22"/>
  <c r="C186" i="22"/>
  <c r="B186" i="22" s="1"/>
  <c r="C211" i="22"/>
  <c r="H181" i="22"/>
  <c r="H180" i="22" s="1"/>
  <c r="H206" i="22"/>
  <c r="H231" i="22" s="1"/>
  <c r="R235" i="22"/>
  <c r="S210" i="22"/>
  <c r="R236" i="22"/>
  <c r="S211" i="22"/>
  <c r="C243" i="22"/>
  <c r="B218" i="22"/>
  <c r="R193" i="22"/>
  <c r="S193" i="22" s="1"/>
  <c r="R218" i="22"/>
  <c r="Q181" i="22"/>
  <c r="Q180" i="22" s="1"/>
  <c r="Q206" i="22"/>
  <c r="Q231" i="22" s="1"/>
  <c r="L199" i="22"/>
  <c r="L200" i="22" s="1"/>
  <c r="L224" i="22"/>
  <c r="M181" i="22"/>
  <c r="M180" i="22" s="1"/>
  <c r="M206" i="22"/>
  <c r="M231" i="22" s="1"/>
  <c r="C188" i="22"/>
  <c r="B188" i="22" s="1"/>
  <c r="C213" i="22"/>
  <c r="R182" i="22"/>
  <c r="S182" i="22" s="1"/>
  <c r="R207" i="22"/>
  <c r="O199" i="22"/>
  <c r="O200" i="22" s="1"/>
  <c r="O224" i="22"/>
  <c r="R198" i="22"/>
  <c r="S198" i="22" s="1"/>
  <c r="R223" i="22"/>
  <c r="C198" i="22"/>
  <c r="B198" i="22" s="1"/>
  <c r="C223" i="22"/>
  <c r="F199" i="22"/>
  <c r="F200" i="22" s="1"/>
  <c r="F224" i="22"/>
  <c r="F181" i="22"/>
  <c r="F180" i="22" s="1"/>
  <c r="F206" i="22"/>
  <c r="F231" i="22" s="1"/>
  <c r="N181" i="22"/>
  <c r="N180" i="22" s="1"/>
  <c r="N206" i="22"/>
  <c r="N231" i="22" s="1"/>
  <c r="E181" i="22"/>
  <c r="E180" i="22" s="1"/>
  <c r="E206" i="22"/>
  <c r="E231" i="22" s="1"/>
  <c r="C191" i="22"/>
  <c r="B191" i="22" s="1"/>
  <c r="C216" i="22"/>
  <c r="R199" i="22"/>
  <c r="R200" i="22" s="1"/>
  <c r="R224" i="22"/>
  <c r="C187" i="22"/>
  <c r="B187" i="22" s="1"/>
  <c r="C212" i="22"/>
  <c r="E199" i="22"/>
  <c r="E200" i="22" s="1"/>
  <c r="E224" i="22"/>
  <c r="Q199" i="22"/>
  <c r="Q200" i="22" s="1"/>
  <c r="Q224" i="22"/>
  <c r="D181" i="22"/>
  <c r="D180" i="22" s="1"/>
  <c r="D206" i="22"/>
  <c r="D231" i="22" s="1"/>
  <c r="C185" i="22"/>
  <c r="B185" i="22" s="1"/>
  <c r="C210" i="22"/>
  <c r="C199" i="22"/>
  <c r="B199" i="22" s="1"/>
  <c r="B200" i="22" s="1"/>
  <c r="C224" i="22"/>
  <c r="G199" i="22"/>
  <c r="G200" i="22" s="1"/>
  <c r="G224" i="22"/>
  <c r="N199" i="22"/>
  <c r="N200" i="22" s="1"/>
  <c r="N224" i="22"/>
  <c r="I199" i="22"/>
  <c r="I200" i="22" s="1"/>
  <c r="I224" i="22"/>
  <c r="C181" i="22"/>
  <c r="B181" i="22" s="1"/>
  <c r="B180" i="22" s="1"/>
  <c r="C206" i="22"/>
  <c r="C231" i="22" s="1"/>
  <c r="C256" i="22" s="1"/>
  <c r="C196" i="22"/>
  <c r="B196" i="22" s="1"/>
  <c r="C221" i="22"/>
  <c r="R194" i="22"/>
  <c r="S194" i="22" s="1"/>
  <c r="R219" i="22"/>
  <c r="G181" i="22"/>
  <c r="G180" i="22" s="1"/>
  <c r="G206" i="22"/>
  <c r="G231" i="22" s="1"/>
  <c r="C194" i="22"/>
  <c r="B194" i="22" s="1"/>
  <c r="C219" i="22"/>
  <c r="B109" i="19"/>
  <c r="S122" i="19"/>
  <c r="S119" i="19"/>
  <c r="S131" i="24"/>
  <c r="S130" i="24" s="1"/>
  <c r="R130" i="24"/>
  <c r="B95" i="24"/>
  <c r="K100" i="24"/>
  <c r="G80" i="24"/>
  <c r="O100" i="24"/>
  <c r="P100" i="24"/>
  <c r="L100" i="24"/>
  <c r="F80" i="24"/>
  <c r="S81" i="24"/>
  <c r="S80" i="24" s="1"/>
  <c r="R80" i="24"/>
  <c r="B96" i="24"/>
  <c r="S90" i="24"/>
  <c r="M149" i="19"/>
  <c r="M174" i="19" s="1"/>
  <c r="C145" i="19"/>
  <c r="C170" i="19" s="1"/>
  <c r="R147" i="19"/>
  <c r="R172" i="19" s="1"/>
  <c r="R144" i="19"/>
  <c r="R169" i="19" s="1"/>
  <c r="J149" i="19"/>
  <c r="J150" i="19" s="1"/>
  <c r="R136" i="19"/>
  <c r="S136" i="19" s="1"/>
  <c r="D149" i="19"/>
  <c r="D150" i="19" s="1"/>
  <c r="C143" i="19"/>
  <c r="B143" i="19" s="1"/>
  <c r="P149" i="19"/>
  <c r="P150" i="19" s="1"/>
  <c r="I149" i="19"/>
  <c r="I150" i="19" s="1"/>
  <c r="C134" i="19"/>
  <c r="C159" i="19" s="1"/>
  <c r="S98" i="22"/>
  <c r="S148" i="22"/>
  <c r="B98" i="22"/>
  <c r="B148" i="22"/>
  <c r="J100" i="22"/>
  <c r="J150" i="22"/>
  <c r="S88" i="22"/>
  <c r="S138" i="22"/>
  <c r="O80" i="22"/>
  <c r="O130" i="22"/>
  <c r="B35" i="19"/>
  <c r="C110" i="19"/>
  <c r="C110" i="24" s="1"/>
  <c r="K30" i="19"/>
  <c r="K106" i="19"/>
  <c r="K105" i="19" s="1"/>
  <c r="N100" i="22"/>
  <c r="N150" i="22"/>
  <c r="I100" i="22"/>
  <c r="I150" i="22"/>
  <c r="B90" i="22"/>
  <c r="B140" i="22"/>
  <c r="S43" i="19"/>
  <c r="R118" i="19"/>
  <c r="S118" i="19" s="1"/>
  <c r="E80" i="22"/>
  <c r="E130" i="22"/>
  <c r="R100" i="22"/>
  <c r="S99" i="22"/>
  <c r="S100" i="22" s="1"/>
  <c r="B39" i="19"/>
  <c r="C114" i="19"/>
  <c r="C114" i="24" s="1"/>
  <c r="S46" i="19"/>
  <c r="R121" i="19"/>
  <c r="R121" i="24" s="1"/>
  <c r="S38" i="19"/>
  <c r="R113" i="19"/>
  <c r="S113" i="19" s="1"/>
  <c r="S94" i="22"/>
  <c r="S144" i="22"/>
  <c r="G80" i="22"/>
  <c r="G130" i="22"/>
  <c r="B94" i="22"/>
  <c r="B144" i="22"/>
  <c r="F100" i="22"/>
  <c r="F150" i="22"/>
  <c r="B40" i="19"/>
  <c r="C115" i="19"/>
  <c r="B115" i="19" s="1"/>
  <c r="S42" i="19"/>
  <c r="R117" i="19"/>
  <c r="S117" i="19" s="1"/>
  <c r="C142" i="19"/>
  <c r="B92" i="22"/>
  <c r="B142" i="22"/>
  <c r="I30" i="19"/>
  <c r="I106" i="19"/>
  <c r="I105" i="19" s="1"/>
  <c r="C80" i="22"/>
  <c r="B81" i="22"/>
  <c r="B80" i="22" s="1"/>
  <c r="N80" i="22"/>
  <c r="N130" i="22"/>
  <c r="B86" i="22"/>
  <c r="B136" i="22"/>
  <c r="S32" i="19"/>
  <c r="R107" i="19"/>
  <c r="S107" i="19" s="1"/>
  <c r="B96" i="22"/>
  <c r="B146" i="22"/>
  <c r="S95" i="22"/>
  <c r="S145" i="22"/>
  <c r="B97" i="22"/>
  <c r="B147" i="22"/>
  <c r="B95" i="22"/>
  <c r="B145" i="22"/>
  <c r="R141" i="19"/>
  <c r="D80" i="22"/>
  <c r="D130" i="22"/>
  <c r="B85" i="22"/>
  <c r="B135" i="22"/>
  <c r="L30" i="19"/>
  <c r="L106" i="19"/>
  <c r="L105" i="19" s="1"/>
  <c r="S48" i="19"/>
  <c r="R123" i="19"/>
  <c r="S123" i="19" s="1"/>
  <c r="R149" i="19"/>
  <c r="S124" i="19"/>
  <c r="S125" i="19" s="1"/>
  <c r="R125" i="19"/>
  <c r="E30" i="19"/>
  <c r="E106" i="19"/>
  <c r="E105" i="19" s="1"/>
  <c r="S83" i="22"/>
  <c r="S133" i="22"/>
  <c r="P80" i="22"/>
  <c r="P130" i="22"/>
  <c r="P100" i="22"/>
  <c r="P150" i="22"/>
  <c r="R131" i="19"/>
  <c r="R105" i="19"/>
  <c r="S106" i="19"/>
  <c r="S105" i="19" s="1"/>
  <c r="I80" i="22"/>
  <c r="I130" i="22"/>
  <c r="C146" i="19"/>
  <c r="S89" i="22"/>
  <c r="S139" i="22"/>
  <c r="E100" i="22"/>
  <c r="E150" i="22"/>
  <c r="Q100" i="22"/>
  <c r="Q150" i="22"/>
  <c r="D100" i="22"/>
  <c r="D150" i="22"/>
  <c r="S84" i="22"/>
  <c r="S134" i="22"/>
  <c r="C144" i="19"/>
  <c r="B89" i="22"/>
  <c r="B139" i="22"/>
  <c r="M80" i="22"/>
  <c r="M130" i="22"/>
  <c r="K100" i="22"/>
  <c r="K150" i="22"/>
  <c r="L149" i="19"/>
  <c r="S39" i="19"/>
  <c r="R114" i="19"/>
  <c r="S114" i="19" s="1"/>
  <c r="B88" i="22"/>
  <c r="B138" i="22"/>
  <c r="S92" i="22"/>
  <c r="S142" i="22"/>
  <c r="Q30" i="19"/>
  <c r="Q106" i="19"/>
  <c r="Q105" i="19" s="1"/>
  <c r="G100" i="22"/>
  <c r="G150" i="22"/>
  <c r="C174" i="19"/>
  <c r="C199" i="19" s="1"/>
  <c r="C150" i="19"/>
  <c r="B149" i="19"/>
  <c r="B150" i="19" s="1"/>
  <c r="F80" i="22"/>
  <c r="F130" i="22"/>
  <c r="J80" i="22"/>
  <c r="J130" i="22"/>
  <c r="F50" i="19"/>
  <c r="F124" i="19"/>
  <c r="F125" i="19" s="1"/>
  <c r="L80" i="22"/>
  <c r="L130" i="22"/>
  <c r="Q50" i="19"/>
  <c r="Q124" i="19"/>
  <c r="Q125" i="19" s="1"/>
  <c r="E50" i="19"/>
  <c r="E124" i="19"/>
  <c r="E125" i="19" s="1"/>
  <c r="S91" i="22"/>
  <c r="S141" i="22"/>
  <c r="B37" i="19"/>
  <c r="C112" i="19"/>
  <c r="C112" i="24" s="1"/>
  <c r="R134" i="19"/>
  <c r="B38" i="19"/>
  <c r="C113" i="19"/>
  <c r="C113" i="24" s="1"/>
  <c r="B36" i="19"/>
  <c r="C111" i="19"/>
  <c r="C111" i="24" s="1"/>
  <c r="H149" i="19"/>
  <c r="B84" i="22"/>
  <c r="B134" i="22"/>
  <c r="S45" i="19"/>
  <c r="R120" i="19"/>
  <c r="R120" i="24" s="1"/>
  <c r="S33" i="19"/>
  <c r="R108" i="19"/>
  <c r="S108" i="19" s="1"/>
  <c r="M100" i="22"/>
  <c r="M150" i="22"/>
  <c r="N30" i="19"/>
  <c r="N106" i="19"/>
  <c r="N105" i="19" s="1"/>
  <c r="S90" i="22"/>
  <c r="S140" i="22"/>
  <c r="O100" i="22"/>
  <c r="O150" i="22"/>
  <c r="F131" i="19"/>
  <c r="B87" i="22"/>
  <c r="B137" i="22"/>
  <c r="H131" i="19"/>
  <c r="R137" i="19"/>
  <c r="B99" i="22"/>
  <c r="B100" i="22" s="1"/>
  <c r="C100" i="22"/>
  <c r="S93" i="22"/>
  <c r="S143" i="22"/>
  <c r="S81" i="22"/>
  <c r="S80" i="22" s="1"/>
  <c r="R80" i="22"/>
  <c r="Q80" i="22"/>
  <c r="Q130" i="22"/>
  <c r="B82" i="22"/>
  <c r="B132" i="22"/>
  <c r="S87" i="22"/>
  <c r="S137" i="22"/>
  <c r="S97" i="22"/>
  <c r="S147" i="22"/>
  <c r="O30" i="19"/>
  <c r="O106" i="19"/>
  <c r="O105" i="19" s="1"/>
  <c r="N149" i="19"/>
  <c r="J30" i="19"/>
  <c r="J106" i="19"/>
  <c r="J105" i="19" s="1"/>
  <c r="S82" i="22"/>
  <c r="S132" i="22"/>
  <c r="B83" i="22"/>
  <c r="B133" i="22"/>
  <c r="K80" i="22"/>
  <c r="K130" i="22"/>
  <c r="B33" i="19"/>
  <c r="C108" i="19"/>
  <c r="C108" i="24" s="1"/>
  <c r="L100" i="22"/>
  <c r="L150" i="22"/>
  <c r="B47" i="19"/>
  <c r="C122" i="19"/>
  <c r="B122" i="19" s="1"/>
  <c r="O149" i="19"/>
  <c r="M131" i="19"/>
  <c r="C30" i="19"/>
  <c r="B31" i="19"/>
  <c r="B30" i="19" s="1"/>
  <c r="C106" i="19"/>
  <c r="C131" i="19" s="1"/>
  <c r="B124" i="19"/>
  <c r="B125" i="19" s="1"/>
  <c r="C125" i="19"/>
  <c r="D30" i="19"/>
  <c r="D106" i="19"/>
  <c r="D105" i="19" s="1"/>
  <c r="B148" i="19"/>
  <c r="C173" i="19"/>
  <c r="R140" i="19"/>
  <c r="S96" i="22"/>
  <c r="S146" i="22"/>
  <c r="G149" i="19"/>
  <c r="C132" i="19"/>
  <c r="H80" i="22"/>
  <c r="H130" i="22"/>
  <c r="B91" i="22"/>
  <c r="B141" i="22"/>
  <c r="R135" i="19"/>
  <c r="C141" i="19"/>
  <c r="P30" i="19"/>
  <c r="P106" i="19"/>
  <c r="P105" i="19" s="1"/>
  <c r="B170" i="19" l="1"/>
  <c r="C195" i="19"/>
  <c r="B195" i="19" s="1"/>
  <c r="M175" i="19"/>
  <c r="M199" i="19"/>
  <c r="M200" i="19" s="1"/>
  <c r="B173" i="19"/>
  <c r="C198" i="19"/>
  <c r="B198" i="19" s="1"/>
  <c r="S169" i="19"/>
  <c r="R194" i="19"/>
  <c r="S194" i="19" s="1"/>
  <c r="C200" i="19"/>
  <c r="B199" i="19"/>
  <c r="B200" i="19" s="1"/>
  <c r="B159" i="19"/>
  <c r="C184" i="19"/>
  <c r="B184" i="19" s="1"/>
  <c r="S172" i="19"/>
  <c r="R197" i="19"/>
  <c r="S197" i="19" s="1"/>
  <c r="Q205" i="22"/>
  <c r="L205" i="22"/>
  <c r="J205" i="22"/>
  <c r="I205" i="22"/>
  <c r="S181" i="22"/>
  <c r="S180" i="22" s="1"/>
  <c r="G131" i="19"/>
  <c r="G156" i="19" s="1"/>
  <c r="P205" i="22"/>
  <c r="R161" i="19"/>
  <c r="D174" i="19"/>
  <c r="M205" i="22"/>
  <c r="K205" i="22"/>
  <c r="N205" i="22"/>
  <c r="C168" i="19"/>
  <c r="K149" i="19"/>
  <c r="K174" i="19" s="1"/>
  <c r="G205" i="22"/>
  <c r="S147" i="19"/>
  <c r="O205" i="22"/>
  <c r="F205" i="22"/>
  <c r="H205" i="22"/>
  <c r="D205" i="22"/>
  <c r="E205" i="22"/>
  <c r="C200" i="22"/>
  <c r="S199" i="22"/>
  <c r="S200" i="22" s="1"/>
  <c r="B256" i="22"/>
  <c r="B255" i="22" s="1"/>
  <c r="C255" i="22"/>
  <c r="D230" i="22"/>
  <c r="D256" i="22"/>
  <c r="D255" i="22" s="1"/>
  <c r="E230" i="22"/>
  <c r="E256" i="22"/>
  <c r="E255" i="22" s="1"/>
  <c r="F230" i="22"/>
  <c r="F256" i="22"/>
  <c r="F255" i="22" s="1"/>
  <c r="H230" i="22"/>
  <c r="H256" i="22"/>
  <c r="H255" i="22" s="1"/>
  <c r="P230" i="22"/>
  <c r="P256" i="22"/>
  <c r="P255" i="22" s="1"/>
  <c r="S256" i="22"/>
  <c r="S255" i="22" s="1"/>
  <c r="R255" i="22"/>
  <c r="O230" i="22"/>
  <c r="O256" i="22"/>
  <c r="O255" i="22" s="1"/>
  <c r="S236" i="22"/>
  <c r="R261" i="22"/>
  <c r="S261" i="22" s="1"/>
  <c r="C180" i="22"/>
  <c r="G230" i="22"/>
  <c r="G256" i="22"/>
  <c r="G255" i="22" s="1"/>
  <c r="N230" i="22"/>
  <c r="N256" i="22"/>
  <c r="N255" i="22" s="1"/>
  <c r="M230" i="22"/>
  <c r="M256" i="22"/>
  <c r="M255" i="22" s="1"/>
  <c r="Q230" i="22"/>
  <c r="Q256" i="22"/>
  <c r="Q255" i="22" s="1"/>
  <c r="J230" i="22"/>
  <c r="J256" i="22"/>
  <c r="J255" i="22" s="1"/>
  <c r="K230" i="22"/>
  <c r="K256" i="22"/>
  <c r="K255" i="22" s="1"/>
  <c r="I230" i="22"/>
  <c r="I256" i="22"/>
  <c r="I255" i="22" s="1"/>
  <c r="L230" i="22"/>
  <c r="L256" i="22"/>
  <c r="L255" i="22" s="1"/>
  <c r="B243" i="22"/>
  <c r="C268" i="22"/>
  <c r="B268" i="22" s="1"/>
  <c r="S235" i="22"/>
  <c r="R260" i="22"/>
  <c r="S260" i="22" s="1"/>
  <c r="H250" i="22"/>
  <c r="H274" i="22"/>
  <c r="H275" i="22" s="1"/>
  <c r="C244" i="22"/>
  <c r="B219" i="22"/>
  <c r="R244" i="22"/>
  <c r="S219" i="22"/>
  <c r="B231" i="22"/>
  <c r="B230" i="22" s="1"/>
  <c r="C230" i="22"/>
  <c r="N249" i="22"/>
  <c r="N225" i="22"/>
  <c r="C249" i="22"/>
  <c r="C274" i="22" s="1"/>
  <c r="C225" i="22"/>
  <c r="B224" i="22"/>
  <c r="B225" i="22" s="1"/>
  <c r="E249" i="22"/>
  <c r="E225" i="22"/>
  <c r="R249" i="22"/>
  <c r="R274" i="22" s="1"/>
  <c r="R225" i="22"/>
  <c r="S224" i="22"/>
  <c r="S225" i="22" s="1"/>
  <c r="C248" i="22"/>
  <c r="B223" i="22"/>
  <c r="O249" i="22"/>
  <c r="O225" i="22"/>
  <c r="C238" i="22"/>
  <c r="B213" i="22"/>
  <c r="L249" i="22"/>
  <c r="L225" i="22"/>
  <c r="R243" i="22"/>
  <c r="S218" i="22"/>
  <c r="C240" i="22"/>
  <c r="B215" i="22"/>
  <c r="J249" i="22"/>
  <c r="J225" i="22"/>
  <c r="R237" i="22"/>
  <c r="S212" i="22"/>
  <c r="C233" i="22"/>
  <c r="B208" i="22"/>
  <c r="R233" i="22"/>
  <c r="S208" i="22"/>
  <c r="S231" i="22"/>
  <c r="S230" i="22" s="1"/>
  <c r="R230" i="22"/>
  <c r="C245" i="22"/>
  <c r="B220" i="22"/>
  <c r="R245" i="22"/>
  <c r="S220" i="22"/>
  <c r="D249" i="22"/>
  <c r="D225" i="22"/>
  <c r="R247" i="22"/>
  <c r="S222" i="22"/>
  <c r="R241" i="22"/>
  <c r="S216" i="22"/>
  <c r="C242" i="22"/>
  <c r="B217" i="22"/>
  <c r="R234" i="22"/>
  <c r="S209" i="22"/>
  <c r="R242" i="22"/>
  <c r="S217" i="22"/>
  <c r="C246" i="22"/>
  <c r="B221" i="22"/>
  <c r="I249" i="22"/>
  <c r="I225" i="22"/>
  <c r="G249" i="22"/>
  <c r="G225" i="22"/>
  <c r="C235" i="22"/>
  <c r="B210" i="22"/>
  <c r="Q249" i="22"/>
  <c r="Q225" i="22"/>
  <c r="C237" i="22"/>
  <c r="B212" i="22"/>
  <c r="C241" i="22"/>
  <c r="B216" i="22"/>
  <c r="F249" i="22"/>
  <c r="F225" i="22"/>
  <c r="R248" i="22"/>
  <c r="S223" i="22"/>
  <c r="R232" i="22"/>
  <c r="S207" i="22"/>
  <c r="C236" i="22"/>
  <c r="B211" i="22"/>
  <c r="P249" i="22"/>
  <c r="P225" i="22"/>
  <c r="C239" i="22"/>
  <c r="B214" i="22"/>
  <c r="C232" i="22"/>
  <c r="B207" i="22"/>
  <c r="C234" i="22"/>
  <c r="B209" i="22"/>
  <c r="C247" i="22"/>
  <c r="B222" i="22"/>
  <c r="R238" i="22"/>
  <c r="S213" i="22"/>
  <c r="M249" i="22"/>
  <c r="M225" i="22"/>
  <c r="R239" i="22"/>
  <c r="S214" i="22"/>
  <c r="R246" i="22"/>
  <c r="S221" i="22"/>
  <c r="K249" i="22"/>
  <c r="K225" i="22"/>
  <c r="R240" i="22"/>
  <c r="S215" i="22"/>
  <c r="B112" i="19"/>
  <c r="R147" i="24"/>
  <c r="S147" i="24" s="1"/>
  <c r="S122" i="24"/>
  <c r="B113" i="19"/>
  <c r="B114" i="19"/>
  <c r="B110" i="19"/>
  <c r="S120" i="19"/>
  <c r="R144" i="24"/>
  <c r="S144" i="24" s="1"/>
  <c r="S119" i="24"/>
  <c r="C134" i="24"/>
  <c r="B134" i="24" s="1"/>
  <c r="B109" i="24"/>
  <c r="B108" i="19"/>
  <c r="B111" i="19"/>
  <c r="S121" i="19"/>
  <c r="J174" i="19"/>
  <c r="B134" i="19"/>
  <c r="S144" i="19"/>
  <c r="P174" i="19"/>
  <c r="M150" i="19"/>
  <c r="K150" i="19"/>
  <c r="I174" i="19"/>
  <c r="B145" i="19"/>
  <c r="R143" i="19"/>
  <c r="R168" i="19" s="1"/>
  <c r="C140" i="19"/>
  <c r="C165" i="19" s="1"/>
  <c r="C135" i="19"/>
  <c r="B135" i="19" s="1"/>
  <c r="C147" i="19"/>
  <c r="B147" i="19" s="1"/>
  <c r="Q149" i="19"/>
  <c r="Q150" i="19" s="1"/>
  <c r="F149" i="19"/>
  <c r="F150" i="19" s="1"/>
  <c r="R142" i="19"/>
  <c r="S142" i="19" s="1"/>
  <c r="R139" i="19"/>
  <c r="R164" i="19" s="1"/>
  <c r="C139" i="19"/>
  <c r="C164" i="19" s="1"/>
  <c r="D131" i="19"/>
  <c r="D156" i="19" s="1"/>
  <c r="N131" i="19"/>
  <c r="N130" i="19" s="1"/>
  <c r="K131" i="19"/>
  <c r="K130" i="19" s="1"/>
  <c r="C166" i="19"/>
  <c r="B141" i="19"/>
  <c r="B132" i="19"/>
  <c r="C157" i="19"/>
  <c r="C105" i="19"/>
  <c r="B106" i="19"/>
  <c r="B105" i="19" s="1"/>
  <c r="O150" i="19"/>
  <c r="O174" i="19"/>
  <c r="C133" i="19"/>
  <c r="J131" i="19"/>
  <c r="O131" i="19"/>
  <c r="S131" i="22"/>
  <c r="S130" i="22" s="1"/>
  <c r="R130" i="22"/>
  <c r="R133" i="19"/>
  <c r="H150" i="19"/>
  <c r="H174" i="19"/>
  <c r="C138" i="19"/>
  <c r="E149" i="19"/>
  <c r="B131" i="22"/>
  <c r="B130" i="22" s="1"/>
  <c r="C130" i="22"/>
  <c r="S135" i="19"/>
  <c r="R160" i="19"/>
  <c r="S137" i="19"/>
  <c r="R162" i="19"/>
  <c r="S134" i="19"/>
  <c r="R159" i="19"/>
  <c r="S141" i="19"/>
  <c r="R166" i="19"/>
  <c r="B142" i="19"/>
  <c r="C167" i="19"/>
  <c r="R138" i="19"/>
  <c r="R150" i="22"/>
  <c r="S149" i="22"/>
  <c r="S150" i="22" s="1"/>
  <c r="P131" i="19"/>
  <c r="B149" i="22"/>
  <c r="B150" i="22" s="1"/>
  <c r="C150" i="22"/>
  <c r="H130" i="19"/>
  <c r="H156" i="19"/>
  <c r="F130" i="19"/>
  <c r="F156" i="19"/>
  <c r="R145" i="19"/>
  <c r="C136" i="19"/>
  <c r="C137" i="19"/>
  <c r="C175" i="19"/>
  <c r="B174" i="19"/>
  <c r="B175" i="19" s="1"/>
  <c r="Q131" i="19"/>
  <c r="L150" i="19"/>
  <c r="L174" i="19"/>
  <c r="B144" i="19"/>
  <c r="C169" i="19"/>
  <c r="E131" i="19"/>
  <c r="R174" i="19"/>
  <c r="R199" i="19" s="1"/>
  <c r="S149" i="19"/>
  <c r="S150" i="19" s="1"/>
  <c r="R150" i="19"/>
  <c r="G150" i="19"/>
  <c r="G174" i="19"/>
  <c r="S140" i="19"/>
  <c r="R165" i="19"/>
  <c r="C156" i="19"/>
  <c r="C181" i="19" s="1"/>
  <c r="B131" i="19"/>
  <c r="B130" i="19" s="1"/>
  <c r="C130" i="19"/>
  <c r="M130" i="19"/>
  <c r="M156" i="19"/>
  <c r="N150" i="19"/>
  <c r="N174" i="19"/>
  <c r="B146" i="19"/>
  <c r="C171" i="19"/>
  <c r="R156" i="19"/>
  <c r="R181" i="19" s="1"/>
  <c r="S131" i="19"/>
  <c r="S130" i="19" s="1"/>
  <c r="R130" i="19"/>
  <c r="R148" i="19"/>
  <c r="L131" i="19"/>
  <c r="R132" i="19"/>
  <c r="I131" i="19"/>
  <c r="R146" i="19"/>
  <c r="N175" i="19" l="1"/>
  <c r="N199" i="19"/>
  <c r="N200" i="19" s="1"/>
  <c r="S165" i="19"/>
  <c r="R190" i="19"/>
  <c r="S190" i="19" s="1"/>
  <c r="B169" i="19"/>
  <c r="C194" i="19"/>
  <c r="B194" i="19" s="1"/>
  <c r="H155" i="19"/>
  <c r="H181" i="19"/>
  <c r="H180" i="19" s="1"/>
  <c r="B167" i="19"/>
  <c r="C192" i="19"/>
  <c r="B192" i="19" s="1"/>
  <c r="S159" i="19"/>
  <c r="R184" i="19"/>
  <c r="S184" i="19" s="1"/>
  <c r="S160" i="19"/>
  <c r="R185" i="19"/>
  <c r="S185" i="19" s="1"/>
  <c r="D155" i="19"/>
  <c r="D181" i="19"/>
  <c r="D180" i="19" s="1"/>
  <c r="B165" i="19"/>
  <c r="C190" i="19"/>
  <c r="B190" i="19" s="1"/>
  <c r="K175" i="19"/>
  <c r="K199" i="19"/>
  <c r="K200" i="19" s="1"/>
  <c r="G155" i="19"/>
  <c r="G181" i="19"/>
  <c r="G180" i="19" s="1"/>
  <c r="B166" i="19"/>
  <c r="C191" i="19"/>
  <c r="B191" i="19" s="1"/>
  <c r="B164" i="19"/>
  <c r="C189" i="19"/>
  <c r="B189" i="19" s="1"/>
  <c r="S168" i="19"/>
  <c r="R193" i="19"/>
  <c r="S193" i="19" s="1"/>
  <c r="J175" i="19"/>
  <c r="J199" i="19"/>
  <c r="J200" i="19" s="1"/>
  <c r="B168" i="19"/>
  <c r="C193" i="19"/>
  <c r="B193" i="19" s="1"/>
  <c r="D175" i="19"/>
  <c r="D199" i="19"/>
  <c r="D200" i="19" s="1"/>
  <c r="G175" i="19"/>
  <c r="G199" i="19"/>
  <c r="G200" i="19" s="1"/>
  <c r="L175" i="19"/>
  <c r="L199" i="19"/>
  <c r="L200" i="19" s="1"/>
  <c r="F155" i="19"/>
  <c r="F181" i="19"/>
  <c r="F180" i="19" s="1"/>
  <c r="S166" i="19"/>
  <c r="R191" i="19"/>
  <c r="S191" i="19" s="1"/>
  <c r="S162" i="19"/>
  <c r="R187" i="19"/>
  <c r="S187" i="19" s="1"/>
  <c r="H175" i="19"/>
  <c r="H199" i="19"/>
  <c r="H200" i="19" s="1"/>
  <c r="O175" i="19"/>
  <c r="O199" i="19"/>
  <c r="O200" i="19" s="1"/>
  <c r="B157" i="19"/>
  <c r="C182" i="19"/>
  <c r="B182" i="19" s="1"/>
  <c r="S164" i="19"/>
  <c r="R189" i="19"/>
  <c r="S189" i="19" s="1"/>
  <c r="P175" i="19"/>
  <c r="P199" i="19"/>
  <c r="P200" i="19" s="1"/>
  <c r="S161" i="19"/>
  <c r="R186" i="19"/>
  <c r="S186" i="19" s="1"/>
  <c r="S181" i="19"/>
  <c r="S180" i="19" s="1"/>
  <c r="R180" i="19"/>
  <c r="R200" i="19"/>
  <c r="S199" i="19"/>
  <c r="S200" i="19" s="1"/>
  <c r="B171" i="19"/>
  <c r="C196" i="19"/>
  <c r="B196" i="19" s="1"/>
  <c r="M155" i="19"/>
  <c r="M181" i="19"/>
  <c r="M180" i="19" s="1"/>
  <c r="B181" i="19"/>
  <c r="B180" i="19" s="1"/>
  <c r="C180" i="19"/>
  <c r="I175" i="19"/>
  <c r="I199" i="19"/>
  <c r="I200" i="19" s="1"/>
  <c r="G130" i="19"/>
  <c r="S143" i="19"/>
  <c r="B139" i="19"/>
  <c r="K250" i="22"/>
  <c r="K274" i="22"/>
  <c r="K275" i="22" s="1"/>
  <c r="B234" i="22"/>
  <c r="C259" i="22"/>
  <c r="B259" i="22" s="1"/>
  <c r="S248" i="22"/>
  <c r="R273" i="22"/>
  <c r="S273" i="22" s="1"/>
  <c r="Q250" i="22"/>
  <c r="Q274" i="22"/>
  <c r="Q275" i="22" s="1"/>
  <c r="S234" i="22"/>
  <c r="R259" i="22"/>
  <c r="S259" i="22" s="1"/>
  <c r="D250" i="22"/>
  <c r="D274" i="22"/>
  <c r="D275" i="22" s="1"/>
  <c r="S237" i="22"/>
  <c r="R262" i="22"/>
  <c r="S262" i="22" s="1"/>
  <c r="O250" i="22"/>
  <c r="O274" i="22"/>
  <c r="O275" i="22" s="1"/>
  <c r="N250" i="22"/>
  <c r="N274" i="22"/>
  <c r="N275" i="22" s="1"/>
  <c r="S244" i="22"/>
  <c r="R269" i="22"/>
  <c r="S269" i="22" s="1"/>
  <c r="R275" i="22"/>
  <c r="S274" i="22"/>
  <c r="S275" i="22" s="1"/>
  <c r="S238" i="22"/>
  <c r="R263" i="22"/>
  <c r="S263" i="22" s="1"/>
  <c r="B236" i="22"/>
  <c r="C261" i="22"/>
  <c r="B261" i="22" s="1"/>
  <c r="G250" i="22"/>
  <c r="G274" i="22"/>
  <c r="G275" i="22" s="1"/>
  <c r="S241" i="22"/>
  <c r="R266" i="22"/>
  <c r="S266" i="22" s="1"/>
  <c r="S233" i="22"/>
  <c r="R258" i="22"/>
  <c r="S258" i="22" s="1"/>
  <c r="B240" i="22"/>
  <c r="C265" i="22"/>
  <c r="B265" i="22" s="1"/>
  <c r="S240" i="22"/>
  <c r="R265" i="22"/>
  <c r="S265" i="22" s="1"/>
  <c r="S246" i="22"/>
  <c r="R271" i="22"/>
  <c r="S271" i="22" s="1"/>
  <c r="M250" i="22"/>
  <c r="M274" i="22"/>
  <c r="M275" i="22" s="1"/>
  <c r="B247" i="22"/>
  <c r="C272" i="22"/>
  <c r="B272" i="22" s="1"/>
  <c r="B232" i="22"/>
  <c r="C257" i="22"/>
  <c r="B257" i="22" s="1"/>
  <c r="P250" i="22"/>
  <c r="P274" i="22"/>
  <c r="P275" i="22" s="1"/>
  <c r="S232" i="22"/>
  <c r="R257" i="22"/>
  <c r="S257" i="22" s="1"/>
  <c r="F250" i="22"/>
  <c r="F274" i="22"/>
  <c r="F275" i="22" s="1"/>
  <c r="B237" i="22"/>
  <c r="C262" i="22"/>
  <c r="B262" i="22" s="1"/>
  <c r="B235" i="22"/>
  <c r="C260" i="22"/>
  <c r="B260" i="22" s="1"/>
  <c r="I250" i="22"/>
  <c r="I274" i="22"/>
  <c r="I275" i="22" s="1"/>
  <c r="S242" i="22"/>
  <c r="R267" i="22"/>
  <c r="S267" i="22" s="1"/>
  <c r="B242" i="22"/>
  <c r="C267" i="22"/>
  <c r="B267" i="22" s="1"/>
  <c r="S247" i="22"/>
  <c r="R272" i="22"/>
  <c r="S272" i="22" s="1"/>
  <c r="S245" i="22"/>
  <c r="R270" i="22"/>
  <c r="S270" i="22" s="1"/>
  <c r="B233" i="22"/>
  <c r="C258" i="22"/>
  <c r="B258" i="22" s="1"/>
  <c r="J250" i="22"/>
  <c r="J274" i="22"/>
  <c r="J275" i="22" s="1"/>
  <c r="S243" i="22"/>
  <c r="R268" i="22"/>
  <c r="S268" i="22" s="1"/>
  <c r="B238" i="22"/>
  <c r="C263" i="22"/>
  <c r="B263" i="22" s="1"/>
  <c r="B248" i="22"/>
  <c r="C273" i="22"/>
  <c r="B273" i="22" s="1"/>
  <c r="B274" i="22"/>
  <c r="B275" i="22" s="1"/>
  <c r="C275" i="22"/>
  <c r="B244" i="22"/>
  <c r="C269" i="22"/>
  <c r="B269" i="22" s="1"/>
  <c r="S239" i="22"/>
  <c r="R264" i="22"/>
  <c r="S264" i="22" s="1"/>
  <c r="B239" i="22"/>
  <c r="C264" i="22"/>
  <c r="B264" i="22" s="1"/>
  <c r="B241" i="22"/>
  <c r="C266" i="22"/>
  <c r="B266" i="22" s="1"/>
  <c r="B246" i="22"/>
  <c r="C271" i="22"/>
  <c r="B271" i="22" s="1"/>
  <c r="B245" i="22"/>
  <c r="C270" i="22"/>
  <c r="B270" i="22" s="1"/>
  <c r="L250" i="22"/>
  <c r="L274" i="22"/>
  <c r="L275" i="22" s="1"/>
  <c r="E250" i="22"/>
  <c r="E274" i="22"/>
  <c r="E275" i="22" s="1"/>
  <c r="S249" i="22"/>
  <c r="S250" i="22" s="1"/>
  <c r="R250" i="22"/>
  <c r="C250" i="22"/>
  <c r="B249" i="22"/>
  <c r="B250" i="22" s="1"/>
  <c r="S206" i="22"/>
  <c r="S205" i="22" s="1"/>
  <c r="R205" i="22"/>
  <c r="C205" i="22"/>
  <c r="B206" i="22"/>
  <c r="B205" i="22" s="1"/>
  <c r="C136" i="24"/>
  <c r="B136" i="24" s="1"/>
  <c r="B111" i="24"/>
  <c r="R145" i="24"/>
  <c r="S145" i="24" s="1"/>
  <c r="S120" i="24"/>
  <c r="C139" i="24"/>
  <c r="B139" i="24" s="1"/>
  <c r="B114" i="24"/>
  <c r="R146" i="24"/>
  <c r="S146" i="24" s="1"/>
  <c r="S121" i="24"/>
  <c r="C133" i="24"/>
  <c r="B133" i="24" s="1"/>
  <c r="B108" i="24"/>
  <c r="C135" i="24"/>
  <c r="B135" i="24" s="1"/>
  <c r="B110" i="24"/>
  <c r="C138" i="24"/>
  <c r="B138" i="24" s="1"/>
  <c r="B113" i="24"/>
  <c r="C137" i="24"/>
  <c r="B137" i="24" s="1"/>
  <c r="B112" i="24"/>
  <c r="D130" i="19"/>
  <c r="B140" i="19"/>
  <c r="F174" i="19"/>
  <c r="S139" i="19"/>
  <c r="C160" i="19"/>
  <c r="C172" i="19"/>
  <c r="N156" i="19"/>
  <c r="Q174" i="19"/>
  <c r="R167" i="19"/>
  <c r="K156" i="19"/>
  <c r="B156" i="19"/>
  <c r="B155" i="19" s="1"/>
  <c r="C155" i="19"/>
  <c r="B137" i="19"/>
  <c r="C162" i="19"/>
  <c r="L130" i="19"/>
  <c r="L156" i="19"/>
  <c r="S148" i="19"/>
  <c r="R173" i="19"/>
  <c r="I130" i="19"/>
  <c r="I156" i="19"/>
  <c r="S132" i="19"/>
  <c r="R157" i="19"/>
  <c r="R175" i="19"/>
  <c r="S174" i="19"/>
  <c r="S175" i="19" s="1"/>
  <c r="B136" i="19"/>
  <c r="C161" i="19"/>
  <c r="E150" i="19"/>
  <c r="E174" i="19"/>
  <c r="S133" i="19"/>
  <c r="R158" i="19"/>
  <c r="B133" i="19"/>
  <c r="C158" i="19"/>
  <c r="S146" i="19"/>
  <c r="R171" i="19"/>
  <c r="E130" i="19"/>
  <c r="E156" i="19"/>
  <c r="S145" i="19"/>
  <c r="R170" i="19"/>
  <c r="B138" i="19"/>
  <c r="C163" i="19"/>
  <c r="O130" i="19"/>
  <c r="O156" i="19"/>
  <c r="R155" i="19"/>
  <c r="S156" i="19"/>
  <c r="S155" i="19" s="1"/>
  <c r="Q130" i="19"/>
  <c r="Q156" i="19"/>
  <c r="P130" i="19"/>
  <c r="P156" i="19"/>
  <c r="S138" i="19"/>
  <c r="R163" i="19"/>
  <c r="J130" i="19"/>
  <c r="J156" i="19"/>
  <c r="S167" i="19" l="1"/>
  <c r="R192" i="19"/>
  <c r="S192" i="19" s="1"/>
  <c r="B160" i="19"/>
  <c r="C185" i="19"/>
  <c r="B185" i="19" s="1"/>
  <c r="E175" i="19"/>
  <c r="E199" i="19"/>
  <c r="E200" i="19" s="1"/>
  <c r="Q175" i="19"/>
  <c r="Q199" i="19"/>
  <c r="Q200" i="19" s="1"/>
  <c r="J155" i="19"/>
  <c r="J181" i="19"/>
  <c r="J180" i="19" s="1"/>
  <c r="B163" i="19"/>
  <c r="C188" i="19"/>
  <c r="B188" i="19" s="1"/>
  <c r="B158" i="19"/>
  <c r="C183" i="19"/>
  <c r="B183" i="19" s="1"/>
  <c r="L155" i="19"/>
  <c r="L181" i="19"/>
  <c r="L180" i="19" s="1"/>
  <c r="N155" i="19"/>
  <c r="N181" i="19"/>
  <c r="N180" i="19" s="1"/>
  <c r="F175" i="19"/>
  <c r="F199" i="19"/>
  <c r="F200" i="19" s="1"/>
  <c r="P155" i="19"/>
  <c r="P181" i="19"/>
  <c r="P180" i="19" s="1"/>
  <c r="E155" i="19"/>
  <c r="E181" i="19"/>
  <c r="E180" i="19" s="1"/>
  <c r="I155" i="19"/>
  <c r="I181" i="19"/>
  <c r="I180" i="19" s="1"/>
  <c r="S163" i="19"/>
  <c r="R188" i="19"/>
  <c r="S188" i="19" s="1"/>
  <c r="Q155" i="19"/>
  <c r="Q181" i="19"/>
  <c r="Q180" i="19" s="1"/>
  <c r="O155" i="19"/>
  <c r="O181" i="19"/>
  <c r="O180" i="19" s="1"/>
  <c r="S170" i="19"/>
  <c r="R195" i="19"/>
  <c r="S195" i="19" s="1"/>
  <c r="S171" i="19"/>
  <c r="R196" i="19"/>
  <c r="S196" i="19" s="1"/>
  <c r="S158" i="19"/>
  <c r="R183" i="19"/>
  <c r="S183" i="19" s="1"/>
  <c r="B161" i="19"/>
  <c r="C186" i="19"/>
  <c r="B186" i="19" s="1"/>
  <c r="S157" i="19"/>
  <c r="R182" i="19"/>
  <c r="S182" i="19" s="1"/>
  <c r="S173" i="19"/>
  <c r="R198" i="19"/>
  <c r="S198" i="19" s="1"/>
  <c r="B162" i="19"/>
  <c r="C187" i="19"/>
  <c r="B187" i="19" s="1"/>
  <c r="K155" i="19"/>
  <c r="K181" i="19"/>
  <c r="K180" i="19" s="1"/>
  <c r="B172" i="19"/>
  <c r="C197" i="19"/>
  <c r="B197" i="19" s="1"/>
</calcChain>
</file>

<file path=xl/sharedStrings.xml><?xml version="1.0" encoding="utf-8"?>
<sst xmlns="http://schemas.openxmlformats.org/spreadsheetml/2006/main" count="2201" uniqueCount="1247">
  <si>
    <t>EFILive Calibration Export</t>
  </si>
  <si>
    <t>File</t>
  </si>
  <si>
    <t>Exported</t>
  </si>
  <si>
    <t>.</t>
  </si>
  <si>
    <t>F0503</t>
  </si>
  <si>
    <t>Pedal Position to Desired Fuel RPM Axis (Normal)</t>
  </si>
  <si>
    <t>Value (RPM)</t>
  </si>
  <si>
    <t>F0504</t>
  </si>
  <si>
    <t>Pedal Position to Desired Fuel Throttle Axis (Normal)</t>
  </si>
  <si>
    <t>Value (%)</t>
  </si>
  <si>
    <t>F0506</t>
  </si>
  <si>
    <t>Pedal Position to Desired Fuel RPM Axis (Transient)</t>
  </si>
  <si>
    <t>F0507</t>
  </si>
  <si>
    <t>Pedal Position to Desired Fuel Throttle Axis (Transient)</t>
  </si>
  <si>
    <t>D0500</t>
  </si>
  <si>
    <t>Main Injection Pulse Fuel Axis</t>
  </si>
  <si>
    <t>Value (mm3)</t>
  </si>
  <si>
    <t>D0501</t>
  </si>
  <si>
    <t>Main Injection Pulse Fuel Pressure Axis</t>
  </si>
  <si>
    <t>Value (MPa)</t>
  </si>
  <si>
    <t>Pedal Position to Desired Fuel (Normal)</t>
  </si>
  <si>
    <t>TPS %</t>
  </si>
  <si>
    <t>RPM</t>
  </si>
  <si>
    <t>Pedal Position to Desired Fuel (Transient)</t>
  </si>
  <si>
    <t>Main Injection Pulse</t>
  </si>
  <si>
    <t>Fuel Pressure .</t>
  </si>
  <si>
    <t>mm3</t>
  </si>
  <si>
    <t>B9904</t>
  </si>
  <si>
    <t>Enabled</t>
  </si>
  <si>
    <t>Main Injection Pulse Limiter Option</t>
  </si>
  <si>
    <t>D0511</t>
  </si>
  <si>
    <t>Normal</t>
  </si>
  <si>
    <t>Main Injector Pulse Limiter</t>
  </si>
  <si>
    <t>E0000</t>
  </si>
  <si>
    <t>Pilot Quantity, Base Table, RPM Axis</t>
  </si>
  <si>
    <t>E0001</t>
  </si>
  <si>
    <t>Pilot Quantity, Base Table, Fuel Axis</t>
  </si>
  <si>
    <t>E0022</t>
  </si>
  <si>
    <t>Pilot Quantity, Air Density Adjust 1, RPM Axis</t>
  </si>
  <si>
    <t>E0023</t>
  </si>
  <si>
    <t>Pilot Quantity, Air Density Adjust 1, Fuel Axis</t>
  </si>
  <si>
    <t>Pilot Quantity, Base Table</t>
  </si>
  <si>
    <t>Pilot Quantity, Air Density Adjust 1</t>
  </si>
  <si>
    <t>E0031</t>
  </si>
  <si>
    <t>Pilot Quantity, Air Density Adjust 2, RPM Axis</t>
  </si>
  <si>
    <t>E0032</t>
  </si>
  <si>
    <t>Pilot Quantity, Air Density Adjust 2, Fuel Axis</t>
  </si>
  <si>
    <t>E0033</t>
  </si>
  <si>
    <t>Pilot Quantity, Air Density Adjust 2</t>
  </si>
  <si>
    <t>E0034</t>
  </si>
  <si>
    <t>Pilot Quantity, Air Density Adjust 3, RPM Axis</t>
  </si>
  <si>
    <t>E0035</t>
  </si>
  <si>
    <t>Pilot Quantity, Air Density Adjust 3, Fuel Axis</t>
  </si>
  <si>
    <t>E0036</t>
  </si>
  <si>
    <t>Pilot Quantity, Air Density Adjust 3</t>
  </si>
  <si>
    <t>E0037</t>
  </si>
  <si>
    <t>Pilot Quantity, Air Density Adjust 4, RPM Axis</t>
  </si>
  <si>
    <t>E0038</t>
  </si>
  <si>
    <t>Pilot Quantity, Air Density Adjust 4, Fuel Axis</t>
  </si>
  <si>
    <t>E0039</t>
  </si>
  <si>
    <t>Pilot Quantity, Air Density Adjust 4</t>
  </si>
  <si>
    <t>E0006</t>
  </si>
  <si>
    <t>Pilot Quantity, Coolant Temp Adj, RPM Axis</t>
  </si>
  <si>
    <t>E0007</t>
  </si>
  <si>
    <t>Pilot Quantity, Coolant Temp Adj, Fuel Axis</t>
  </si>
  <si>
    <t>E0008</t>
  </si>
  <si>
    <t>Pilot Quantity, Coolant Temp Adjust</t>
  </si>
  <si>
    <t>E0003</t>
  </si>
  <si>
    <t>Pilot Quantity, Coolant Temp Multiplier, Coolant Axis</t>
  </si>
  <si>
    <t>Value (°F)</t>
  </si>
  <si>
    <t>E0004</t>
  </si>
  <si>
    <t>Pilot Quantity, Coolant Temp Multiplier, Intake Temp Axis</t>
  </si>
  <si>
    <t>E0005</t>
  </si>
  <si>
    <t>Pilot Quantity, Coolant Temp Multiplier</t>
  </si>
  <si>
    <t>IAT °F</t>
  </si>
  <si>
    <t>ECT °F</t>
  </si>
  <si>
    <t>E0013</t>
  </si>
  <si>
    <t>Pilot Quantity, Intake Temp Adj, RPM Axis</t>
  </si>
  <si>
    <t>E0014</t>
  </si>
  <si>
    <t>Pilot Quantity, Intake Temp Adj, Fuel Axis</t>
  </si>
  <si>
    <t>E0015</t>
  </si>
  <si>
    <t>Pilot Quantity, Intake Temp Adj</t>
  </si>
  <si>
    <t>E0011</t>
  </si>
  <si>
    <t>Pilot Quantity, Intake Temp Multiplier, Temp Axis</t>
  </si>
  <si>
    <t>E0012</t>
  </si>
  <si>
    <t>Pilot Quantity, Intake Temp Multiplier</t>
  </si>
  <si>
    <t>Value (Factor)</t>
  </si>
  <si>
    <t>D0503</t>
  </si>
  <si>
    <t>Pilot Injection Pulse Fuel Axis</t>
  </si>
  <si>
    <t>D0504</t>
  </si>
  <si>
    <t>Pilot Injection Pulse Fuel Pressure Axis</t>
  </si>
  <si>
    <t>D0505</t>
  </si>
  <si>
    <t>Pilot Injection Pulse</t>
  </si>
  <si>
    <t>E0061</t>
  </si>
  <si>
    <t>Post Quantity, Base Table, RPM Axis</t>
  </si>
  <si>
    <t>E0062</t>
  </si>
  <si>
    <t>Post Quantity, Base Table, Fuel Axis</t>
  </si>
  <si>
    <t>E0082</t>
  </si>
  <si>
    <t>Post Quantity, Air Density Adjust 1, RPM Axis</t>
  </si>
  <si>
    <t>E0083</t>
  </si>
  <si>
    <t>Post Quantity, Air Density Adjust 1, Fuel Axis</t>
  </si>
  <si>
    <t>Post Quantity, Base Table</t>
  </si>
  <si>
    <t>Post Quantity, Air Density Adjust 1</t>
  </si>
  <si>
    <t>E0085</t>
  </si>
  <si>
    <t>Post Quantity, Air Density Adjust 2, RPM Axis</t>
  </si>
  <si>
    <t>E0086</t>
  </si>
  <si>
    <t>Post Quantity, Air Density Adjust 2, Fuel Axis</t>
  </si>
  <si>
    <t>E0087</t>
  </si>
  <si>
    <t>Post Quantity, Air Density Adjust 2</t>
  </si>
  <si>
    <t>E0088</t>
  </si>
  <si>
    <t>Post Quantity, Air Density Adjust 3, RPM Axis</t>
  </si>
  <si>
    <t>E0089</t>
  </si>
  <si>
    <t>Post Quantity, Air Density Adjust 3, Fuel Axis</t>
  </si>
  <si>
    <t>E0090</t>
  </si>
  <si>
    <t>Post Quantity, Air Density Adjust 3</t>
  </si>
  <si>
    <t>E0091</t>
  </si>
  <si>
    <t>Post Quantity, Air Density Adjust 4, RPM Axis</t>
  </si>
  <si>
    <t>E0092</t>
  </si>
  <si>
    <t>Post Quantity, Air Density Adjust 4, Fuel Axis</t>
  </si>
  <si>
    <t>E0093</t>
  </si>
  <si>
    <t>Post Quantity, Air Density Adjust 4</t>
  </si>
  <si>
    <t>E0064</t>
  </si>
  <si>
    <t>Post Quantity, Coolant Temp Adj, RPM Axis</t>
  </si>
  <si>
    <t>E0065</t>
  </si>
  <si>
    <t>Post Quantity, Coolant Temp Adj, Fuel Axis</t>
  </si>
  <si>
    <t>E0066</t>
  </si>
  <si>
    <t>Post Quantity, Coolant Adjust</t>
  </si>
  <si>
    <t>E0067</t>
  </si>
  <si>
    <t>Post Quantity, Coolant Temp Adj Multiplier, Coolant Axis</t>
  </si>
  <si>
    <t>E0068</t>
  </si>
  <si>
    <t>Post Quantity, Coolant Temp Adj Multiplier, Intake Temp Axis</t>
  </si>
  <si>
    <t>E0069</t>
  </si>
  <si>
    <t>Post Quantity, Coolant Temp Adjust Multiplier</t>
  </si>
  <si>
    <t>E0073</t>
  </si>
  <si>
    <t>Post Quantity, Intake Temp Adj, RPM Axis</t>
  </si>
  <si>
    <t>E0074</t>
  </si>
  <si>
    <t>Post Quantity, Intake Temp Adj, Fuel Axis</t>
  </si>
  <si>
    <t>E0075</t>
  </si>
  <si>
    <t>Post Quantity, Intake Temp Adjust</t>
  </si>
  <si>
    <t>E0070</t>
  </si>
  <si>
    <t>Post Quantity, Intake Temp Adj Multiplier, Coolant Axis</t>
  </si>
  <si>
    <t>E0071</t>
  </si>
  <si>
    <t>Post Quantity, Intake Temp Adj Multiplier, Pressure Axis</t>
  </si>
  <si>
    <t>Value (PSI)</t>
  </si>
  <si>
    <t>E0072</t>
  </si>
  <si>
    <t>Post Quantity, Intake Temp Adjust Multiplier</t>
  </si>
  <si>
    <t>PSI</t>
  </si>
  <si>
    <t>E0079</t>
  </si>
  <si>
    <t>Post Quantity, Boost Adj, RPM Axis</t>
  </si>
  <si>
    <t>E0080</t>
  </si>
  <si>
    <t>Post Quantity, Boost Adj, Fuel Axis</t>
  </si>
  <si>
    <t>E0081</t>
  </si>
  <si>
    <t>Post Quantity, Boost Adjust</t>
  </si>
  <si>
    <t>E0076</t>
  </si>
  <si>
    <t>Post Quantity, Boost Multiplier, RPM Axis</t>
  </si>
  <si>
    <t>E0077</t>
  </si>
  <si>
    <t>Post Quantity, Boost Multiplier, Boost Axis</t>
  </si>
  <si>
    <t>E0078</t>
  </si>
  <si>
    <t>Post Quantity, Boost Multiplier</t>
  </si>
  <si>
    <t>D0506</t>
  </si>
  <si>
    <t>Post Injection Pulse Fuel Axis</t>
  </si>
  <si>
    <t>D0507</t>
  </si>
  <si>
    <t>Post Injection Pulse Fuel Pressure Axis</t>
  </si>
  <si>
    <t>D0508</t>
  </si>
  <si>
    <t>Post Injection Pulse</t>
  </si>
  <si>
    <t>F0500</t>
  </si>
  <si>
    <t>Fuel Limiter, Boost, Pressure Axis</t>
  </si>
  <si>
    <t>F0501</t>
  </si>
  <si>
    <t>Fuel Limiter, Boost, RPM Axis</t>
  </si>
  <si>
    <t>F0515</t>
  </si>
  <si>
    <t>Fuel Limiter, Barometric, RPM Axis</t>
  </si>
  <si>
    <t>F0516</t>
  </si>
  <si>
    <t>Fuel Limiter, Barometric, Barometric Axis</t>
  </si>
  <si>
    <t>Fuel Limiter, Boost</t>
  </si>
  <si>
    <t>Fuel Limiter, Barometric, Table 1</t>
  </si>
  <si>
    <t>F0517</t>
  </si>
  <si>
    <t>Fuel Limiter, Barometric, Table 2</t>
  </si>
  <si>
    <t>F0518</t>
  </si>
  <si>
    <t>Fuel Limiter, Barometric, Table 3</t>
  </si>
  <si>
    <t>E2541</t>
  </si>
  <si>
    <t>Fuel Limiter, RPM Axis</t>
  </si>
  <si>
    <t>E2542</t>
  </si>
  <si>
    <t>Fuel Limiter, Density Axis</t>
  </si>
  <si>
    <t>Value (lbm/ft3)</t>
  </si>
  <si>
    <t>E2543</t>
  </si>
  <si>
    <t>Fuel Limiter, Density</t>
  </si>
  <si>
    <t>lbm/ft3</t>
  </si>
  <si>
    <t>B1250</t>
  </si>
  <si>
    <t>Fuel Limiter, Table Selection, RPM Axis</t>
  </si>
  <si>
    <t>B1251</t>
  </si>
  <si>
    <t>Fuel Limiter, Table Selection, Air Density Axis</t>
  </si>
  <si>
    <t>B1252</t>
  </si>
  <si>
    <t>Fuel Limiter, Table Selection</t>
  </si>
  <si>
    <t>Base Table</t>
  </si>
  <si>
    <t>E2535</t>
  </si>
  <si>
    <t>Fuel Limiter, RPM Tables, RPM Axis</t>
  </si>
  <si>
    <t>E2536</t>
  </si>
  <si>
    <t>Fuel Limiter, Table Selection 2</t>
  </si>
  <si>
    <t>F0520</t>
  </si>
  <si>
    <t>Fuel Limiter, Torque, RPM Axis</t>
  </si>
  <si>
    <t>F0521</t>
  </si>
  <si>
    <t>Fuel Limiter, Torque, Factor Axis</t>
  </si>
  <si>
    <t>F0522</t>
  </si>
  <si>
    <t>Fuel Limiter, Torque</t>
  </si>
  <si>
    <t>B7510</t>
  </si>
  <si>
    <t>Fuel Limiter, Low Fuel Pressure, RPM Axis</t>
  </si>
  <si>
    <t>B7511</t>
  </si>
  <si>
    <t>Fuel Limiter, Low Fuel Pressure</t>
  </si>
  <si>
    <t>E2565</t>
  </si>
  <si>
    <t>Equivalence Ratio Limit, RPM Axis</t>
  </si>
  <si>
    <t>E2566</t>
  </si>
  <si>
    <t>Equivalence Ratio Limit, Fuel Axis</t>
  </si>
  <si>
    <t>E2567</t>
  </si>
  <si>
    <t>Equivalence Ratio Limit</t>
  </si>
  <si>
    <t>F1294</t>
  </si>
  <si>
    <t>Disabled</t>
  </si>
  <si>
    <t>Brake Torque Management Option</t>
  </si>
  <si>
    <t>E2525</t>
  </si>
  <si>
    <t>Timing, Base Table, Fuel Axis</t>
  </si>
  <si>
    <t>E2526</t>
  </si>
  <si>
    <t>Timing, Base Table, RPM Axis</t>
  </si>
  <si>
    <t>E2527</t>
  </si>
  <si>
    <t>Timing, Base Table 1, Fuel Axis</t>
  </si>
  <si>
    <t>E2528</t>
  </si>
  <si>
    <t>Timing, Base Table 1, RPM Axis</t>
  </si>
  <si>
    <t>E2529</t>
  </si>
  <si>
    <t>Timing, Base Table 2, Fuel Axis</t>
  </si>
  <si>
    <t>E2530</t>
  </si>
  <si>
    <t>Timing, Base Table 2, RPM Axis</t>
  </si>
  <si>
    <t>E2531</t>
  </si>
  <si>
    <t>Timing, Base Table 3, Fuel Axis</t>
  </si>
  <si>
    <t>E2532</t>
  </si>
  <si>
    <t>Timing, Base Table 3, RPM Axis</t>
  </si>
  <si>
    <t>E2533</t>
  </si>
  <si>
    <t>Timing, Base Table 4, Fuel Axis</t>
  </si>
  <si>
    <t>E2534</t>
  </si>
  <si>
    <t>Timing, Base Table 4, RPM Axis</t>
  </si>
  <si>
    <t>Main Timing, Base Table</t>
  </si>
  <si>
    <t>D6259</t>
  </si>
  <si>
    <t>Timing, Coolant Temp Adj, RPM Axis</t>
  </si>
  <si>
    <t>D6260</t>
  </si>
  <si>
    <t>Timing, Coolant Temp Adj, Fuel Axis</t>
  </si>
  <si>
    <t>D6261</t>
  </si>
  <si>
    <t>Timing, Coolant Temp Adjust</t>
  </si>
  <si>
    <t>D6274</t>
  </si>
  <si>
    <t>Timing, Coolant Temp Multiplier Axis</t>
  </si>
  <si>
    <t>D6250</t>
  </si>
  <si>
    <t>Timing, Intake Temp Multiplier Axis</t>
  </si>
  <si>
    <t>D6251</t>
  </si>
  <si>
    <t>Timing, Coolant Temp Adjust Multiplier</t>
  </si>
  <si>
    <t>D6262</t>
  </si>
  <si>
    <t>Timing, Intake Air Temp Adj, RPM Axis</t>
  </si>
  <si>
    <t>D6263</t>
  </si>
  <si>
    <t>Timing, Intake Air Temp Adj, Fuel Axis</t>
  </si>
  <si>
    <t>D6264</t>
  </si>
  <si>
    <t>Timing, Intake Air Temp Adjust</t>
  </si>
  <si>
    <t>D6252</t>
  </si>
  <si>
    <t>Timing, Intake Air Temp Multiplier Axis</t>
  </si>
  <si>
    <t>D6253</t>
  </si>
  <si>
    <t>Timing, Intake Air Temp Adjust Multiplier</t>
  </si>
  <si>
    <t>D6265</t>
  </si>
  <si>
    <t>Timing, Barometric Pressure Adj, RPM Axis</t>
  </si>
  <si>
    <t>D6266</t>
  </si>
  <si>
    <t>Timing, Barometric Pressure Adj, Fuel Axis</t>
  </si>
  <si>
    <t>D6267</t>
  </si>
  <si>
    <t>Timing, Barometric Pressure Adjust</t>
  </si>
  <si>
    <t>D6254</t>
  </si>
  <si>
    <t>Timing, Barometric Pressure Adjust Multiplier Axis</t>
  </si>
  <si>
    <t>D6255</t>
  </si>
  <si>
    <t>Timing, Barometric Pressure Multiplier</t>
  </si>
  <si>
    <t>D6268</t>
  </si>
  <si>
    <t>Timing, Boost Adjust, RPM Axis</t>
  </si>
  <si>
    <t>D6269</t>
  </si>
  <si>
    <t>Timing, Boost Adjust, Fuel Axis</t>
  </si>
  <si>
    <t>D6270</t>
  </si>
  <si>
    <t>Timing, Boost Adjust</t>
  </si>
  <si>
    <t>D6271</t>
  </si>
  <si>
    <t>Timing, Boost Adjust Multiplier, RPM Axis</t>
  </si>
  <si>
    <t>D6272</t>
  </si>
  <si>
    <t>Timing, Boost Adjust Multiplier, Fuel Axis</t>
  </si>
  <si>
    <t>D6273</t>
  </si>
  <si>
    <t>Timing, Boost Adjust Multiplier</t>
  </si>
  <si>
    <t>D6256</t>
  </si>
  <si>
    <t>Timing, Cranking, RPM Axis</t>
  </si>
  <si>
    <t>D6257</t>
  </si>
  <si>
    <t>Timing, Cranking, Coolant Temperature Axis</t>
  </si>
  <si>
    <t>E2544</t>
  </si>
  <si>
    <t>Timing, Minimum, RPM Axis</t>
  </si>
  <si>
    <t>E2545</t>
  </si>
  <si>
    <t>Timing, Minimum, Fuel Axis</t>
  </si>
  <si>
    <t>E2546</t>
  </si>
  <si>
    <t>Timing, Minimum</t>
  </si>
  <si>
    <t>E2547</t>
  </si>
  <si>
    <t>Timing, Maximum, RPM Axis</t>
  </si>
  <si>
    <t>E2548</t>
  </si>
  <si>
    <t>Timing, Maximum, Fuel Axis</t>
  </si>
  <si>
    <t>E2549</t>
  </si>
  <si>
    <t>Timing, Maximum</t>
  </si>
  <si>
    <t>C7000</t>
  </si>
  <si>
    <t>Injection Shutoff vs RPM, RPM Axis</t>
  </si>
  <si>
    <t>C7001</t>
  </si>
  <si>
    <t>Injection Shutoff vs RPM</t>
  </si>
  <si>
    <t>Value (Degrees)</t>
  </si>
  <si>
    <t>C7002</t>
  </si>
  <si>
    <t>Degrees</t>
  </si>
  <si>
    <t>Injection Latest Shutoff</t>
  </si>
  <si>
    <t>C7003</t>
  </si>
  <si>
    <t>Injection Earliest Shutoff</t>
  </si>
  <si>
    <t>D0509</t>
  </si>
  <si>
    <t>Microseconds</t>
  </si>
  <si>
    <t>Minimum Time, Pilot to Main</t>
  </si>
  <si>
    <t>D0510</t>
  </si>
  <si>
    <t>Minimum Time, Main to Post</t>
  </si>
  <si>
    <t>E0260</t>
  </si>
  <si>
    <t>E0261</t>
  </si>
  <si>
    <t>E0049</t>
  </si>
  <si>
    <t>Timing, Base Table, Air Density Adjust 1, RPM Axis</t>
  </si>
  <si>
    <t>E0050</t>
  </si>
  <si>
    <t>Timing, Base Table, Air Density Adjust 1, Fuel Axis</t>
  </si>
  <si>
    <t>E0052</t>
  </si>
  <si>
    <t>Timing, Base Table, Air Density Adjust 2, RPM Axis</t>
  </si>
  <si>
    <t>E0053</t>
  </si>
  <si>
    <t>Timing, Base Table, Air Density Adjust 2, Fuel Axis</t>
  </si>
  <si>
    <t>E0054</t>
  </si>
  <si>
    <t>Timing, Base Table, Air Density Adjust 2</t>
  </si>
  <si>
    <t>E0055</t>
  </si>
  <si>
    <t>Timing, Base Table, Air Density Adjust 3, RPM Axis</t>
  </si>
  <si>
    <t>E0056</t>
  </si>
  <si>
    <t>Timing, Base Table, Air Density Adjust 3, Fuel Axis</t>
  </si>
  <si>
    <t>E0057</t>
  </si>
  <si>
    <t>Timing, Base Table, Air Density Adjust 3</t>
  </si>
  <si>
    <t>E0058</t>
  </si>
  <si>
    <t>Timing, Base Table, Air Density Adjust 4, RPM Axis</t>
  </si>
  <si>
    <t>E0059</t>
  </si>
  <si>
    <t>Timing, Base Table, Air Density Adjust 4, Fuel Axis</t>
  </si>
  <si>
    <t>E0060</t>
  </si>
  <si>
    <t>Timing, Base Table, Air Density Adjust 4</t>
  </si>
  <si>
    <t>E0263</t>
  </si>
  <si>
    <t>E0264</t>
  </si>
  <si>
    <t>E0265</t>
  </si>
  <si>
    <t>E0250</t>
  </si>
  <si>
    <t>E0251</t>
  </si>
  <si>
    <t>E0252</t>
  </si>
  <si>
    <t>E0257</t>
  </si>
  <si>
    <t>E0258</t>
  </si>
  <si>
    <t>E0259</t>
  </si>
  <si>
    <t>Timing, Cranking</t>
  </si>
  <si>
    <t>E0278</t>
  </si>
  <si>
    <t>E0279</t>
  </si>
  <si>
    <t>E0281</t>
  </si>
  <si>
    <t>E0282</t>
  </si>
  <si>
    <t>E0284</t>
  </si>
  <si>
    <t>E0285</t>
  </si>
  <si>
    <t>E0286</t>
  </si>
  <si>
    <t>E0287</t>
  </si>
  <si>
    <t>E0288</t>
  </si>
  <si>
    <t>E0289</t>
  </si>
  <si>
    <t>E0290</t>
  </si>
  <si>
    <t>E0291</t>
  </si>
  <si>
    <t>E0292</t>
  </si>
  <si>
    <t>E0094</t>
  </si>
  <si>
    <t>End Of Injection Cancel</t>
  </si>
  <si>
    <t>D5750</t>
  </si>
  <si>
    <t>Idle Speed, Coolant Tempterature Axis</t>
  </si>
  <si>
    <t>D5751</t>
  </si>
  <si>
    <t>Idle Speed vs Coolant Temperature</t>
  </si>
  <si>
    <t>D5752</t>
  </si>
  <si>
    <t>Idle Speed</t>
  </si>
  <si>
    <t>D5753</t>
  </si>
  <si>
    <t>Idle Speed vs Altitude</t>
  </si>
  <si>
    <t>D5754</t>
  </si>
  <si>
    <t>Minimum Idle Speed, In Gear, A/C On</t>
  </si>
  <si>
    <t>D5756</t>
  </si>
  <si>
    <t>Minimum Idle Speed, In Gear, A/C Off</t>
  </si>
  <si>
    <t>D5757</t>
  </si>
  <si>
    <t>Minimum Idle Speed, In P/N</t>
  </si>
  <si>
    <t>D5758</t>
  </si>
  <si>
    <t>Minimum Idle Speed, In Gear</t>
  </si>
  <si>
    <t>D5755</t>
  </si>
  <si>
    <t>Maximum Idle Speed</t>
  </si>
  <si>
    <t>D0784</t>
  </si>
  <si>
    <t>MPa</t>
  </si>
  <si>
    <t>Fuel Pressure Limit, Commanded</t>
  </si>
  <si>
    <t>D0753</t>
  </si>
  <si>
    <t>Fuel Pressure Base Table, RPM Axis</t>
  </si>
  <si>
    <t>D0754</t>
  </si>
  <si>
    <t>Fuel Pressure Base Table, Fuel Axis</t>
  </si>
  <si>
    <t>D0767</t>
  </si>
  <si>
    <t>Fuel Pressure Table 1, RPM Axis</t>
  </si>
  <si>
    <t>D0768</t>
  </si>
  <si>
    <t>Fuel Pressure Table 1, Fuel Axis</t>
  </si>
  <si>
    <t>Fuel Pressure, Base Table</t>
  </si>
  <si>
    <t>Fuel Pressure, Air Density Adjust 1</t>
  </si>
  <si>
    <t>D0769</t>
  </si>
  <si>
    <t>Fuel Pressure Table 2, RPM Axis</t>
  </si>
  <si>
    <t>D0770</t>
  </si>
  <si>
    <t>Fuel Pressure Table 2, Fuel Axis</t>
  </si>
  <si>
    <t>D0771</t>
  </si>
  <si>
    <t>Fuel Pressure, Air Density Adjust 2</t>
  </si>
  <si>
    <t>D0772</t>
  </si>
  <si>
    <t>Fuel Pressure Table 3, RPM Axis</t>
  </si>
  <si>
    <t>D0773</t>
  </si>
  <si>
    <t>Fuel Pressure Table 3, Fuel Axis</t>
  </si>
  <si>
    <t>D0774</t>
  </si>
  <si>
    <t>Fuel Pressure, Air Density Adjust 3</t>
  </si>
  <si>
    <t>D0775</t>
  </si>
  <si>
    <t>Fuel Pressure Table 4, RPM Axis</t>
  </si>
  <si>
    <t>D0776</t>
  </si>
  <si>
    <t>Fuel Pressure Table 4, Fuel Axis</t>
  </si>
  <si>
    <t>D0777</t>
  </si>
  <si>
    <t>Fuel Pressure, Air Density Adjust 4</t>
  </si>
  <si>
    <t>D0788</t>
  </si>
  <si>
    <t>Fuel Pressure Reg, Base Duty Cycle, RPM Axis</t>
  </si>
  <si>
    <t>D0789</t>
  </si>
  <si>
    <t>Fuel Pressure Reg, Base Duty Cycle, Fuel Axis</t>
  </si>
  <si>
    <t>Fuel Pressure Reg, Base Duty Cycle</t>
  </si>
  <si>
    <t>D0791</t>
  </si>
  <si>
    <t>Fuel Pressure Reg, Max Duty Cycle, RPM Axis</t>
  </si>
  <si>
    <t>D0792</t>
  </si>
  <si>
    <t>Fuel Pressure Reg, Max Duty Cycle</t>
  </si>
  <si>
    <t>D0786</t>
  </si>
  <si>
    <t>Fuel Pressure Reg, Current Conversion, DC Axis</t>
  </si>
  <si>
    <t>D0787</t>
  </si>
  <si>
    <t>Fuel Pressure Reg, Current Conversion</t>
  </si>
  <si>
    <t>%</t>
  </si>
  <si>
    <t>Value (ma)</t>
  </si>
  <si>
    <t>D0800</t>
  </si>
  <si>
    <t>Pressure Control P.I.D, 'P' Component, Small Errors, RPM Axis</t>
  </si>
  <si>
    <t>D0801</t>
  </si>
  <si>
    <t>Pressure Control P.I.D, 'P' Component, Small Errors</t>
  </si>
  <si>
    <t>Value (gain)</t>
  </si>
  <si>
    <t>D0804</t>
  </si>
  <si>
    <t>Pressure Control P.I.D, 'P' Component, Large Neg Errors, RPM Axis</t>
  </si>
  <si>
    <t>D0805</t>
  </si>
  <si>
    <t>Pressure Control P.I.D, 'P' Component, Large Neg Errors</t>
  </si>
  <si>
    <t>D0802</t>
  </si>
  <si>
    <t>Pressure Control P.I.D, 'P' Component, Large Pos Errors, RPM Axis</t>
  </si>
  <si>
    <t>D0803</t>
  </si>
  <si>
    <t>Pressure Control P.I.D, 'P' Component, Large Pos Errors</t>
  </si>
  <si>
    <t>D0806</t>
  </si>
  <si>
    <t>Pressure Control P.I.D, 'I' Component, Small Errors, RPM Axis</t>
  </si>
  <si>
    <t>D0807</t>
  </si>
  <si>
    <t>Pressure Control P.I.D, 'I' Component, Small Errors</t>
  </si>
  <si>
    <t>D0810</t>
  </si>
  <si>
    <t>Pressure Control P.I.D, 'I' Component, Large Neg Errors, RPM Axis</t>
  </si>
  <si>
    <t>D0811</t>
  </si>
  <si>
    <t>Pressure Control P.I.D, 'I' Component, Large Neg Errors</t>
  </si>
  <si>
    <t>D0808</t>
  </si>
  <si>
    <t>Pressure Control P.I.D, 'I' Component, Large Pos Errors, RPM Axis</t>
  </si>
  <si>
    <t>D0809</t>
  </si>
  <si>
    <t>Pressure Control P.I.D, 'I' Component, Large Pos Errors</t>
  </si>
  <si>
    <t>D0812</t>
  </si>
  <si>
    <t>Pressure Control P.I.D, 'D' Component, Small Errors, RPM Axis</t>
  </si>
  <si>
    <t>D0813</t>
  </si>
  <si>
    <t>Pressure Control P.I.D, 'D' Component, Small Errors</t>
  </si>
  <si>
    <t>D0816</t>
  </si>
  <si>
    <t>Pressure Control P.I.D, 'D' Component, Large Neg Errors, RPM Axis</t>
  </si>
  <si>
    <t>D0817</t>
  </si>
  <si>
    <t>Pressure Control P.I.D, 'D' Component, Large Neg Errors</t>
  </si>
  <si>
    <t>D0814</t>
  </si>
  <si>
    <t>Pressure Control P.I.D, 'D' Component, Large Pos Errors, RPM Axis</t>
  </si>
  <si>
    <t>D0815</t>
  </si>
  <si>
    <t>Pressure Control P.I.D, 'D' Component, Large Pos Errors</t>
  </si>
  <si>
    <t>D0818</t>
  </si>
  <si>
    <t>Pressure Control P.I.D, 'D' Component Constant, RPM Axis</t>
  </si>
  <si>
    <t>D0819</t>
  </si>
  <si>
    <t>Pressure Control P.I.D, 'D' Component Constant</t>
  </si>
  <si>
    <t>D0820</t>
  </si>
  <si>
    <t>Pressure Control P.I.D, 'D' Fuel Pressure Constant, RPM Axis</t>
  </si>
  <si>
    <t>D0821</t>
  </si>
  <si>
    <t>Pressure Control P.I.D, 'D' Fuel Pressure Constant</t>
  </si>
  <si>
    <t>D0822</t>
  </si>
  <si>
    <t>Pressure Control P.I.D, 'P' Component, Small Errors Gain</t>
  </si>
  <si>
    <t>D0824</t>
  </si>
  <si>
    <t>Pressure Control P.I.D, 'P' Component, Neg Large Errors Gain</t>
  </si>
  <si>
    <t>D0823</t>
  </si>
  <si>
    <t>Pressure Control P.I.D, 'P' Component, Pos Large Errors Gain</t>
  </si>
  <si>
    <t>D0826</t>
  </si>
  <si>
    <t>Pressure Control P.I.D, 'P' Component, Negative Adjust Max</t>
  </si>
  <si>
    <t>D0825</t>
  </si>
  <si>
    <t>Pressure Control P.I.D, 'P' Component, Positive Adjust Max</t>
  </si>
  <si>
    <t>D0827</t>
  </si>
  <si>
    <t>Pressure Control P.I.D, 'I' Component, Small Errors Gain</t>
  </si>
  <si>
    <t>D0829</t>
  </si>
  <si>
    <t>Pressure Control P.I.D, 'I' Component, Neg Large Errors Gain</t>
  </si>
  <si>
    <t>D0828</t>
  </si>
  <si>
    <t>Pressure Control P.I.D, 'I' Component, Pos Large Errors Gain</t>
  </si>
  <si>
    <t>D0831</t>
  </si>
  <si>
    <t>Pressure Control P.I.D, 'I' Component, Negative Adjust Max</t>
  </si>
  <si>
    <t>D0830</t>
  </si>
  <si>
    <t>Pressure Control P.I.D, 'I' Component, Positive Adjust Max</t>
  </si>
  <si>
    <t>D0832</t>
  </si>
  <si>
    <t>Pressure Control P.I.D, 'D' Component, Small Errors Gain</t>
  </si>
  <si>
    <t>D0834</t>
  </si>
  <si>
    <t>Pressure Control P.I.D, 'D' Component, Neg Large Errors Gain</t>
  </si>
  <si>
    <t>D0833</t>
  </si>
  <si>
    <t>Pressure Control P.I.D, 'D' Component, Pos Large Errors Gain</t>
  </si>
  <si>
    <t>D0836</t>
  </si>
  <si>
    <t>Pressure Control P.I.D, 'D' Component, Negative Adjust Max</t>
  </si>
  <si>
    <t>D0835</t>
  </si>
  <si>
    <t>Pressure Control P.I.D, 'D' Component, Positive Adjust Max</t>
  </si>
  <si>
    <t>D0837</t>
  </si>
  <si>
    <t>Pressure Control P.I.D, 'D' Component, Throttle Gain</t>
  </si>
  <si>
    <t>D0838</t>
  </si>
  <si>
    <t>Pressure Control P.I.D, 'D' Component, Throttle Gain Min</t>
  </si>
  <si>
    <t>D0839</t>
  </si>
  <si>
    <t>Pressure Control P.I.D, 'D' Component, Throttle Gain Max</t>
  </si>
  <si>
    <t>D0783</t>
  </si>
  <si>
    <t>Fuel Pressure Max, Measured</t>
  </si>
  <si>
    <t>D0785</t>
  </si>
  <si>
    <t>Fuel Pressure, Fault Test</t>
  </si>
  <si>
    <t>E6501</t>
  </si>
  <si>
    <t>RPM Soft Limiter, Neutral</t>
  </si>
  <si>
    <t>E6502</t>
  </si>
  <si>
    <t>RPM Soft Limiter, In Gear, Ref 1</t>
  </si>
  <si>
    <t>E6503</t>
  </si>
  <si>
    <t>RPM Soft Limiter, In Gear, Ref 2</t>
  </si>
  <si>
    <t>E6504</t>
  </si>
  <si>
    <t>RPM Soft Limiter, In Gear, Ref 3</t>
  </si>
  <si>
    <t>E6505</t>
  </si>
  <si>
    <t>RPM Soft Limiter, In Gear, Ref 4</t>
  </si>
  <si>
    <t>E6511</t>
  </si>
  <si>
    <t>RPM Soft Limiter, Manual, Ref 1</t>
  </si>
  <si>
    <t>E6512</t>
  </si>
  <si>
    <t>RPM Soft Limiter, Manual, Ref 2</t>
  </si>
  <si>
    <t>E6513</t>
  </si>
  <si>
    <t>RPM Soft Limiter, Manual, Ref 3</t>
  </si>
  <si>
    <t>B9902</t>
  </si>
  <si>
    <t>RPM Soft Limiter, Maximum Limit 1</t>
  </si>
  <si>
    <t>B9903</t>
  </si>
  <si>
    <t>RPM Soft Limiter, Maximum Limit 2</t>
  </si>
  <si>
    <t>D1000</t>
  </si>
  <si>
    <t>RPM Hard Limiter, Software Limit</t>
  </si>
  <si>
    <t>C5754</t>
  </si>
  <si>
    <t>RPM Hard Limiter, Hardware Limit</t>
  </si>
  <si>
    <t>C5750</t>
  </si>
  <si>
    <t>RPM Hard Limiter, Fuel Pump Limit, Upper</t>
  </si>
  <si>
    <t>C5751</t>
  </si>
  <si>
    <t>RPM Hard Limiter, Fuel Pump Limit, Lower</t>
  </si>
  <si>
    <t>C5752</t>
  </si>
  <si>
    <t>RPM Hard Limiter, Injector Limit, Upper</t>
  </si>
  <si>
    <t>C5753</t>
  </si>
  <si>
    <t>RPM Hard Limiter, Injector Limit, Lower</t>
  </si>
  <si>
    <t>D2012</t>
  </si>
  <si>
    <t>RPM Limit P.I.D, Lower RPM</t>
  </si>
  <si>
    <t>D2013</t>
  </si>
  <si>
    <t>RPM Limit P.I.D, Upper RPM</t>
  </si>
  <si>
    <t>D2015</t>
  </si>
  <si>
    <t>RPM Limit P.I.D, 'P' Control</t>
  </si>
  <si>
    <t>D2016</t>
  </si>
  <si>
    <t>RPM Limit P.I.D, 'I' Control</t>
  </si>
  <si>
    <t>D2014</t>
  </si>
  <si>
    <t>RPM Limit P.I.D, 'D' Control</t>
  </si>
  <si>
    <t>E2553</t>
  </si>
  <si>
    <t>Air Density Table Select, Density Axis</t>
  </si>
  <si>
    <t>E2554</t>
  </si>
  <si>
    <t>Air Density Table Select</t>
  </si>
  <si>
    <t>Value</t>
  </si>
  <si>
    <t>E2550</t>
  </si>
  <si>
    <t>Air flow Limit, RPM Axis</t>
  </si>
  <si>
    <t>E2551</t>
  </si>
  <si>
    <t>Air flow Limit, Air Density Axis</t>
  </si>
  <si>
    <t>E2552</t>
  </si>
  <si>
    <t>Air flow Limit</t>
  </si>
  <si>
    <t>E2508</t>
  </si>
  <si>
    <t>Esitmated Airflow, Base</t>
  </si>
  <si>
    <t>E2509</t>
  </si>
  <si>
    <t>Esitmated Airflow, Air Density Adjust 1</t>
  </si>
  <si>
    <t>E2505</t>
  </si>
  <si>
    <t>Esitmated Airflow, Air Density Adjust 2</t>
  </si>
  <si>
    <t>E2506</t>
  </si>
  <si>
    <t>Esitmated Airflow, Air Density Adjust 3</t>
  </si>
  <si>
    <t>E2507</t>
  </si>
  <si>
    <t>Esitmated Airflow, Air Density Adjust 4</t>
  </si>
  <si>
    <t>E8750</t>
  </si>
  <si>
    <t>Boost Error Check Minimum RPM</t>
  </si>
  <si>
    <t>E8763</t>
  </si>
  <si>
    <t>Seconds</t>
  </si>
  <si>
    <t>Overboost Timer</t>
  </si>
  <si>
    <t>E8764</t>
  </si>
  <si>
    <t>load</t>
  </si>
  <si>
    <t>Overboost Minimum Load</t>
  </si>
  <si>
    <t>E8765</t>
  </si>
  <si>
    <t>Overboost Minimum RPM</t>
  </si>
  <si>
    <t>C1502</t>
  </si>
  <si>
    <t>High Boost Check Threshold</t>
  </si>
  <si>
    <t>C1504</t>
  </si>
  <si>
    <t>Low Boost Check Threshold</t>
  </si>
  <si>
    <t>C1503</t>
  </si>
  <si>
    <t>Low Boost Check Error Time</t>
  </si>
  <si>
    <t>E9000</t>
  </si>
  <si>
    <t>Wastegate Max Duty Cycle</t>
  </si>
  <si>
    <t>E9001</t>
  </si>
  <si>
    <t>Wastegate Min Duty Cycle</t>
  </si>
  <si>
    <t>E8766</t>
  </si>
  <si>
    <t>Boost Pressure, Too High Thresholds, Axis</t>
  </si>
  <si>
    <t>E8767</t>
  </si>
  <si>
    <t>Boost Pressure, Too High Thresholds</t>
  </si>
  <si>
    <t>E8768</t>
  </si>
  <si>
    <t>Boost Pressure, OK Thresholds, Axis</t>
  </si>
  <si>
    <t>E8769</t>
  </si>
  <si>
    <t>Boost Pressure, OK Thresholds</t>
  </si>
  <si>
    <t>E8770</t>
  </si>
  <si>
    <t>Boost Pressure, Too Low Thresholds, Axis</t>
  </si>
  <si>
    <t>E8771</t>
  </si>
  <si>
    <t>Boost Pressure, Too Low Thresholds</t>
  </si>
  <si>
    <t>E3250</t>
  </si>
  <si>
    <t>Barometric Sensor Voltage Axis</t>
  </si>
  <si>
    <t>Value (Volts)</t>
  </si>
  <si>
    <t>E3251</t>
  </si>
  <si>
    <t>Barometric Sensor, Voltage to Pressure Conversion</t>
  </si>
  <si>
    <t>Volts</t>
  </si>
  <si>
    <t>E3252</t>
  </si>
  <si>
    <t>Intake Air Temperature Voltage Axis</t>
  </si>
  <si>
    <t>E3253</t>
  </si>
  <si>
    <t>Intake Air Temperature, Voltage to Temperature Conversion</t>
  </si>
  <si>
    <t>E3254</t>
  </si>
  <si>
    <t>Boost Pressure Voltage Axis</t>
  </si>
  <si>
    <t>E3255</t>
  </si>
  <si>
    <t>Boost Pressure, Voltage to Pressure Conversion</t>
  </si>
  <si>
    <t>E3258</t>
  </si>
  <si>
    <t>Fuel Level Voltage Axis</t>
  </si>
  <si>
    <t>E3259</t>
  </si>
  <si>
    <t>Fuel Level, Voltage to Percent Full Conversion</t>
  </si>
  <si>
    <t>D0840</t>
  </si>
  <si>
    <t>Fuel Pressure Sensor Voltage Axis</t>
  </si>
  <si>
    <t>D0841</t>
  </si>
  <si>
    <t>Fuel Pressure Sensor, Voltage to Pressure Conversion</t>
  </si>
  <si>
    <t>F1185</t>
  </si>
  <si>
    <t>Intake Air Heater Option</t>
  </si>
  <si>
    <t>F1282</t>
  </si>
  <si>
    <t>Intake Air Heater Diagnostic</t>
  </si>
  <si>
    <t>D2753</t>
  </si>
  <si>
    <t>IAH Operation Max Voltage</t>
  </si>
  <si>
    <t>D2750</t>
  </si>
  <si>
    <t>°F</t>
  </si>
  <si>
    <t>IAH Fault Monitor Min Temp</t>
  </si>
  <si>
    <t>D2751</t>
  </si>
  <si>
    <t>IAH Fault Monitor Max Voltage</t>
  </si>
  <si>
    <t>D2752</t>
  </si>
  <si>
    <t>IAH Fault Monitor Min Voltage</t>
  </si>
  <si>
    <t>E6500</t>
  </si>
  <si>
    <t>Tire Revs Per Mile</t>
  </si>
  <si>
    <t>E6508</t>
  </si>
  <si>
    <t>VSS Pulses Per Mile</t>
  </si>
  <si>
    <t>C1501</t>
  </si>
  <si>
    <t>MPH</t>
  </si>
  <si>
    <t>Automatic Door Lock, Minimum Speed</t>
  </si>
  <si>
    <t>C1500</t>
  </si>
  <si>
    <t>Automatic Door Lock, Minimum Throttle</t>
  </si>
  <si>
    <t>B7500</t>
  </si>
  <si>
    <t>A/C Disable, Throttle</t>
  </si>
  <si>
    <t>B7501</t>
  </si>
  <si>
    <t>A/C Disable, RPM</t>
  </si>
  <si>
    <t>B7502</t>
  </si>
  <si>
    <t>A/C Enable, RPM</t>
  </si>
  <si>
    <t>B7503</t>
  </si>
  <si>
    <t>A/C Disabled, Timer</t>
  </si>
  <si>
    <t>E6510</t>
  </si>
  <si>
    <t>Vehicle Anti-Theft</t>
  </si>
  <si>
    <t>E6514</t>
  </si>
  <si>
    <t>Vehicle Speed Limit</t>
  </si>
  <si>
    <t>E6515</t>
  </si>
  <si>
    <t>Cruise Control Speed Limit</t>
  </si>
  <si>
    <t>3-4 Upshift vs Throttle, Axis</t>
  </si>
  <si>
    <t>3-4 Upshift vs Throttle</t>
  </si>
  <si>
    <t>Shaft RPM</t>
  </si>
  <si>
    <t>B4552</t>
  </si>
  <si>
    <t>3-4 Upshift vs Throttle, T/H Mode, Axis</t>
  </si>
  <si>
    <t>B4553</t>
  </si>
  <si>
    <t>3-4 Upshift vs Throttle, T/H Mode</t>
  </si>
  <si>
    <t>4-3 Downshift vs Throttle, Axis</t>
  </si>
  <si>
    <t>4-3 Downshift vs Throttle</t>
  </si>
  <si>
    <t>B4554</t>
  </si>
  <si>
    <t>4-3 Downshift vs Throttle, T/H Mode, Axis</t>
  </si>
  <si>
    <t>B4555</t>
  </si>
  <si>
    <t>4-3 Downshift vs Throttle, T/H Mode</t>
  </si>
  <si>
    <t>Governor Pressure, Normal Mode, RPM Axis</t>
  </si>
  <si>
    <t>Governor Pressure, Normal Mode</t>
  </si>
  <si>
    <t>Governor Pressure, Full Throttle, RPM Axis</t>
  </si>
  <si>
    <t>Governor Pressure, Full Throttle</t>
  </si>
  <si>
    <t>Governor Pressure, Low Range, RPM Axis</t>
  </si>
  <si>
    <t>Governor Pressure, Low Range</t>
  </si>
  <si>
    <t>B4535</t>
  </si>
  <si>
    <t>TTVA, Angle Conversion, Axis</t>
  </si>
  <si>
    <t>TTVA, Angle Conversion</t>
  </si>
  <si>
    <t>B4531</t>
  </si>
  <si>
    <t>TCC Lockup, 2nd Gear, Axis</t>
  </si>
  <si>
    <t>B4532</t>
  </si>
  <si>
    <t>TCC Lockup, 2nd Gear</t>
  </si>
  <si>
    <t>B4517</t>
  </si>
  <si>
    <t>TCC Lockup, 3rd Gear, Shaft Speed Axis</t>
  </si>
  <si>
    <t>B4518</t>
  </si>
  <si>
    <t>TCC Lockup, 3rd Gear</t>
  </si>
  <si>
    <t>B4558</t>
  </si>
  <si>
    <t>TCC Lockup, 3rd Gear, Shaft Speed, T/H Mode Axis</t>
  </si>
  <si>
    <t>B4559</t>
  </si>
  <si>
    <t>TCC Lockup, 3rd Gear, T/H Mode</t>
  </si>
  <si>
    <t>B4500</t>
  </si>
  <si>
    <t>TCC Lockup, 3rd Gear, Low Range, Shaft Speed Axis</t>
  </si>
  <si>
    <t>B4501</t>
  </si>
  <si>
    <t>TCC Lockup, 3rd Gear, Low Range</t>
  </si>
  <si>
    <t>B4502</t>
  </si>
  <si>
    <t>TCC Lockup, 4th Gear, Shaft Speed Axis</t>
  </si>
  <si>
    <t>B4503</t>
  </si>
  <si>
    <t>TCC Lockup, 4th Gear, Boost Pressure Axis</t>
  </si>
  <si>
    <t>B4504</t>
  </si>
  <si>
    <t>TCC Lockup, 4th Gear</t>
  </si>
  <si>
    <t>Boost PSI</t>
  </si>
  <si>
    <t>B4549</t>
  </si>
  <si>
    <t>TCC Lockup, 4th Gear, Shaft Speed, T/H Mode Axis</t>
  </si>
  <si>
    <t>B4550</t>
  </si>
  <si>
    <t>TCC Lockup, 4th Gear, Boost Pressure, T/H Mode Axis</t>
  </si>
  <si>
    <t>B4551</t>
  </si>
  <si>
    <t>TCC Lockup, 4th Gear, T/H Mode</t>
  </si>
  <si>
    <t>B4505</t>
  </si>
  <si>
    <t>TCC Lockup, 4th Gear, Low Range, Shaft Speed Axis</t>
  </si>
  <si>
    <t>B4506</t>
  </si>
  <si>
    <t>TCC Lockup, 4th Gear, Low Range</t>
  </si>
  <si>
    <t>B4533</t>
  </si>
  <si>
    <t>TCC Unlock, 2nd Gear, Axis</t>
  </si>
  <si>
    <t>B4534</t>
  </si>
  <si>
    <t>TCC Unlock, 2nd Gear</t>
  </si>
  <si>
    <t>B4519</t>
  </si>
  <si>
    <t>TCC Unlock, 3rd Gear, Shaft Speed Axis</t>
  </si>
  <si>
    <t>B4520</t>
  </si>
  <si>
    <t>TCC Unlock, 3rd Gear</t>
  </si>
  <si>
    <t>B4560</t>
  </si>
  <si>
    <t>TCC Unlock, 3rd Gear, Shaft Speed, T/H Mode Axis</t>
  </si>
  <si>
    <t>B4561</t>
  </si>
  <si>
    <t>TCC Unlock, 3rd Gear, T/H Mode</t>
  </si>
  <si>
    <t>B4511</t>
  </si>
  <si>
    <t>TCC Unlock, 3rd Gear, Low Range, Shaft Speed Axis</t>
  </si>
  <si>
    <t>B4512</t>
  </si>
  <si>
    <t>TCC Unlock, 3rd Gear, Low Range</t>
  </si>
  <si>
    <t>B4513</t>
  </si>
  <si>
    <t>TCC Unlock, 4th Gear, Shaft Speed Axis</t>
  </si>
  <si>
    <t>B4514</t>
  </si>
  <si>
    <t>TCC Unlock, 4th Gear</t>
  </si>
  <si>
    <t>B4556</t>
  </si>
  <si>
    <t>TCC Unlock, 4th Gear, Shaft Speed, T/H Mode Axis</t>
  </si>
  <si>
    <t>B4557</t>
  </si>
  <si>
    <t>TCC Unlock, 4th Gear, T/H Mode</t>
  </si>
  <si>
    <t>B4515</t>
  </si>
  <si>
    <t>TCC Unlock, 4th Gear, Low Range, Shaft Speed Axis</t>
  </si>
  <si>
    <t>B4516</t>
  </si>
  <si>
    <t>TCC Unlock, 4th Gear, Low Range</t>
  </si>
  <si>
    <t>B4538</t>
  </si>
  <si>
    <t>Kickdown Mode, TPS Enable</t>
  </si>
  <si>
    <t>B4539</t>
  </si>
  <si>
    <t>Kickdown Mode, TPS Disable</t>
  </si>
  <si>
    <t>B4540</t>
  </si>
  <si>
    <t>Full Throttle Mode, TPS Enable</t>
  </si>
  <si>
    <t>B4541</t>
  </si>
  <si>
    <t>B4546</t>
  </si>
  <si>
    <t>Full Throttle Shift RPM</t>
  </si>
  <si>
    <t>B4548</t>
  </si>
  <si>
    <t>Full Throttle Shift RPM, High Error</t>
  </si>
  <si>
    <t>B4547</t>
  </si>
  <si>
    <t>Full Throttle Shift RPM, Low Error</t>
  </si>
  <si>
    <t>B4542</t>
  </si>
  <si>
    <t>Trans Overtemp Limp Mode Enable</t>
  </si>
  <si>
    <t>B4543</t>
  </si>
  <si>
    <t>Trans Overtemp Limp Mode Disable</t>
  </si>
  <si>
    <t>B4544</t>
  </si>
  <si>
    <t>Coolant Overtemp Limp Mode Enable</t>
  </si>
  <si>
    <t>B4545</t>
  </si>
  <si>
    <t>Coolant Overtemp Limp Mode Disable</t>
  </si>
  <si>
    <t>B4537</t>
  </si>
  <si>
    <t>Overdrive Disable Temp</t>
  </si>
  <si>
    <t>B7512</t>
  </si>
  <si>
    <t>Minimum Throttle for TCC Diagnostic</t>
  </si>
  <si>
    <t>F2002</t>
  </si>
  <si>
    <t xml:space="preserve"> P0016 - Crankshaft/Camshaft Timing Misalignment</t>
  </si>
  <si>
    <t>F2010</t>
  </si>
  <si>
    <t xml:space="preserve"> P0069 - Boost Key On Rationality</t>
  </si>
  <si>
    <t>F2013</t>
  </si>
  <si>
    <t xml:space="preserve"> P0071 - Inlet Air Temp Sensor Rationality</t>
  </si>
  <si>
    <t>F2014</t>
  </si>
  <si>
    <t xml:space="preserve"> P0072 - Inlet Air Temp Sensor Voltage Too Low</t>
  </si>
  <si>
    <t>F2015</t>
  </si>
  <si>
    <t xml:space="preserve"> P0073 - Inlet Air Temp Sensor Voltage Too High</t>
  </si>
  <si>
    <t>F2020</t>
  </si>
  <si>
    <t xml:space="preserve"> P0088 - Fuel Rail Pressure Too High</t>
  </si>
  <si>
    <t>F2025</t>
  </si>
  <si>
    <t xml:space="preserve"> P0106 - Manifold Absolute Pressure Sensor Performance</t>
  </si>
  <si>
    <t>F2026</t>
  </si>
  <si>
    <t xml:space="preserve"> P0107 - Manifold Absolute Pressure Sensor Circuit Low</t>
  </si>
  <si>
    <t>F2027</t>
  </si>
  <si>
    <t xml:space="preserve"> P0108 - Manifold Absolute Pressure Sensor Circuit High</t>
  </si>
  <si>
    <t>F2028</t>
  </si>
  <si>
    <t xml:space="preserve"> P0111 - Intake Air Temperature Sensor 1 Performance</t>
  </si>
  <si>
    <t>F2029</t>
  </si>
  <si>
    <t xml:space="preserve"> P0112 - Intake Air Temperature Sensor 1 Circuit Low</t>
  </si>
  <si>
    <t>F2030</t>
  </si>
  <si>
    <t xml:space="preserve"> P0113 - Intake Air Temperature Sensor 1 Circuit High</t>
  </si>
  <si>
    <t>F2031</t>
  </si>
  <si>
    <t xml:space="preserve"> P0116 - Engine Coolant Temperature Sensor Performance</t>
  </si>
  <si>
    <t>F2032</t>
  </si>
  <si>
    <t xml:space="preserve"> P0117 - Engine Coolant Temperature Sensor Circuit Low</t>
  </si>
  <si>
    <t>F2033</t>
  </si>
  <si>
    <t xml:space="preserve"> P0118 - Engine Coolant Temperature Sensor Circuit High</t>
  </si>
  <si>
    <t>F2034</t>
  </si>
  <si>
    <t xml:space="preserve"> P0128 - Thermostat Rationality</t>
  </si>
  <si>
    <t>F2041</t>
  </si>
  <si>
    <t xml:space="preserve"> P0148 - Fuel Pump Delivery Pressure Too High</t>
  </si>
  <si>
    <t>F2042</t>
  </si>
  <si>
    <t xml:space="preserve"> P0169 - Water In Fuel Detected For Too Long</t>
  </si>
  <si>
    <t>F2043</t>
  </si>
  <si>
    <t xml:space="preserve"> P0191 - Fuel Rail Pressure Sensor Circuit Performance</t>
  </si>
  <si>
    <t>F2044</t>
  </si>
  <si>
    <t xml:space="preserve"> P0192 - Fuel Pressure Sensor Low</t>
  </si>
  <si>
    <t>F2045</t>
  </si>
  <si>
    <t xml:space="preserve"> P0193 - Fuel Pressure Sensor High</t>
  </si>
  <si>
    <t>F2046</t>
  </si>
  <si>
    <t xml:space="preserve"> P0201 - Fuel Injector 1 Circuit/Open</t>
  </si>
  <si>
    <t>F2047</t>
  </si>
  <si>
    <t xml:space="preserve"> P0202 - Fuel Injector 2 Circuit/Open</t>
  </si>
  <si>
    <t>F2048</t>
  </si>
  <si>
    <t xml:space="preserve"> P0203 - Fuel Injector 3 Circuit/Open</t>
  </si>
  <si>
    <t>F2049</t>
  </si>
  <si>
    <t xml:space="preserve"> P0204 - Fuel Injector 4 Circuit/Open</t>
  </si>
  <si>
    <t>F2050</t>
  </si>
  <si>
    <t xml:space="preserve"> P0205 - Fuel Injector 5 Circuit/Open</t>
  </si>
  <si>
    <t>F2051</t>
  </si>
  <si>
    <t xml:space="preserve"> P0206 - Fuel Injector 6 Circuit/Open</t>
  </si>
  <si>
    <t>F2052</t>
  </si>
  <si>
    <t xml:space="preserve"> P0217 - Coolant Temperature Too High</t>
  </si>
  <si>
    <t>F2053</t>
  </si>
  <si>
    <t xml:space="preserve"> P0219 - Engine Overspeed</t>
  </si>
  <si>
    <t>F2054</t>
  </si>
  <si>
    <t xml:space="preserve"> P0234 - Turbocharger Overboost Condition</t>
  </si>
  <si>
    <t>F2289</t>
  </si>
  <si>
    <t>F2055</t>
  </si>
  <si>
    <t xml:space="preserve"> P0236 - MAP Sensor Voltage Intermittent</t>
  </si>
  <si>
    <t>F2056</t>
  </si>
  <si>
    <t xml:space="preserve"> P0237 - MAP Sensor Voltage Too Low</t>
  </si>
  <si>
    <t>F2057</t>
  </si>
  <si>
    <t xml:space="preserve"> P0238 - MAP Sensor Voltage Too High</t>
  </si>
  <si>
    <t>F2058</t>
  </si>
  <si>
    <t xml:space="preserve"> P0243 - Wastegate Actuator Position Circuit Low</t>
  </si>
  <si>
    <t>F2059</t>
  </si>
  <si>
    <t xml:space="preserve"> P0251 - Fuel Injector Control Valve</t>
  </si>
  <si>
    <t>F2060</t>
  </si>
  <si>
    <t xml:space="preserve"> P0299 - Boost In Range But Too Low</t>
  </si>
  <si>
    <t>F2061</t>
  </si>
  <si>
    <t xml:space="preserve"> P0300 - Multiple Cylinder Misfire</t>
  </si>
  <si>
    <t>F2062</t>
  </si>
  <si>
    <t xml:space="preserve"> P0301 - Cylinder 1 Misfire</t>
  </si>
  <si>
    <t>F2063</t>
  </si>
  <si>
    <t xml:space="preserve"> P0302 - Cylinder 2 Misfire</t>
  </si>
  <si>
    <t>F2064</t>
  </si>
  <si>
    <t xml:space="preserve"> P0303 - Cylinder 3 Misfire</t>
  </si>
  <si>
    <t>F2065</t>
  </si>
  <si>
    <t xml:space="preserve"> P0304 - Cylinder 4 Misfire</t>
  </si>
  <si>
    <t>F2066</t>
  </si>
  <si>
    <t xml:space="preserve"> P0305 - Cylinder 5 Misfire</t>
  </si>
  <si>
    <t>F2067</t>
  </si>
  <si>
    <t xml:space="preserve"> P0306 - Cylinder 6 Misfire</t>
  </si>
  <si>
    <t>F2068</t>
  </si>
  <si>
    <t xml:space="preserve"> P0335 - Crankshaft Position Sensor Circuit</t>
  </si>
  <si>
    <t>F2069</t>
  </si>
  <si>
    <t xml:space="preserve"> P0336 - Crankshaft Position Sensor Performance</t>
  </si>
  <si>
    <t>F2070</t>
  </si>
  <si>
    <t xml:space="preserve"> P0337 - Crankshaft Position Sensor Voltage Too Low</t>
  </si>
  <si>
    <t>F2071</t>
  </si>
  <si>
    <t xml:space="preserve"> P0338 - Crankshaft Position Sensor Voltage Too High</t>
  </si>
  <si>
    <t>F2072</t>
  </si>
  <si>
    <t xml:space="preserve"> P0340 - Camshaft Position Sensor Circuit</t>
  </si>
  <si>
    <t>F2073</t>
  </si>
  <si>
    <t xml:space="preserve"> P0341 - Camshaft Position Sensor Intermittent</t>
  </si>
  <si>
    <t>F2074</t>
  </si>
  <si>
    <t xml:space="preserve"> P0381 - Wait To Start Lamp Inoperative</t>
  </si>
  <si>
    <t>F2086</t>
  </si>
  <si>
    <t xml:space="preserve"> P0461 - Fuel Level Sensor Performance</t>
  </si>
  <si>
    <t>F2087</t>
  </si>
  <si>
    <t xml:space="preserve"> P0462 - Fuel Level Sensor Circuit Low</t>
  </si>
  <si>
    <t>F2088</t>
  </si>
  <si>
    <t xml:space="preserve"> P0463 - Fuel Level Sensor Circuit High</t>
  </si>
  <si>
    <t>F2092</t>
  </si>
  <si>
    <t xml:space="preserve"> P0477 - Engine Brake Actuator 1 Circuit Low</t>
  </si>
  <si>
    <t>F2093</t>
  </si>
  <si>
    <t xml:space="preserve"> P0478 - Engine Brake Actuator 1 Circuit High</t>
  </si>
  <si>
    <t>F2094</t>
  </si>
  <si>
    <t xml:space="preserve"> P0480 - Cooling Fan 1 Control Circuit</t>
  </si>
  <si>
    <t>F2095</t>
  </si>
  <si>
    <t xml:space="preserve"> P0483 - Cooling Fan Speed Incorrect</t>
  </si>
  <si>
    <t>F2099</t>
  </si>
  <si>
    <t xml:space="preserve"> P0500 - No Vehicle Speed Sensor Signal</t>
  </si>
  <si>
    <t>F2102</t>
  </si>
  <si>
    <t xml:space="preserve"> P0513 - Invalid SKIM Key</t>
  </si>
  <si>
    <t>F2103</t>
  </si>
  <si>
    <t xml:space="preserve"> P0514 - Battery Temperature Sensor Performance</t>
  </si>
  <si>
    <t>F2104</t>
  </si>
  <si>
    <t xml:space="preserve"> P0516 - Battery Temperature Sensor Circuit Low</t>
  </si>
  <si>
    <t>F2105</t>
  </si>
  <si>
    <t xml:space="preserve"> P0517 - Battery Temperature Sensor Circuit High</t>
  </si>
  <si>
    <t>F2109</t>
  </si>
  <si>
    <t xml:space="preserve"> P0521 - Engine Oil Pressure Sensor Performance</t>
  </si>
  <si>
    <t>F2110</t>
  </si>
  <si>
    <t xml:space="preserve"> P0524 - Engine Oil Pressure Too Low</t>
  </si>
  <si>
    <t>F2111</t>
  </si>
  <si>
    <t xml:space="preserve"> P0532 - A/C Pressure Sensor Circuit Low</t>
  </si>
  <si>
    <t>F2112</t>
  </si>
  <si>
    <t xml:space="preserve"> P0533 - A/C Pressure Sensor Circuit High</t>
  </si>
  <si>
    <t>F2113</t>
  </si>
  <si>
    <t xml:space="preserve"> P0541 - Intake Air Heater Control Circuit 1 Low</t>
  </si>
  <si>
    <t>F2114</t>
  </si>
  <si>
    <t xml:space="preserve"> P0542 - Intake Air Heater Control Circuit 1 High</t>
  </si>
  <si>
    <t>F2117</t>
  </si>
  <si>
    <t xml:space="preserve"> P0562 - Battery Voltage Low</t>
  </si>
  <si>
    <t>F2118</t>
  </si>
  <si>
    <t xml:space="preserve"> P0563 - Battery Voltage High</t>
  </si>
  <si>
    <t>F2120</t>
  </si>
  <si>
    <t xml:space="preserve"> P0572 - Brake Switch Stuck On</t>
  </si>
  <si>
    <t>F2121</t>
  </si>
  <si>
    <t xml:space="preserve"> P0573 - Brake Switch Stuck Off</t>
  </si>
  <si>
    <t>F2122</t>
  </si>
  <si>
    <t xml:space="preserve"> P0580 - Cruise Control Switch 1 Circuit Low</t>
  </si>
  <si>
    <t>F2123</t>
  </si>
  <si>
    <t xml:space="preserve"> P0581 - Cruise Control Switch 1 Circuit High</t>
  </si>
  <si>
    <t>F2124</t>
  </si>
  <si>
    <t xml:space="preserve"> P0583 - Cruise Control Vacuum Circuit Low</t>
  </si>
  <si>
    <t>F2125</t>
  </si>
  <si>
    <t xml:space="preserve"> P0584 - Cruise Control Vacuum Circuit High</t>
  </si>
  <si>
    <t>F2127</t>
  </si>
  <si>
    <t xml:space="preserve"> P0587 - Cruise Control Vent Control Circuit Low</t>
  </si>
  <si>
    <t>F2128</t>
  </si>
  <si>
    <t xml:space="preserve"> P0588 - Cruise Control Vent Control Circuit High</t>
  </si>
  <si>
    <t>F2131</t>
  </si>
  <si>
    <t xml:space="preserve"> P0595 - Cruise Control Servo Control Circuit Low</t>
  </si>
  <si>
    <t>F2132</t>
  </si>
  <si>
    <t xml:space="preserve"> P0596 - Cruise Control Servo Control Circuit High</t>
  </si>
  <si>
    <t>F2134</t>
  </si>
  <si>
    <t xml:space="preserve"> P0602 - Checksum Error</t>
  </si>
  <si>
    <t>F2135</t>
  </si>
  <si>
    <t xml:space="preserve"> P0604 - Internal Control Module RAM</t>
  </si>
  <si>
    <t>F2136</t>
  </si>
  <si>
    <t xml:space="preserve"> P0606 - Internal Control Module Processor</t>
  </si>
  <si>
    <t>F2137</t>
  </si>
  <si>
    <t xml:space="preserve"> P0607 - Internal Control Module Performance</t>
  </si>
  <si>
    <t>F2140</t>
  </si>
  <si>
    <t xml:space="preserve"> P0622 - Generator Field Control Circuit/Open</t>
  </si>
  <si>
    <t>F2141</t>
  </si>
  <si>
    <t xml:space="preserve"> P0628 - Fuel Pump Control Circuit Low</t>
  </si>
  <si>
    <t>F2142</t>
  </si>
  <si>
    <t xml:space="preserve"> P0629 - Fuel Pump Control Circuit High</t>
  </si>
  <si>
    <t>F2144</t>
  </si>
  <si>
    <t xml:space="preserve"> P0630 - VIN Not Programmed In Controller</t>
  </si>
  <si>
    <t>F2145</t>
  </si>
  <si>
    <t xml:space="preserve"> P0633 - SKIM Secret Key Not Stored In Controller</t>
  </si>
  <si>
    <t>F2148</t>
  </si>
  <si>
    <t xml:space="preserve"> P0642 - Sensor 5V Reference Voltage 1 Circuit Low</t>
  </si>
  <si>
    <t>F2149</t>
  </si>
  <si>
    <t xml:space="preserve"> P0643 - Sensor 5V Reference Voltage 1 Circuit High</t>
  </si>
  <si>
    <t>F2150</t>
  </si>
  <si>
    <t xml:space="preserve"> P0646 - A/C Control Circuit Low</t>
  </si>
  <si>
    <t>F2151</t>
  </si>
  <si>
    <t xml:space="preserve"> P0647 - A/C Control Circuit High</t>
  </si>
  <si>
    <t>F2152</t>
  </si>
  <si>
    <t xml:space="preserve"> P0652 - Sensor 5V Reference Voltage 2 Circuit Low</t>
  </si>
  <si>
    <t>F2153</t>
  </si>
  <si>
    <t xml:space="preserve"> P0653 - Sensor 5V Reference Voltage 2 Circuit High</t>
  </si>
  <si>
    <t>F2155</t>
  </si>
  <si>
    <t xml:space="preserve"> P0698 - Sensor 5V Reference Voltage 3 Circuit Low</t>
  </si>
  <si>
    <t>F2156</t>
  </si>
  <si>
    <t xml:space="preserve"> P0699 - Sensor 5V Reference Voltage 3 Circuit High</t>
  </si>
  <si>
    <t>F2160</t>
  </si>
  <si>
    <t xml:space="preserve"> P0711 - Trans Temp Sensor, No Change</t>
  </si>
  <si>
    <t>F2161</t>
  </si>
  <si>
    <t xml:space="preserve"> P0712 - Trans Temp Sensor Voltage Too Low</t>
  </si>
  <si>
    <t>F2162</t>
  </si>
  <si>
    <t xml:space="preserve"> P0713 - Trans Temp Sensor Voltage Too High</t>
  </si>
  <si>
    <t>F2163</t>
  </si>
  <si>
    <t xml:space="preserve"> P0720 - Output Speed Sensor Circuit Low</t>
  </si>
  <si>
    <t>F2164</t>
  </si>
  <si>
    <t xml:space="preserve"> P0748 - Pressure Solenoid Control/Trans Relay Circuit</t>
  </si>
  <si>
    <t>F2165</t>
  </si>
  <si>
    <t xml:space="preserve"> P0837 - 4WD Switch Circuit Performance</t>
  </si>
  <si>
    <t>F2166</t>
  </si>
  <si>
    <t xml:space="preserve"> P0838 - 4WD Switch Circuit Low</t>
  </si>
  <si>
    <t>F2167</t>
  </si>
  <si>
    <t xml:space="preserve"> P0839 - 4WD Switch Circuit High</t>
  </si>
  <si>
    <t>F2168</t>
  </si>
  <si>
    <t xml:space="preserve"> P0850 - P/N Switch Performance</t>
  </si>
  <si>
    <t>F2169</t>
  </si>
  <si>
    <t xml:space="preserve"> P0868 - Governor Pressure Sensor Voltage Too High</t>
  </si>
  <si>
    <t>F2170</t>
  </si>
  <si>
    <t xml:space="preserve"> P0869 - Governor Pressure Sensor Voltage Too Low</t>
  </si>
  <si>
    <t>F2171</t>
  </si>
  <si>
    <t xml:space="preserve"> P0882 - Transmission Supply Relay Control Circuit Low</t>
  </si>
  <si>
    <t>F2172</t>
  </si>
  <si>
    <t xml:space="preserve"> P0883 - Transmission Supply Relay Control Circuit High</t>
  </si>
  <si>
    <t>F2173</t>
  </si>
  <si>
    <t xml:space="preserve"> P0973 - Transmission Overdrive Circuit Voltage Low</t>
  </si>
  <si>
    <t>F2174</t>
  </si>
  <si>
    <t xml:space="preserve"> P0974 - Transmission Overdrive Circuit Voltage High</t>
  </si>
  <si>
    <t>F2178</t>
  </si>
  <si>
    <t xml:space="preserve"> P1101 - Mass Air Flow Sensor Out Of Range</t>
  </si>
  <si>
    <t>F2179</t>
  </si>
  <si>
    <t xml:space="preserve"> P1102 - Mass Air Flow Sensor In Range But Too Low</t>
  </si>
  <si>
    <t>F2184</t>
  </si>
  <si>
    <t xml:space="preserve"> P1221 - Fuel Pump Secondary Circuit Low</t>
  </si>
  <si>
    <t>F2185</t>
  </si>
  <si>
    <t xml:space="preserve"> P1222 - Injector Control Circuit Intermittent</t>
  </si>
  <si>
    <t>F2186</t>
  </si>
  <si>
    <t xml:space="preserve"> P1223 - Pedal Sensor B Circuit High Input</t>
  </si>
  <si>
    <t>F2199</t>
  </si>
  <si>
    <t xml:space="preserve"> P1652 - J1850 Bus Short To Ground</t>
  </si>
  <si>
    <t>F2200</t>
  </si>
  <si>
    <t xml:space="preserve"> P1740 - TCC Solenoid Performance</t>
  </si>
  <si>
    <t>F2201</t>
  </si>
  <si>
    <t xml:space="preserve"> P1749 - Transmission Throttle Valve Position Sensor Circuit Low</t>
  </si>
  <si>
    <t>F2202</t>
  </si>
  <si>
    <t xml:space="preserve"> P1750 - Transmission Throttle Valve Position Sensor Circuit High</t>
  </si>
  <si>
    <t>F2203</t>
  </si>
  <si>
    <t xml:space="preserve"> P1751 - Transmission Throttle Valve Position Minimum Range Performance</t>
  </si>
  <si>
    <t>F2204</t>
  </si>
  <si>
    <t xml:space="preserve"> P1752 - Transmission Throttle Valve Movement Performance</t>
  </si>
  <si>
    <t>F2205</t>
  </si>
  <si>
    <t xml:space="preserve"> P1753 - Transmission Throttle Valve Mechanical Performance</t>
  </si>
  <si>
    <t>F2206</t>
  </si>
  <si>
    <t xml:space="preserve"> P1754 - Transmission Throttle Valve Actuator Stuck</t>
  </si>
  <si>
    <t>F2207</t>
  </si>
  <si>
    <t xml:space="preserve"> P1755 - Transmission Throttle Valve Control Circuit</t>
  </si>
  <si>
    <t>F2208</t>
  </si>
  <si>
    <t xml:space="preserve"> P1756 - Governor Pressure Performance</t>
  </si>
  <si>
    <t>F2209</t>
  </si>
  <si>
    <t xml:space="preserve"> P1757 - Governor Pressure Too High</t>
  </si>
  <si>
    <t>F2210</t>
  </si>
  <si>
    <t xml:space="preserve"> P1758 - Unknown</t>
  </si>
  <si>
    <t>F2211</t>
  </si>
  <si>
    <t xml:space="preserve"> P1762 - Governor Pressure Sensor Performance</t>
  </si>
  <si>
    <t>F2220</t>
  </si>
  <si>
    <t xml:space="preserve"> P2121 - Accelerator Pedal Position Sensor 1 Performance</t>
  </si>
  <si>
    <t>F2290</t>
  </si>
  <si>
    <t>F2221</t>
  </si>
  <si>
    <t xml:space="preserve"> P2122 - Accelerator Pedal Position Sensor 1 Circuit Low</t>
  </si>
  <si>
    <t>F2291</t>
  </si>
  <si>
    <t>F2222</t>
  </si>
  <si>
    <t xml:space="preserve"> P2123 - Accelerator Pedal Position Sensor 1 Circuit High</t>
  </si>
  <si>
    <t>F2292</t>
  </si>
  <si>
    <t>F2223</t>
  </si>
  <si>
    <t xml:space="preserve"> P2127 - Accelerator Pedal Position Sensor 2 Circuit Low</t>
  </si>
  <si>
    <t>F2293</t>
  </si>
  <si>
    <t>F2224</t>
  </si>
  <si>
    <t xml:space="preserve"> P2128 - Accelerator Pedal Position Sensor 2 Circuit High</t>
  </si>
  <si>
    <t>F2294</t>
  </si>
  <si>
    <t>F2227</t>
  </si>
  <si>
    <t xml:space="preserve"> P2146 - Engine Injector Group 1 Circuit Shorted High Or Low</t>
  </si>
  <si>
    <t>F2228</t>
  </si>
  <si>
    <t xml:space="preserve"> P2149 - Engine Injector Group 2 Circuit Shorted High Or Low</t>
  </si>
  <si>
    <t>F2233</t>
  </si>
  <si>
    <t xml:space="preserve"> P2266 - Water In Fuel Sensor Circuit Low</t>
  </si>
  <si>
    <t>F2234</t>
  </si>
  <si>
    <t xml:space="preserve"> P2267 - Water In Fuel Sensor Circuit High</t>
  </si>
  <si>
    <t>F2235</t>
  </si>
  <si>
    <t xml:space="preserve"> P2269 - Water In Fuel Condition</t>
  </si>
  <si>
    <t>F2254</t>
  </si>
  <si>
    <t xml:space="preserve"> P2502 - Charging System Error</t>
  </si>
  <si>
    <t>F2255</t>
  </si>
  <si>
    <t xml:space="preserve"> P2503 - Charging System Output Low</t>
  </si>
  <si>
    <t>F2256</t>
  </si>
  <si>
    <t xml:space="preserve"> P2504 - Charging System Output High</t>
  </si>
  <si>
    <t>F2257</t>
  </si>
  <si>
    <t xml:space="preserve"> P2509 - ECM/PCM Power Input Signal Intermittent</t>
  </si>
  <si>
    <t>F2261</t>
  </si>
  <si>
    <t xml:space="preserve"> P2579 - Turbocharger Speed Sensor Circuit Performance</t>
  </si>
  <si>
    <t>F2262</t>
  </si>
  <si>
    <t xml:space="preserve"> P2580 - Turbocharger Speed Sensor Circuit Low</t>
  </si>
  <si>
    <t>F2263</t>
  </si>
  <si>
    <t xml:space="preserve"> P2581 - Turbocharger Speed Sensor Circuit High</t>
  </si>
  <si>
    <t>F2264</t>
  </si>
  <si>
    <t xml:space="preserve"> P2607 - Intake Air Heater B Circuit Low</t>
  </si>
  <si>
    <t>F2265</t>
  </si>
  <si>
    <t xml:space="preserve"> P2608 - Intake Air Heater B Circuit High</t>
  </si>
  <si>
    <t>F2266</t>
  </si>
  <si>
    <t xml:space="preserve"> P2609 - Intake Air Heater System Performance</t>
  </si>
  <si>
    <t>F2273</t>
  </si>
  <si>
    <t xml:space="preserve"> P2769 - Transmission TCC Control Circuit Low</t>
  </si>
  <si>
    <t>F2274</t>
  </si>
  <si>
    <t xml:space="preserve"> P2770 - Transmission TCC Control Circuit High</t>
  </si>
  <si>
    <t>F2277</t>
  </si>
  <si>
    <t xml:space="preserve"> B1934 - Unknown</t>
  </si>
  <si>
    <t>F2278</t>
  </si>
  <si>
    <t xml:space="preserve"> U0001 - CAN C Bus</t>
  </si>
  <si>
    <t>F2282</t>
  </si>
  <si>
    <t xml:space="preserve"> U0121 - Lost Communication With ABS</t>
  </si>
  <si>
    <t>F2283</t>
  </si>
  <si>
    <t xml:space="preserve"> U0141 - Lost Communication With FCM (TIPM)</t>
  </si>
  <si>
    <t>F2285</t>
  </si>
  <si>
    <t xml:space="preserve"> U1403 - Implausible Fuel Level Signal Received</t>
  </si>
  <si>
    <t>F2286</t>
  </si>
  <si>
    <t xml:space="preserve"> U1412 - Implausible Vehicle Speed Signal Received</t>
  </si>
  <si>
    <t>F2287</t>
  </si>
  <si>
    <t xml:space="preserve"> U1421 - Implausible Ignition Key Off Time Received</t>
  </si>
  <si>
    <t>CSP5 Tune Number</t>
  </si>
  <si>
    <t>Overall Limit Max Fuel</t>
  </si>
  <si>
    <t>Baro Pressure (PSI)</t>
  </si>
  <si>
    <t>Throttle (%)</t>
  </si>
  <si>
    <t>Boost Pressure, Relative (PSI)</t>
  </si>
  <si>
    <t>Air Density (lb/ft3)</t>
  </si>
  <si>
    <t>Rspecific, Dry Air (J/(kg·K))</t>
  </si>
  <si>
    <t>Baro (Pa)</t>
  </si>
  <si>
    <t>IAT (°K)</t>
  </si>
  <si>
    <t>Air Density (J/(kg·K))</t>
  </si>
  <si>
    <t>Calc Table Selection (#)</t>
  </si>
  <si>
    <t>Air Density and Table Calc, Dry Air **Conversions are Approximate</t>
  </si>
  <si>
    <t>&lt;-This is a guess</t>
  </si>
  <si>
    <t>All table axis in this sheet are referenced to Main timing table</t>
  </si>
  <si>
    <t>Main Injection Duration, Deg</t>
  </si>
  <si>
    <t>Main Injection Duration, uS</t>
  </si>
  <si>
    <t>Pilot Qty mm3</t>
  </si>
  <si>
    <t>Post Qty mm3</t>
  </si>
  <si>
    <t>Main Timing mm3</t>
  </si>
  <si>
    <t>Post Timing mm3</t>
  </si>
  <si>
    <t>Pilot Timing mm3</t>
  </si>
  <si>
    <t>Pilot Qty RPM</t>
  </si>
  <si>
    <t>Post Qty RPM</t>
  </si>
  <si>
    <t>Main Timing RPM</t>
  </si>
  <si>
    <t>Pilot Timing RPM</t>
  </si>
  <si>
    <t>Post Timing RPM</t>
  </si>
  <si>
    <t>Start of Main Injection Limited and Compensated, Deg</t>
  </si>
  <si>
    <t>Main Injection IAT Adjust, Deg</t>
  </si>
  <si>
    <t>Main Injection Baro Adjust, Deg</t>
  </si>
  <si>
    <t>Main Injection Boost Adjust, Deg</t>
  </si>
  <si>
    <t>Main Injection Min Timing, Deg</t>
  </si>
  <si>
    <t>ECT (°F)</t>
  </si>
  <si>
    <t>IAT (°F)</t>
  </si>
  <si>
    <t>Main Injection ECT &amp; IAT Adjust, Deg</t>
  </si>
  <si>
    <t>Pilot Injection Qty Limited, mm3</t>
  </si>
  <si>
    <t>Start of Main Injection Diff From Base, Deg</t>
  </si>
  <si>
    <t>Pilot Injection Qty Diff From Base, mm3</t>
  </si>
  <si>
    <t>Pilot Injection Duration, uS</t>
  </si>
  <si>
    <t>Pilot Injection Duration, Deg</t>
  </si>
  <si>
    <t>End of Main Injection Limited by Latest Injection Shutoff, Deg</t>
  </si>
  <si>
    <t>Main Injection Latest Shutoff Limit w/ C7002, Deg</t>
  </si>
  <si>
    <t xml:space="preserve"> Main Injection Duration Lost from Injection Shutoff, Deg</t>
  </si>
  <si>
    <t xml:space="preserve"> Main Injection Duration Lost from Injection Shutoff, uS</t>
  </si>
  <si>
    <t>Main Injection Max Timing w/ C7003, Deg</t>
  </si>
  <si>
    <t>Pilot Injection Qty ECT &amp; IAT Limiter, mm3</t>
  </si>
  <si>
    <t>Pilot Injection Qty IAT Limiter, mm3 (I believe this is turned off or an adder)</t>
  </si>
  <si>
    <t>Pilot Injection Timing ECT &amp; IAT Limiter, Deg</t>
  </si>
  <si>
    <t>Start of Pilot Limited and Compensated Above Main, Deg</t>
  </si>
  <si>
    <t>Start of Pilot Diff From Base Above Main, Deg</t>
  </si>
  <si>
    <t>Start of Pilot Above Main In Excess of C7003, Deg</t>
  </si>
  <si>
    <t>Pilot Injection Duration After Chopped by C7003, Deg</t>
  </si>
  <si>
    <t>Post Injection Qty ECT &amp; IAT Adder, mm3</t>
  </si>
  <si>
    <t>Post Injection Qty Compensated, mm3</t>
  </si>
  <si>
    <t>Post Injection Qty IAT &amp; BARO Adder, mm3</t>
  </si>
  <si>
    <t>Post Injection Qty Diff From Base, mm3</t>
  </si>
  <si>
    <t>Post Injection Qty Absolute Boost Adder, mm3</t>
  </si>
  <si>
    <t>Post Injection Duration, uS</t>
  </si>
  <si>
    <t>Post Injection Duration, Deg</t>
  </si>
  <si>
    <t>Start of Post, Deg</t>
  </si>
  <si>
    <t>End of Post, Deg</t>
  </si>
  <si>
    <t>Main to Post Seperation, uS</t>
  </si>
  <si>
    <t>Post Timing Minimum from D0510, Deg</t>
  </si>
  <si>
    <t>Pilot to Main Seperation, uS</t>
  </si>
  <si>
    <t>End of Pilot Injection, Deg</t>
  </si>
  <si>
    <t>Pilot to Main Seperation, Deg</t>
  </si>
  <si>
    <t>Main to Post Seperation, Deg</t>
  </si>
  <si>
    <t>uS</t>
  </si>
  <si>
    <t>Min Injector Pulsewidth</t>
  </si>
  <si>
    <t>Mpa</t>
  </si>
  <si>
    <t>mm³</t>
  </si>
  <si>
    <t>Pilot Fuel Qty, IAT x Baro Adder</t>
  </si>
  <si>
    <t>BARO PSI</t>
  </si>
  <si>
    <t xml:space="preserve">Pilot Fuel Qty, IAT x Baro Correction Coefficent </t>
  </si>
  <si>
    <t>Pilot Fuel Qty, Boost Adder</t>
  </si>
  <si>
    <t>Pilot Fuel Qty, Boost Correction Coefficient</t>
  </si>
  <si>
    <t>Pilot Inj, Timing, IAT Correction</t>
  </si>
  <si>
    <t>Coefficient</t>
  </si>
  <si>
    <t>Pilot Inj, Timing, IAT Correction Multiplier</t>
  </si>
  <si>
    <t>Pilot Inj, Timing, Baro Correction</t>
  </si>
  <si>
    <t>Pilot Inj, Timing, Baro Correction Multiplier</t>
  </si>
  <si>
    <t>Pilot Inj, Timing, RPM x Boost Correction</t>
  </si>
  <si>
    <t>Pilot Inj, Timing, RPM x Boost Correction Multiplier</t>
  </si>
  <si>
    <t>Post Inj, Timing, ECT x IAT Adder</t>
  </si>
  <si>
    <t>Post Inj, Timing, ECT x IAT Adder Correction Coefficent</t>
  </si>
  <si>
    <t>Post timing IAT x Baro adder exists but all zeros</t>
  </si>
  <si>
    <t>Post timing Boost adder exists but all zeros</t>
  </si>
  <si>
    <t>Hidden - Pilot Injection Qty IAT &amp; Baro Limiter, mm3</t>
  </si>
  <si>
    <t>Hidden - Pilot Injection Qty Boost Limiter, mm3</t>
  </si>
  <si>
    <t>Hidden - Pilot Timing IAT Limiter, Deg</t>
  </si>
  <si>
    <t>Baro PSI</t>
  </si>
  <si>
    <t>Hidden - Pilot Timing Baro Limiter, Deg</t>
  </si>
  <si>
    <t>Hidden - Pilot Timing Boost Limiter, Deg</t>
  </si>
  <si>
    <t>Hidden - Post Injection Timing IAT &amp; ECT, Deg</t>
  </si>
  <si>
    <t>Desired End of Main Limit, Deg</t>
  </si>
  <si>
    <t>Calculated Timing Off Of Base Timing Table</t>
  </si>
  <si>
    <t>LABELS</t>
  </si>
  <si>
    <t>Interp with custom axis</t>
  </si>
  <si>
    <t>Arin_06_Man_HI.csv</t>
  </si>
  <si>
    <t>Sep 29,2019</t>
  </si>
  <si>
    <t>F0505</t>
  </si>
  <si>
    <t xml:space="preserve">Pedal Position to Desired Fuel (Normal) </t>
  </si>
  <si>
    <t>F0508</t>
  </si>
  <si>
    <t>D0502</t>
  </si>
  <si>
    <t>E0002</t>
  </si>
  <si>
    <t>E0024</t>
  </si>
  <si>
    <t>E0063</t>
  </si>
  <si>
    <t>E0084</t>
  </si>
  <si>
    <t>F0502</t>
  </si>
  <si>
    <t>F0519</t>
  </si>
  <si>
    <t>E2503</t>
  </si>
  <si>
    <t>E2504</t>
  </si>
  <si>
    <t>Timing, Base Table, Air Density Adjust 1</t>
  </si>
  <si>
    <t>E2500</t>
  </si>
  <si>
    <t>E2501</t>
  </si>
  <si>
    <t>E2502</t>
  </si>
  <si>
    <t>D6258</t>
  </si>
  <si>
    <t>ECT °C</t>
  </si>
  <si>
    <t>E0262</t>
  </si>
  <si>
    <t>Timing, Base Table</t>
  </si>
  <si>
    <t>E0051</t>
  </si>
  <si>
    <t>E0280</t>
  </si>
  <si>
    <t>E0283</t>
  </si>
  <si>
    <t>D0782</t>
  </si>
  <si>
    <t>D0781</t>
  </si>
  <si>
    <t>D0790</t>
  </si>
  <si>
    <t>B4507</t>
  </si>
  <si>
    <t>B4508</t>
  </si>
  <si>
    <t>B4509</t>
  </si>
  <si>
    <t>B4510</t>
  </si>
  <si>
    <t>B4523</t>
  </si>
  <si>
    <t>B4524</t>
  </si>
  <si>
    <t>Value (kPa)</t>
  </si>
  <si>
    <t>B4525</t>
  </si>
  <si>
    <t>B4526</t>
  </si>
  <si>
    <t>B4521</t>
  </si>
  <si>
    <t>B4522</t>
  </si>
  <si>
    <t>B4536</t>
  </si>
  <si>
    <t>stockOS</t>
  </si>
  <si>
    <t>Internal Flash Only When Using CSP5 Tune</t>
  </si>
  <si>
    <t>Above Mapped to Baro Table 1</t>
  </si>
  <si>
    <t>Stockish Limiters for Baro Table 1</t>
  </si>
  <si>
    <t>Stockish Limiters for Baro Table 1, Ignoring Density</t>
  </si>
  <si>
    <t>Ensure no ERR, if axis do not match the calculators will be inaccurate.</t>
  </si>
  <si>
    <t>Desired Fuel Pressure, ECT x IAT Correction</t>
  </si>
  <si>
    <t>Desired Fuel Pressure, ECT x IAT Correction Multiplier</t>
  </si>
  <si>
    <t>Desired Fuel Pressure, IAT x Baro Correction</t>
  </si>
  <si>
    <t>Desired Fuel Pressure, IAT x Baro Correction Multiplier</t>
  </si>
  <si>
    <t>Fuel Pressure Compensated, Mpa</t>
  </si>
  <si>
    <t xml:space="preserve"> Main Injection Duration Lost from Injection Shutoff, %</t>
  </si>
  <si>
    <t>HP Tuners - ECT x IAT Correction, Mpa (Limiter)</t>
  </si>
  <si>
    <t>HP Tuners - IAR x Baro Correction, Mpa (Limiter)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</si>
</sst>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"/>
    <numFmt numFmtId="165" formatCode="0.00000"/>
    <numFmt numFmtId="166" formatCode="0.000"/>
    <numFmt numFmtId="167" formatCode="0.0000"/>
    <numFmt numFmtId="168" formatCode="0.000000"/>
    <numFmt numFmtId="169" formatCode="0.0000000000000"/>
    <numFmt numFmtId="170" formatCode="0.0000000"/>
  </numFmts>
  <fonts count="1" x14ac:knownFonts="1"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164" fontId="0" fillId="0" borderId="0" xfId="0" applyNumberFormat="1"/>
    <xf numFmtId="21" fontId="0" fillId="0" borderId="0" xfId="0" applyNumberFormat="1"/>
    <xf numFmtId="0" fontId="0" fillId="2" borderId="0" xfId="0" applyFill="1"/>
    <xf numFmtId="1" fontId="0" fillId="0" borderId="0" xfId="0" applyNumberFormat="1"/>
    <xf numFmtId="2" fontId="0" fillId="0" borderId="0" xfId="0" applyNumberFormat="1"/>
    <xf numFmtId="1" fontId="0" fillId="2" borderId="0" xfId="0" applyNumberFormat="1" applyFill="1"/>
    <xf numFmtId="0" fontId="0" fillId="6" borderId="0" xfId="0" applyFill="1"/>
    <xf numFmtId="164" fontId="0" fillId="4" borderId="0" xfId="0" applyNumberFormat="1" applyFill="1"/>
    <xf numFmtId="0" fontId="0" fillId="4" borderId="0" xfId="0" applyFill="1"/>
    <xf numFmtId="165" fontId="0" fillId="6" borderId="0" xfId="0" applyNumberFormat="1" applyFill="1"/>
    <xf numFmtId="2" fontId="0" fillId="4" borderId="0" xfId="0" applyNumberFormat="1" applyFill="1"/>
    <xf numFmtId="1" fontId="0" fillId="4" borderId="0" xfId="0" applyNumberFormat="1" applyFill="1"/>
    <xf numFmtId="0" fontId="0" fillId="3" borderId="0" xfId="0" applyFill="1"/>
    <xf numFmtId="0" fontId="0" fillId="5" borderId="0" xfId="0" applyFill="1"/>
    <xf numFmtId="167" fontId="0" fillId="2" borderId="0" xfId="0" applyNumberFormat="1" applyFill="1"/>
    <xf numFmtId="167" fontId="0" fillId="4" borderId="0" xfId="0" applyNumberFormat="1" applyFill="1"/>
    <xf numFmtId="164" fontId="0" fillId="2" borderId="0" xfId="0" applyNumberFormat="1" applyFill="1"/>
    <xf numFmtId="164" fontId="0" fillId="6" borderId="0" xfId="0" applyNumberFormat="1" applyFill="1"/>
    <xf numFmtId="168" fontId="0" fillId="6" borderId="0" xfId="0" applyNumberFormat="1" applyFill="1"/>
    <xf numFmtId="168" fontId="0" fillId="0" borderId="0" xfId="0" applyNumberFormat="1"/>
    <xf numFmtId="166" fontId="0" fillId="6" borderId="0" xfId="0" applyNumberFormat="1" applyFill="1"/>
    <xf numFmtId="1" fontId="0" fillId="3" borderId="0" xfId="0" applyNumberFormat="1" applyFill="1"/>
    <xf numFmtId="0" fontId="0" fillId="9" borderId="0" xfId="0" applyFill="1"/>
    <xf numFmtId="1" fontId="0" fillId="9" borderId="0" xfId="0" applyNumberFormat="1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69" fontId="0" fillId="0" borderId="0" xfId="0" applyNumberFormat="1"/>
    <xf numFmtId="170" fontId="0" fillId="0" borderId="0" xfId="0" applyNumberFormat="1"/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7" borderId="0" xfId="0" applyFill="1" applyAlignment="1">
      <alignment horizontal="center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0469816272965858E-2"/>
          <c:y val="2.5428331875182269E-2"/>
          <c:w val="0.87753018372703395"/>
          <c:h val="0.84167468649752164"/>
        </c:manualLayout>
      </c:layout>
      <c:scatterChart>
        <c:scatterStyle val="lineMarker"/>
        <c:varyColors val="0"/>
        <c:ser>
          <c:idx val="0"/>
          <c:order val="0"/>
          <c:tx>
            <c:strRef>
              <c:f>'FCA Interp'!$B$3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'FCA Interp'!$A$4:$A$11</c:f>
              <c:numCache>
                <c:formatCode>General</c:formatCode>
                <c:ptCount val="8"/>
                <c:pt idx="0">
                  <c:v>0</c:v>
                </c:pt>
                <c:pt idx="1">
                  <c:v>100</c:v>
                </c:pt>
                <c:pt idx="2">
                  <c:v>500</c:v>
                </c:pt>
                <c:pt idx="3">
                  <c:v>650</c:v>
                </c:pt>
                <c:pt idx="4">
                  <c:v>1000</c:v>
                </c:pt>
                <c:pt idx="5">
                  <c:v>1800</c:v>
                </c:pt>
                <c:pt idx="6">
                  <c:v>2400</c:v>
                </c:pt>
                <c:pt idx="7">
                  <c:v>3500</c:v>
                </c:pt>
              </c:numCache>
            </c:numRef>
          </c:xVal>
          <c:yVal>
            <c:numRef>
              <c:f>'FCA Interp'!$B$4:$B$11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09-4BA5-B05F-107901B39722}"/>
            </c:ext>
          </c:extLst>
        </c:ser>
        <c:ser>
          <c:idx val="1"/>
          <c:order val="1"/>
          <c:tx>
            <c:strRef>
              <c:f>'FCA Interp'!$C$3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'FCA Interp'!$A$4:$A$11</c:f>
              <c:numCache>
                <c:formatCode>General</c:formatCode>
                <c:ptCount val="8"/>
                <c:pt idx="0">
                  <c:v>0</c:v>
                </c:pt>
                <c:pt idx="1">
                  <c:v>100</c:v>
                </c:pt>
                <c:pt idx="2">
                  <c:v>500</c:v>
                </c:pt>
                <c:pt idx="3">
                  <c:v>650</c:v>
                </c:pt>
                <c:pt idx="4">
                  <c:v>1000</c:v>
                </c:pt>
                <c:pt idx="5">
                  <c:v>1800</c:v>
                </c:pt>
                <c:pt idx="6">
                  <c:v>2400</c:v>
                </c:pt>
                <c:pt idx="7">
                  <c:v>3500</c:v>
                </c:pt>
              </c:numCache>
            </c:numRef>
          </c:xVal>
          <c:yVal>
            <c:numRef>
              <c:f>'FCA Interp'!$C$4:$C$11</c:f>
              <c:numCache>
                <c:formatCode>General</c:formatCode>
                <c:ptCount val="8"/>
                <c:pt idx="0">
                  <c:v>0</c:v>
                </c:pt>
                <c:pt idx="1">
                  <c:v>0.43919999999999998</c:v>
                </c:pt>
                <c:pt idx="2">
                  <c:v>0.43919999999999998</c:v>
                </c:pt>
                <c:pt idx="3">
                  <c:v>0.43919999999999998</c:v>
                </c:pt>
                <c:pt idx="4">
                  <c:v>0.68320000000000003</c:v>
                </c:pt>
                <c:pt idx="5">
                  <c:v>1.2687999999999999</c:v>
                </c:pt>
                <c:pt idx="6">
                  <c:v>1.7323999999999999</c:v>
                </c:pt>
                <c:pt idx="7">
                  <c:v>2.6352000000000002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09-4BA5-B05F-107901B39722}"/>
            </c:ext>
          </c:extLst>
        </c:ser>
        <c:ser>
          <c:idx val="2"/>
          <c:order val="2"/>
          <c:tx>
            <c:strRef>
              <c:f>'FCA Interp'!$D$3</c:f>
              <c:strCache>
                <c:ptCount val="1"/>
                <c:pt idx="0">
                  <c:v>20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'FCA Interp'!$A$4:$A$11</c:f>
              <c:numCache>
                <c:formatCode>General</c:formatCode>
                <c:ptCount val="8"/>
                <c:pt idx="0">
                  <c:v>0</c:v>
                </c:pt>
                <c:pt idx="1">
                  <c:v>100</c:v>
                </c:pt>
                <c:pt idx="2">
                  <c:v>500</c:v>
                </c:pt>
                <c:pt idx="3">
                  <c:v>650</c:v>
                </c:pt>
                <c:pt idx="4">
                  <c:v>1000</c:v>
                </c:pt>
                <c:pt idx="5">
                  <c:v>1800</c:v>
                </c:pt>
                <c:pt idx="6">
                  <c:v>2400</c:v>
                </c:pt>
                <c:pt idx="7">
                  <c:v>3500</c:v>
                </c:pt>
              </c:numCache>
            </c:numRef>
          </c:xVal>
          <c:yVal>
            <c:numRef>
              <c:f>'FCA Interp'!$D$4:$D$11</c:f>
              <c:numCache>
                <c:formatCode>General</c:formatCode>
                <c:ptCount val="8"/>
                <c:pt idx="0">
                  <c:v>0</c:v>
                </c:pt>
                <c:pt idx="1">
                  <c:v>0.90280000000000005</c:v>
                </c:pt>
                <c:pt idx="2">
                  <c:v>0.90280000000000005</c:v>
                </c:pt>
                <c:pt idx="3">
                  <c:v>0.90280000000000005</c:v>
                </c:pt>
                <c:pt idx="4">
                  <c:v>1.3908</c:v>
                </c:pt>
                <c:pt idx="5">
                  <c:v>2.5619999999999998</c:v>
                </c:pt>
                <c:pt idx="6">
                  <c:v>3.4891999999999999</c:v>
                </c:pt>
                <c:pt idx="7">
                  <c:v>5.2704000000000004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409-4BA5-B05F-107901B39722}"/>
            </c:ext>
          </c:extLst>
        </c:ser>
        <c:ser>
          <c:idx val="3"/>
          <c:order val="3"/>
          <c:tx>
            <c:strRef>
              <c:f>'FCA Interp'!$E$3</c:f>
              <c:strCache>
                <c:ptCount val="1"/>
                <c:pt idx="0">
                  <c:v>30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'FCA Interp'!$A$4:$A$11</c:f>
              <c:numCache>
                <c:formatCode>General</c:formatCode>
                <c:ptCount val="8"/>
                <c:pt idx="0">
                  <c:v>0</c:v>
                </c:pt>
                <c:pt idx="1">
                  <c:v>100</c:v>
                </c:pt>
                <c:pt idx="2">
                  <c:v>500</c:v>
                </c:pt>
                <c:pt idx="3">
                  <c:v>650</c:v>
                </c:pt>
                <c:pt idx="4">
                  <c:v>1000</c:v>
                </c:pt>
                <c:pt idx="5">
                  <c:v>1800</c:v>
                </c:pt>
                <c:pt idx="6">
                  <c:v>2400</c:v>
                </c:pt>
                <c:pt idx="7">
                  <c:v>3500</c:v>
                </c:pt>
              </c:numCache>
            </c:numRef>
          </c:xVal>
          <c:yVal>
            <c:numRef>
              <c:f>'FCA Interp'!$E$4:$E$11</c:f>
              <c:numCache>
                <c:formatCode>General</c:formatCode>
                <c:ptCount val="8"/>
                <c:pt idx="0">
                  <c:v>0</c:v>
                </c:pt>
                <c:pt idx="1">
                  <c:v>1.3420000000000001</c:v>
                </c:pt>
                <c:pt idx="2">
                  <c:v>1.3420000000000001</c:v>
                </c:pt>
                <c:pt idx="3">
                  <c:v>1.3420000000000001</c:v>
                </c:pt>
                <c:pt idx="4">
                  <c:v>2.0739999999999998</c:v>
                </c:pt>
                <c:pt idx="5">
                  <c:v>3.8308</c:v>
                </c:pt>
                <c:pt idx="6">
                  <c:v>5.2215999999999996</c:v>
                </c:pt>
                <c:pt idx="7">
                  <c:v>7.9055999999999997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409-4BA5-B05F-107901B39722}"/>
            </c:ext>
          </c:extLst>
        </c:ser>
        <c:ser>
          <c:idx val="4"/>
          <c:order val="4"/>
          <c:tx>
            <c:strRef>
              <c:f>'FCA Interp'!$F$3</c:f>
              <c:strCache>
                <c:ptCount val="1"/>
                <c:pt idx="0">
                  <c:v>50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'FCA Interp'!$A$4:$A$11</c:f>
              <c:numCache>
                <c:formatCode>General</c:formatCode>
                <c:ptCount val="8"/>
                <c:pt idx="0">
                  <c:v>0</c:v>
                </c:pt>
                <c:pt idx="1">
                  <c:v>100</c:v>
                </c:pt>
                <c:pt idx="2">
                  <c:v>500</c:v>
                </c:pt>
                <c:pt idx="3">
                  <c:v>650</c:v>
                </c:pt>
                <c:pt idx="4">
                  <c:v>1000</c:v>
                </c:pt>
                <c:pt idx="5">
                  <c:v>1800</c:v>
                </c:pt>
                <c:pt idx="6">
                  <c:v>2400</c:v>
                </c:pt>
                <c:pt idx="7">
                  <c:v>3500</c:v>
                </c:pt>
              </c:numCache>
            </c:numRef>
          </c:xVal>
          <c:yVal>
            <c:numRef>
              <c:f>'FCA Interp'!$F$4:$F$11</c:f>
              <c:numCache>
                <c:formatCode>General</c:formatCode>
                <c:ptCount val="8"/>
                <c:pt idx="0">
                  <c:v>0</c:v>
                </c:pt>
                <c:pt idx="1">
                  <c:v>2.2448000000000001</c:v>
                </c:pt>
                <c:pt idx="2">
                  <c:v>2.2448000000000001</c:v>
                </c:pt>
                <c:pt idx="3">
                  <c:v>2.2448000000000001</c:v>
                </c:pt>
                <c:pt idx="4">
                  <c:v>3.4403999999999999</c:v>
                </c:pt>
                <c:pt idx="5">
                  <c:v>6.3928000000000003</c:v>
                </c:pt>
                <c:pt idx="6">
                  <c:v>8.7108000000000008</c:v>
                </c:pt>
                <c:pt idx="7">
                  <c:v>13.176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409-4BA5-B05F-107901B39722}"/>
            </c:ext>
          </c:extLst>
        </c:ser>
        <c:ser>
          <c:idx val="5"/>
          <c:order val="5"/>
          <c:tx>
            <c:strRef>
              <c:f>'FCA Interp'!$G$3</c:f>
              <c:strCache>
                <c:ptCount val="1"/>
                <c:pt idx="0">
                  <c:v>60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'FCA Interp'!$A$4:$A$11</c:f>
              <c:numCache>
                <c:formatCode>General</c:formatCode>
                <c:ptCount val="8"/>
                <c:pt idx="0">
                  <c:v>0</c:v>
                </c:pt>
                <c:pt idx="1">
                  <c:v>100</c:v>
                </c:pt>
                <c:pt idx="2">
                  <c:v>500</c:v>
                </c:pt>
                <c:pt idx="3">
                  <c:v>650</c:v>
                </c:pt>
                <c:pt idx="4">
                  <c:v>1000</c:v>
                </c:pt>
                <c:pt idx="5">
                  <c:v>1800</c:v>
                </c:pt>
                <c:pt idx="6">
                  <c:v>2400</c:v>
                </c:pt>
                <c:pt idx="7">
                  <c:v>3500</c:v>
                </c:pt>
              </c:numCache>
            </c:numRef>
          </c:xVal>
          <c:yVal>
            <c:numRef>
              <c:f>'FCA Interp'!$G$4:$G$11</c:f>
              <c:numCache>
                <c:formatCode>General</c:formatCode>
                <c:ptCount val="8"/>
                <c:pt idx="0">
                  <c:v>0</c:v>
                </c:pt>
                <c:pt idx="1">
                  <c:v>2.6840000000000002</c:v>
                </c:pt>
                <c:pt idx="2">
                  <c:v>2.6840000000000002</c:v>
                </c:pt>
                <c:pt idx="3">
                  <c:v>2.6840000000000002</c:v>
                </c:pt>
                <c:pt idx="4">
                  <c:v>4.1479999999999997</c:v>
                </c:pt>
                <c:pt idx="5">
                  <c:v>7.6616</c:v>
                </c:pt>
                <c:pt idx="6">
                  <c:v>10.443199999999999</c:v>
                </c:pt>
                <c:pt idx="7">
                  <c:v>15.811199999999999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409-4BA5-B05F-107901B39722}"/>
            </c:ext>
          </c:extLst>
        </c:ser>
        <c:ser>
          <c:idx val="6"/>
          <c:order val="6"/>
          <c:tx>
            <c:strRef>
              <c:f>'FCA Interp'!$H$3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'FCA Interp'!$A$4:$A$11</c:f>
              <c:numCache>
                <c:formatCode>General</c:formatCode>
                <c:ptCount val="8"/>
                <c:pt idx="0">
                  <c:v>0</c:v>
                </c:pt>
                <c:pt idx="1">
                  <c:v>100</c:v>
                </c:pt>
                <c:pt idx="2">
                  <c:v>500</c:v>
                </c:pt>
                <c:pt idx="3">
                  <c:v>650</c:v>
                </c:pt>
                <c:pt idx="4">
                  <c:v>1000</c:v>
                </c:pt>
                <c:pt idx="5">
                  <c:v>1800</c:v>
                </c:pt>
                <c:pt idx="6">
                  <c:v>2400</c:v>
                </c:pt>
                <c:pt idx="7">
                  <c:v>3500</c:v>
                </c:pt>
              </c:numCache>
            </c:numRef>
          </c:xVal>
          <c:yVal>
            <c:numRef>
              <c:f>'FCA Interp'!$H$4:$H$11</c:f>
              <c:numCache>
                <c:formatCode>General</c:formatCode>
                <c:ptCount val="8"/>
                <c:pt idx="0">
                  <c:v>0</c:v>
                </c:pt>
                <c:pt idx="1">
                  <c:v>4.4896000000000003</c:v>
                </c:pt>
                <c:pt idx="2">
                  <c:v>4.4896000000000003</c:v>
                </c:pt>
                <c:pt idx="3">
                  <c:v>4.4896000000000003</c:v>
                </c:pt>
                <c:pt idx="4">
                  <c:v>6.9051999999999998</c:v>
                </c:pt>
                <c:pt idx="5">
                  <c:v>12.785600000000001</c:v>
                </c:pt>
                <c:pt idx="6">
                  <c:v>17.397200000000002</c:v>
                </c:pt>
                <c:pt idx="7">
                  <c:v>26.352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409-4BA5-B05F-107901B39722}"/>
            </c:ext>
          </c:extLst>
        </c:ser>
        <c:ser>
          <c:idx val="7"/>
          <c:order val="7"/>
          <c:tx>
            <c:strRef>
              <c:f>'FCA Interp'!$I$3</c:f>
              <c:strCache>
                <c:ptCount val="1"/>
                <c:pt idx="0">
                  <c:v>140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'FCA Interp'!$A$4:$A$11</c:f>
              <c:numCache>
                <c:formatCode>General</c:formatCode>
                <c:ptCount val="8"/>
                <c:pt idx="0">
                  <c:v>0</c:v>
                </c:pt>
                <c:pt idx="1">
                  <c:v>100</c:v>
                </c:pt>
                <c:pt idx="2">
                  <c:v>500</c:v>
                </c:pt>
                <c:pt idx="3">
                  <c:v>650</c:v>
                </c:pt>
                <c:pt idx="4">
                  <c:v>1000</c:v>
                </c:pt>
                <c:pt idx="5">
                  <c:v>1800</c:v>
                </c:pt>
                <c:pt idx="6">
                  <c:v>2400</c:v>
                </c:pt>
                <c:pt idx="7">
                  <c:v>3500</c:v>
                </c:pt>
              </c:numCache>
            </c:numRef>
          </c:xVal>
          <c:yVal>
            <c:numRef>
              <c:f>'FCA Interp'!$I$4:$I$11</c:f>
              <c:numCache>
                <c:formatCode>General</c:formatCode>
                <c:ptCount val="8"/>
                <c:pt idx="0">
                  <c:v>0</c:v>
                </c:pt>
                <c:pt idx="1">
                  <c:v>6.2952000000000004</c:v>
                </c:pt>
                <c:pt idx="2">
                  <c:v>6.2952000000000004</c:v>
                </c:pt>
                <c:pt idx="3">
                  <c:v>6.2952000000000004</c:v>
                </c:pt>
                <c:pt idx="4">
                  <c:v>9.6623999999999999</c:v>
                </c:pt>
                <c:pt idx="5">
                  <c:v>17.909600000000001</c:v>
                </c:pt>
                <c:pt idx="6">
                  <c:v>24.351199999999999</c:v>
                </c:pt>
                <c:pt idx="7">
                  <c:v>36.892800000000001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409-4BA5-B05F-107901B397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483368"/>
        <c:axId val="524486896"/>
      </c:scatterChart>
      <c:valAx>
        <c:axId val="524483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486896"/>
        <c:crosses val="autoZero"/>
        <c:crossBetween val="midCat"/>
      </c:valAx>
      <c:valAx>
        <c:axId val="52448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483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'FCA Interp'!$A$4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'FCA Interp'!$B$3:$I$3</c:f>
              <c:numCache>
                <c:formatCode>General</c:formatCode>
                <c:ptCount val="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50</c:v>
                </c:pt>
                <c:pt idx="5">
                  <c:v>60</c:v>
                </c:pt>
                <c:pt idx="6">
                  <c:v>100</c:v>
                </c:pt>
                <c:pt idx="7">
                  <c:v>140</c:v>
                </c:pt>
              </c:numCache>
            </c:numRef>
          </c:xVal>
          <c:yVal>
            <c:numRef>
              <c:f>'FCA Interp'!$B$4:$I$4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24-42E9-805F-02C023852141}"/>
            </c:ext>
          </c:extLst>
        </c:ser>
        <c:ser>
          <c:idx val="1"/>
          <c:order val="1"/>
          <c:tx>
            <c:strRef>
              <c:f>'FCA Interp'!$A$5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'FCA Interp'!$B$3:$I$3</c:f>
              <c:numCache>
                <c:formatCode>General</c:formatCode>
                <c:ptCount val="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50</c:v>
                </c:pt>
                <c:pt idx="5">
                  <c:v>60</c:v>
                </c:pt>
                <c:pt idx="6">
                  <c:v>100</c:v>
                </c:pt>
                <c:pt idx="7">
                  <c:v>140</c:v>
                </c:pt>
              </c:numCache>
            </c:numRef>
          </c:xVal>
          <c:yVal>
            <c:numRef>
              <c:f>'FCA Interp'!$B$5:$I$5</c:f>
              <c:numCache>
                <c:formatCode>General</c:formatCode>
                <c:ptCount val="8"/>
                <c:pt idx="0">
                  <c:v>0</c:v>
                </c:pt>
                <c:pt idx="1">
                  <c:v>0.43919999999999998</c:v>
                </c:pt>
                <c:pt idx="2">
                  <c:v>0.90280000000000005</c:v>
                </c:pt>
                <c:pt idx="3">
                  <c:v>1.3420000000000001</c:v>
                </c:pt>
                <c:pt idx="4">
                  <c:v>2.2448000000000001</c:v>
                </c:pt>
                <c:pt idx="5">
                  <c:v>2.6840000000000002</c:v>
                </c:pt>
                <c:pt idx="6">
                  <c:v>4.4896000000000003</c:v>
                </c:pt>
                <c:pt idx="7">
                  <c:v>6.2952000000000004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824-42E9-805F-02C023852141}"/>
            </c:ext>
          </c:extLst>
        </c:ser>
        <c:ser>
          <c:idx val="2"/>
          <c:order val="2"/>
          <c:tx>
            <c:strRef>
              <c:f>'FCA Interp'!$A$6</c:f>
              <c:strCache>
                <c:ptCount val="1"/>
                <c:pt idx="0">
                  <c:v>500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'FCA Interp'!$B$3:$I$3</c:f>
              <c:numCache>
                <c:formatCode>General</c:formatCode>
                <c:ptCount val="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50</c:v>
                </c:pt>
                <c:pt idx="5">
                  <c:v>60</c:v>
                </c:pt>
                <c:pt idx="6">
                  <c:v>100</c:v>
                </c:pt>
                <c:pt idx="7">
                  <c:v>140</c:v>
                </c:pt>
              </c:numCache>
            </c:numRef>
          </c:xVal>
          <c:yVal>
            <c:numRef>
              <c:f>'FCA Interp'!$B$6:$I$6</c:f>
              <c:numCache>
                <c:formatCode>General</c:formatCode>
                <c:ptCount val="8"/>
                <c:pt idx="0">
                  <c:v>0</c:v>
                </c:pt>
                <c:pt idx="1">
                  <c:v>0.43919999999999998</c:v>
                </c:pt>
                <c:pt idx="2">
                  <c:v>0.90280000000000005</c:v>
                </c:pt>
                <c:pt idx="3">
                  <c:v>1.3420000000000001</c:v>
                </c:pt>
                <c:pt idx="4">
                  <c:v>2.2448000000000001</c:v>
                </c:pt>
                <c:pt idx="5">
                  <c:v>2.6840000000000002</c:v>
                </c:pt>
                <c:pt idx="6">
                  <c:v>4.4896000000000003</c:v>
                </c:pt>
                <c:pt idx="7">
                  <c:v>6.2952000000000004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824-42E9-805F-02C023852141}"/>
            </c:ext>
          </c:extLst>
        </c:ser>
        <c:ser>
          <c:idx val="3"/>
          <c:order val="3"/>
          <c:tx>
            <c:strRef>
              <c:f>'FCA Interp'!$A$7</c:f>
              <c:strCache>
                <c:ptCount val="1"/>
                <c:pt idx="0">
                  <c:v>650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'FCA Interp'!$B$3:$I$3</c:f>
              <c:numCache>
                <c:formatCode>General</c:formatCode>
                <c:ptCount val="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50</c:v>
                </c:pt>
                <c:pt idx="5">
                  <c:v>60</c:v>
                </c:pt>
                <c:pt idx="6">
                  <c:v>100</c:v>
                </c:pt>
                <c:pt idx="7">
                  <c:v>140</c:v>
                </c:pt>
              </c:numCache>
            </c:numRef>
          </c:xVal>
          <c:yVal>
            <c:numRef>
              <c:f>'FCA Interp'!$B$7:$I$7</c:f>
              <c:numCache>
                <c:formatCode>General</c:formatCode>
                <c:ptCount val="8"/>
                <c:pt idx="0">
                  <c:v>0</c:v>
                </c:pt>
                <c:pt idx="1">
                  <c:v>0.43919999999999998</c:v>
                </c:pt>
                <c:pt idx="2">
                  <c:v>0.90280000000000005</c:v>
                </c:pt>
                <c:pt idx="3">
                  <c:v>1.3420000000000001</c:v>
                </c:pt>
                <c:pt idx="4">
                  <c:v>2.2448000000000001</c:v>
                </c:pt>
                <c:pt idx="5">
                  <c:v>2.6840000000000002</c:v>
                </c:pt>
                <c:pt idx="6">
                  <c:v>4.4896000000000003</c:v>
                </c:pt>
                <c:pt idx="7">
                  <c:v>6.2952000000000004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824-42E9-805F-02C023852141}"/>
            </c:ext>
          </c:extLst>
        </c:ser>
        <c:ser>
          <c:idx val="4"/>
          <c:order val="4"/>
          <c:tx>
            <c:strRef>
              <c:f>'FCA Interp'!$A$8</c:f>
              <c:strCache>
                <c:ptCount val="1"/>
                <c:pt idx="0">
                  <c:v>1000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'FCA Interp'!$B$3:$I$3</c:f>
              <c:numCache>
                <c:formatCode>General</c:formatCode>
                <c:ptCount val="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50</c:v>
                </c:pt>
                <c:pt idx="5">
                  <c:v>60</c:v>
                </c:pt>
                <c:pt idx="6">
                  <c:v>100</c:v>
                </c:pt>
                <c:pt idx="7">
                  <c:v>140</c:v>
                </c:pt>
              </c:numCache>
            </c:numRef>
          </c:xVal>
          <c:yVal>
            <c:numRef>
              <c:f>'FCA Interp'!$B$8:$I$8</c:f>
              <c:numCache>
                <c:formatCode>General</c:formatCode>
                <c:ptCount val="8"/>
                <c:pt idx="0">
                  <c:v>0</c:v>
                </c:pt>
                <c:pt idx="1">
                  <c:v>0.68320000000000003</c:v>
                </c:pt>
                <c:pt idx="2">
                  <c:v>1.3908</c:v>
                </c:pt>
                <c:pt idx="3">
                  <c:v>2.0739999999999998</c:v>
                </c:pt>
                <c:pt idx="4">
                  <c:v>3.4403999999999999</c:v>
                </c:pt>
                <c:pt idx="5">
                  <c:v>4.1479999999999997</c:v>
                </c:pt>
                <c:pt idx="6">
                  <c:v>6.9051999999999998</c:v>
                </c:pt>
                <c:pt idx="7">
                  <c:v>9.6623999999999999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824-42E9-805F-02C023852141}"/>
            </c:ext>
          </c:extLst>
        </c:ser>
        <c:ser>
          <c:idx val="5"/>
          <c:order val="5"/>
          <c:tx>
            <c:strRef>
              <c:f>'FCA Interp'!$A$9</c:f>
              <c:strCache>
                <c:ptCount val="1"/>
                <c:pt idx="0">
                  <c:v>1800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'FCA Interp'!$B$3:$I$3</c:f>
              <c:numCache>
                <c:formatCode>General</c:formatCode>
                <c:ptCount val="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50</c:v>
                </c:pt>
                <c:pt idx="5">
                  <c:v>60</c:v>
                </c:pt>
                <c:pt idx="6">
                  <c:v>100</c:v>
                </c:pt>
                <c:pt idx="7">
                  <c:v>140</c:v>
                </c:pt>
              </c:numCache>
            </c:numRef>
          </c:xVal>
          <c:yVal>
            <c:numRef>
              <c:f>'FCA Interp'!$B$9:$I$9</c:f>
              <c:numCache>
                <c:formatCode>General</c:formatCode>
                <c:ptCount val="8"/>
                <c:pt idx="0">
                  <c:v>0</c:v>
                </c:pt>
                <c:pt idx="1">
                  <c:v>1.2687999999999999</c:v>
                </c:pt>
                <c:pt idx="2">
                  <c:v>2.5619999999999998</c:v>
                </c:pt>
                <c:pt idx="3">
                  <c:v>3.8308</c:v>
                </c:pt>
                <c:pt idx="4">
                  <c:v>6.3928000000000003</c:v>
                </c:pt>
                <c:pt idx="5">
                  <c:v>7.6616</c:v>
                </c:pt>
                <c:pt idx="6">
                  <c:v>12.785600000000001</c:v>
                </c:pt>
                <c:pt idx="7">
                  <c:v>17.909600000000001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824-42E9-805F-02C023852141}"/>
            </c:ext>
          </c:extLst>
        </c:ser>
        <c:ser>
          <c:idx val="6"/>
          <c:order val="6"/>
          <c:tx>
            <c:strRef>
              <c:f>'FCA Interp'!$A$10</c:f>
              <c:strCache>
                <c:ptCount val="1"/>
                <c:pt idx="0">
                  <c:v>2400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'FCA Interp'!$B$3:$I$3</c:f>
              <c:numCache>
                <c:formatCode>General</c:formatCode>
                <c:ptCount val="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50</c:v>
                </c:pt>
                <c:pt idx="5">
                  <c:v>60</c:v>
                </c:pt>
                <c:pt idx="6">
                  <c:v>100</c:v>
                </c:pt>
                <c:pt idx="7">
                  <c:v>140</c:v>
                </c:pt>
              </c:numCache>
            </c:numRef>
          </c:xVal>
          <c:yVal>
            <c:numRef>
              <c:f>'FCA Interp'!$B$10:$I$10</c:f>
              <c:numCache>
                <c:formatCode>General</c:formatCode>
                <c:ptCount val="8"/>
                <c:pt idx="0">
                  <c:v>0</c:v>
                </c:pt>
                <c:pt idx="1">
                  <c:v>1.7323999999999999</c:v>
                </c:pt>
                <c:pt idx="2">
                  <c:v>3.4891999999999999</c:v>
                </c:pt>
                <c:pt idx="3">
                  <c:v>5.2215999999999996</c:v>
                </c:pt>
                <c:pt idx="4">
                  <c:v>8.7108000000000008</c:v>
                </c:pt>
                <c:pt idx="5">
                  <c:v>10.443199999999999</c:v>
                </c:pt>
                <c:pt idx="6">
                  <c:v>17.397200000000002</c:v>
                </c:pt>
                <c:pt idx="7">
                  <c:v>24.351199999999999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824-42E9-805F-02C023852141}"/>
            </c:ext>
          </c:extLst>
        </c:ser>
        <c:ser>
          <c:idx val="7"/>
          <c:order val="7"/>
          <c:tx>
            <c:strRef>
              <c:f>'FCA Interp'!$A$11</c:f>
              <c:strCache>
                <c:ptCount val="1"/>
                <c:pt idx="0">
                  <c:v>3500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'FCA Interp'!$B$3:$I$3</c:f>
              <c:numCache>
                <c:formatCode>General</c:formatCode>
                <c:ptCount val="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50</c:v>
                </c:pt>
                <c:pt idx="5">
                  <c:v>60</c:v>
                </c:pt>
                <c:pt idx="6">
                  <c:v>100</c:v>
                </c:pt>
                <c:pt idx="7">
                  <c:v>140</c:v>
                </c:pt>
              </c:numCache>
            </c:numRef>
          </c:xVal>
          <c:yVal>
            <c:numRef>
              <c:f>'FCA Interp'!$B$11:$I$11</c:f>
              <c:numCache>
                <c:formatCode>General</c:formatCode>
                <c:ptCount val="8"/>
                <c:pt idx="0">
                  <c:v>0</c:v>
                </c:pt>
                <c:pt idx="1">
                  <c:v>2.6352000000000002</c:v>
                </c:pt>
                <c:pt idx="2">
                  <c:v>5.2704000000000004</c:v>
                </c:pt>
                <c:pt idx="3">
                  <c:v>7.9055999999999997</c:v>
                </c:pt>
                <c:pt idx="4">
                  <c:v>13.176</c:v>
                </c:pt>
                <c:pt idx="5">
                  <c:v>15.811199999999999</c:v>
                </c:pt>
                <c:pt idx="6">
                  <c:v>26.352</c:v>
                </c:pt>
                <c:pt idx="7">
                  <c:v>36.892800000000001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824-42E9-805F-02C0238521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487288"/>
        <c:axId val="524483760"/>
      </c:scatterChart>
      <c:valAx>
        <c:axId val="524487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483760"/>
        <c:crosses val="autoZero"/>
        <c:crossBetween val="midCat"/>
      </c:valAx>
      <c:valAx>
        <c:axId val="52448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487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0469816272965858E-2"/>
          <c:y val="2.5428331875182269E-2"/>
          <c:w val="0.87753018372703395"/>
          <c:h val="0.84167468649752164"/>
        </c:manualLayout>
      </c:layout>
      <c:scatterChart>
        <c:scatterStyle val="lineMarker"/>
        <c:varyColors val="0"/>
        <c:ser>
          <c:idx val="0"/>
          <c:order val="0"/>
          <c:tx>
            <c:strRef>
              <c:f>'FCA Interp'!$B$20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'FCA Interp'!$A$21:$A$28</c:f>
              <c:numCache>
                <c:formatCode>General</c:formatCode>
                <c:ptCount val="8"/>
                <c:pt idx="0">
                  <c:v>0</c:v>
                </c:pt>
                <c:pt idx="1">
                  <c:v>100</c:v>
                </c:pt>
                <c:pt idx="2">
                  <c:v>500</c:v>
                </c:pt>
                <c:pt idx="3">
                  <c:v>650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</c:numCache>
            </c:numRef>
          </c:xVal>
          <c:yVal>
            <c:numRef>
              <c:f>'FCA Interp'!$B$21:$B$28</c:f>
              <c:numCache>
                <c:formatCode>0.0000000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1D-44A3-AFB8-58CE8E0B1FE9}"/>
            </c:ext>
          </c:extLst>
        </c:ser>
        <c:ser>
          <c:idx val="1"/>
          <c:order val="1"/>
          <c:tx>
            <c:strRef>
              <c:f>'FCA Interp'!$C$20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'FCA Interp'!$A$21:$A$28</c:f>
              <c:numCache>
                <c:formatCode>General</c:formatCode>
                <c:ptCount val="8"/>
                <c:pt idx="0">
                  <c:v>0</c:v>
                </c:pt>
                <c:pt idx="1">
                  <c:v>100</c:v>
                </c:pt>
                <c:pt idx="2">
                  <c:v>500</c:v>
                </c:pt>
                <c:pt idx="3">
                  <c:v>650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</c:numCache>
            </c:numRef>
          </c:xVal>
          <c:yVal>
            <c:numRef>
              <c:f>'FCA Interp'!$C$21:$C$28</c:f>
              <c:numCache>
                <c:formatCode>0.0000000</c:formatCode>
                <c:ptCount val="8"/>
                <c:pt idx="0">
                  <c:v>0</c:v>
                </c:pt>
                <c:pt idx="1">
                  <c:v>0.43919999999999998</c:v>
                </c:pt>
                <c:pt idx="2">
                  <c:v>0.43919999999999998</c:v>
                </c:pt>
                <c:pt idx="3">
                  <c:v>0.43919999999999998</c:v>
                </c:pt>
                <c:pt idx="4">
                  <c:v>0.68320000000000003</c:v>
                </c:pt>
                <c:pt idx="5">
                  <c:v>1.4233333333333333</c:v>
                </c:pt>
                <c:pt idx="6">
                  <c:v>2.2248363636363635</c:v>
                </c:pt>
                <c:pt idx="7">
                  <c:v>3.0455636363636369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A1D-44A3-AFB8-58CE8E0B1FE9}"/>
            </c:ext>
          </c:extLst>
        </c:ser>
        <c:ser>
          <c:idx val="2"/>
          <c:order val="2"/>
          <c:tx>
            <c:strRef>
              <c:f>'FCA Interp'!$D$20</c:f>
              <c:strCache>
                <c:ptCount val="1"/>
                <c:pt idx="0">
                  <c:v>20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'FCA Interp'!$A$21:$A$28</c:f>
              <c:numCache>
                <c:formatCode>General</c:formatCode>
                <c:ptCount val="8"/>
                <c:pt idx="0">
                  <c:v>0</c:v>
                </c:pt>
                <c:pt idx="1">
                  <c:v>100</c:v>
                </c:pt>
                <c:pt idx="2">
                  <c:v>500</c:v>
                </c:pt>
                <c:pt idx="3">
                  <c:v>650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</c:numCache>
            </c:numRef>
          </c:xVal>
          <c:yVal>
            <c:numRef>
              <c:f>'FCA Interp'!$D$21:$D$28</c:f>
              <c:numCache>
                <c:formatCode>0.0000000</c:formatCode>
                <c:ptCount val="8"/>
                <c:pt idx="0">
                  <c:v>0</c:v>
                </c:pt>
                <c:pt idx="1">
                  <c:v>0.90280000000000005</c:v>
                </c:pt>
                <c:pt idx="2">
                  <c:v>0.90280000000000005</c:v>
                </c:pt>
                <c:pt idx="3">
                  <c:v>0.90280000000000005</c:v>
                </c:pt>
                <c:pt idx="4">
                  <c:v>1.3908</c:v>
                </c:pt>
                <c:pt idx="5">
                  <c:v>2.8710666666666667</c:v>
                </c:pt>
                <c:pt idx="6">
                  <c:v>4.4607636363636365</c:v>
                </c:pt>
                <c:pt idx="7">
                  <c:v>6.0800363636363643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A1D-44A3-AFB8-58CE8E0B1FE9}"/>
            </c:ext>
          </c:extLst>
        </c:ser>
        <c:ser>
          <c:idx val="3"/>
          <c:order val="3"/>
          <c:tx>
            <c:strRef>
              <c:f>'FCA Interp'!$E$20</c:f>
              <c:strCache>
                <c:ptCount val="1"/>
                <c:pt idx="0">
                  <c:v>30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'FCA Interp'!$A$21:$A$28</c:f>
              <c:numCache>
                <c:formatCode>General</c:formatCode>
                <c:ptCount val="8"/>
                <c:pt idx="0">
                  <c:v>0</c:v>
                </c:pt>
                <c:pt idx="1">
                  <c:v>100</c:v>
                </c:pt>
                <c:pt idx="2">
                  <c:v>500</c:v>
                </c:pt>
                <c:pt idx="3">
                  <c:v>650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</c:numCache>
            </c:numRef>
          </c:xVal>
          <c:yVal>
            <c:numRef>
              <c:f>'FCA Interp'!$E$21:$E$28</c:f>
              <c:numCache>
                <c:formatCode>0.0000000</c:formatCode>
                <c:ptCount val="8"/>
                <c:pt idx="0">
                  <c:v>0</c:v>
                </c:pt>
                <c:pt idx="1">
                  <c:v>1.3420000000000001</c:v>
                </c:pt>
                <c:pt idx="2">
                  <c:v>1.3420000000000001</c:v>
                </c:pt>
                <c:pt idx="3">
                  <c:v>1.3420000000000001</c:v>
                </c:pt>
                <c:pt idx="4">
                  <c:v>2.0739999999999998</c:v>
                </c:pt>
                <c:pt idx="5">
                  <c:v>4.2943999999999996</c:v>
                </c:pt>
                <c:pt idx="6">
                  <c:v>6.6855999999999991</c:v>
                </c:pt>
                <c:pt idx="7">
                  <c:v>9.1255999999999986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A1D-44A3-AFB8-58CE8E0B1FE9}"/>
            </c:ext>
          </c:extLst>
        </c:ser>
        <c:ser>
          <c:idx val="4"/>
          <c:order val="4"/>
          <c:tx>
            <c:strRef>
              <c:f>'FCA Interp'!$F$20</c:f>
              <c:strCache>
                <c:ptCount val="1"/>
                <c:pt idx="0">
                  <c:v>60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'FCA Interp'!$A$21:$A$28</c:f>
              <c:numCache>
                <c:formatCode>General</c:formatCode>
                <c:ptCount val="8"/>
                <c:pt idx="0">
                  <c:v>0</c:v>
                </c:pt>
                <c:pt idx="1">
                  <c:v>100</c:v>
                </c:pt>
                <c:pt idx="2">
                  <c:v>500</c:v>
                </c:pt>
                <c:pt idx="3">
                  <c:v>650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</c:numCache>
            </c:numRef>
          </c:xVal>
          <c:yVal>
            <c:numRef>
              <c:f>'FCA Interp'!$F$21:$F$28</c:f>
              <c:numCache>
                <c:formatCode>0.0000000</c:formatCode>
                <c:ptCount val="8"/>
                <c:pt idx="0">
                  <c:v>0</c:v>
                </c:pt>
                <c:pt idx="1">
                  <c:v>2.6840000000000002</c:v>
                </c:pt>
                <c:pt idx="2">
                  <c:v>2.6840000000000002</c:v>
                </c:pt>
                <c:pt idx="3">
                  <c:v>2.6840000000000002</c:v>
                </c:pt>
                <c:pt idx="4">
                  <c:v>4.1479999999999997</c:v>
                </c:pt>
                <c:pt idx="5">
                  <c:v>8.5887999999999991</c:v>
                </c:pt>
                <c:pt idx="6">
                  <c:v>13.371199999999998</c:v>
                </c:pt>
                <c:pt idx="7">
                  <c:v>18.251199999999997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A1D-44A3-AFB8-58CE8E0B1FE9}"/>
            </c:ext>
          </c:extLst>
        </c:ser>
        <c:ser>
          <c:idx val="5"/>
          <c:order val="5"/>
          <c:tx>
            <c:strRef>
              <c:f>'FCA Interp'!$G$20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'FCA Interp'!$A$21:$A$28</c:f>
              <c:numCache>
                <c:formatCode>General</c:formatCode>
                <c:ptCount val="8"/>
                <c:pt idx="0">
                  <c:v>0</c:v>
                </c:pt>
                <c:pt idx="1">
                  <c:v>100</c:v>
                </c:pt>
                <c:pt idx="2">
                  <c:v>500</c:v>
                </c:pt>
                <c:pt idx="3">
                  <c:v>650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</c:numCache>
            </c:numRef>
          </c:xVal>
          <c:yVal>
            <c:numRef>
              <c:f>'FCA Interp'!$G$21:$G$28</c:f>
              <c:numCache>
                <c:formatCode>0.0000000</c:formatCode>
                <c:ptCount val="8"/>
                <c:pt idx="0">
                  <c:v>0</c:v>
                </c:pt>
                <c:pt idx="1">
                  <c:v>4.4896000000000003</c:v>
                </c:pt>
                <c:pt idx="2">
                  <c:v>4.4896000000000003</c:v>
                </c:pt>
                <c:pt idx="3">
                  <c:v>4.4896000000000003</c:v>
                </c:pt>
                <c:pt idx="4">
                  <c:v>6.9051999999999998</c:v>
                </c:pt>
                <c:pt idx="5">
                  <c:v>14.322800000000001</c:v>
                </c:pt>
                <c:pt idx="6">
                  <c:v>22.281636363636363</c:v>
                </c:pt>
                <c:pt idx="7">
                  <c:v>30.422363636363638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A1D-44A3-AFB8-58CE8E0B1FE9}"/>
            </c:ext>
          </c:extLst>
        </c:ser>
        <c:ser>
          <c:idx val="6"/>
          <c:order val="6"/>
          <c:tx>
            <c:strRef>
              <c:f>'FCA Interp'!$H$20</c:f>
              <c:strCache>
                <c:ptCount val="1"/>
                <c:pt idx="0">
                  <c:v>140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'FCA Interp'!$A$21:$A$28</c:f>
              <c:numCache>
                <c:formatCode>General</c:formatCode>
                <c:ptCount val="8"/>
                <c:pt idx="0">
                  <c:v>0</c:v>
                </c:pt>
                <c:pt idx="1">
                  <c:v>100</c:v>
                </c:pt>
                <c:pt idx="2">
                  <c:v>500</c:v>
                </c:pt>
                <c:pt idx="3">
                  <c:v>650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</c:numCache>
            </c:numRef>
          </c:xVal>
          <c:yVal>
            <c:numRef>
              <c:f>'FCA Interp'!$H$21:$H$28</c:f>
              <c:numCache>
                <c:formatCode>0.0000000</c:formatCode>
                <c:ptCount val="8"/>
                <c:pt idx="0">
                  <c:v>0</c:v>
                </c:pt>
                <c:pt idx="1">
                  <c:v>6.2952000000000004</c:v>
                </c:pt>
                <c:pt idx="2">
                  <c:v>6.2952000000000004</c:v>
                </c:pt>
                <c:pt idx="3">
                  <c:v>6.2952000000000004</c:v>
                </c:pt>
                <c:pt idx="4">
                  <c:v>9.6623999999999999</c:v>
                </c:pt>
                <c:pt idx="5">
                  <c:v>20.056800000000003</c:v>
                </c:pt>
                <c:pt idx="6">
                  <c:v>31.192072727272727</c:v>
                </c:pt>
                <c:pt idx="7">
                  <c:v>42.593527272727279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A1D-44A3-AFB8-58CE8E0B1FE9}"/>
            </c:ext>
          </c:extLst>
        </c:ser>
        <c:ser>
          <c:idx val="7"/>
          <c:order val="7"/>
          <c:tx>
            <c:strRef>
              <c:f>'FCA Interp'!$I$20</c:f>
              <c:strCache>
                <c:ptCount val="1"/>
                <c:pt idx="0">
                  <c:v>233.5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'FCA Interp'!$A$21:$A$28</c:f>
              <c:numCache>
                <c:formatCode>General</c:formatCode>
                <c:ptCount val="8"/>
                <c:pt idx="0">
                  <c:v>0</c:v>
                </c:pt>
                <c:pt idx="1">
                  <c:v>100</c:v>
                </c:pt>
                <c:pt idx="2">
                  <c:v>500</c:v>
                </c:pt>
                <c:pt idx="3">
                  <c:v>650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</c:numCache>
            </c:numRef>
          </c:xVal>
          <c:yVal>
            <c:numRef>
              <c:f>'FCA Interp'!$I$21:$I$28</c:f>
              <c:numCache>
                <c:formatCode>0.0000000</c:formatCode>
                <c:ptCount val="8"/>
                <c:pt idx="0">
                  <c:v>0</c:v>
                </c:pt>
                <c:pt idx="1">
                  <c:v>10.515789999999999</c:v>
                </c:pt>
                <c:pt idx="2">
                  <c:v>10.515789999999999</c:v>
                </c:pt>
                <c:pt idx="3">
                  <c:v>10.515789999999999</c:v>
                </c:pt>
                <c:pt idx="4">
                  <c:v>16.107355000000002</c:v>
                </c:pt>
                <c:pt idx="5">
                  <c:v>33.460024999999995</c:v>
                </c:pt>
                <c:pt idx="6">
                  <c:v>52.020217727272723</c:v>
                </c:pt>
                <c:pt idx="7">
                  <c:v>71.043622272727276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A1D-44A3-AFB8-58CE8E0B1F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487680"/>
        <c:axId val="524475528"/>
      </c:scatterChart>
      <c:valAx>
        <c:axId val="524487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475528"/>
        <c:crosses val="autoZero"/>
        <c:crossBetween val="midCat"/>
      </c:valAx>
      <c:valAx>
        <c:axId val="524475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487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'FCA Interp'!$A$21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'FCA Interp'!$B$20:$I$20</c:f>
              <c:numCache>
                <c:formatCode>General</c:formatCode>
                <c:ptCount val="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60</c:v>
                </c:pt>
                <c:pt idx="5">
                  <c:v>100</c:v>
                </c:pt>
                <c:pt idx="6">
                  <c:v>140</c:v>
                </c:pt>
                <c:pt idx="7">
                  <c:v>233.5</c:v>
                </c:pt>
              </c:numCache>
            </c:numRef>
          </c:xVal>
          <c:yVal>
            <c:numRef>
              <c:f>'FCA Interp'!$B$21:$I$21</c:f>
              <c:numCache>
                <c:formatCode>0.0000000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B1-4945-BD19-B4D6DFA0DF67}"/>
            </c:ext>
          </c:extLst>
        </c:ser>
        <c:ser>
          <c:idx val="1"/>
          <c:order val="1"/>
          <c:tx>
            <c:strRef>
              <c:f>'FCA Interp'!$A$22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'FCA Interp'!$B$20:$I$20</c:f>
              <c:numCache>
                <c:formatCode>General</c:formatCode>
                <c:ptCount val="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60</c:v>
                </c:pt>
                <c:pt idx="5">
                  <c:v>100</c:v>
                </c:pt>
                <c:pt idx="6">
                  <c:v>140</c:v>
                </c:pt>
                <c:pt idx="7">
                  <c:v>233.5</c:v>
                </c:pt>
              </c:numCache>
            </c:numRef>
          </c:xVal>
          <c:yVal>
            <c:numRef>
              <c:f>'FCA Interp'!$B$22:$I$22</c:f>
              <c:numCache>
                <c:formatCode>0.0000000</c:formatCode>
                <c:ptCount val="8"/>
                <c:pt idx="0">
                  <c:v>0</c:v>
                </c:pt>
                <c:pt idx="1">
                  <c:v>0.43919999999999998</c:v>
                </c:pt>
                <c:pt idx="2">
                  <c:v>0.90280000000000005</c:v>
                </c:pt>
                <c:pt idx="3">
                  <c:v>1.3420000000000001</c:v>
                </c:pt>
                <c:pt idx="4">
                  <c:v>2.6840000000000002</c:v>
                </c:pt>
                <c:pt idx="5">
                  <c:v>4.4896000000000003</c:v>
                </c:pt>
                <c:pt idx="6">
                  <c:v>6.2952000000000004</c:v>
                </c:pt>
                <c:pt idx="7">
                  <c:v>10.515789999999999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B1-4945-BD19-B4D6DFA0DF67}"/>
            </c:ext>
          </c:extLst>
        </c:ser>
        <c:ser>
          <c:idx val="2"/>
          <c:order val="2"/>
          <c:tx>
            <c:strRef>
              <c:f>'FCA Interp'!$A$23</c:f>
              <c:strCache>
                <c:ptCount val="1"/>
                <c:pt idx="0">
                  <c:v>500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'FCA Interp'!$B$20:$I$20</c:f>
              <c:numCache>
                <c:formatCode>General</c:formatCode>
                <c:ptCount val="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60</c:v>
                </c:pt>
                <c:pt idx="5">
                  <c:v>100</c:v>
                </c:pt>
                <c:pt idx="6">
                  <c:v>140</c:v>
                </c:pt>
                <c:pt idx="7">
                  <c:v>233.5</c:v>
                </c:pt>
              </c:numCache>
            </c:numRef>
          </c:xVal>
          <c:yVal>
            <c:numRef>
              <c:f>'FCA Interp'!$B$23:$I$23</c:f>
              <c:numCache>
                <c:formatCode>0.0000000</c:formatCode>
                <c:ptCount val="8"/>
                <c:pt idx="0">
                  <c:v>0</c:v>
                </c:pt>
                <c:pt idx="1">
                  <c:v>0.43919999999999998</c:v>
                </c:pt>
                <c:pt idx="2">
                  <c:v>0.90280000000000005</c:v>
                </c:pt>
                <c:pt idx="3">
                  <c:v>1.3420000000000001</c:v>
                </c:pt>
                <c:pt idx="4">
                  <c:v>2.6840000000000002</c:v>
                </c:pt>
                <c:pt idx="5">
                  <c:v>4.4896000000000003</c:v>
                </c:pt>
                <c:pt idx="6">
                  <c:v>6.2952000000000004</c:v>
                </c:pt>
                <c:pt idx="7">
                  <c:v>10.515789999999999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2B1-4945-BD19-B4D6DFA0DF67}"/>
            </c:ext>
          </c:extLst>
        </c:ser>
        <c:ser>
          <c:idx val="3"/>
          <c:order val="3"/>
          <c:tx>
            <c:strRef>
              <c:f>'FCA Interp'!$A$24</c:f>
              <c:strCache>
                <c:ptCount val="1"/>
                <c:pt idx="0">
                  <c:v>650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'FCA Interp'!$B$20:$I$20</c:f>
              <c:numCache>
                <c:formatCode>General</c:formatCode>
                <c:ptCount val="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60</c:v>
                </c:pt>
                <c:pt idx="5">
                  <c:v>100</c:v>
                </c:pt>
                <c:pt idx="6">
                  <c:v>140</c:v>
                </c:pt>
                <c:pt idx="7">
                  <c:v>233.5</c:v>
                </c:pt>
              </c:numCache>
            </c:numRef>
          </c:xVal>
          <c:yVal>
            <c:numRef>
              <c:f>'FCA Interp'!$B$24:$I$24</c:f>
              <c:numCache>
                <c:formatCode>0.0000000</c:formatCode>
                <c:ptCount val="8"/>
                <c:pt idx="0">
                  <c:v>0</c:v>
                </c:pt>
                <c:pt idx="1">
                  <c:v>0.43919999999999998</c:v>
                </c:pt>
                <c:pt idx="2">
                  <c:v>0.90280000000000005</c:v>
                </c:pt>
                <c:pt idx="3">
                  <c:v>1.3420000000000001</c:v>
                </c:pt>
                <c:pt idx="4">
                  <c:v>2.6840000000000002</c:v>
                </c:pt>
                <c:pt idx="5">
                  <c:v>4.4896000000000003</c:v>
                </c:pt>
                <c:pt idx="6">
                  <c:v>6.2952000000000004</c:v>
                </c:pt>
                <c:pt idx="7">
                  <c:v>10.515789999999999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2B1-4945-BD19-B4D6DFA0DF67}"/>
            </c:ext>
          </c:extLst>
        </c:ser>
        <c:ser>
          <c:idx val="4"/>
          <c:order val="4"/>
          <c:tx>
            <c:strRef>
              <c:f>'FCA Interp'!$A$25</c:f>
              <c:strCache>
                <c:ptCount val="1"/>
                <c:pt idx="0">
                  <c:v>1000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'FCA Interp'!$B$20:$I$20</c:f>
              <c:numCache>
                <c:formatCode>General</c:formatCode>
                <c:ptCount val="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60</c:v>
                </c:pt>
                <c:pt idx="5">
                  <c:v>100</c:v>
                </c:pt>
                <c:pt idx="6">
                  <c:v>140</c:v>
                </c:pt>
                <c:pt idx="7">
                  <c:v>233.5</c:v>
                </c:pt>
              </c:numCache>
            </c:numRef>
          </c:xVal>
          <c:yVal>
            <c:numRef>
              <c:f>'FCA Interp'!$B$25:$I$25</c:f>
              <c:numCache>
                <c:formatCode>0.0000000</c:formatCode>
                <c:ptCount val="8"/>
                <c:pt idx="0">
                  <c:v>0</c:v>
                </c:pt>
                <c:pt idx="1">
                  <c:v>0.68320000000000003</c:v>
                </c:pt>
                <c:pt idx="2">
                  <c:v>1.3908</c:v>
                </c:pt>
                <c:pt idx="3">
                  <c:v>2.0739999999999998</c:v>
                </c:pt>
                <c:pt idx="4">
                  <c:v>4.1479999999999997</c:v>
                </c:pt>
                <c:pt idx="5">
                  <c:v>6.9051999999999998</c:v>
                </c:pt>
                <c:pt idx="6">
                  <c:v>9.6623999999999999</c:v>
                </c:pt>
                <c:pt idx="7">
                  <c:v>16.107355000000002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2B1-4945-BD19-B4D6DFA0DF67}"/>
            </c:ext>
          </c:extLst>
        </c:ser>
        <c:ser>
          <c:idx val="5"/>
          <c:order val="5"/>
          <c:tx>
            <c:strRef>
              <c:f>'FCA Interp'!$A$26</c:f>
              <c:strCache>
                <c:ptCount val="1"/>
                <c:pt idx="0">
                  <c:v>2000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'FCA Interp'!$B$20:$I$20</c:f>
              <c:numCache>
                <c:formatCode>General</c:formatCode>
                <c:ptCount val="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60</c:v>
                </c:pt>
                <c:pt idx="5">
                  <c:v>100</c:v>
                </c:pt>
                <c:pt idx="6">
                  <c:v>140</c:v>
                </c:pt>
                <c:pt idx="7">
                  <c:v>233.5</c:v>
                </c:pt>
              </c:numCache>
            </c:numRef>
          </c:xVal>
          <c:yVal>
            <c:numRef>
              <c:f>'FCA Interp'!$B$26:$I$26</c:f>
              <c:numCache>
                <c:formatCode>0.0000000</c:formatCode>
                <c:ptCount val="8"/>
                <c:pt idx="0">
                  <c:v>0</c:v>
                </c:pt>
                <c:pt idx="1">
                  <c:v>1.4233333333333333</c:v>
                </c:pt>
                <c:pt idx="2">
                  <c:v>2.8710666666666667</c:v>
                </c:pt>
                <c:pt idx="3">
                  <c:v>4.2943999999999996</c:v>
                </c:pt>
                <c:pt idx="4">
                  <c:v>8.5887999999999991</c:v>
                </c:pt>
                <c:pt idx="5">
                  <c:v>14.322800000000001</c:v>
                </c:pt>
                <c:pt idx="6">
                  <c:v>20.056800000000003</c:v>
                </c:pt>
                <c:pt idx="7">
                  <c:v>33.460024999999995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2B1-4945-BD19-B4D6DFA0DF67}"/>
            </c:ext>
          </c:extLst>
        </c:ser>
        <c:ser>
          <c:idx val="6"/>
          <c:order val="6"/>
          <c:tx>
            <c:strRef>
              <c:f>'FCA Interp'!$A$27</c:f>
              <c:strCache>
                <c:ptCount val="1"/>
                <c:pt idx="0">
                  <c:v>3000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'FCA Interp'!$B$20:$I$20</c:f>
              <c:numCache>
                <c:formatCode>General</c:formatCode>
                <c:ptCount val="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60</c:v>
                </c:pt>
                <c:pt idx="5">
                  <c:v>100</c:v>
                </c:pt>
                <c:pt idx="6">
                  <c:v>140</c:v>
                </c:pt>
                <c:pt idx="7">
                  <c:v>233.5</c:v>
                </c:pt>
              </c:numCache>
            </c:numRef>
          </c:xVal>
          <c:yVal>
            <c:numRef>
              <c:f>'FCA Interp'!$B$27:$I$27</c:f>
              <c:numCache>
                <c:formatCode>0.0000000</c:formatCode>
                <c:ptCount val="8"/>
                <c:pt idx="0">
                  <c:v>0</c:v>
                </c:pt>
                <c:pt idx="1">
                  <c:v>2.2248363636363635</c:v>
                </c:pt>
                <c:pt idx="2">
                  <c:v>4.4607636363636365</c:v>
                </c:pt>
                <c:pt idx="3">
                  <c:v>6.6855999999999991</c:v>
                </c:pt>
                <c:pt idx="4">
                  <c:v>13.371199999999998</c:v>
                </c:pt>
                <c:pt idx="5">
                  <c:v>22.281636363636363</c:v>
                </c:pt>
                <c:pt idx="6">
                  <c:v>31.192072727272727</c:v>
                </c:pt>
                <c:pt idx="7">
                  <c:v>52.020217727272723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2B1-4945-BD19-B4D6DFA0DF67}"/>
            </c:ext>
          </c:extLst>
        </c:ser>
        <c:ser>
          <c:idx val="7"/>
          <c:order val="7"/>
          <c:tx>
            <c:strRef>
              <c:f>'FCA Interp'!$A$28</c:f>
              <c:strCache>
                <c:ptCount val="1"/>
                <c:pt idx="0">
                  <c:v>4000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'FCA Interp'!$B$20:$I$20</c:f>
              <c:numCache>
                <c:formatCode>General</c:formatCode>
                <c:ptCount val="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60</c:v>
                </c:pt>
                <c:pt idx="5">
                  <c:v>100</c:v>
                </c:pt>
                <c:pt idx="6">
                  <c:v>140</c:v>
                </c:pt>
                <c:pt idx="7">
                  <c:v>233.5</c:v>
                </c:pt>
              </c:numCache>
            </c:numRef>
          </c:xVal>
          <c:yVal>
            <c:numRef>
              <c:f>'FCA Interp'!$B$28:$I$28</c:f>
              <c:numCache>
                <c:formatCode>0.0000000</c:formatCode>
                <c:ptCount val="8"/>
                <c:pt idx="0">
                  <c:v>0</c:v>
                </c:pt>
                <c:pt idx="1">
                  <c:v>3.0455636363636369</c:v>
                </c:pt>
                <c:pt idx="2">
                  <c:v>6.0800363636363643</c:v>
                </c:pt>
                <c:pt idx="3">
                  <c:v>9.1255999999999986</c:v>
                </c:pt>
                <c:pt idx="4">
                  <c:v>18.251199999999997</c:v>
                </c:pt>
                <c:pt idx="5">
                  <c:v>30.422363636363638</c:v>
                </c:pt>
                <c:pt idx="6">
                  <c:v>42.593527272727279</c:v>
                </c:pt>
                <c:pt idx="7">
                  <c:v>71.043622272727276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2B1-4945-BD19-B4D6DFA0D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479840"/>
        <c:axId val="524475920"/>
      </c:scatterChart>
      <c:valAx>
        <c:axId val="524479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475920"/>
        <c:crosses val="autoZero"/>
        <c:crossBetween val="midCat"/>
      </c:valAx>
      <c:valAx>
        <c:axId val="52447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479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2</xdr:row>
      <xdr:rowOff>0</xdr:rowOff>
    </xdr:from>
    <xdr:to>
      <xdr:col>25</xdr:col>
      <xdr:colOff>304800</xdr:colOff>
      <xdr:row>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E8D284-7BB1-41DE-ADAA-0583EF0F92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</xdr:row>
      <xdr:rowOff>0</xdr:rowOff>
    </xdr:from>
    <xdr:to>
      <xdr:col>17</xdr:col>
      <xdr:colOff>304800</xdr:colOff>
      <xdr:row>16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0432A16-09B7-46CE-9039-C34DD3CF02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19</xdr:row>
      <xdr:rowOff>0</xdr:rowOff>
    </xdr:from>
    <xdr:to>
      <xdr:col>25</xdr:col>
      <xdr:colOff>304800</xdr:colOff>
      <xdr:row>33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11B0FE4-473E-4467-B7CB-C56E58A71B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19</xdr:row>
      <xdr:rowOff>0</xdr:rowOff>
    </xdr:from>
    <xdr:to>
      <xdr:col>17</xdr:col>
      <xdr:colOff>304800</xdr:colOff>
      <xdr:row>33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7A46625-20C7-4F91-97C9-45F0A8ED40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504"/>
  <sheetViews>
    <sheetView tabSelected="1" workbookViewId="0">
      <selection activeCell="A4" sqref="A4"/>
    </sheetView>
  </sheetViews>
  <sheetFormatPr defaultRowHeight="14.4" x14ac:dyDescent="0.3"/>
  <sheetData>
    <row r="1" spans="1:3" x14ac:dyDescent="0.3">
      <c r="A1" t="s">
        <v>0</v>
      </c>
    </row>
    <row r="2" spans="1:3" x14ac:dyDescent="0.3">
      <c r="A2" t="s">
        <v>1</v>
      </c>
      <c r="B2" t="s">
        <v>1193</v>
      </c>
    </row>
    <row r="3" spans="1:3" x14ac:dyDescent="0.3">
      <c r="A3" t="s">
        <v>2</v>
      </c>
      <c r="B3" t="s">
        <v>1194</v>
      </c>
      <c r="C3" s="2">
        <v>0.9275810185185186</v>
      </c>
    </row>
    <row r="4" spans="1:3" x14ac:dyDescent="0.3">
      <c r="C4" s="2"/>
    </row>
    <row r="5" spans="1:3" x14ac:dyDescent="0.3">
      <c r="C5" s="2"/>
    </row>
    <row r="7" spans="1:3" x14ac:dyDescent="0.3">
      <c r="A7" t="s">
        <v>4</v>
      </c>
      <c r="B7" t="s">
        <v>5</v>
      </c>
    </row>
    <row r="8" spans="1:3" x14ac:dyDescent="0.3">
      <c r="A8" t="s">
        <v>3</v>
      </c>
      <c r="B8" t="s">
        <v>6</v>
      </c>
    </row>
    <row r="9" spans="1:3" x14ac:dyDescent="0.3">
      <c r="A9">
        <v>1</v>
      </c>
      <c r="B9">
        <v>600</v>
      </c>
    </row>
    <row r="10" spans="1:3" x14ac:dyDescent="0.3">
      <c r="A10">
        <v>2</v>
      </c>
      <c r="B10">
        <v>650</v>
      </c>
    </row>
    <row r="11" spans="1:3" x14ac:dyDescent="0.3">
      <c r="A11">
        <v>3</v>
      </c>
      <c r="B11">
        <v>750</v>
      </c>
    </row>
    <row r="12" spans="1:3" x14ac:dyDescent="0.3">
      <c r="A12">
        <v>4</v>
      </c>
      <c r="B12">
        <v>800</v>
      </c>
    </row>
    <row r="13" spans="1:3" x14ac:dyDescent="0.3">
      <c r="A13">
        <v>5</v>
      </c>
      <c r="B13">
        <v>900</v>
      </c>
    </row>
    <row r="14" spans="1:3" x14ac:dyDescent="0.3">
      <c r="A14">
        <v>6</v>
      </c>
      <c r="B14">
        <v>1000</v>
      </c>
    </row>
    <row r="15" spans="1:3" x14ac:dyDescent="0.3">
      <c r="A15">
        <v>7</v>
      </c>
      <c r="B15">
        <v>1200</v>
      </c>
    </row>
    <row r="16" spans="1:3" x14ac:dyDescent="0.3">
      <c r="A16">
        <v>8</v>
      </c>
      <c r="B16">
        <v>1380</v>
      </c>
    </row>
    <row r="17" spans="1:2" x14ac:dyDescent="0.3">
      <c r="A17">
        <v>9</v>
      </c>
      <c r="B17">
        <v>1600</v>
      </c>
    </row>
    <row r="18" spans="1:2" x14ac:dyDescent="0.3">
      <c r="A18">
        <v>10</v>
      </c>
      <c r="B18">
        <v>1800</v>
      </c>
    </row>
    <row r="19" spans="1:2" x14ac:dyDescent="0.3">
      <c r="A19">
        <v>11</v>
      </c>
      <c r="B19">
        <v>2000</v>
      </c>
    </row>
    <row r="20" spans="1:2" x14ac:dyDescent="0.3">
      <c r="A20">
        <v>12</v>
      </c>
      <c r="B20">
        <v>2200</v>
      </c>
    </row>
    <row r="21" spans="1:2" x14ac:dyDescent="0.3">
      <c r="A21">
        <v>13</v>
      </c>
      <c r="B21">
        <v>2400</v>
      </c>
    </row>
    <row r="22" spans="1:2" x14ac:dyDescent="0.3">
      <c r="A22">
        <v>14</v>
      </c>
      <c r="B22">
        <v>2600</v>
      </c>
    </row>
    <row r="23" spans="1:2" x14ac:dyDescent="0.3">
      <c r="A23">
        <v>15</v>
      </c>
      <c r="B23">
        <v>2700</v>
      </c>
    </row>
    <row r="24" spans="1:2" x14ac:dyDescent="0.3">
      <c r="A24">
        <v>16</v>
      </c>
      <c r="B24">
        <v>2800</v>
      </c>
    </row>
    <row r="25" spans="1:2" x14ac:dyDescent="0.3">
      <c r="A25">
        <v>17</v>
      </c>
      <c r="B25">
        <v>2900</v>
      </c>
    </row>
    <row r="26" spans="1:2" x14ac:dyDescent="0.3">
      <c r="A26">
        <v>18</v>
      </c>
      <c r="B26">
        <v>3000</v>
      </c>
    </row>
    <row r="27" spans="1:2" x14ac:dyDescent="0.3">
      <c r="A27">
        <v>19</v>
      </c>
      <c r="B27">
        <v>3220</v>
      </c>
    </row>
    <row r="28" spans="1:2" x14ac:dyDescent="0.3">
      <c r="A28">
        <v>20</v>
      </c>
      <c r="B28">
        <v>3600</v>
      </c>
    </row>
    <row r="29" spans="1:2" x14ac:dyDescent="0.3">
      <c r="A29">
        <v>21</v>
      </c>
      <c r="B29">
        <v>4000</v>
      </c>
    </row>
    <row r="31" spans="1:2" x14ac:dyDescent="0.3">
      <c r="A31" t="s">
        <v>7</v>
      </c>
      <c r="B31" t="s">
        <v>8</v>
      </c>
    </row>
    <row r="32" spans="1:2" x14ac:dyDescent="0.3">
      <c r="A32" t="s">
        <v>3</v>
      </c>
      <c r="B32" t="s">
        <v>9</v>
      </c>
    </row>
    <row r="33" spans="1:2" x14ac:dyDescent="0.3">
      <c r="A33">
        <v>1</v>
      </c>
      <c r="B33">
        <v>0</v>
      </c>
    </row>
    <row r="34" spans="1:2" x14ac:dyDescent="0.3">
      <c r="A34">
        <v>2</v>
      </c>
      <c r="B34">
        <v>25</v>
      </c>
    </row>
    <row r="35" spans="1:2" x14ac:dyDescent="0.3">
      <c r="A35">
        <v>3</v>
      </c>
      <c r="B35">
        <v>50</v>
      </c>
    </row>
    <row r="36" spans="1:2" x14ac:dyDescent="0.3">
      <c r="A36">
        <v>4</v>
      </c>
      <c r="B36">
        <v>100</v>
      </c>
    </row>
    <row r="38" spans="1:2" x14ac:dyDescent="0.3">
      <c r="A38" t="s">
        <v>10</v>
      </c>
      <c r="B38" t="s">
        <v>11</v>
      </c>
    </row>
    <row r="39" spans="1:2" x14ac:dyDescent="0.3">
      <c r="A39" t="s">
        <v>3</v>
      </c>
      <c r="B39" t="s">
        <v>6</v>
      </c>
    </row>
    <row r="40" spans="1:2" x14ac:dyDescent="0.3">
      <c r="A40">
        <v>1</v>
      </c>
      <c r="B40">
        <v>600</v>
      </c>
    </row>
    <row r="41" spans="1:2" x14ac:dyDescent="0.3">
      <c r="A41">
        <v>2</v>
      </c>
      <c r="B41">
        <v>650</v>
      </c>
    </row>
    <row r="42" spans="1:2" x14ac:dyDescent="0.3">
      <c r="A42">
        <v>3</v>
      </c>
      <c r="B42">
        <v>750</v>
      </c>
    </row>
    <row r="43" spans="1:2" x14ac:dyDescent="0.3">
      <c r="A43">
        <v>4</v>
      </c>
      <c r="B43">
        <v>800</v>
      </c>
    </row>
    <row r="44" spans="1:2" x14ac:dyDescent="0.3">
      <c r="A44">
        <v>5</v>
      </c>
      <c r="B44">
        <v>900</v>
      </c>
    </row>
    <row r="45" spans="1:2" x14ac:dyDescent="0.3">
      <c r="A45">
        <v>6</v>
      </c>
      <c r="B45">
        <v>1000</v>
      </c>
    </row>
    <row r="46" spans="1:2" x14ac:dyDescent="0.3">
      <c r="A46">
        <v>7</v>
      </c>
      <c r="B46">
        <v>1200</v>
      </c>
    </row>
    <row r="47" spans="1:2" x14ac:dyDescent="0.3">
      <c r="A47">
        <v>8</v>
      </c>
      <c r="B47">
        <v>1380</v>
      </c>
    </row>
    <row r="48" spans="1:2" x14ac:dyDescent="0.3">
      <c r="A48">
        <v>9</v>
      </c>
      <c r="B48">
        <v>1600</v>
      </c>
    </row>
    <row r="49" spans="1:2" x14ac:dyDescent="0.3">
      <c r="A49">
        <v>10</v>
      </c>
      <c r="B49">
        <v>1800</v>
      </c>
    </row>
    <row r="50" spans="1:2" x14ac:dyDescent="0.3">
      <c r="A50">
        <v>11</v>
      </c>
      <c r="B50">
        <v>2000</v>
      </c>
    </row>
    <row r="51" spans="1:2" x14ac:dyDescent="0.3">
      <c r="A51">
        <v>12</v>
      </c>
      <c r="B51">
        <v>2200</v>
      </c>
    </row>
    <row r="52" spans="1:2" x14ac:dyDescent="0.3">
      <c r="A52">
        <v>13</v>
      </c>
      <c r="B52">
        <v>2400</v>
      </c>
    </row>
    <row r="53" spans="1:2" x14ac:dyDescent="0.3">
      <c r="A53">
        <v>14</v>
      </c>
      <c r="B53">
        <v>2600</v>
      </c>
    </row>
    <row r="54" spans="1:2" x14ac:dyDescent="0.3">
      <c r="A54">
        <v>15</v>
      </c>
      <c r="B54">
        <v>2700</v>
      </c>
    </row>
    <row r="55" spans="1:2" x14ac:dyDescent="0.3">
      <c r="A55">
        <v>16</v>
      </c>
      <c r="B55">
        <v>2800</v>
      </c>
    </row>
    <row r="56" spans="1:2" x14ac:dyDescent="0.3">
      <c r="A56">
        <v>17</v>
      </c>
      <c r="B56">
        <v>2900</v>
      </c>
    </row>
    <row r="57" spans="1:2" x14ac:dyDescent="0.3">
      <c r="A57">
        <v>18</v>
      </c>
      <c r="B57">
        <v>3000</v>
      </c>
    </row>
    <row r="58" spans="1:2" x14ac:dyDescent="0.3">
      <c r="A58">
        <v>19</v>
      </c>
      <c r="B58">
        <v>3220</v>
      </c>
    </row>
    <row r="59" spans="1:2" x14ac:dyDescent="0.3">
      <c r="A59">
        <v>20</v>
      </c>
      <c r="B59">
        <v>3600</v>
      </c>
    </row>
    <row r="60" spans="1:2" x14ac:dyDescent="0.3">
      <c r="A60">
        <v>21</v>
      </c>
      <c r="B60">
        <v>4000</v>
      </c>
    </row>
    <row r="62" spans="1:2" x14ac:dyDescent="0.3">
      <c r="A62" t="s">
        <v>12</v>
      </c>
      <c r="B62" t="s">
        <v>13</v>
      </c>
    </row>
    <row r="63" spans="1:2" x14ac:dyDescent="0.3">
      <c r="A63" t="s">
        <v>3</v>
      </c>
      <c r="B63" t="s">
        <v>9</v>
      </c>
    </row>
    <row r="64" spans="1:2" x14ac:dyDescent="0.3">
      <c r="A64">
        <v>1</v>
      </c>
      <c r="B64">
        <v>0</v>
      </c>
    </row>
    <row r="65" spans="1:2" x14ac:dyDescent="0.3">
      <c r="A65">
        <v>2</v>
      </c>
      <c r="B65">
        <v>25</v>
      </c>
    </row>
    <row r="66" spans="1:2" x14ac:dyDescent="0.3">
      <c r="A66">
        <v>3</v>
      </c>
      <c r="B66">
        <v>50</v>
      </c>
    </row>
    <row r="67" spans="1:2" x14ac:dyDescent="0.3">
      <c r="A67">
        <v>4</v>
      </c>
      <c r="B67">
        <v>100</v>
      </c>
    </row>
    <row r="69" spans="1:2" x14ac:dyDescent="0.3">
      <c r="A69" t="s">
        <v>14</v>
      </c>
      <c r="B69" t="s">
        <v>15</v>
      </c>
    </row>
    <row r="70" spans="1:2" x14ac:dyDescent="0.3">
      <c r="A70" t="s">
        <v>3</v>
      </c>
      <c r="B70" t="s">
        <v>16</v>
      </c>
    </row>
    <row r="71" spans="1:2" x14ac:dyDescent="0.3">
      <c r="A71">
        <v>1</v>
      </c>
      <c r="B71">
        <v>0</v>
      </c>
    </row>
    <row r="72" spans="1:2" x14ac:dyDescent="0.3">
      <c r="A72">
        <v>2</v>
      </c>
      <c r="B72">
        <v>1.0190220000000001</v>
      </c>
    </row>
    <row r="73" spans="1:2" x14ac:dyDescent="0.3">
      <c r="A73">
        <v>3</v>
      </c>
      <c r="B73">
        <v>1.9701090000000001</v>
      </c>
    </row>
    <row r="74" spans="1:2" x14ac:dyDescent="0.3">
      <c r="A74">
        <v>4</v>
      </c>
      <c r="B74">
        <v>5.0271739999999996</v>
      </c>
    </row>
    <row r="75" spans="1:2" x14ac:dyDescent="0.3">
      <c r="A75">
        <v>5</v>
      </c>
      <c r="B75">
        <v>8.0163049999999991</v>
      </c>
    </row>
    <row r="76" spans="1:2" x14ac:dyDescent="0.3">
      <c r="A76">
        <v>6</v>
      </c>
      <c r="B76">
        <v>12.024457</v>
      </c>
    </row>
    <row r="77" spans="1:2" x14ac:dyDescent="0.3">
      <c r="A77">
        <v>7</v>
      </c>
      <c r="B77">
        <v>15.013586999999999</v>
      </c>
    </row>
    <row r="78" spans="1:2" x14ac:dyDescent="0.3">
      <c r="A78">
        <v>8</v>
      </c>
      <c r="B78">
        <v>19.972826000000001</v>
      </c>
    </row>
    <row r="79" spans="1:2" x14ac:dyDescent="0.3">
      <c r="A79">
        <v>9</v>
      </c>
      <c r="B79">
        <v>25.000001000000001</v>
      </c>
    </row>
    <row r="80" spans="1:2" x14ac:dyDescent="0.3">
      <c r="A80">
        <v>10</v>
      </c>
      <c r="B80">
        <v>30.027175</v>
      </c>
    </row>
    <row r="81" spans="1:2" x14ac:dyDescent="0.3">
      <c r="A81">
        <v>11</v>
      </c>
      <c r="B81">
        <v>33.016305000000003</v>
      </c>
    </row>
    <row r="82" spans="1:2" x14ac:dyDescent="0.3">
      <c r="A82">
        <v>12</v>
      </c>
      <c r="B82">
        <v>34.986414000000003</v>
      </c>
    </row>
    <row r="83" spans="1:2" x14ac:dyDescent="0.3">
      <c r="A83">
        <v>13</v>
      </c>
      <c r="B83">
        <v>37.975543999999999</v>
      </c>
    </row>
    <row r="84" spans="1:2" x14ac:dyDescent="0.3">
      <c r="A84">
        <v>14</v>
      </c>
      <c r="B84">
        <v>40.013587999999999</v>
      </c>
    </row>
    <row r="85" spans="1:2" x14ac:dyDescent="0.3">
      <c r="A85">
        <v>15</v>
      </c>
      <c r="B85">
        <v>41.032609999999998</v>
      </c>
    </row>
    <row r="86" spans="1:2" x14ac:dyDescent="0.3">
      <c r="A86">
        <v>16</v>
      </c>
      <c r="B86">
        <v>44.021740000000001</v>
      </c>
    </row>
    <row r="87" spans="1:2" x14ac:dyDescent="0.3">
      <c r="A87">
        <v>17</v>
      </c>
      <c r="B87">
        <v>45.991849000000002</v>
      </c>
    </row>
    <row r="88" spans="1:2" x14ac:dyDescent="0.3">
      <c r="A88">
        <v>18</v>
      </c>
      <c r="B88">
        <v>48.029891999999997</v>
      </c>
    </row>
    <row r="89" spans="1:2" x14ac:dyDescent="0.3">
      <c r="A89">
        <v>19</v>
      </c>
      <c r="B89">
        <v>51.019022999999997</v>
      </c>
    </row>
    <row r="90" spans="1:2" x14ac:dyDescent="0.3">
      <c r="A90">
        <v>20</v>
      </c>
      <c r="B90">
        <v>59.986414000000003</v>
      </c>
    </row>
    <row r="91" spans="1:2" x14ac:dyDescent="0.3">
      <c r="A91">
        <v>21</v>
      </c>
      <c r="B91">
        <v>80.027175999999997</v>
      </c>
    </row>
    <row r="92" spans="1:2" x14ac:dyDescent="0.3">
      <c r="A92">
        <v>22</v>
      </c>
      <c r="B92">
        <v>100.00000199999999</v>
      </c>
    </row>
    <row r="93" spans="1:2" x14ac:dyDescent="0.3">
      <c r="A93">
        <v>23</v>
      </c>
      <c r="B93">
        <v>119.972829</v>
      </c>
    </row>
    <row r="94" spans="1:2" x14ac:dyDescent="0.3">
      <c r="A94">
        <v>24</v>
      </c>
      <c r="B94">
        <v>140.01358999999999</v>
      </c>
    </row>
    <row r="96" spans="1:2" x14ac:dyDescent="0.3">
      <c r="A96" t="s">
        <v>17</v>
      </c>
      <c r="B96" t="s">
        <v>18</v>
      </c>
    </row>
    <row r="97" spans="1:2" x14ac:dyDescent="0.3">
      <c r="A97" t="s">
        <v>3</v>
      </c>
      <c r="B97" t="s">
        <v>19</v>
      </c>
    </row>
    <row r="98" spans="1:2" x14ac:dyDescent="0.3">
      <c r="A98">
        <v>1</v>
      </c>
      <c r="B98">
        <v>8.9792000000000005</v>
      </c>
    </row>
    <row r="99" spans="1:2" x14ac:dyDescent="0.3">
      <c r="A99">
        <v>2</v>
      </c>
      <c r="B99">
        <v>14.9816</v>
      </c>
    </row>
    <row r="100" spans="1:2" x14ac:dyDescent="0.3">
      <c r="A100">
        <v>3</v>
      </c>
      <c r="B100">
        <v>20.007999999999999</v>
      </c>
    </row>
    <row r="101" spans="1:2" x14ac:dyDescent="0.3">
      <c r="A101">
        <v>4</v>
      </c>
      <c r="B101">
        <v>24.985600000000002</v>
      </c>
    </row>
    <row r="102" spans="1:2" x14ac:dyDescent="0.3">
      <c r="A102">
        <v>5</v>
      </c>
      <c r="B102">
        <v>30.012</v>
      </c>
    </row>
    <row r="103" spans="1:2" x14ac:dyDescent="0.3">
      <c r="A103">
        <v>6</v>
      </c>
      <c r="B103">
        <v>40.015999999999998</v>
      </c>
    </row>
    <row r="104" spans="1:2" x14ac:dyDescent="0.3">
      <c r="A104">
        <v>7</v>
      </c>
      <c r="B104">
        <v>50.02</v>
      </c>
    </row>
    <row r="105" spans="1:2" x14ac:dyDescent="0.3">
      <c r="A105">
        <v>8</v>
      </c>
      <c r="B105">
        <v>60.024000000000001</v>
      </c>
    </row>
    <row r="106" spans="1:2" x14ac:dyDescent="0.3">
      <c r="A106">
        <v>9</v>
      </c>
      <c r="B106">
        <v>69.979200000000006</v>
      </c>
    </row>
    <row r="107" spans="1:2" x14ac:dyDescent="0.3">
      <c r="A107">
        <v>10</v>
      </c>
      <c r="B107">
        <v>79.983199999999997</v>
      </c>
    </row>
    <row r="108" spans="1:2" x14ac:dyDescent="0.3">
      <c r="A108">
        <v>11</v>
      </c>
      <c r="B108">
        <v>99.991200000000006</v>
      </c>
    </row>
    <row r="109" spans="1:2" x14ac:dyDescent="0.3">
      <c r="A109">
        <v>12</v>
      </c>
      <c r="B109">
        <v>109.9952</v>
      </c>
    </row>
    <row r="110" spans="1:2" x14ac:dyDescent="0.3">
      <c r="A110">
        <v>13</v>
      </c>
      <c r="B110">
        <v>119.9992</v>
      </c>
    </row>
    <row r="111" spans="1:2" x14ac:dyDescent="0.3">
      <c r="A111">
        <v>14</v>
      </c>
      <c r="B111">
        <v>140.00720000000001</v>
      </c>
    </row>
    <row r="112" spans="1:2" x14ac:dyDescent="0.3">
      <c r="A112">
        <v>15</v>
      </c>
      <c r="B112">
        <v>160.01519999999999</v>
      </c>
    </row>
    <row r="113" spans="1:5" x14ac:dyDescent="0.3">
      <c r="A113">
        <v>16</v>
      </c>
      <c r="B113">
        <v>180.0232</v>
      </c>
    </row>
    <row r="115" spans="1:5" x14ac:dyDescent="0.3">
      <c r="A115" t="s">
        <v>1195</v>
      </c>
      <c r="B115" t="s">
        <v>1196</v>
      </c>
    </row>
    <row r="116" spans="1:5" x14ac:dyDescent="0.3">
      <c r="B116" t="s">
        <v>21</v>
      </c>
    </row>
    <row r="117" spans="1:5" x14ac:dyDescent="0.3">
      <c r="A117" t="s">
        <v>22</v>
      </c>
      <c r="B117">
        <v>0</v>
      </c>
      <c r="C117">
        <v>25</v>
      </c>
      <c r="D117">
        <v>50</v>
      </c>
      <c r="E117">
        <v>100</v>
      </c>
    </row>
    <row r="118" spans="1:5" x14ac:dyDescent="0.3">
      <c r="A118">
        <v>600</v>
      </c>
      <c r="B118">
        <v>0</v>
      </c>
      <c r="C118">
        <v>33.220109000000001</v>
      </c>
      <c r="D118">
        <v>57.472827000000002</v>
      </c>
      <c r="E118">
        <v>144.97282899999999</v>
      </c>
    </row>
    <row r="119" spans="1:5" x14ac:dyDescent="0.3">
      <c r="A119">
        <v>650</v>
      </c>
      <c r="B119">
        <v>0</v>
      </c>
      <c r="C119">
        <v>30.027175</v>
      </c>
      <c r="D119">
        <v>55.027175</v>
      </c>
      <c r="E119">
        <v>144.97282899999999</v>
      </c>
    </row>
    <row r="120" spans="1:5" x14ac:dyDescent="0.3">
      <c r="A120">
        <v>750</v>
      </c>
      <c r="B120">
        <v>0</v>
      </c>
      <c r="C120">
        <v>28.328804999999999</v>
      </c>
      <c r="D120">
        <v>52.513587999999999</v>
      </c>
      <c r="E120">
        <v>144.97282899999999</v>
      </c>
    </row>
    <row r="121" spans="1:5" x14ac:dyDescent="0.3">
      <c r="A121">
        <v>800</v>
      </c>
      <c r="B121">
        <v>0</v>
      </c>
      <c r="C121">
        <v>23.233695999999998</v>
      </c>
      <c r="D121">
        <v>47.486414000000003</v>
      </c>
      <c r="E121">
        <v>144.97282899999999</v>
      </c>
    </row>
    <row r="122" spans="1:5" x14ac:dyDescent="0.3">
      <c r="A122">
        <v>900</v>
      </c>
      <c r="B122">
        <v>0</v>
      </c>
      <c r="C122">
        <v>23.233695999999998</v>
      </c>
      <c r="D122">
        <v>47.486414000000003</v>
      </c>
      <c r="E122">
        <v>144.97282899999999</v>
      </c>
    </row>
    <row r="123" spans="1:5" x14ac:dyDescent="0.3">
      <c r="A123">
        <v>1000</v>
      </c>
      <c r="B123">
        <v>0</v>
      </c>
      <c r="C123">
        <v>23.233695999999998</v>
      </c>
      <c r="D123">
        <v>47.486414000000003</v>
      </c>
      <c r="E123">
        <v>144.97282899999999</v>
      </c>
    </row>
    <row r="124" spans="1:5" x14ac:dyDescent="0.3">
      <c r="A124">
        <v>1200</v>
      </c>
      <c r="B124">
        <v>0</v>
      </c>
      <c r="C124">
        <v>30.027175</v>
      </c>
      <c r="D124">
        <v>55.027175</v>
      </c>
      <c r="E124">
        <v>144.97282899999999</v>
      </c>
    </row>
    <row r="125" spans="1:5" x14ac:dyDescent="0.3">
      <c r="A125">
        <v>1380</v>
      </c>
      <c r="B125">
        <v>0</v>
      </c>
      <c r="C125">
        <v>30.027175</v>
      </c>
      <c r="D125">
        <v>59.986414000000003</v>
      </c>
      <c r="E125">
        <v>144.97282899999999</v>
      </c>
    </row>
    <row r="126" spans="1:5" x14ac:dyDescent="0.3">
      <c r="A126">
        <v>1600</v>
      </c>
      <c r="B126">
        <v>0</v>
      </c>
      <c r="C126">
        <v>34.986414000000003</v>
      </c>
      <c r="D126">
        <v>69.972828000000007</v>
      </c>
      <c r="E126">
        <v>144.97282899999999</v>
      </c>
    </row>
    <row r="127" spans="1:5" x14ac:dyDescent="0.3">
      <c r="A127">
        <v>1800</v>
      </c>
      <c r="B127">
        <v>0</v>
      </c>
      <c r="C127">
        <v>34.986414000000003</v>
      </c>
      <c r="D127">
        <v>69.972828000000007</v>
      </c>
      <c r="E127">
        <v>144.97282899999999</v>
      </c>
    </row>
    <row r="128" spans="1:5" x14ac:dyDescent="0.3">
      <c r="A128">
        <v>2000</v>
      </c>
      <c r="B128">
        <v>0</v>
      </c>
      <c r="C128">
        <v>34.986414000000003</v>
      </c>
      <c r="D128">
        <v>69.972828000000007</v>
      </c>
      <c r="E128">
        <v>144.97282899999999</v>
      </c>
    </row>
    <row r="129" spans="1:5" x14ac:dyDescent="0.3">
      <c r="A129">
        <v>2200</v>
      </c>
      <c r="B129">
        <v>0</v>
      </c>
      <c r="C129">
        <v>34.986414000000003</v>
      </c>
      <c r="D129">
        <v>69.972828000000007</v>
      </c>
      <c r="E129">
        <v>144.97282899999999</v>
      </c>
    </row>
    <row r="130" spans="1:5" x14ac:dyDescent="0.3">
      <c r="A130">
        <v>2400</v>
      </c>
      <c r="B130">
        <v>0</v>
      </c>
      <c r="C130">
        <v>34.986414000000003</v>
      </c>
      <c r="D130">
        <v>69.972828000000007</v>
      </c>
      <c r="E130">
        <v>144.97282899999999</v>
      </c>
    </row>
    <row r="131" spans="1:5" x14ac:dyDescent="0.3">
      <c r="A131">
        <v>2600</v>
      </c>
      <c r="B131">
        <v>0</v>
      </c>
      <c r="C131">
        <v>34.986414000000003</v>
      </c>
      <c r="D131">
        <v>69.972828000000007</v>
      </c>
      <c r="E131">
        <v>144.97282899999999</v>
      </c>
    </row>
    <row r="132" spans="1:5" x14ac:dyDescent="0.3">
      <c r="A132">
        <v>2700</v>
      </c>
      <c r="B132">
        <v>0</v>
      </c>
      <c r="C132">
        <v>34.986414000000003</v>
      </c>
      <c r="D132">
        <v>69.972828000000007</v>
      </c>
      <c r="E132">
        <v>144.97282899999999</v>
      </c>
    </row>
    <row r="133" spans="1:5" x14ac:dyDescent="0.3">
      <c r="A133">
        <v>2800</v>
      </c>
      <c r="B133">
        <v>0</v>
      </c>
      <c r="C133">
        <v>34.986414000000003</v>
      </c>
      <c r="D133">
        <v>69.972828000000007</v>
      </c>
      <c r="E133">
        <v>144.97282899999999</v>
      </c>
    </row>
    <row r="134" spans="1:5" x14ac:dyDescent="0.3">
      <c r="A134">
        <v>2900</v>
      </c>
      <c r="B134">
        <v>0</v>
      </c>
      <c r="C134">
        <v>34.986414000000003</v>
      </c>
      <c r="D134">
        <v>69.972828000000007</v>
      </c>
      <c r="E134">
        <v>141.983699</v>
      </c>
    </row>
    <row r="135" spans="1:5" x14ac:dyDescent="0.3">
      <c r="A135">
        <v>3000</v>
      </c>
      <c r="B135">
        <v>0</v>
      </c>
      <c r="C135">
        <v>34.986414000000003</v>
      </c>
      <c r="D135">
        <v>69.972828000000007</v>
      </c>
      <c r="E135">
        <v>130.978264</v>
      </c>
    </row>
    <row r="136" spans="1:5" x14ac:dyDescent="0.3">
      <c r="A136">
        <v>3220</v>
      </c>
      <c r="B136">
        <v>0</v>
      </c>
      <c r="C136">
        <v>25.000001000000001</v>
      </c>
      <c r="D136">
        <v>50.000000999999997</v>
      </c>
      <c r="E136">
        <v>100.00000199999999</v>
      </c>
    </row>
    <row r="137" spans="1:5" x14ac:dyDescent="0.3">
      <c r="A137">
        <v>3600</v>
      </c>
      <c r="B137">
        <v>0</v>
      </c>
      <c r="C137">
        <v>25.000001000000001</v>
      </c>
      <c r="D137">
        <v>50.000000999999997</v>
      </c>
      <c r="E137">
        <v>72.010870999999995</v>
      </c>
    </row>
    <row r="138" spans="1:5" x14ac:dyDescent="0.3">
      <c r="A138">
        <v>4000</v>
      </c>
      <c r="B138">
        <v>0</v>
      </c>
      <c r="C138">
        <v>0</v>
      </c>
      <c r="D138">
        <v>0</v>
      </c>
      <c r="E138">
        <v>0</v>
      </c>
    </row>
    <row r="140" spans="1:5" x14ac:dyDescent="0.3">
      <c r="A140" t="s">
        <v>1197</v>
      </c>
      <c r="B140" t="s">
        <v>23</v>
      </c>
    </row>
    <row r="141" spans="1:5" x14ac:dyDescent="0.3">
      <c r="B141" t="s">
        <v>21</v>
      </c>
    </row>
    <row r="142" spans="1:5" x14ac:dyDescent="0.3">
      <c r="A142" t="s">
        <v>22</v>
      </c>
      <c r="B142">
        <v>0</v>
      </c>
      <c r="C142">
        <v>25</v>
      </c>
      <c r="D142">
        <v>50</v>
      </c>
      <c r="E142">
        <v>100</v>
      </c>
    </row>
    <row r="143" spans="1:5" x14ac:dyDescent="0.3">
      <c r="A143">
        <v>600</v>
      </c>
      <c r="B143">
        <v>0</v>
      </c>
      <c r="C143">
        <v>33.220109000000001</v>
      </c>
      <c r="D143">
        <v>57.472827000000002</v>
      </c>
      <c r="E143">
        <v>144.97282899999999</v>
      </c>
    </row>
    <row r="144" spans="1:5" x14ac:dyDescent="0.3">
      <c r="A144">
        <v>650</v>
      </c>
      <c r="B144">
        <v>0</v>
      </c>
      <c r="C144">
        <v>30.027175</v>
      </c>
      <c r="D144">
        <v>55.027175</v>
      </c>
      <c r="E144">
        <v>144.97282899999999</v>
      </c>
    </row>
    <row r="145" spans="1:5" x14ac:dyDescent="0.3">
      <c r="A145">
        <v>750</v>
      </c>
      <c r="B145">
        <v>0</v>
      </c>
      <c r="C145">
        <v>28.328804999999999</v>
      </c>
      <c r="D145">
        <v>52.513587999999999</v>
      </c>
      <c r="E145">
        <v>144.97282899999999</v>
      </c>
    </row>
    <row r="146" spans="1:5" x14ac:dyDescent="0.3">
      <c r="A146">
        <v>800</v>
      </c>
      <c r="B146">
        <v>0</v>
      </c>
      <c r="C146">
        <v>23.233695999999998</v>
      </c>
      <c r="D146">
        <v>47.486414000000003</v>
      </c>
      <c r="E146">
        <v>144.97282899999999</v>
      </c>
    </row>
    <row r="147" spans="1:5" x14ac:dyDescent="0.3">
      <c r="A147">
        <v>900</v>
      </c>
      <c r="B147">
        <v>0</v>
      </c>
      <c r="C147">
        <v>23.233695999999998</v>
      </c>
      <c r="D147">
        <v>47.486414000000003</v>
      </c>
      <c r="E147">
        <v>144.97282899999999</v>
      </c>
    </row>
    <row r="148" spans="1:5" x14ac:dyDescent="0.3">
      <c r="A148">
        <v>1000</v>
      </c>
      <c r="B148">
        <v>0</v>
      </c>
      <c r="C148">
        <v>23.233695999999998</v>
      </c>
      <c r="D148">
        <v>47.486414000000003</v>
      </c>
      <c r="E148">
        <v>144.97282899999999</v>
      </c>
    </row>
    <row r="149" spans="1:5" x14ac:dyDescent="0.3">
      <c r="A149">
        <v>1200</v>
      </c>
      <c r="B149">
        <v>0</v>
      </c>
      <c r="C149">
        <v>30.027175</v>
      </c>
      <c r="D149">
        <v>55.027175</v>
      </c>
      <c r="E149">
        <v>144.97282899999999</v>
      </c>
    </row>
    <row r="150" spans="1:5" x14ac:dyDescent="0.3">
      <c r="A150">
        <v>1380</v>
      </c>
      <c r="B150">
        <v>0</v>
      </c>
      <c r="C150">
        <v>30.027175</v>
      </c>
      <c r="D150">
        <v>59.986414000000003</v>
      </c>
      <c r="E150">
        <v>144.97282899999999</v>
      </c>
    </row>
    <row r="151" spans="1:5" x14ac:dyDescent="0.3">
      <c r="A151">
        <v>1600</v>
      </c>
      <c r="B151">
        <v>0</v>
      </c>
      <c r="C151">
        <v>34.986414000000003</v>
      </c>
      <c r="D151">
        <v>69.972828000000007</v>
      </c>
      <c r="E151">
        <v>144.97282899999999</v>
      </c>
    </row>
    <row r="152" spans="1:5" x14ac:dyDescent="0.3">
      <c r="A152">
        <v>1800</v>
      </c>
      <c r="B152">
        <v>0</v>
      </c>
      <c r="C152">
        <v>34.986414000000003</v>
      </c>
      <c r="D152">
        <v>69.972828000000007</v>
      </c>
      <c r="E152">
        <v>144.97282899999999</v>
      </c>
    </row>
    <row r="153" spans="1:5" x14ac:dyDescent="0.3">
      <c r="A153">
        <v>2000</v>
      </c>
      <c r="B153">
        <v>0</v>
      </c>
      <c r="C153">
        <v>34.986414000000003</v>
      </c>
      <c r="D153">
        <v>69.972828000000007</v>
      </c>
      <c r="E153">
        <v>144.97282899999999</v>
      </c>
    </row>
    <row r="154" spans="1:5" x14ac:dyDescent="0.3">
      <c r="A154">
        <v>2200</v>
      </c>
      <c r="B154">
        <v>0</v>
      </c>
      <c r="C154">
        <v>34.986414000000003</v>
      </c>
      <c r="D154">
        <v>69.972828000000007</v>
      </c>
      <c r="E154">
        <v>144.97282899999999</v>
      </c>
    </row>
    <row r="155" spans="1:5" x14ac:dyDescent="0.3">
      <c r="A155">
        <v>2400</v>
      </c>
      <c r="B155">
        <v>0</v>
      </c>
      <c r="C155">
        <v>34.986414000000003</v>
      </c>
      <c r="D155">
        <v>69.972828000000007</v>
      </c>
      <c r="E155">
        <v>144.97282899999999</v>
      </c>
    </row>
    <row r="156" spans="1:5" x14ac:dyDescent="0.3">
      <c r="A156">
        <v>2600</v>
      </c>
      <c r="B156">
        <v>0</v>
      </c>
      <c r="C156">
        <v>34.986414000000003</v>
      </c>
      <c r="D156">
        <v>69.972828000000007</v>
      </c>
      <c r="E156">
        <v>144.97282899999999</v>
      </c>
    </row>
    <row r="157" spans="1:5" x14ac:dyDescent="0.3">
      <c r="A157">
        <v>2700</v>
      </c>
      <c r="B157">
        <v>0</v>
      </c>
      <c r="C157">
        <v>34.986414000000003</v>
      </c>
      <c r="D157">
        <v>69.972828000000007</v>
      </c>
      <c r="E157">
        <v>144.97282899999999</v>
      </c>
    </row>
    <row r="158" spans="1:5" x14ac:dyDescent="0.3">
      <c r="A158">
        <v>2800</v>
      </c>
      <c r="B158">
        <v>0</v>
      </c>
      <c r="C158">
        <v>34.986414000000003</v>
      </c>
      <c r="D158">
        <v>69.972828000000007</v>
      </c>
      <c r="E158">
        <v>144.97282899999999</v>
      </c>
    </row>
    <row r="159" spans="1:5" x14ac:dyDescent="0.3">
      <c r="A159">
        <v>2900</v>
      </c>
      <c r="B159">
        <v>0</v>
      </c>
      <c r="C159">
        <v>34.986414000000003</v>
      </c>
      <c r="D159">
        <v>69.972828000000007</v>
      </c>
      <c r="E159">
        <v>141.983699</v>
      </c>
    </row>
    <row r="160" spans="1:5" x14ac:dyDescent="0.3">
      <c r="A160">
        <v>3000</v>
      </c>
      <c r="B160">
        <v>0</v>
      </c>
      <c r="C160">
        <v>34.986414000000003</v>
      </c>
      <c r="D160">
        <v>69.972828000000007</v>
      </c>
      <c r="E160">
        <v>130.978264</v>
      </c>
    </row>
    <row r="161" spans="1:17" x14ac:dyDescent="0.3">
      <c r="A161">
        <v>3220</v>
      </c>
      <c r="B161">
        <v>0</v>
      </c>
      <c r="C161">
        <v>25.000001000000001</v>
      </c>
      <c r="D161">
        <v>50.000000999999997</v>
      </c>
      <c r="E161">
        <v>100.00000199999999</v>
      </c>
    </row>
    <row r="162" spans="1:17" x14ac:dyDescent="0.3">
      <c r="A162">
        <v>3600</v>
      </c>
      <c r="B162">
        <v>0</v>
      </c>
      <c r="C162">
        <v>25.000001000000001</v>
      </c>
      <c r="D162">
        <v>50.000000999999997</v>
      </c>
      <c r="E162">
        <v>72.010870999999995</v>
      </c>
    </row>
    <row r="163" spans="1:17" x14ac:dyDescent="0.3">
      <c r="A163">
        <v>4000</v>
      </c>
      <c r="B163">
        <v>0</v>
      </c>
      <c r="C163">
        <v>0</v>
      </c>
      <c r="D163">
        <v>0</v>
      </c>
      <c r="E163">
        <v>0</v>
      </c>
    </row>
    <row r="165" spans="1:17" x14ac:dyDescent="0.3">
      <c r="A165" t="s">
        <v>1198</v>
      </c>
      <c r="B165" t="s">
        <v>24</v>
      </c>
    </row>
    <row r="166" spans="1:17" x14ac:dyDescent="0.3">
      <c r="B166" t="s">
        <v>25</v>
      </c>
    </row>
    <row r="167" spans="1:17" x14ac:dyDescent="0.3">
      <c r="A167" t="s">
        <v>26</v>
      </c>
      <c r="B167">
        <v>9</v>
      </c>
      <c r="C167">
        <v>15</v>
      </c>
      <c r="D167">
        <v>20</v>
      </c>
      <c r="E167">
        <v>25</v>
      </c>
      <c r="F167">
        <v>30</v>
      </c>
      <c r="G167">
        <v>40</v>
      </c>
      <c r="H167">
        <v>50</v>
      </c>
      <c r="I167">
        <v>60</v>
      </c>
      <c r="J167">
        <v>70</v>
      </c>
      <c r="K167">
        <v>80</v>
      </c>
      <c r="L167">
        <v>100</v>
      </c>
      <c r="M167">
        <v>110</v>
      </c>
      <c r="N167">
        <v>120</v>
      </c>
      <c r="O167">
        <v>140</v>
      </c>
      <c r="P167">
        <v>160</v>
      </c>
      <c r="Q167">
        <v>180</v>
      </c>
    </row>
    <row r="168" spans="1:17" x14ac:dyDescent="0.3">
      <c r="A168">
        <v>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</row>
    <row r="169" spans="1:17" x14ac:dyDescent="0.3">
      <c r="A169">
        <v>1</v>
      </c>
      <c r="B169">
        <v>0</v>
      </c>
      <c r="C169">
        <v>590</v>
      </c>
      <c r="D169">
        <v>407.2</v>
      </c>
      <c r="E169">
        <v>287.2</v>
      </c>
      <c r="F169">
        <v>259.2</v>
      </c>
      <c r="G169">
        <v>160</v>
      </c>
      <c r="H169">
        <v>160</v>
      </c>
      <c r="I169">
        <v>160</v>
      </c>
      <c r="J169">
        <v>160</v>
      </c>
      <c r="K169">
        <v>160</v>
      </c>
      <c r="L169">
        <v>160</v>
      </c>
      <c r="M169">
        <v>160</v>
      </c>
      <c r="N169">
        <v>160</v>
      </c>
      <c r="O169">
        <v>160</v>
      </c>
      <c r="P169">
        <v>160</v>
      </c>
      <c r="Q169">
        <v>160</v>
      </c>
    </row>
    <row r="170" spans="1:17" x14ac:dyDescent="0.3">
      <c r="A170">
        <v>2</v>
      </c>
      <c r="B170">
        <v>0</v>
      </c>
      <c r="C170">
        <v>784</v>
      </c>
      <c r="D170">
        <v>513.20000000000005</v>
      </c>
      <c r="E170">
        <v>378</v>
      </c>
      <c r="F170">
        <v>333.2</v>
      </c>
      <c r="G170">
        <v>264</v>
      </c>
      <c r="H170">
        <v>213.2</v>
      </c>
      <c r="I170">
        <v>200</v>
      </c>
      <c r="J170">
        <v>186</v>
      </c>
      <c r="K170">
        <v>160</v>
      </c>
      <c r="L170">
        <v>160</v>
      </c>
      <c r="M170">
        <v>160</v>
      </c>
      <c r="N170">
        <v>160</v>
      </c>
      <c r="O170">
        <v>160</v>
      </c>
      <c r="P170">
        <v>160</v>
      </c>
      <c r="Q170">
        <v>160</v>
      </c>
    </row>
    <row r="171" spans="1:17" x14ac:dyDescent="0.3">
      <c r="A171">
        <v>5</v>
      </c>
      <c r="B171">
        <v>0</v>
      </c>
      <c r="C171">
        <v>1092</v>
      </c>
      <c r="D171">
        <v>732</v>
      </c>
      <c r="E171">
        <v>581.20000000000005</v>
      </c>
      <c r="F171">
        <v>482</v>
      </c>
      <c r="G171">
        <v>373.2</v>
      </c>
      <c r="H171">
        <v>312</v>
      </c>
      <c r="I171">
        <v>284</v>
      </c>
      <c r="J171">
        <v>263.2</v>
      </c>
      <c r="K171">
        <v>243.2</v>
      </c>
      <c r="L171">
        <v>227.2</v>
      </c>
      <c r="M171">
        <v>226</v>
      </c>
      <c r="N171">
        <v>222</v>
      </c>
      <c r="O171">
        <v>215.2</v>
      </c>
      <c r="P171">
        <v>213.2</v>
      </c>
      <c r="Q171">
        <v>200</v>
      </c>
    </row>
    <row r="172" spans="1:17" x14ac:dyDescent="0.3">
      <c r="A172">
        <v>8</v>
      </c>
      <c r="B172">
        <v>0</v>
      </c>
      <c r="C172">
        <v>1289.2</v>
      </c>
      <c r="D172">
        <v>883.2</v>
      </c>
      <c r="E172">
        <v>704</v>
      </c>
      <c r="F172">
        <v>595.20000000000005</v>
      </c>
      <c r="G172">
        <v>457.2</v>
      </c>
      <c r="H172">
        <v>383.2</v>
      </c>
      <c r="I172">
        <v>351.2</v>
      </c>
      <c r="J172">
        <v>313.2</v>
      </c>
      <c r="K172">
        <v>289.2</v>
      </c>
      <c r="L172">
        <v>261.2</v>
      </c>
      <c r="M172">
        <v>257.2</v>
      </c>
      <c r="N172">
        <v>248</v>
      </c>
      <c r="O172">
        <v>235.2</v>
      </c>
      <c r="P172">
        <v>231.2</v>
      </c>
      <c r="Q172">
        <v>218</v>
      </c>
    </row>
    <row r="173" spans="1:17" x14ac:dyDescent="0.3">
      <c r="A173">
        <v>12</v>
      </c>
      <c r="B173">
        <v>0</v>
      </c>
      <c r="C173">
        <v>1496</v>
      </c>
      <c r="D173">
        <v>1050</v>
      </c>
      <c r="E173">
        <v>837.2</v>
      </c>
      <c r="F173">
        <v>712</v>
      </c>
      <c r="G173">
        <v>560</v>
      </c>
      <c r="H173">
        <v>460</v>
      </c>
      <c r="I173">
        <v>398</v>
      </c>
      <c r="J173">
        <v>369.2</v>
      </c>
      <c r="K173">
        <v>351.2</v>
      </c>
      <c r="L173">
        <v>315.2</v>
      </c>
      <c r="M173">
        <v>301.2</v>
      </c>
      <c r="N173">
        <v>288</v>
      </c>
      <c r="O173">
        <v>265.2</v>
      </c>
      <c r="P173">
        <v>258</v>
      </c>
      <c r="Q173">
        <v>243.2</v>
      </c>
    </row>
    <row r="174" spans="1:17" x14ac:dyDescent="0.3">
      <c r="A174">
        <v>15</v>
      </c>
      <c r="B174">
        <v>0</v>
      </c>
      <c r="C174">
        <v>1615.2</v>
      </c>
      <c r="D174">
        <v>1159.2</v>
      </c>
      <c r="E174">
        <v>929.2</v>
      </c>
      <c r="F174">
        <v>790</v>
      </c>
      <c r="G174">
        <v>621.20000000000005</v>
      </c>
      <c r="H174">
        <v>526</v>
      </c>
      <c r="I174">
        <v>455.2</v>
      </c>
      <c r="J174">
        <v>398</v>
      </c>
      <c r="K174">
        <v>374</v>
      </c>
      <c r="L174">
        <v>348</v>
      </c>
      <c r="M174">
        <v>342</v>
      </c>
      <c r="N174">
        <v>321.2</v>
      </c>
      <c r="O174">
        <v>290</v>
      </c>
      <c r="P174">
        <v>280</v>
      </c>
      <c r="Q174">
        <v>264</v>
      </c>
    </row>
    <row r="175" spans="1:17" x14ac:dyDescent="0.3">
      <c r="A175">
        <v>20</v>
      </c>
      <c r="B175">
        <v>0</v>
      </c>
      <c r="C175">
        <v>1819.2</v>
      </c>
      <c r="D175">
        <v>1323.2</v>
      </c>
      <c r="E175">
        <v>1063.2</v>
      </c>
      <c r="F175">
        <v>911.2</v>
      </c>
      <c r="G175">
        <v>720</v>
      </c>
      <c r="H175">
        <v>604</v>
      </c>
      <c r="I175">
        <v>539.20000000000005</v>
      </c>
      <c r="J175">
        <v>490</v>
      </c>
      <c r="K175">
        <v>426</v>
      </c>
      <c r="L175">
        <v>381.2</v>
      </c>
      <c r="M175">
        <v>381.2</v>
      </c>
      <c r="N175">
        <v>366</v>
      </c>
      <c r="O175">
        <v>345.2</v>
      </c>
      <c r="P175">
        <v>329.2</v>
      </c>
      <c r="Q175">
        <v>310</v>
      </c>
    </row>
    <row r="176" spans="1:17" x14ac:dyDescent="0.3">
      <c r="A176">
        <v>25</v>
      </c>
      <c r="B176">
        <v>0</v>
      </c>
      <c r="C176">
        <v>2038</v>
      </c>
      <c r="D176">
        <v>1477.2</v>
      </c>
      <c r="E176">
        <v>1195.2</v>
      </c>
      <c r="F176">
        <v>1023.2</v>
      </c>
      <c r="G176">
        <v>817.2</v>
      </c>
      <c r="H176">
        <v>690</v>
      </c>
      <c r="I176">
        <v>602</v>
      </c>
      <c r="J176">
        <v>544</v>
      </c>
      <c r="K176">
        <v>501.2</v>
      </c>
      <c r="L176">
        <v>424</v>
      </c>
      <c r="M176">
        <v>415.2</v>
      </c>
      <c r="N176">
        <v>396</v>
      </c>
      <c r="O176">
        <v>377.2</v>
      </c>
      <c r="P176">
        <v>364</v>
      </c>
      <c r="Q176">
        <v>344</v>
      </c>
    </row>
    <row r="177" spans="1:17" x14ac:dyDescent="0.3">
      <c r="A177">
        <v>30</v>
      </c>
      <c r="B177">
        <v>0</v>
      </c>
      <c r="C177">
        <v>2244</v>
      </c>
      <c r="D177">
        <v>1646</v>
      </c>
      <c r="E177">
        <v>1359.2</v>
      </c>
      <c r="F177">
        <v>1165.2</v>
      </c>
      <c r="G177">
        <v>935.2</v>
      </c>
      <c r="H177">
        <v>775.2</v>
      </c>
      <c r="I177">
        <v>686</v>
      </c>
      <c r="J177">
        <v>608</v>
      </c>
      <c r="K177">
        <v>552</v>
      </c>
      <c r="L177">
        <v>486</v>
      </c>
      <c r="M177">
        <v>451.2</v>
      </c>
      <c r="N177">
        <v>432</v>
      </c>
      <c r="O177">
        <v>407.2</v>
      </c>
      <c r="P177">
        <v>386</v>
      </c>
      <c r="Q177">
        <v>364</v>
      </c>
    </row>
    <row r="178" spans="1:17" x14ac:dyDescent="0.3">
      <c r="A178">
        <v>33</v>
      </c>
      <c r="B178">
        <v>0</v>
      </c>
      <c r="C178">
        <v>2385.1999999999998</v>
      </c>
      <c r="D178">
        <v>1766</v>
      </c>
      <c r="E178">
        <v>1481.2</v>
      </c>
      <c r="F178">
        <v>1284</v>
      </c>
      <c r="G178">
        <v>1037.2</v>
      </c>
      <c r="H178">
        <v>870</v>
      </c>
      <c r="I178">
        <v>742</v>
      </c>
      <c r="J178">
        <v>657.2</v>
      </c>
      <c r="K178">
        <v>580</v>
      </c>
      <c r="L178">
        <v>517.20000000000005</v>
      </c>
      <c r="M178">
        <v>486</v>
      </c>
      <c r="N178">
        <v>456</v>
      </c>
      <c r="O178">
        <v>425.2</v>
      </c>
      <c r="P178">
        <v>399.2</v>
      </c>
      <c r="Q178">
        <v>376</v>
      </c>
    </row>
    <row r="179" spans="1:17" x14ac:dyDescent="0.3">
      <c r="A179">
        <v>35</v>
      </c>
      <c r="B179">
        <v>0</v>
      </c>
      <c r="C179">
        <v>2479.1999999999998</v>
      </c>
      <c r="D179">
        <v>1858</v>
      </c>
      <c r="E179">
        <v>1555.2</v>
      </c>
      <c r="F179">
        <v>1359.2</v>
      </c>
      <c r="G179">
        <v>1102</v>
      </c>
      <c r="H179">
        <v>933.2</v>
      </c>
      <c r="I179">
        <v>817.2</v>
      </c>
      <c r="J179">
        <v>694</v>
      </c>
      <c r="K179">
        <v>599.20000000000005</v>
      </c>
      <c r="L179">
        <v>534</v>
      </c>
      <c r="M179">
        <v>507.2</v>
      </c>
      <c r="N179">
        <v>480</v>
      </c>
      <c r="O179">
        <v>437.2</v>
      </c>
      <c r="P179">
        <v>409.2</v>
      </c>
      <c r="Q179">
        <v>386</v>
      </c>
    </row>
    <row r="180" spans="1:17" x14ac:dyDescent="0.3">
      <c r="A180">
        <v>38</v>
      </c>
      <c r="B180">
        <v>0</v>
      </c>
      <c r="C180">
        <v>2617.1999999999998</v>
      </c>
      <c r="D180">
        <v>1997.2</v>
      </c>
      <c r="E180">
        <v>1668</v>
      </c>
      <c r="F180">
        <v>1468</v>
      </c>
      <c r="G180">
        <v>1199.2</v>
      </c>
      <c r="H180">
        <v>1019.2</v>
      </c>
      <c r="I180">
        <v>887.2</v>
      </c>
      <c r="J180">
        <v>803.2</v>
      </c>
      <c r="K180">
        <v>725.2</v>
      </c>
      <c r="L180">
        <v>566</v>
      </c>
      <c r="M180">
        <v>532</v>
      </c>
      <c r="N180">
        <v>511.2</v>
      </c>
      <c r="O180">
        <v>461.2</v>
      </c>
      <c r="P180">
        <v>426</v>
      </c>
      <c r="Q180">
        <v>401.2</v>
      </c>
    </row>
    <row r="181" spans="1:17" x14ac:dyDescent="0.3">
      <c r="A181">
        <v>40</v>
      </c>
      <c r="B181">
        <v>0</v>
      </c>
      <c r="C181">
        <v>2709.2</v>
      </c>
      <c r="D181">
        <v>2087.1999999999998</v>
      </c>
      <c r="E181">
        <v>1745.2</v>
      </c>
      <c r="F181">
        <v>1542</v>
      </c>
      <c r="G181">
        <v>1257.2</v>
      </c>
      <c r="H181">
        <v>1086</v>
      </c>
      <c r="I181">
        <v>946</v>
      </c>
      <c r="J181">
        <v>853.2</v>
      </c>
      <c r="K181">
        <v>758</v>
      </c>
      <c r="L181">
        <v>593.20000000000005</v>
      </c>
      <c r="M181">
        <v>549.20000000000005</v>
      </c>
      <c r="N181">
        <v>527.20000000000005</v>
      </c>
      <c r="O181">
        <v>489.2</v>
      </c>
      <c r="P181">
        <v>437.2</v>
      </c>
      <c r="Q181">
        <v>412</v>
      </c>
    </row>
    <row r="182" spans="1:17" x14ac:dyDescent="0.3">
      <c r="A182">
        <v>41</v>
      </c>
      <c r="B182">
        <v>0</v>
      </c>
      <c r="C182">
        <v>2754</v>
      </c>
      <c r="D182">
        <v>2133.1999999999998</v>
      </c>
      <c r="E182">
        <v>1786</v>
      </c>
      <c r="F182">
        <v>1579.2</v>
      </c>
      <c r="G182">
        <v>1285.2</v>
      </c>
      <c r="H182">
        <v>1116</v>
      </c>
      <c r="I182">
        <v>978</v>
      </c>
      <c r="J182">
        <v>879.2</v>
      </c>
      <c r="K182">
        <v>778</v>
      </c>
      <c r="L182">
        <v>649.20000000000005</v>
      </c>
      <c r="M182">
        <v>569.20000000000005</v>
      </c>
      <c r="N182">
        <v>534</v>
      </c>
      <c r="O182">
        <v>502</v>
      </c>
      <c r="P182">
        <v>442</v>
      </c>
      <c r="Q182">
        <v>417.2</v>
      </c>
    </row>
    <row r="183" spans="1:17" x14ac:dyDescent="0.3">
      <c r="A183">
        <v>44</v>
      </c>
      <c r="B183">
        <v>0</v>
      </c>
      <c r="C183">
        <v>2892</v>
      </c>
      <c r="D183">
        <v>2268</v>
      </c>
      <c r="E183">
        <v>1912</v>
      </c>
      <c r="F183">
        <v>1691.2</v>
      </c>
      <c r="G183">
        <v>1387.2</v>
      </c>
      <c r="H183">
        <v>1197.2</v>
      </c>
      <c r="I183">
        <v>1054</v>
      </c>
      <c r="J183">
        <v>947.2</v>
      </c>
      <c r="K183">
        <v>840</v>
      </c>
      <c r="L183">
        <v>721.2</v>
      </c>
      <c r="M183">
        <v>666</v>
      </c>
      <c r="N183">
        <v>603.20000000000005</v>
      </c>
      <c r="O183">
        <v>533.20000000000005</v>
      </c>
      <c r="P183">
        <v>469.2</v>
      </c>
      <c r="Q183">
        <v>442</v>
      </c>
    </row>
    <row r="184" spans="1:17" x14ac:dyDescent="0.3">
      <c r="A184">
        <v>46</v>
      </c>
      <c r="B184">
        <v>0</v>
      </c>
      <c r="C184">
        <v>2983.2</v>
      </c>
      <c r="D184">
        <v>2360</v>
      </c>
      <c r="E184">
        <v>1996</v>
      </c>
      <c r="F184">
        <v>1751.2</v>
      </c>
      <c r="G184">
        <v>1451.2</v>
      </c>
      <c r="H184">
        <v>1256</v>
      </c>
      <c r="I184">
        <v>1100</v>
      </c>
      <c r="J184">
        <v>990</v>
      </c>
      <c r="K184">
        <v>900</v>
      </c>
      <c r="L184">
        <v>753.2</v>
      </c>
      <c r="M184">
        <v>707.2</v>
      </c>
      <c r="N184">
        <v>670</v>
      </c>
      <c r="O184">
        <v>564</v>
      </c>
      <c r="P184">
        <v>493.2</v>
      </c>
      <c r="Q184">
        <v>464</v>
      </c>
    </row>
    <row r="185" spans="1:17" x14ac:dyDescent="0.3">
      <c r="A185">
        <v>48</v>
      </c>
      <c r="B185">
        <v>0</v>
      </c>
      <c r="C185">
        <v>3074</v>
      </c>
      <c r="D185">
        <v>2451.1999999999998</v>
      </c>
      <c r="E185">
        <v>2077.1999999999998</v>
      </c>
      <c r="F185">
        <v>1825.2</v>
      </c>
      <c r="G185">
        <v>1513.2</v>
      </c>
      <c r="H185">
        <v>1314</v>
      </c>
      <c r="I185">
        <v>1159.2</v>
      </c>
      <c r="J185">
        <v>1047.2</v>
      </c>
      <c r="K185">
        <v>939.2</v>
      </c>
      <c r="L185">
        <v>800</v>
      </c>
      <c r="M185">
        <v>741.2</v>
      </c>
      <c r="N185">
        <v>706</v>
      </c>
      <c r="O185">
        <v>646</v>
      </c>
      <c r="P185">
        <v>527.20000000000005</v>
      </c>
      <c r="Q185">
        <v>497.2</v>
      </c>
    </row>
    <row r="186" spans="1:17" x14ac:dyDescent="0.3">
      <c r="A186">
        <v>51</v>
      </c>
      <c r="B186">
        <v>0</v>
      </c>
      <c r="C186">
        <v>3212</v>
      </c>
      <c r="D186">
        <v>2589.1999999999998</v>
      </c>
      <c r="E186">
        <v>2198</v>
      </c>
      <c r="F186">
        <v>1936</v>
      </c>
      <c r="G186">
        <v>1606</v>
      </c>
      <c r="H186">
        <v>1397.2</v>
      </c>
      <c r="I186">
        <v>1242</v>
      </c>
      <c r="J186">
        <v>1128</v>
      </c>
      <c r="K186">
        <v>1000</v>
      </c>
      <c r="L186">
        <v>852</v>
      </c>
      <c r="M186">
        <v>803.2</v>
      </c>
      <c r="N186">
        <v>764</v>
      </c>
      <c r="O186">
        <v>694</v>
      </c>
      <c r="P186">
        <v>615.20000000000005</v>
      </c>
      <c r="Q186">
        <v>580</v>
      </c>
    </row>
    <row r="187" spans="1:17" x14ac:dyDescent="0.3">
      <c r="A187">
        <v>60</v>
      </c>
      <c r="B187">
        <v>3000</v>
      </c>
      <c r="C187">
        <v>3623.2</v>
      </c>
      <c r="D187">
        <v>3000</v>
      </c>
      <c r="E187">
        <v>2568</v>
      </c>
      <c r="F187">
        <v>2262</v>
      </c>
      <c r="G187">
        <v>1885.2</v>
      </c>
      <c r="H187">
        <v>1651.2</v>
      </c>
      <c r="I187">
        <v>1471.2</v>
      </c>
      <c r="J187">
        <v>1344</v>
      </c>
      <c r="K187">
        <v>1218</v>
      </c>
      <c r="L187">
        <v>1054</v>
      </c>
      <c r="M187">
        <v>982</v>
      </c>
      <c r="N187">
        <v>930</v>
      </c>
      <c r="O187">
        <v>836</v>
      </c>
      <c r="P187">
        <v>766</v>
      </c>
      <c r="Q187">
        <v>722</v>
      </c>
    </row>
    <row r="188" spans="1:17" x14ac:dyDescent="0.3">
      <c r="A188">
        <v>80</v>
      </c>
      <c r="B188">
        <v>4750</v>
      </c>
      <c r="C188">
        <v>4538</v>
      </c>
      <c r="D188">
        <v>3915.2</v>
      </c>
      <c r="E188">
        <v>3392</v>
      </c>
      <c r="F188">
        <v>2983.2</v>
      </c>
      <c r="G188">
        <v>2505.1999999999998</v>
      </c>
      <c r="H188">
        <v>2210</v>
      </c>
      <c r="I188">
        <v>1989.2</v>
      </c>
      <c r="J188">
        <v>1811.2</v>
      </c>
      <c r="K188">
        <v>1656</v>
      </c>
      <c r="L188">
        <v>1459.2</v>
      </c>
      <c r="M188">
        <v>1371.2</v>
      </c>
      <c r="N188">
        <v>1304</v>
      </c>
      <c r="O188">
        <v>1175.2</v>
      </c>
      <c r="P188">
        <v>1088</v>
      </c>
      <c r="Q188">
        <v>1026</v>
      </c>
    </row>
    <row r="189" spans="1:17" x14ac:dyDescent="0.3">
      <c r="A189">
        <v>100</v>
      </c>
      <c r="B189">
        <v>5500</v>
      </c>
      <c r="C189">
        <v>5453.2</v>
      </c>
      <c r="D189">
        <v>4830</v>
      </c>
      <c r="E189">
        <v>4216</v>
      </c>
      <c r="F189">
        <v>3705.2</v>
      </c>
      <c r="G189">
        <v>3125.2</v>
      </c>
      <c r="H189">
        <v>2768</v>
      </c>
      <c r="I189">
        <v>2508</v>
      </c>
      <c r="J189">
        <v>2290</v>
      </c>
      <c r="K189">
        <v>2103.1999999999998</v>
      </c>
      <c r="L189">
        <v>1840</v>
      </c>
      <c r="M189">
        <v>1740</v>
      </c>
      <c r="N189">
        <v>1654</v>
      </c>
      <c r="O189">
        <v>1508</v>
      </c>
      <c r="P189">
        <v>1396</v>
      </c>
      <c r="Q189">
        <v>1316</v>
      </c>
    </row>
    <row r="190" spans="1:17" x14ac:dyDescent="0.3">
      <c r="A190">
        <v>120</v>
      </c>
      <c r="B190">
        <v>6300</v>
      </c>
      <c r="C190">
        <v>6367.2</v>
      </c>
      <c r="D190">
        <v>5744</v>
      </c>
      <c r="E190">
        <v>5039.2</v>
      </c>
      <c r="F190">
        <v>4426</v>
      </c>
      <c r="G190">
        <v>3745.2</v>
      </c>
      <c r="H190">
        <v>3327.2</v>
      </c>
      <c r="I190">
        <v>3028</v>
      </c>
      <c r="J190">
        <v>2759.2</v>
      </c>
      <c r="K190">
        <v>2545.1999999999998</v>
      </c>
      <c r="L190">
        <v>2238</v>
      </c>
      <c r="M190">
        <v>2102</v>
      </c>
      <c r="N190">
        <v>2001.2</v>
      </c>
      <c r="O190">
        <v>1831.2</v>
      </c>
      <c r="P190">
        <v>1701.2</v>
      </c>
      <c r="Q190">
        <v>1604</v>
      </c>
    </row>
    <row r="191" spans="1:17" x14ac:dyDescent="0.3">
      <c r="A191">
        <v>140</v>
      </c>
      <c r="B191">
        <v>7400</v>
      </c>
      <c r="C191">
        <v>7282</v>
      </c>
      <c r="D191">
        <v>6659.2</v>
      </c>
      <c r="E191">
        <v>5863.2</v>
      </c>
      <c r="F191">
        <v>5148</v>
      </c>
      <c r="G191">
        <v>4365.2</v>
      </c>
      <c r="H191">
        <v>3885.2</v>
      </c>
      <c r="I191">
        <v>3547.2</v>
      </c>
      <c r="J191">
        <v>3228</v>
      </c>
      <c r="K191">
        <v>2987.2</v>
      </c>
      <c r="L191">
        <v>2626</v>
      </c>
      <c r="M191">
        <v>2468</v>
      </c>
      <c r="N191">
        <v>2350</v>
      </c>
      <c r="O191">
        <v>2156</v>
      </c>
      <c r="P191">
        <v>2005.2</v>
      </c>
      <c r="Q191">
        <v>1890</v>
      </c>
    </row>
    <row r="193" spans="1:4" x14ac:dyDescent="0.3">
      <c r="A193" t="s">
        <v>27</v>
      </c>
      <c r="B193" t="s">
        <v>28</v>
      </c>
      <c r="D193" t="s">
        <v>29</v>
      </c>
    </row>
    <row r="195" spans="1:4" x14ac:dyDescent="0.3">
      <c r="A195" t="s">
        <v>30</v>
      </c>
      <c r="B195" t="s">
        <v>31</v>
      </c>
      <c r="D195" t="s">
        <v>32</v>
      </c>
    </row>
    <row r="197" spans="1:4" x14ac:dyDescent="0.3">
      <c r="A197" t="s">
        <v>33</v>
      </c>
      <c r="B197" t="s">
        <v>34</v>
      </c>
    </row>
    <row r="198" spans="1:4" x14ac:dyDescent="0.3">
      <c r="A198" t="s">
        <v>3</v>
      </c>
      <c r="B198" t="s">
        <v>6</v>
      </c>
    </row>
    <row r="199" spans="1:4" x14ac:dyDescent="0.3">
      <c r="A199">
        <v>1</v>
      </c>
      <c r="B199">
        <v>620</v>
      </c>
    </row>
    <row r="200" spans="1:4" x14ac:dyDescent="0.3">
      <c r="A200">
        <v>2</v>
      </c>
      <c r="B200">
        <v>650</v>
      </c>
    </row>
    <row r="201" spans="1:4" x14ac:dyDescent="0.3">
      <c r="A201">
        <v>3</v>
      </c>
      <c r="B201">
        <v>800</v>
      </c>
    </row>
    <row r="202" spans="1:4" x14ac:dyDescent="0.3">
      <c r="A202">
        <v>4</v>
      </c>
      <c r="B202">
        <v>1000</v>
      </c>
    </row>
    <row r="203" spans="1:4" x14ac:dyDescent="0.3">
      <c r="A203">
        <v>5</v>
      </c>
      <c r="B203">
        <v>1200</v>
      </c>
    </row>
    <row r="204" spans="1:4" x14ac:dyDescent="0.3">
      <c r="A204">
        <v>6</v>
      </c>
      <c r="B204">
        <v>1400</v>
      </c>
    </row>
    <row r="205" spans="1:4" x14ac:dyDescent="0.3">
      <c r="A205">
        <v>7</v>
      </c>
      <c r="B205">
        <v>1550</v>
      </c>
    </row>
    <row r="206" spans="1:4" x14ac:dyDescent="0.3">
      <c r="A206">
        <v>8</v>
      </c>
      <c r="B206">
        <v>1700</v>
      </c>
    </row>
    <row r="207" spans="1:4" x14ac:dyDescent="0.3">
      <c r="A207">
        <v>9</v>
      </c>
      <c r="B207">
        <v>1800</v>
      </c>
    </row>
    <row r="208" spans="1:4" x14ac:dyDescent="0.3">
      <c r="A208">
        <v>10</v>
      </c>
      <c r="B208">
        <v>2000</v>
      </c>
    </row>
    <row r="209" spans="1:2" x14ac:dyDescent="0.3">
      <c r="A209">
        <v>11</v>
      </c>
      <c r="B209">
        <v>2200</v>
      </c>
    </row>
    <row r="210" spans="1:2" x14ac:dyDescent="0.3">
      <c r="A210">
        <v>12</v>
      </c>
      <c r="B210">
        <v>2400</v>
      </c>
    </row>
    <row r="211" spans="1:2" x14ac:dyDescent="0.3">
      <c r="A211">
        <v>13</v>
      </c>
      <c r="B211">
        <v>2600</v>
      </c>
    </row>
    <row r="212" spans="1:2" x14ac:dyDescent="0.3">
      <c r="A212">
        <v>14</v>
      </c>
      <c r="B212">
        <v>2800</v>
      </c>
    </row>
    <row r="213" spans="1:2" x14ac:dyDescent="0.3">
      <c r="A213">
        <v>15</v>
      </c>
      <c r="B213">
        <v>2900</v>
      </c>
    </row>
    <row r="214" spans="1:2" x14ac:dyDescent="0.3">
      <c r="A214">
        <v>16</v>
      </c>
      <c r="B214">
        <v>3000</v>
      </c>
    </row>
    <row r="215" spans="1:2" x14ac:dyDescent="0.3">
      <c r="A215">
        <v>17</v>
      </c>
      <c r="B215">
        <v>3200</v>
      </c>
    </row>
    <row r="216" spans="1:2" x14ac:dyDescent="0.3">
      <c r="A216">
        <v>18</v>
      </c>
      <c r="B216">
        <v>3300</v>
      </c>
    </row>
    <row r="217" spans="1:2" x14ac:dyDescent="0.3">
      <c r="A217">
        <v>19</v>
      </c>
      <c r="B217">
        <v>3500</v>
      </c>
    </row>
    <row r="219" spans="1:2" x14ac:dyDescent="0.3">
      <c r="A219" t="s">
        <v>35</v>
      </c>
      <c r="B219" t="s">
        <v>36</v>
      </c>
    </row>
    <row r="220" spans="1:2" x14ac:dyDescent="0.3">
      <c r="A220" t="s">
        <v>3</v>
      </c>
      <c r="B220" t="s">
        <v>16</v>
      </c>
    </row>
    <row r="221" spans="1:2" x14ac:dyDescent="0.3">
      <c r="A221">
        <v>1</v>
      </c>
      <c r="B221">
        <v>0</v>
      </c>
    </row>
    <row r="222" spans="1:2" x14ac:dyDescent="0.3">
      <c r="A222">
        <v>2</v>
      </c>
      <c r="B222">
        <v>9.9864130000000007</v>
      </c>
    </row>
    <row r="223" spans="1:2" x14ac:dyDescent="0.3">
      <c r="A223">
        <v>3</v>
      </c>
      <c r="B223">
        <v>19.972826000000001</v>
      </c>
    </row>
    <row r="224" spans="1:2" x14ac:dyDescent="0.3">
      <c r="A224">
        <v>4</v>
      </c>
      <c r="B224">
        <v>30.027175</v>
      </c>
    </row>
    <row r="225" spans="1:2" x14ac:dyDescent="0.3">
      <c r="A225">
        <v>5</v>
      </c>
      <c r="B225">
        <v>44.972827000000002</v>
      </c>
    </row>
    <row r="226" spans="1:2" x14ac:dyDescent="0.3">
      <c r="A226">
        <v>6</v>
      </c>
      <c r="B226">
        <v>55.027175</v>
      </c>
    </row>
    <row r="227" spans="1:2" x14ac:dyDescent="0.3">
      <c r="A227">
        <v>7</v>
      </c>
      <c r="B227">
        <v>65.013587999999999</v>
      </c>
    </row>
    <row r="228" spans="1:2" x14ac:dyDescent="0.3">
      <c r="A228">
        <v>8</v>
      </c>
      <c r="B228">
        <v>75.000001999999995</v>
      </c>
    </row>
    <row r="229" spans="1:2" x14ac:dyDescent="0.3">
      <c r="A229">
        <v>9</v>
      </c>
      <c r="B229">
        <v>84.986414999999994</v>
      </c>
    </row>
    <row r="230" spans="1:2" x14ac:dyDescent="0.3">
      <c r="A230">
        <v>10</v>
      </c>
      <c r="B230">
        <v>94.972828000000007</v>
      </c>
    </row>
    <row r="231" spans="1:2" x14ac:dyDescent="0.3">
      <c r="A231">
        <v>11</v>
      </c>
      <c r="B231">
        <v>109.98641499999999</v>
      </c>
    </row>
    <row r="232" spans="1:2" x14ac:dyDescent="0.3">
      <c r="A232">
        <v>12</v>
      </c>
      <c r="B232">
        <v>119.972829</v>
      </c>
    </row>
    <row r="233" spans="1:2" x14ac:dyDescent="0.3">
      <c r="A233">
        <v>13</v>
      </c>
      <c r="B233">
        <v>125.00000300000001</v>
      </c>
    </row>
    <row r="234" spans="1:2" x14ac:dyDescent="0.3">
      <c r="A234">
        <v>14</v>
      </c>
      <c r="B234">
        <v>130.02717699999999</v>
      </c>
    </row>
    <row r="235" spans="1:2" x14ac:dyDescent="0.3">
      <c r="A235">
        <v>15</v>
      </c>
      <c r="B235">
        <v>134.98641599999999</v>
      </c>
    </row>
    <row r="236" spans="1:2" x14ac:dyDescent="0.3">
      <c r="A236">
        <v>16</v>
      </c>
      <c r="B236">
        <v>140.01358999999999</v>
      </c>
    </row>
    <row r="238" spans="1:2" x14ac:dyDescent="0.3">
      <c r="A238" t="s">
        <v>37</v>
      </c>
      <c r="B238" t="s">
        <v>38</v>
      </c>
    </row>
    <row r="239" spans="1:2" x14ac:dyDescent="0.3">
      <c r="A239" t="s">
        <v>3</v>
      </c>
      <c r="B239" t="s">
        <v>6</v>
      </c>
    </row>
    <row r="240" spans="1:2" x14ac:dyDescent="0.3">
      <c r="A240">
        <v>1</v>
      </c>
      <c r="B240">
        <v>620</v>
      </c>
    </row>
    <row r="241" spans="1:2" x14ac:dyDescent="0.3">
      <c r="A241">
        <v>2</v>
      </c>
      <c r="B241">
        <v>650</v>
      </c>
    </row>
    <row r="242" spans="1:2" x14ac:dyDescent="0.3">
      <c r="A242">
        <v>3</v>
      </c>
      <c r="B242">
        <v>800</v>
      </c>
    </row>
    <row r="243" spans="1:2" x14ac:dyDescent="0.3">
      <c r="A243">
        <v>4</v>
      </c>
      <c r="B243">
        <v>1000</v>
      </c>
    </row>
    <row r="244" spans="1:2" x14ac:dyDescent="0.3">
      <c r="A244">
        <v>5</v>
      </c>
      <c r="B244">
        <v>1200</v>
      </c>
    </row>
    <row r="245" spans="1:2" x14ac:dyDescent="0.3">
      <c r="A245">
        <v>6</v>
      </c>
      <c r="B245">
        <v>1400</v>
      </c>
    </row>
    <row r="246" spans="1:2" x14ac:dyDescent="0.3">
      <c r="A246">
        <v>7</v>
      </c>
      <c r="B246">
        <v>1550</v>
      </c>
    </row>
    <row r="247" spans="1:2" x14ac:dyDescent="0.3">
      <c r="A247">
        <v>8</v>
      </c>
      <c r="B247">
        <v>1700</v>
      </c>
    </row>
    <row r="248" spans="1:2" x14ac:dyDescent="0.3">
      <c r="A248">
        <v>9</v>
      </c>
      <c r="B248">
        <v>1800</v>
      </c>
    </row>
    <row r="249" spans="1:2" x14ac:dyDescent="0.3">
      <c r="A249">
        <v>10</v>
      </c>
      <c r="B249">
        <v>2000</v>
      </c>
    </row>
    <row r="250" spans="1:2" x14ac:dyDescent="0.3">
      <c r="A250">
        <v>11</v>
      </c>
      <c r="B250">
        <v>2200</v>
      </c>
    </row>
    <row r="251" spans="1:2" x14ac:dyDescent="0.3">
      <c r="A251">
        <v>12</v>
      </c>
      <c r="B251">
        <v>2400</v>
      </c>
    </row>
    <row r="252" spans="1:2" x14ac:dyDescent="0.3">
      <c r="A252">
        <v>13</v>
      </c>
      <c r="B252">
        <v>2600</v>
      </c>
    </row>
    <row r="253" spans="1:2" x14ac:dyDescent="0.3">
      <c r="A253">
        <v>14</v>
      </c>
      <c r="B253">
        <v>2800</v>
      </c>
    </row>
    <row r="254" spans="1:2" x14ac:dyDescent="0.3">
      <c r="A254">
        <v>15</v>
      </c>
      <c r="B254">
        <v>2900</v>
      </c>
    </row>
    <row r="255" spans="1:2" x14ac:dyDescent="0.3">
      <c r="A255">
        <v>16</v>
      </c>
      <c r="B255">
        <v>3000</v>
      </c>
    </row>
    <row r="256" spans="1:2" x14ac:dyDescent="0.3">
      <c r="A256">
        <v>17</v>
      </c>
      <c r="B256">
        <v>3200</v>
      </c>
    </row>
    <row r="257" spans="1:2" x14ac:dyDescent="0.3">
      <c r="A257">
        <v>18</v>
      </c>
      <c r="B257">
        <v>3300</v>
      </c>
    </row>
    <row r="258" spans="1:2" x14ac:dyDescent="0.3">
      <c r="A258">
        <v>19</v>
      </c>
      <c r="B258">
        <v>3500</v>
      </c>
    </row>
    <row r="260" spans="1:2" x14ac:dyDescent="0.3">
      <c r="A260" t="s">
        <v>39</v>
      </c>
      <c r="B260" t="s">
        <v>40</v>
      </c>
    </row>
    <row r="261" spans="1:2" x14ac:dyDescent="0.3">
      <c r="A261" t="s">
        <v>3</v>
      </c>
      <c r="B261" t="s">
        <v>16</v>
      </c>
    </row>
    <row r="262" spans="1:2" x14ac:dyDescent="0.3">
      <c r="A262">
        <v>1</v>
      </c>
      <c r="B262">
        <v>0</v>
      </c>
    </row>
    <row r="263" spans="1:2" x14ac:dyDescent="0.3">
      <c r="A263">
        <v>2</v>
      </c>
      <c r="B263">
        <v>9.9864130000000007</v>
      </c>
    </row>
    <row r="264" spans="1:2" x14ac:dyDescent="0.3">
      <c r="A264">
        <v>3</v>
      </c>
      <c r="B264">
        <v>19.972826000000001</v>
      </c>
    </row>
    <row r="265" spans="1:2" x14ac:dyDescent="0.3">
      <c r="A265">
        <v>4</v>
      </c>
      <c r="B265">
        <v>30.027175</v>
      </c>
    </row>
    <row r="266" spans="1:2" x14ac:dyDescent="0.3">
      <c r="A266">
        <v>5</v>
      </c>
      <c r="B266">
        <v>44.972827000000002</v>
      </c>
    </row>
    <row r="267" spans="1:2" x14ac:dyDescent="0.3">
      <c r="A267">
        <v>6</v>
      </c>
      <c r="B267">
        <v>55.027175</v>
      </c>
    </row>
    <row r="268" spans="1:2" x14ac:dyDescent="0.3">
      <c r="A268">
        <v>7</v>
      </c>
      <c r="B268">
        <v>65.013587999999999</v>
      </c>
    </row>
    <row r="269" spans="1:2" x14ac:dyDescent="0.3">
      <c r="A269">
        <v>8</v>
      </c>
      <c r="B269">
        <v>75.000001999999995</v>
      </c>
    </row>
    <row r="270" spans="1:2" x14ac:dyDescent="0.3">
      <c r="A270">
        <v>9</v>
      </c>
      <c r="B270">
        <v>84.986414999999994</v>
      </c>
    </row>
    <row r="271" spans="1:2" x14ac:dyDescent="0.3">
      <c r="A271">
        <v>10</v>
      </c>
      <c r="B271">
        <v>94.972828000000007</v>
      </c>
    </row>
    <row r="272" spans="1:2" x14ac:dyDescent="0.3">
      <c r="A272">
        <v>11</v>
      </c>
      <c r="B272">
        <v>109.98641499999999</v>
      </c>
    </row>
    <row r="273" spans="1:17" x14ac:dyDescent="0.3">
      <c r="A273">
        <v>12</v>
      </c>
      <c r="B273">
        <v>119.972829</v>
      </c>
    </row>
    <row r="274" spans="1:17" x14ac:dyDescent="0.3">
      <c r="A274">
        <v>13</v>
      </c>
      <c r="B274">
        <v>125.00000300000001</v>
      </c>
    </row>
    <row r="275" spans="1:17" x14ac:dyDescent="0.3">
      <c r="A275">
        <v>14</v>
      </c>
      <c r="B275">
        <v>130.02717699999999</v>
      </c>
    </row>
    <row r="276" spans="1:17" x14ac:dyDescent="0.3">
      <c r="A276">
        <v>15</v>
      </c>
      <c r="B276">
        <v>134.98641599999999</v>
      </c>
    </row>
    <row r="277" spans="1:17" x14ac:dyDescent="0.3">
      <c r="A277">
        <v>16</v>
      </c>
      <c r="B277">
        <v>140.01358999999999</v>
      </c>
    </row>
    <row r="279" spans="1:17" x14ac:dyDescent="0.3">
      <c r="A279" t="s">
        <v>1199</v>
      </c>
      <c r="B279" t="s">
        <v>41</v>
      </c>
    </row>
    <row r="280" spans="1:17" x14ac:dyDescent="0.3">
      <c r="B280" t="s">
        <v>26</v>
      </c>
    </row>
    <row r="281" spans="1:17" x14ac:dyDescent="0.3">
      <c r="A281" t="s">
        <v>22</v>
      </c>
      <c r="B281">
        <v>0</v>
      </c>
      <c r="C281">
        <v>10</v>
      </c>
      <c r="D281">
        <v>20</v>
      </c>
      <c r="E281">
        <v>30</v>
      </c>
      <c r="F281">
        <v>45</v>
      </c>
      <c r="G281">
        <v>55</v>
      </c>
      <c r="H281">
        <v>65</v>
      </c>
      <c r="I281">
        <v>75</v>
      </c>
      <c r="J281">
        <v>85</v>
      </c>
      <c r="K281">
        <v>95</v>
      </c>
      <c r="L281">
        <v>110</v>
      </c>
      <c r="M281">
        <v>120</v>
      </c>
      <c r="N281">
        <v>125</v>
      </c>
      <c r="O281">
        <v>130</v>
      </c>
      <c r="P281">
        <v>135</v>
      </c>
      <c r="Q281">
        <v>140</v>
      </c>
    </row>
    <row r="282" spans="1:17" x14ac:dyDescent="0.3">
      <c r="A282">
        <v>620</v>
      </c>
      <c r="B282">
        <v>1.9701090000000001</v>
      </c>
      <c r="C282">
        <v>1.9701090000000001</v>
      </c>
      <c r="D282">
        <v>1.9701090000000001</v>
      </c>
      <c r="E282">
        <v>2.9891299999999998</v>
      </c>
      <c r="F282">
        <v>2.9891299999999998</v>
      </c>
      <c r="G282">
        <v>5.0271739999999996</v>
      </c>
      <c r="H282">
        <v>5.0271739999999996</v>
      </c>
      <c r="I282">
        <v>5.9782609999999998</v>
      </c>
      <c r="J282">
        <v>8.0163049999999991</v>
      </c>
      <c r="K282">
        <v>8.0163049999999991</v>
      </c>
      <c r="L282">
        <v>8.0163049999999991</v>
      </c>
      <c r="M282">
        <v>4.2798910000000001</v>
      </c>
      <c r="N282">
        <v>4.2798910000000001</v>
      </c>
      <c r="O282">
        <v>4.2798910000000001</v>
      </c>
      <c r="P282">
        <v>4.2798910000000001</v>
      </c>
      <c r="Q282">
        <v>4.2798910000000001</v>
      </c>
    </row>
    <row r="283" spans="1:17" x14ac:dyDescent="0.3">
      <c r="A283">
        <v>650</v>
      </c>
      <c r="B283">
        <v>1.9701090000000001</v>
      </c>
      <c r="C283">
        <v>1.9701090000000001</v>
      </c>
      <c r="D283">
        <v>1.9701090000000001</v>
      </c>
      <c r="E283">
        <v>2.9891299999999998</v>
      </c>
      <c r="F283">
        <v>4.0081519999999999</v>
      </c>
      <c r="G283">
        <v>5.0271739999999996</v>
      </c>
      <c r="H283">
        <v>5.0271739999999996</v>
      </c>
      <c r="I283">
        <v>5.0271739999999996</v>
      </c>
      <c r="J283">
        <v>4.211957</v>
      </c>
      <c r="K283">
        <v>4.4157609999999998</v>
      </c>
      <c r="L283">
        <v>4.4157609999999998</v>
      </c>
      <c r="M283">
        <v>4.4157609999999998</v>
      </c>
      <c r="N283">
        <v>4.2798910000000001</v>
      </c>
      <c r="O283">
        <v>4.2798910000000001</v>
      </c>
      <c r="P283">
        <v>4.2798910000000001</v>
      </c>
      <c r="Q283">
        <v>4.2798910000000001</v>
      </c>
    </row>
    <row r="284" spans="1:17" x14ac:dyDescent="0.3">
      <c r="A284">
        <v>800</v>
      </c>
      <c r="B284">
        <v>1.9701090000000001</v>
      </c>
      <c r="C284">
        <v>1.9701090000000001</v>
      </c>
      <c r="D284">
        <v>2.5135869999999998</v>
      </c>
      <c r="E284">
        <v>3.6684779999999999</v>
      </c>
      <c r="F284">
        <v>3.6684779999999999</v>
      </c>
      <c r="G284">
        <v>5.0271739999999996</v>
      </c>
      <c r="H284">
        <v>5.0271739999999996</v>
      </c>
      <c r="I284">
        <v>5.0271739999999996</v>
      </c>
      <c r="J284">
        <v>4.0081519999999999</v>
      </c>
      <c r="K284">
        <v>4.8233699999999997</v>
      </c>
      <c r="L284">
        <v>5.2309780000000003</v>
      </c>
      <c r="M284">
        <v>5.2309780000000003</v>
      </c>
      <c r="N284">
        <v>3.6684779999999999</v>
      </c>
      <c r="O284">
        <v>3.6684779999999999</v>
      </c>
      <c r="P284">
        <v>3.6684779999999999</v>
      </c>
      <c r="Q284">
        <v>3.6684779999999999</v>
      </c>
    </row>
    <row r="285" spans="1:17" x14ac:dyDescent="0.3">
      <c r="A285">
        <v>1000</v>
      </c>
      <c r="B285">
        <v>1.9701090000000001</v>
      </c>
      <c r="C285">
        <v>3.6005440000000002</v>
      </c>
      <c r="D285">
        <v>3.6005440000000002</v>
      </c>
      <c r="E285">
        <v>3.6005440000000002</v>
      </c>
      <c r="F285">
        <v>3.6005440000000002</v>
      </c>
      <c r="G285">
        <v>5.0271739999999996</v>
      </c>
      <c r="H285">
        <v>5.0271739999999996</v>
      </c>
      <c r="I285">
        <v>5.0271739999999996</v>
      </c>
      <c r="J285">
        <v>5.0271739999999996</v>
      </c>
      <c r="K285">
        <v>5.774457</v>
      </c>
      <c r="L285">
        <v>5.9782609999999998</v>
      </c>
      <c r="M285">
        <v>5.9782609999999998</v>
      </c>
      <c r="N285">
        <v>3.8043480000000001</v>
      </c>
      <c r="O285">
        <v>3.8043480000000001</v>
      </c>
      <c r="P285">
        <v>3.8043480000000001</v>
      </c>
      <c r="Q285">
        <v>3.8043480000000001</v>
      </c>
    </row>
    <row r="286" spans="1:17" x14ac:dyDescent="0.3">
      <c r="A286">
        <v>1200</v>
      </c>
      <c r="B286">
        <v>1.9701090000000001</v>
      </c>
      <c r="C286">
        <v>2.9891299999999998</v>
      </c>
      <c r="D286">
        <v>3.6684779999999999</v>
      </c>
      <c r="E286">
        <v>4.0081519999999999</v>
      </c>
      <c r="F286">
        <v>4.0081519999999999</v>
      </c>
      <c r="G286">
        <v>4.4836960000000001</v>
      </c>
      <c r="H286">
        <v>4.4836960000000001</v>
      </c>
      <c r="I286">
        <v>5.0271739999999996</v>
      </c>
      <c r="J286">
        <v>5.0271739999999996</v>
      </c>
      <c r="K286">
        <v>5.9782609999999998</v>
      </c>
      <c r="L286">
        <v>5.9782609999999998</v>
      </c>
      <c r="M286">
        <v>5.9782609999999998</v>
      </c>
      <c r="N286">
        <v>5.9782609999999998</v>
      </c>
      <c r="O286">
        <v>5.9782609999999998</v>
      </c>
      <c r="P286">
        <v>5.9782609999999998</v>
      </c>
      <c r="Q286">
        <v>5.9782609999999998</v>
      </c>
    </row>
    <row r="287" spans="1:17" x14ac:dyDescent="0.3">
      <c r="A287">
        <v>1400</v>
      </c>
      <c r="B287">
        <v>1.9701090000000001</v>
      </c>
      <c r="C287">
        <v>2.3097829999999999</v>
      </c>
      <c r="D287">
        <v>3.1929349999999999</v>
      </c>
      <c r="E287">
        <v>3.5326089999999999</v>
      </c>
      <c r="F287">
        <v>4.0081519999999999</v>
      </c>
      <c r="G287">
        <v>4.2798910000000001</v>
      </c>
      <c r="H287">
        <v>4.2798910000000001</v>
      </c>
      <c r="I287">
        <v>4.0760870000000002</v>
      </c>
      <c r="J287">
        <v>4.8233699999999997</v>
      </c>
      <c r="K287">
        <v>6.9972830000000004</v>
      </c>
      <c r="L287">
        <v>9.1032609999999998</v>
      </c>
      <c r="M287">
        <v>9.9864130000000007</v>
      </c>
      <c r="N287">
        <v>10.190218</v>
      </c>
      <c r="O287">
        <v>10.394022</v>
      </c>
      <c r="P287">
        <v>11.005435</v>
      </c>
      <c r="Q287">
        <v>11.684782999999999</v>
      </c>
    </row>
    <row r="288" spans="1:17" x14ac:dyDescent="0.3">
      <c r="A288">
        <v>1550</v>
      </c>
      <c r="B288">
        <v>1.9701090000000001</v>
      </c>
      <c r="C288">
        <v>2.3097829999999999</v>
      </c>
      <c r="D288">
        <v>4.0081519999999999</v>
      </c>
      <c r="E288">
        <v>4.0081519999999999</v>
      </c>
      <c r="F288">
        <v>4.0081519999999999</v>
      </c>
      <c r="G288">
        <v>4.4836960000000001</v>
      </c>
      <c r="H288">
        <v>4.4836960000000001</v>
      </c>
      <c r="I288">
        <v>4.6195649999999997</v>
      </c>
      <c r="J288">
        <v>5.5027179999999998</v>
      </c>
      <c r="K288">
        <v>6.5217390000000002</v>
      </c>
      <c r="L288">
        <v>8.899457</v>
      </c>
      <c r="M288">
        <v>11.005435</v>
      </c>
      <c r="N288">
        <v>11.480978</v>
      </c>
      <c r="O288">
        <v>12.228261</v>
      </c>
      <c r="P288">
        <v>12.975543999999999</v>
      </c>
      <c r="Q288">
        <v>12.975543999999999</v>
      </c>
    </row>
    <row r="289" spans="1:17" x14ac:dyDescent="0.3">
      <c r="A289">
        <v>1700</v>
      </c>
      <c r="B289">
        <v>1.9701090000000001</v>
      </c>
      <c r="C289">
        <v>2.3097829999999999</v>
      </c>
      <c r="D289">
        <v>4.0081519999999999</v>
      </c>
      <c r="E289">
        <v>4.0760870000000002</v>
      </c>
      <c r="F289">
        <v>4.0081519999999999</v>
      </c>
      <c r="G289">
        <v>4.4836960000000001</v>
      </c>
      <c r="H289">
        <v>4.8233699999999997</v>
      </c>
      <c r="I289">
        <v>5.9782609999999998</v>
      </c>
      <c r="J289">
        <v>8.6277179999999998</v>
      </c>
      <c r="K289">
        <v>9.9864130000000007</v>
      </c>
      <c r="L289">
        <v>11.277174</v>
      </c>
      <c r="M289">
        <v>12.228261</v>
      </c>
      <c r="N289">
        <v>13.519022</v>
      </c>
      <c r="O289">
        <v>14.198370000000001</v>
      </c>
      <c r="P289">
        <v>13.994566000000001</v>
      </c>
      <c r="Q289">
        <v>13.994566000000001</v>
      </c>
    </row>
    <row r="290" spans="1:17" x14ac:dyDescent="0.3">
      <c r="A290">
        <v>1800</v>
      </c>
      <c r="B290">
        <v>1.9701090000000001</v>
      </c>
      <c r="C290">
        <v>2.3777170000000001</v>
      </c>
      <c r="D290">
        <v>4.0081519999999999</v>
      </c>
      <c r="E290">
        <v>4.0081519999999999</v>
      </c>
      <c r="F290">
        <v>4.2798910000000001</v>
      </c>
      <c r="G290">
        <v>5.0271739999999996</v>
      </c>
      <c r="H290">
        <v>6.9972830000000004</v>
      </c>
      <c r="I290">
        <v>8.9673909999999992</v>
      </c>
      <c r="J290">
        <v>9.1711960000000001</v>
      </c>
      <c r="K290">
        <v>9.9184780000000003</v>
      </c>
      <c r="L290">
        <v>10.801631</v>
      </c>
      <c r="M290">
        <v>12.5</v>
      </c>
      <c r="N290">
        <v>12.975543999999999</v>
      </c>
      <c r="O290">
        <v>12.975543999999999</v>
      </c>
      <c r="P290">
        <v>12.975543999999999</v>
      </c>
      <c r="Q290">
        <v>12.975543999999999</v>
      </c>
    </row>
    <row r="291" spans="1:17" x14ac:dyDescent="0.3">
      <c r="A291">
        <v>2000</v>
      </c>
      <c r="B291">
        <v>1.9701090000000001</v>
      </c>
      <c r="C291">
        <v>2.1739130000000002</v>
      </c>
      <c r="D291">
        <v>3.8722829999999999</v>
      </c>
      <c r="E291">
        <v>4.8233699999999997</v>
      </c>
      <c r="F291">
        <v>5.5706519999999999</v>
      </c>
      <c r="G291">
        <v>6.9972830000000004</v>
      </c>
      <c r="H291">
        <v>8.6277179999999998</v>
      </c>
      <c r="I291">
        <v>8.4239130000000007</v>
      </c>
      <c r="J291">
        <v>8.2201090000000008</v>
      </c>
      <c r="K291">
        <v>8.8315219999999997</v>
      </c>
      <c r="L291">
        <v>9.5788049999999991</v>
      </c>
      <c r="M291">
        <v>10.597826</v>
      </c>
      <c r="N291">
        <v>12.228261</v>
      </c>
      <c r="O291">
        <v>12.024457</v>
      </c>
      <c r="P291">
        <v>12.5</v>
      </c>
      <c r="Q291">
        <v>12.975543999999999</v>
      </c>
    </row>
    <row r="292" spans="1:17" x14ac:dyDescent="0.3">
      <c r="A292">
        <v>2200</v>
      </c>
      <c r="B292">
        <v>1.9701090000000001</v>
      </c>
      <c r="C292">
        <v>2.9211960000000001</v>
      </c>
      <c r="D292">
        <v>4.211957</v>
      </c>
      <c r="E292">
        <v>4.4836960000000001</v>
      </c>
      <c r="F292">
        <v>5.5706519999999999</v>
      </c>
      <c r="G292">
        <v>6.9972830000000004</v>
      </c>
      <c r="H292">
        <v>11.209239</v>
      </c>
      <c r="I292">
        <v>12.024457</v>
      </c>
      <c r="J292">
        <v>12.5</v>
      </c>
      <c r="K292">
        <v>13.519022</v>
      </c>
      <c r="L292">
        <v>13.519022</v>
      </c>
      <c r="M292">
        <v>12.024457</v>
      </c>
      <c r="N292">
        <v>11.073370000000001</v>
      </c>
      <c r="O292">
        <v>12.024457</v>
      </c>
      <c r="P292">
        <v>12.771739</v>
      </c>
      <c r="Q292">
        <v>13.315218</v>
      </c>
    </row>
    <row r="293" spans="1:17" x14ac:dyDescent="0.3">
      <c r="A293">
        <v>2400</v>
      </c>
      <c r="B293">
        <v>1.9701090000000001</v>
      </c>
      <c r="C293">
        <v>2.7173910000000001</v>
      </c>
      <c r="D293">
        <v>4.0760870000000002</v>
      </c>
      <c r="E293">
        <v>5.2309780000000003</v>
      </c>
      <c r="F293">
        <v>6.5217390000000002</v>
      </c>
      <c r="G293">
        <v>8.0163049999999991</v>
      </c>
      <c r="H293">
        <v>11.005435</v>
      </c>
      <c r="I293">
        <v>14.198370000000001</v>
      </c>
      <c r="J293">
        <v>13.179347999999999</v>
      </c>
      <c r="K293">
        <v>13.519022</v>
      </c>
      <c r="L293">
        <v>13.519022</v>
      </c>
      <c r="M293">
        <v>12.024457</v>
      </c>
      <c r="N293">
        <v>11.616847999999999</v>
      </c>
      <c r="O293">
        <v>12.296196</v>
      </c>
      <c r="P293">
        <v>12.771739</v>
      </c>
      <c r="Q293">
        <v>13.111413000000001</v>
      </c>
    </row>
    <row r="294" spans="1:17" x14ac:dyDescent="0.3">
      <c r="A294">
        <v>2600</v>
      </c>
      <c r="B294">
        <v>1.9701090000000001</v>
      </c>
      <c r="C294">
        <v>2.5815220000000001</v>
      </c>
      <c r="D294">
        <v>3.6684779999999999</v>
      </c>
      <c r="E294">
        <v>5.0271739999999996</v>
      </c>
      <c r="F294">
        <v>6.5217390000000002</v>
      </c>
      <c r="G294">
        <v>8.0163049999999991</v>
      </c>
      <c r="H294">
        <v>11.005435</v>
      </c>
      <c r="I294">
        <v>13.994566000000001</v>
      </c>
      <c r="J294">
        <v>14.266304999999999</v>
      </c>
      <c r="K294">
        <v>12.975543999999999</v>
      </c>
      <c r="L294">
        <v>12.975543999999999</v>
      </c>
      <c r="M294">
        <v>12.024457</v>
      </c>
      <c r="N294">
        <v>12.024457</v>
      </c>
      <c r="O294">
        <v>11.480978</v>
      </c>
      <c r="P294">
        <v>11.005435</v>
      </c>
      <c r="Q294">
        <v>11.480978</v>
      </c>
    </row>
    <row r="295" spans="1:17" x14ac:dyDescent="0.3">
      <c r="A295">
        <v>2800</v>
      </c>
      <c r="B295">
        <v>1.9701090000000001</v>
      </c>
      <c r="C295">
        <v>2.5815220000000001</v>
      </c>
      <c r="D295">
        <v>3.6684779999999999</v>
      </c>
      <c r="E295">
        <v>5.5027179999999998</v>
      </c>
      <c r="F295">
        <v>6.5217390000000002</v>
      </c>
      <c r="G295">
        <v>8.0163049999999991</v>
      </c>
      <c r="H295">
        <v>11.005435</v>
      </c>
      <c r="I295">
        <v>13.994566000000001</v>
      </c>
      <c r="J295">
        <v>13.519022</v>
      </c>
      <c r="K295">
        <v>12.024457</v>
      </c>
      <c r="L295">
        <v>12.5</v>
      </c>
      <c r="M295">
        <v>12.024457</v>
      </c>
      <c r="N295">
        <v>12.024457</v>
      </c>
      <c r="O295">
        <v>11.005435</v>
      </c>
      <c r="P295">
        <v>9.9864130000000007</v>
      </c>
      <c r="Q295">
        <v>11.005435</v>
      </c>
    </row>
    <row r="296" spans="1:17" x14ac:dyDescent="0.3">
      <c r="A296">
        <v>2900</v>
      </c>
      <c r="B296">
        <v>1.9701090000000001</v>
      </c>
      <c r="C296">
        <v>4.211957</v>
      </c>
      <c r="D296">
        <v>4.0760870000000002</v>
      </c>
      <c r="E296">
        <v>4.4157609999999998</v>
      </c>
      <c r="F296">
        <v>5.9782609999999998</v>
      </c>
      <c r="G296">
        <v>8.0163049999999991</v>
      </c>
      <c r="H296">
        <v>11.005435</v>
      </c>
      <c r="I296">
        <v>13.994566000000001</v>
      </c>
      <c r="J296">
        <v>12.975543999999999</v>
      </c>
      <c r="K296">
        <v>12.024457</v>
      </c>
      <c r="L296">
        <v>11.005435</v>
      </c>
      <c r="M296">
        <v>11.005435</v>
      </c>
      <c r="N296">
        <v>11.005435</v>
      </c>
      <c r="O296">
        <v>10.326086999999999</v>
      </c>
      <c r="P296">
        <v>9.9864130000000007</v>
      </c>
      <c r="Q296">
        <v>9.9864130000000007</v>
      </c>
    </row>
    <row r="297" spans="1:17" x14ac:dyDescent="0.3">
      <c r="A297">
        <v>3000</v>
      </c>
      <c r="B297">
        <v>1.9701090000000001</v>
      </c>
      <c r="C297">
        <v>4.8233699999999997</v>
      </c>
      <c r="D297">
        <v>5.0271739999999996</v>
      </c>
      <c r="E297">
        <v>5.0271739999999996</v>
      </c>
      <c r="F297">
        <v>5.5027179999999998</v>
      </c>
      <c r="G297">
        <v>8.0163049999999991</v>
      </c>
      <c r="H297">
        <v>9.9864130000000007</v>
      </c>
      <c r="I297">
        <v>12.024457</v>
      </c>
      <c r="J297">
        <v>11.480978</v>
      </c>
      <c r="K297">
        <v>9.9864130000000007</v>
      </c>
      <c r="L297">
        <v>8.9673909999999992</v>
      </c>
      <c r="M297">
        <v>8.0163049999999991</v>
      </c>
      <c r="N297">
        <v>8.0163049999999991</v>
      </c>
      <c r="O297">
        <v>8.0163049999999991</v>
      </c>
      <c r="P297">
        <v>8.9673909999999992</v>
      </c>
      <c r="Q297">
        <v>9.9864130000000007</v>
      </c>
    </row>
    <row r="298" spans="1:17" x14ac:dyDescent="0.3">
      <c r="A298">
        <v>3200</v>
      </c>
      <c r="B298">
        <v>1.9701090000000001</v>
      </c>
      <c r="C298">
        <v>4.4836960000000001</v>
      </c>
      <c r="D298">
        <v>4.4836960000000001</v>
      </c>
      <c r="E298">
        <v>4.4836960000000001</v>
      </c>
      <c r="F298">
        <v>4.4836960000000001</v>
      </c>
      <c r="G298">
        <v>5.9782609999999998</v>
      </c>
      <c r="H298">
        <v>5.9782609999999998</v>
      </c>
      <c r="I298">
        <v>6.9972830000000004</v>
      </c>
      <c r="J298">
        <v>7.4728260000000004</v>
      </c>
      <c r="K298">
        <v>7.4728260000000004</v>
      </c>
      <c r="L298">
        <v>6.5217390000000002</v>
      </c>
      <c r="M298">
        <v>5.9782609999999998</v>
      </c>
      <c r="N298">
        <v>5.9782609999999998</v>
      </c>
      <c r="O298">
        <v>5.9782609999999998</v>
      </c>
      <c r="P298">
        <v>6.5217390000000002</v>
      </c>
      <c r="Q298">
        <v>6.5217390000000002</v>
      </c>
    </row>
    <row r="299" spans="1:17" x14ac:dyDescent="0.3">
      <c r="A299">
        <v>3300</v>
      </c>
      <c r="B299">
        <v>1.9701090000000001</v>
      </c>
      <c r="C299">
        <v>4.4836960000000001</v>
      </c>
      <c r="D299">
        <v>4.4836960000000001</v>
      </c>
      <c r="E299">
        <v>4.4836960000000001</v>
      </c>
      <c r="F299">
        <v>4.4836960000000001</v>
      </c>
      <c r="G299">
        <v>5.9782609999999998</v>
      </c>
      <c r="H299">
        <v>5.9782609999999998</v>
      </c>
      <c r="I299">
        <v>5.9782609999999998</v>
      </c>
      <c r="J299">
        <v>5.9782609999999998</v>
      </c>
      <c r="K299">
        <v>5.9782609999999998</v>
      </c>
      <c r="L299">
        <v>5.9782609999999998</v>
      </c>
      <c r="M299">
        <v>5.9782609999999998</v>
      </c>
      <c r="N299">
        <v>0</v>
      </c>
      <c r="O299">
        <v>0</v>
      </c>
      <c r="P299">
        <v>0</v>
      </c>
      <c r="Q299">
        <v>0</v>
      </c>
    </row>
    <row r="300" spans="1:17" x14ac:dyDescent="0.3">
      <c r="A300">
        <v>3500</v>
      </c>
      <c r="B300">
        <v>1.9701090000000001</v>
      </c>
      <c r="C300">
        <v>4.4836960000000001</v>
      </c>
      <c r="D300">
        <v>5.0271739999999996</v>
      </c>
      <c r="E300">
        <v>5.5027179999999998</v>
      </c>
      <c r="F300">
        <v>5.5027179999999998</v>
      </c>
      <c r="G300">
        <v>5.9782609999999998</v>
      </c>
      <c r="H300">
        <v>5.9782609999999998</v>
      </c>
      <c r="I300">
        <v>5.9782609999999998</v>
      </c>
      <c r="J300">
        <v>5.9782609999999998</v>
      </c>
      <c r="K300">
        <v>5.9782609999999998</v>
      </c>
      <c r="L300">
        <v>5.9782609999999998</v>
      </c>
      <c r="M300">
        <v>5.9782609999999998</v>
      </c>
      <c r="N300">
        <v>0</v>
      </c>
      <c r="O300">
        <v>0</v>
      </c>
      <c r="P300">
        <v>0</v>
      </c>
      <c r="Q300">
        <v>0</v>
      </c>
    </row>
    <row r="302" spans="1:17" x14ac:dyDescent="0.3">
      <c r="A302" t="s">
        <v>1200</v>
      </c>
      <c r="B302" t="s">
        <v>42</v>
      </c>
    </row>
    <row r="303" spans="1:17" x14ac:dyDescent="0.3">
      <c r="B303" t="s">
        <v>26</v>
      </c>
    </row>
    <row r="304" spans="1:17" x14ac:dyDescent="0.3">
      <c r="A304" t="s">
        <v>22</v>
      </c>
      <c r="B304">
        <v>0</v>
      </c>
      <c r="C304">
        <v>10</v>
      </c>
      <c r="D304">
        <v>20</v>
      </c>
      <c r="E304">
        <v>30</v>
      </c>
      <c r="F304">
        <v>45</v>
      </c>
      <c r="G304">
        <v>55</v>
      </c>
      <c r="H304">
        <v>65</v>
      </c>
      <c r="I304">
        <v>75</v>
      </c>
      <c r="J304">
        <v>85</v>
      </c>
      <c r="K304">
        <v>95</v>
      </c>
      <c r="L304">
        <v>110</v>
      </c>
      <c r="M304">
        <v>120</v>
      </c>
      <c r="N304">
        <v>125</v>
      </c>
      <c r="O304">
        <v>130</v>
      </c>
      <c r="P304">
        <v>135</v>
      </c>
      <c r="Q304">
        <v>140</v>
      </c>
    </row>
    <row r="305" spans="1:17" x14ac:dyDescent="0.3">
      <c r="A305">
        <v>620</v>
      </c>
      <c r="B305">
        <v>1.9701090000000001</v>
      </c>
      <c r="C305">
        <v>1.9701090000000001</v>
      </c>
      <c r="D305">
        <v>1.9701090000000001</v>
      </c>
      <c r="E305">
        <v>2.9891299999999998</v>
      </c>
      <c r="F305">
        <v>2.9891299999999998</v>
      </c>
      <c r="G305">
        <v>5.0271739999999996</v>
      </c>
      <c r="H305">
        <v>5.0271739999999996</v>
      </c>
      <c r="I305">
        <v>5.9782609999999998</v>
      </c>
      <c r="J305">
        <v>8.0163049999999991</v>
      </c>
      <c r="K305">
        <v>8.0163049999999991</v>
      </c>
      <c r="L305">
        <v>8.0163049999999991</v>
      </c>
      <c r="M305">
        <v>4.2798910000000001</v>
      </c>
      <c r="N305">
        <v>4.2798910000000001</v>
      </c>
      <c r="O305">
        <v>4.2798910000000001</v>
      </c>
      <c r="P305">
        <v>4.2798910000000001</v>
      </c>
      <c r="Q305">
        <v>4.2798910000000001</v>
      </c>
    </row>
    <row r="306" spans="1:17" x14ac:dyDescent="0.3">
      <c r="A306">
        <v>650</v>
      </c>
      <c r="B306">
        <v>1.9701090000000001</v>
      </c>
      <c r="C306">
        <v>1.9701090000000001</v>
      </c>
      <c r="D306">
        <v>1.9701090000000001</v>
      </c>
      <c r="E306">
        <v>2.9891299999999998</v>
      </c>
      <c r="F306">
        <v>4.0081519999999999</v>
      </c>
      <c r="G306">
        <v>5.0271739999999996</v>
      </c>
      <c r="H306">
        <v>5.0271739999999996</v>
      </c>
      <c r="I306">
        <v>5.0271739999999996</v>
      </c>
      <c r="J306">
        <v>4.211957</v>
      </c>
      <c r="K306">
        <v>4.4157609999999998</v>
      </c>
      <c r="L306">
        <v>4.4157609999999998</v>
      </c>
      <c r="M306">
        <v>4.4157609999999998</v>
      </c>
      <c r="N306">
        <v>4.2798910000000001</v>
      </c>
      <c r="O306">
        <v>4.2798910000000001</v>
      </c>
      <c r="P306">
        <v>4.2798910000000001</v>
      </c>
      <c r="Q306">
        <v>4.2798910000000001</v>
      </c>
    </row>
    <row r="307" spans="1:17" x14ac:dyDescent="0.3">
      <c r="A307">
        <v>800</v>
      </c>
      <c r="B307">
        <v>1.9701090000000001</v>
      </c>
      <c r="C307">
        <v>1.9701090000000001</v>
      </c>
      <c r="D307">
        <v>2.5135869999999998</v>
      </c>
      <c r="E307">
        <v>3.6684779999999999</v>
      </c>
      <c r="F307">
        <v>3.6684779999999999</v>
      </c>
      <c r="G307">
        <v>5.0271739999999996</v>
      </c>
      <c r="H307">
        <v>5.0271739999999996</v>
      </c>
      <c r="I307">
        <v>5.0271739999999996</v>
      </c>
      <c r="J307">
        <v>4.0081519999999999</v>
      </c>
      <c r="K307">
        <v>4.8233699999999997</v>
      </c>
      <c r="L307">
        <v>5.2309780000000003</v>
      </c>
      <c r="M307">
        <v>5.2309780000000003</v>
      </c>
      <c r="N307">
        <v>3.6684779999999999</v>
      </c>
      <c r="O307">
        <v>3.6684779999999999</v>
      </c>
      <c r="P307">
        <v>3.6684779999999999</v>
      </c>
      <c r="Q307">
        <v>3.6684779999999999</v>
      </c>
    </row>
    <row r="308" spans="1:17" x14ac:dyDescent="0.3">
      <c r="A308">
        <v>1000</v>
      </c>
      <c r="B308">
        <v>1.9701090000000001</v>
      </c>
      <c r="C308">
        <v>3.6005440000000002</v>
      </c>
      <c r="D308">
        <v>3.6005440000000002</v>
      </c>
      <c r="E308">
        <v>3.6005440000000002</v>
      </c>
      <c r="F308">
        <v>3.6005440000000002</v>
      </c>
      <c r="G308">
        <v>5.0271739999999996</v>
      </c>
      <c r="H308">
        <v>5.0271739999999996</v>
      </c>
      <c r="I308">
        <v>5.0271739999999996</v>
      </c>
      <c r="J308">
        <v>5.0271739999999996</v>
      </c>
      <c r="K308">
        <v>5.774457</v>
      </c>
      <c r="L308">
        <v>5.9782609999999998</v>
      </c>
      <c r="M308">
        <v>5.9782609999999998</v>
      </c>
      <c r="N308">
        <v>3.8043480000000001</v>
      </c>
      <c r="O308">
        <v>3.8043480000000001</v>
      </c>
      <c r="P308">
        <v>3.8043480000000001</v>
      </c>
      <c r="Q308">
        <v>3.8043480000000001</v>
      </c>
    </row>
    <row r="309" spans="1:17" x14ac:dyDescent="0.3">
      <c r="A309">
        <v>1200</v>
      </c>
      <c r="B309">
        <v>1.9701090000000001</v>
      </c>
      <c r="C309">
        <v>2.9891299999999998</v>
      </c>
      <c r="D309">
        <v>3.6684779999999999</v>
      </c>
      <c r="E309">
        <v>4.0081519999999999</v>
      </c>
      <c r="F309">
        <v>4.0081519999999999</v>
      </c>
      <c r="G309">
        <v>4.4836960000000001</v>
      </c>
      <c r="H309">
        <v>4.4836960000000001</v>
      </c>
      <c r="I309">
        <v>5.0271739999999996</v>
      </c>
      <c r="J309">
        <v>5.0271739999999996</v>
      </c>
      <c r="K309">
        <v>5.9782609999999998</v>
      </c>
      <c r="L309">
        <v>5.9782609999999998</v>
      </c>
      <c r="M309">
        <v>5.9782609999999998</v>
      </c>
      <c r="N309">
        <v>5.9782609999999998</v>
      </c>
      <c r="O309">
        <v>5.9782609999999998</v>
      </c>
      <c r="P309">
        <v>5.9782609999999998</v>
      </c>
      <c r="Q309">
        <v>5.9782609999999998</v>
      </c>
    </row>
    <row r="310" spans="1:17" x14ac:dyDescent="0.3">
      <c r="A310">
        <v>1400</v>
      </c>
      <c r="B310">
        <v>1.9701090000000001</v>
      </c>
      <c r="C310">
        <v>2.3097829999999999</v>
      </c>
      <c r="D310">
        <v>3.1929349999999999</v>
      </c>
      <c r="E310">
        <v>3.5326089999999999</v>
      </c>
      <c r="F310">
        <v>4.0081519999999999</v>
      </c>
      <c r="G310">
        <v>4.0081519999999999</v>
      </c>
      <c r="H310">
        <v>4.0081519999999999</v>
      </c>
      <c r="I310">
        <v>4.0760870000000002</v>
      </c>
      <c r="J310">
        <v>4.8233699999999997</v>
      </c>
      <c r="K310">
        <v>5.0271739999999996</v>
      </c>
      <c r="L310">
        <v>6.9972830000000004</v>
      </c>
      <c r="M310">
        <v>9.9864130000000007</v>
      </c>
      <c r="N310">
        <v>10.190218</v>
      </c>
      <c r="O310">
        <v>10.394022</v>
      </c>
      <c r="P310">
        <v>11.005435</v>
      </c>
      <c r="Q310">
        <v>11.684782999999999</v>
      </c>
    </row>
    <row r="311" spans="1:17" x14ac:dyDescent="0.3">
      <c r="A311">
        <v>1550</v>
      </c>
      <c r="B311">
        <v>1.9701090000000001</v>
      </c>
      <c r="C311">
        <v>2.3097829999999999</v>
      </c>
      <c r="D311">
        <v>4.0081519999999999</v>
      </c>
      <c r="E311">
        <v>4.0081519999999999</v>
      </c>
      <c r="F311">
        <v>4.0081519999999999</v>
      </c>
      <c r="G311">
        <v>4.0081519999999999</v>
      </c>
      <c r="H311">
        <v>4.4836960000000001</v>
      </c>
      <c r="I311">
        <v>4.6195649999999997</v>
      </c>
      <c r="J311">
        <v>5.5027179999999998</v>
      </c>
      <c r="K311">
        <v>6.9972830000000004</v>
      </c>
      <c r="L311">
        <v>8.899457</v>
      </c>
      <c r="M311">
        <v>11.820652000000001</v>
      </c>
      <c r="N311">
        <v>11.480978</v>
      </c>
      <c r="O311">
        <v>12.228261</v>
      </c>
      <c r="P311">
        <v>12.975543999999999</v>
      </c>
      <c r="Q311">
        <v>12.975543999999999</v>
      </c>
    </row>
    <row r="312" spans="1:17" x14ac:dyDescent="0.3">
      <c r="A312">
        <v>1700</v>
      </c>
      <c r="B312">
        <v>1.9701090000000001</v>
      </c>
      <c r="C312">
        <v>2.3097829999999999</v>
      </c>
      <c r="D312">
        <v>4.0081519999999999</v>
      </c>
      <c r="E312">
        <v>4.0760870000000002</v>
      </c>
      <c r="F312">
        <v>4.0081519999999999</v>
      </c>
      <c r="G312">
        <v>4.4836960000000001</v>
      </c>
      <c r="H312">
        <v>4.8233699999999997</v>
      </c>
      <c r="I312">
        <v>6.5896739999999996</v>
      </c>
      <c r="J312">
        <v>8.6277179999999998</v>
      </c>
      <c r="K312">
        <v>9.9864130000000007</v>
      </c>
      <c r="L312">
        <v>11.820652000000001</v>
      </c>
      <c r="M312">
        <v>12.703804999999999</v>
      </c>
      <c r="N312">
        <v>13.519022</v>
      </c>
      <c r="O312">
        <v>14.198370000000001</v>
      </c>
      <c r="P312">
        <v>13.994566000000001</v>
      </c>
      <c r="Q312">
        <v>13.994566000000001</v>
      </c>
    </row>
    <row r="313" spans="1:17" x14ac:dyDescent="0.3">
      <c r="A313">
        <v>1800</v>
      </c>
      <c r="B313">
        <v>1.9701090000000001</v>
      </c>
      <c r="C313">
        <v>2.3777170000000001</v>
      </c>
      <c r="D313">
        <v>4.0081519999999999</v>
      </c>
      <c r="E313">
        <v>4.0081519999999999</v>
      </c>
      <c r="F313">
        <v>4.2798910000000001</v>
      </c>
      <c r="G313">
        <v>5.0271739999999996</v>
      </c>
      <c r="H313">
        <v>6.5217390000000002</v>
      </c>
      <c r="I313">
        <v>8.0163049999999991</v>
      </c>
      <c r="J313">
        <v>8.899457</v>
      </c>
      <c r="K313">
        <v>9.9184780000000003</v>
      </c>
      <c r="L313">
        <v>10.801631</v>
      </c>
      <c r="M313">
        <v>12.5</v>
      </c>
      <c r="N313">
        <v>12.975543999999999</v>
      </c>
      <c r="O313">
        <v>12.975543999999999</v>
      </c>
      <c r="P313">
        <v>12.975543999999999</v>
      </c>
      <c r="Q313">
        <v>12.975543999999999</v>
      </c>
    </row>
    <row r="314" spans="1:17" x14ac:dyDescent="0.3">
      <c r="A314">
        <v>2000</v>
      </c>
      <c r="B314">
        <v>1.9701090000000001</v>
      </c>
      <c r="C314">
        <v>2.1739130000000002</v>
      </c>
      <c r="D314">
        <v>3.8722829999999999</v>
      </c>
      <c r="E314">
        <v>4.8233699999999997</v>
      </c>
      <c r="F314">
        <v>5.0271739999999996</v>
      </c>
      <c r="G314">
        <v>6.5217390000000002</v>
      </c>
      <c r="H314">
        <v>8.9673909999999992</v>
      </c>
      <c r="I314">
        <v>9.5108700000000006</v>
      </c>
      <c r="J314">
        <v>9.5108700000000006</v>
      </c>
      <c r="K314">
        <v>9.1711960000000001</v>
      </c>
      <c r="L314">
        <v>9.9864130000000007</v>
      </c>
      <c r="M314">
        <v>11.005435</v>
      </c>
      <c r="N314">
        <v>12.5</v>
      </c>
      <c r="O314">
        <v>12.024457</v>
      </c>
      <c r="P314">
        <v>12.5</v>
      </c>
      <c r="Q314">
        <v>12.975543999999999</v>
      </c>
    </row>
    <row r="315" spans="1:17" x14ac:dyDescent="0.3">
      <c r="A315">
        <v>2200</v>
      </c>
      <c r="B315">
        <v>1.9701090000000001</v>
      </c>
      <c r="C315">
        <v>2.9211960000000001</v>
      </c>
      <c r="D315">
        <v>4.211957</v>
      </c>
      <c r="E315">
        <v>4.4836960000000001</v>
      </c>
      <c r="F315">
        <v>5.0271739999999996</v>
      </c>
      <c r="G315">
        <v>6.5217390000000002</v>
      </c>
      <c r="H315">
        <v>10.529892</v>
      </c>
      <c r="I315">
        <v>11.480978</v>
      </c>
      <c r="J315">
        <v>12.024457</v>
      </c>
      <c r="K315">
        <v>12.771739</v>
      </c>
      <c r="L315">
        <v>13.519022</v>
      </c>
      <c r="M315">
        <v>12.024457</v>
      </c>
      <c r="N315">
        <v>11.073370000000001</v>
      </c>
      <c r="O315">
        <v>12.5</v>
      </c>
      <c r="P315">
        <v>13.179347999999999</v>
      </c>
      <c r="Q315">
        <v>13.790761</v>
      </c>
    </row>
    <row r="316" spans="1:17" x14ac:dyDescent="0.3">
      <c r="A316">
        <v>2400</v>
      </c>
      <c r="B316">
        <v>1.9701090000000001</v>
      </c>
      <c r="C316">
        <v>2.7173910000000001</v>
      </c>
      <c r="D316">
        <v>4.0760870000000002</v>
      </c>
      <c r="E316">
        <v>5.0271739999999996</v>
      </c>
      <c r="F316">
        <v>5.0271739999999996</v>
      </c>
      <c r="G316">
        <v>6.5217390000000002</v>
      </c>
      <c r="H316">
        <v>10.529892</v>
      </c>
      <c r="I316">
        <v>12.024457</v>
      </c>
      <c r="J316">
        <v>13.179347999999999</v>
      </c>
      <c r="K316">
        <v>15.013586999999999</v>
      </c>
      <c r="L316">
        <v>13.519022</v>
      </c>
      <c r="M316">
        <v>11.005435</v>
      </c>
      <c r="N316">
        <v>12.024457</v>
      </c>
      <c r="O316">
        <v>12.703804999999999</v>
      </c>
      <c r="P316">
        <v>12.907609000000001</v>
      </c>
      <c r="Q316">
        <v>13.519022</v>
      </c>
    </row>
    <row r="317" spans="1:17" x14ac:dyDescent="0.3">
      <c r="A317">
        <v>2600</v>
      </c>
      <c r="B317">
        <v>1.9701090000000001</v>
      </c>
      <c r="C317">
        <v>3.6005440000000002</v>
      </c>
      <c r="D317">
        <v>4.211957</v>
      </c>
      <c r="E317">
        <v>5.5027179999999998</v>
      </c>
      <c r="F317">
        <v>6.5217390000000002</v>
      </c>
      <c r="G317">
        <v>8.0163049999999991</v>
      </c>
      <c r="H317">
        <v>9.9864130000000007</v>
      </c>
      <c r="I317">
        <v>13.519022</v>
      </c>
      <c r="J317">
        <v>13.519022</v>
      </c>
      <c r="K317">
        <v>15.013586999999999</v>
      </c>
      <c r="L317">
        <v>13.519022</v>
      </c>
      <c r="M317">
        <v>11.277174</v>
      </c>
      <c r="N317">
        <v>11.005435</v>
      </c>
      <c r="O317">
        <v>11.209239</v>
      </c>
      <c r="P317">
        <v>11.413043999999999</v>
      </c>
      <c r="Q317">
        <v>11.888586999999999</v>
      </c>
    </row>
    <row r="318" spans="1:17" x14ac:dyDescent="0.3">
      <c r="A318">
        <v>2800</v>
      </c>
      <c r="B318">
        <v>1.9701090000000001</v>
      </c>
      <c r="C318">
        <v>3.6005440000000002</v>
      </c>
      <c r="D318">
        <v>4.211957</v>
      </c>
      <c r="E318">
        <v>5.5027179999999998</v>
      </c>
      <c r="F318">
        <v>8.2201090000000008</v>
      </c>
      <c r="G318">
        <v>8.4918479999999992</v>
      </c>
      <c r="H318">
        <v>8.9673909999999992</v>
      </c>
      <c r="I318">
        <v>12.024457</v>
      </c>
      <c r="J318">
        <v>13.994566000000001</v>
      </c>
      <c r="K318">
        <v>13.994566000000001</v>
      </c>
      <c r="L318">
        <v>12.975543999999999</v>
      </c>
      <c r="M318">
        <v>11.277174</v>
      </c>
      <c r="N318">
        <v>10.326086999999999</v>
      </c>
      <c r="O318">
        <v>10.326086999999999</v>
      </c>
      <c r="P318">
        <v>10.394022</v>
      </c>
      <c r="Q318">
        <v>11.413043999999999</v>
      </c>
    </row>
    <row r="319" spans="1:17" x14ac:dyDescent="0.3">
      <c r="A319">
        <v>2900</v>
      </c>
      <c r="B319">
        <v>1.9701090000000001</v>
      </c>
      <c r="C319">
        <v>5.0271739999999996</v>
      </c>
      <c r="D319">
        <v>4.6195649999999997</v>
      </c>
      <c r="E319">
        <v>5.5027179999999998</v>
      </c>
      <c r="F319">
        <v>6.9972830000000004</v>
      </c>
      <c r="G319">
        <v>8.2880439999999993</v>
      </c>
      <c r="H319">
        <v>8.9673909999999992</v>
      </c>
      <c r="I319">
        <v>12.5</v>
      </c>
      <c r="J319">
        <v>12.024457</v>
      </c>
      <c r="K319">
        <v>11.005435</v>
      </c>
      <c r="L319">
        <v>11.005435</v>
      </c>
      <c r="M319">
        <v>9.3070649999999997</v>
      </c>
      <c r="N319">
        <v>9.3070649999999997</v>
      </c>
      <c r="O319">
        <v>9.7826090000000008</v>
      </c>
      <c r="P319">
        <v>9.5108700000000006</v>
      </c>
      <c r="Q319">
        <v>9.9864130000000007</v>
      </c>
    </row>
    <row r="320" spans="1:17" x14ac:dyDescent="0.3">
      <c r="A320">
        <v>3000</v>
      </c>
      <c r="B320">
        <v>1.9701090000000001</v>
      </c>
      <c r="C320">
        <v>5.0271739999999996</v>
      </c>
      <c r="D320">
        <v>5.9782609999999998</v>
      </c>
      <c r="E320">
        <v>5.9782609999999998</v>
      </c>
      <c r="F320">
        <v>5.9782609999999998</v>
      </c>
      <c r="G320">
        <v>7.4728260000000004</v>
      </c>
      <c r="H320">
        <v>9.5108700000000006</v>
      </c>
      <c r="I320">
        <v>11.005435</v>
      </c>
      <c r="J320">
        <v>12.024457</v>
      </c>
      <c r="K320">
        <v>11.005435</v>
      </c>
      <c r="L320">
        <v>11.005435</v>
      </c>
      <c r="M320">
        <v>8.4918479999999992</v>
      </c>
      <c r="N320">
        <v>6.3179350000000003</v>
      </c>
      <c r="O320">
        <v>6.9972830000000004</v>
      </c>
      <c r="P320">
        <v>8.0163049999999991</v>
      </c>
      <c r="Q320">
        <v>8.9673909999999992</v>
      </c>
    </row>
    <row r="321" spans="1:17" x14ac:dyDescent="0.3">
      <c r="A321">
        <v>3200</v>
      </c>
      <c r="B321">
        <v>1.9701090000000001</v>
      </c>
      <c r="C321">
        <v>5.0271739999999996</v>
      </c>
      <c r="D321">
        <v>5.9782609999999998</v>
      </c>
      <c r="E321">
        <v>5.9782609999999998</v>
      </c>
      <c r="F321">
        <v>5.9782609999999998</v>
      </c>
      <c r="G321">
        <v>5.9782609999999998</v>
      </c>
      <c r="H321">
        <v>5.9782609999999998</v>
      </c>
      <c r="I321">
        <v>6.9972830000000004</v>
      </c>
      <c r="J321">
        <v>6.9972830000000004</v>
      </c>
      <c r="K321">
        <v>6.5217390000000002</v>
      </c>
      <c r="L321">
        <v>5.5027179999999998</v>
      </c>
      <c r="M321">
        <v>5.5027179999999998</v>
      </c>
      <c r="N321">
        <v>5.9782609999999998</v>
      </c>
      <c r="O321">
        <v>5.9782609999999998</v>
      </c>
      <c r="P321">
        <v>6.5217390000000002</v>
      </c>
      <c r="Q321">
        <v>6.5217390000000002</v>
      </c>
    </row>
    <row r="322" spans="1:17" x14ac:dyDescent="0.3">
      <c r="A322">
        <v>3300</v>
      </c>
      <c r="B322">
        <v>1.9701090000000001</v>
      </c>
      <c r="C322">
        <v>5.0271739999999996</v>
      </c>
      <c r="D322">
        <v>5.9782609999999998</v>
      </c>
      <c r="E322">
        <v>5.9782609999999998</v>
      </c>
      <c r="F322">
        <v>5.9782609999999998</v>
      </c>
      <c r="G322">
        <v>5.5027179999999998</v>
      </c>
      <c r="H322">
        <v>5.0271739999999996</v>
      </c>
      <c r="I322">
        <v>5.5027179999999998</v>
      </c>
      <c r="J322">
        <v>5.5027179999999998</v>
      </c>
      <c r="K322">
        <v>5.0271739999999996</v>
      </c>
      <c r="L322">
        <v>5.0271739999999996</v>
      </c>
      <c r="M322">
        <v>1.9701090000000001</v>
      </c>
      <c r="N322">
        <v>0</v>
      </c>
      <c r="O322">
        <v>0</v>
      </c>
      <c r="P322">
        <v>0</v>
      </c>
      <c r="Q322">
        <v>0</v>
      </c>
    </row>
    <row r="323" spans="1:17" x14ac:dyDescent="0.3">
      <c r="A323">
        <v>3500</v>
      </c>
      <c r="B323">
        <v>1.9701090000000001</v>
      </c>
      <c r="C323">
        <v>5.0271739999999996</v>
      </c>
      <c r="D323">
        <v>5.9782609999999998</v>
      </c>
      <c r="E323">
        <v>5.9782609999999998</v>
      </c>
      <c r="F323">
        <v>5.9782609999999998</v>
      </c>
      <c r="G323">
        <v>5.5027179999999998</v>
      </c>
      <c r="H323">
        <v>5.5027179999999998</v>
      </c>
      <c r="I323">
        <v>5.5027179999999998</v>
      </c>
      <c r="J323">
        <v>5.5027179999999998</v>
      </c>
      <c r="K323">
        <v>5.5027179999999998</v>
      </c>
      <c r="L323">
        <v>5.5027179999999998</v>
      </c>
      <c r="M323">
        <v>1.9701090000000001</v>
      </c>
      <c r="N323">
        <v>0</v>
      </c>
      <c r="O323">
        <v>0</v>
      </c>
      <c r="P323">
        <v>0</v>
      </c>
      <c r="Q323">
        <v>0</v>
      </c>
    </row>
    <row r="325" spans="1:17" x14ac:dyDescent="0.3">
      <c r="A325" t="s">
        <v>43</v>
      </c>
      <c r="B325" t="s">
        <v>44</v>
      </c>
    </row>
    <row r="326" spans="1:17" x14ac:dyDescent="0.3">
      <c r="A326" t="s">
        <v>3</v>
      </c>
      <c r="B326" t="s">
        <v>6</v>
      </c>
    </row>
    <row r="327" spans="1:17" x14ac:dyDescent="0.3">
      <c r="A327">
        <v>1</v>
      </c>
      <c r="B327">
        <v>620</v>
      </c>
    </row>
    <row r="328" spans="1:17" x14ac:dyDescent="0.3">
      <c r="A328">
        <v>2</v>
      </c>
      <c r="B328">
        <v>650</v>
      </c>
    </row>
    <row r="329" spans="1:17" x14ac:dyDescent="0.3">
      <c r="A329">
        <v>3</v>
      </c>
      <c r="B329">
        <v>800</v>
      </c>
    </row>
    <row r="330" spans="1:17" x14ac:dyDescent="0.3">
      <c r="A330">
        <v>4</v>
      </c>
      <c r="B330">
        <v>1000</v>
      </c>
    </row>
    <row r="331" spans="1:17" x14ac:dyDescent="0.3">
      <c r="A331">
        <v>5</v>
      </c>
      <c r="B331">
        <v>1200</v>
      </c>
    </row>
    <row r="332" spans="1:17" x14ac:dyDescent="0.3">
      <c r="A332">
        <v>6</v>
      </c>
      <c r="B332">
        <v>1400</v>
      </c>
    </row>
    <row r="333" spans="1:17" x14ac:dyDescent="0.3">
      <c r="A333">
        <v>7</v>
      </c>
      <c r="B333">
        <v>1550</v>
      </c>
    </row>
    <row r="334" spans="1:17" x14ac:dyDescent="0.3">
      <c r="A334">
        <v>8</v>
      </c>
      <c r="B334">
        <v>1700</v>
      </c>
    </row>
    <row r="335" spans="1:17" x14ac:dyDescent="0.3">
      <c r="A335">
        <v>9</v>
      </c>
      <c r="B335">
        <v>1800</v>
      </c>
    </row>
    <row r="336" spans="1:17" x14ac:dyDescent="0.3">
      <c r="A336">
        <v>10</v>
      </c>
      <c r="B336">
        <v>2000</v>
      </c>
    </row>
    <row r="337" spans="1:2" x14ac:dyDescent="0.3">
      <c r="A337">
        <v>11</v>
      </c>
      <c r="B337">
        <v>2200</v>
      </c>
    </row>
    <row r="338" spans="1:2" x14ac:dyDescent="0.3">
      <c r="A338">
        <v>12</v>
      </c>
      <c r="B338">
        <v>2400</v>
      </c>
    </row>
    <row r="339" spans="1:2" x14ac:dyDescent="0.3">
      <c r="A339">
        <v>13</v>
      </c>
      <c r="B339">
        <v>2600</v>
      </c>
    </row>
    <row r="340" spans="1:2" x14ac:dyDescent="0.3">
      <c r="A340">
        <v>14</v>
      </c>
      <c r="B340">
        <v>2800</v>
      </c>
    </row>
    <row r="341" spans="1:2" x14ac:dyDescent="0.3">
      <c r="A341">
        <v>15</v>
      </c>
      <c r="B341">
        <v>2900</v>
      </c>
    </row>
    <row r="342" spans="1:2" x14ac:dyDescent="0.3">
      <c r="A342">
        <v>16</v>
      </c>
      <c r="B342">
        <v>3000</v>
      </c>
    </row>
    <row r="343" spans="1:2" x14ac:dyDescent="0.3">
      <c r="A343">
        <v>17</v>
      </c>
      <c r="B343">
        <v>3200</v>
      </c>
    </row>
    <row r="344" spans="1:2" x14ac:dyDescent="0.3">
      <c r="A344">
        <v>18</v>
      </c>
      <c r="B344">
        <v>3300</v>
      </c>
    </row>
    <row r="345" spans="1:2" x14ac:dyDescent="0.3">
      <c r="A345">
        <v>19</v>
      </c>
      <c r="B345">
        <v>3500</v>
      </c>
    </row>
    <row r="347" spans="1:2" x14ac:dyDescent="0.3">
      <c r="A347" t="s">
        <v>45</v>
      </c>
      <c r="B347" t="s">
        <v>46</v>
      </c>
    </row>
    <row r="348" spans="1:2" x14ac:dyDescent="0.3">
      <c r="A348" t="s">
        <v>3</v>
      </c>
      <c r="B348" t="s">
        <v>16</v>
      </c>
    </row>
    <row r="349" spans="1:2" x14ac:dyDescent="0.3">
      <c r="A349">
        <v>1</v>
      </c>
      <c r="B349">
        <v>0</v>
      </c>
    </row>
    <row r="350" spans="1:2" x14ac:dyDescent="0.3">
      <c r="A350">
        <v>2</v>
      </c>
      <c r="B350">
        <v>9.9864130000000007</v>
      </c>
    </row>
    <row r="351" spans="1:2" x14ac:dyDescent="0.3">
      <c r="A351">
        <v>3</v>
      </c>
      <c r="B351">
        <v>19.972826000000001</v>
      </c>
    </row>
    <row r="352" spans="1:2" x14ac:dyDescent="0.3">
      <c r="A352">
        <v>4</v>
      </c>
      <c r="B352">
        <v>30.027175</v>
      </c>
    </row>
    <row r="353" spans="1:17" x14ac:dyDescent="0.3">
      <c r="A353">
        <v>5</v>
      </c>
      <c r="B353">
        <v>44.972827000000002</v>
      </c>
    </row>
    <row r="354" spans="1:17" x14ac:dyDescent="0.3">
      <c r="A354">
        <v>6</v>
      </c>
      <c r="B354">
        <v>55.027175</v>
      </c>
    </row>
    <row r="355" spans="1:17" x14ac:dyDescent="0.3">
      <c r="A355">
        <v>7</v>
      </c>
      <c r="B355">
        <v>65.013587999999999</v>
      </c>
    </row>
    <row r="356" spans="1:17" x14ac:dyDescent="0.3">
      <c r="A356">
        <v>8</v>
      </c>
      <c r="B356">
        <v>75.000001999999995</v>
      </c>
    </row>
    <row r="357" spans="1:17" x14ac:dyDescent="0.3">
      <c r="A357">
        <v>9</v>
      </c>
      <c r="B357">
        <v>84.986414999999994</v>
      </c>
    </row>
    <row r="358" spans="1:17" x14ac:dyDescent="0.3">
      <c r="A358">
        <v>10</v>
      </c>
      <c r="B358">
        <v>94.972828000000007</v>
      </c>
    </row>
    <row r="359" spans="1:17" x14ac:dyDescent="0.3">
      <c r="A359">
        <v>11</v>
      </c>
      <c r="B359">
        <v>109.98641499999999</v>
      </c>
    </row>
    <row r="360" spans="1:17" x14ac:dyDescent="0.3">
      <c r="A360">
        <v>12</v>
      </c>
      <c r="B360">
        <v>119.972829</v>
      </c>
    </row>
    <row r="361" spans="1:17" x14ac:dyDescent="0.3">
      <c r="A361">
        <v>13</v>
      </c>
      <c r="B361">
        <v>125.00000300000001</v>
      </c>
    </row>
    <row r="362" spans="1:17" x14ac:dyDescent="0.3">
      <c r="A362">
        <v>14</v>
      </c>
      <c r="B362">
        <v>130.02717699999999</v>
      </c>
    </row>
    <row r="363" spans="1:17" x14ac:dyDescent="0.3">
      <c r="A363">
        <v>15</v>
      </c>
      <c r="B363">
        <v>134.98641599999999</v>
      </c>
    </row>
    <row r="364" spans="1:17" x14ac:dyDescent="0.3">
      <c r="A364">
        <v>16</v>
      </c>
      <c r="B364">
        <v>140.01358999999999</v>
      </c>
    </row>
    <row r="366" spans="1:17" x14ac:dyDescent="0.3">
      <c r="A366" t="s">
        <v>47</v>
      </c>
      <c r="B366" t="s">
        <v>48</v>
      </c>
    </row>
    <row r="367" spans="1:17" x14ac:dyDescent="0.3">
      <c r="B367" t="s">
        <v>26</v>
      </c>
    </row>
    <row r="368" spans="1:17" x14ac:dyDescent="0.3">
      <c r="A368" t="s">
        <v>22</v>
      </c>
      <c r="B368">
        <v>0</v>
      </c>
      <c r="C368">
        <v>10</v>
      </c>
      <c r="D368">
        <v>20</v>
      </c>
      <c r="E368">
        <v>30</v>
      </c>
      <c r="F368">
        <v>45</v>
      </c>
      <c r="G368">
        <v>55</v>
      </c>
      <c r="H368">
        <v>65</v>
      </c>
      <c r="I368">
        <v>75</v>
      </c>
      <c r="J368">
        <v>85</v>
      </c>
      <c r="K368">
        <v>95</v>
      </c>
      <c r="L368">
        <v>110</v>
      </c>
      <c r="M368">
        <v>120</v>
      </c>
      <c r="N368">
        <v>125</v>
      </c>
      <c r="O368">
        <v>130</v>
      </c>
      <c r="P368">
        <v>135</v>
      </c>
      <c r="Q368">
        <v>140</v>
      </c>
    </row>
    <row r="369" spans="1:17" x14ac:dyDescent="0.3">
      <c r="A369">
        <v>620</v>
      </c>
      <c r="B369">
        <v>1.9701090000000001</v>
      </c>
      <c r="C369">
        <v>1.9701090000000001</v>
      </c>
      <c r="D369">
        <v>1.9701090000000001</v>
      </c>
      <c r="E369">
        <v>2.9891299999999998</v>
      </c>
      <c r="F369">
        <v>2.9891299999999998</v>
      </c>
      <c r="G369">
        <v>5.0271739999999996</v>
      </c>
      <c r="H369">
        <v>5.0271739999999996</v>
      </c>
      <c r="I369">
        <v>5.9782609999999998</v>
      </c>
      <c r="J369">
        <v>8.0163049999999991</v>
      </c>
      <c r="K369">
        <v>8.0163049999999991</v>
      </c>
      <c r="L369">
        <v>8.0163049999999991</v>
      </c>
      <c r="M369">
        <v>4.2798910000000001</v>
      </c>
      <c r="N369">
        <v>4.2798910000000001</v>
      </c>
      <c r="O369">
        <v>4.2798910000000001</v>
      </c>
      <c r="P369">
        <v>4.2798910000000001</v>
      </c>
      <c r="Q369">
        <v>4.2798910000000001</v>
      </c>
    </row>
    <row r="370" spans="1:17" x14ac:dyDescent="0.3">
      <c r="A370">
        <v>650</v>
      </c>
      <c r="B370">
        <v>1.9701090000000001</v>
      </c>
      <c r="C370">
        <v>1.9701090000000001</v>
      </c>
      <c r="D370">
        <v>1.9701090000000001</v>
      </c>
      <c r="E370">
        <v>2.9891299999999998</v>
      </c>
      <c r="F370">
        <v>4.0081519999999999</v>
      </c>
      <c r="G370">
        <v>5.0271739999999996</v>
      </c>
      <c r="H370">
        <v>5.0271739999999996</v>
      </c>
      <c r="I370">
        <v>5.0271739999999996</v>
      </c>
      <c r="J370">
        <v>5.0271739999999996</v>
      </c>
      <c r="K370">
        <v>5.0271739999999996</v>
      </c>
      <c r="L370">
        <v>4.2798910000000001</v>
      </c>
      <c r="M370">
        <v>4.4157609999999998</v>
      </c>
      <c r="N370">
        <v>4.2798910000000001</v>
      </c>
      <c r="O370">
        <v>4.2798910000000001</v>
      </c>
      <c r="P370">
        <v>4.2798910000000001</v>
      </c>
      <c r="Q370">
        <v>4.2798910000000001</v>
      </c>
    </row>
    <row r="371" spans="1:17" x14ac:dyDescent="0.3">
      <c r="A371">
        <v>800</v>
      </c>
      <c r="B371">
        <v>1.9701090000000001</v>
      </c>
      <c r="C371">
        <v>2.9891299999999998</v>
      </c>
      <c r="D371">
        <v>4.0760870000000002</v>
      </c>
      <c r="E371">
        <v>3.6684779999999999</v>
      </c>
      <c r="F371">
        <v>3.6684779999999999</v>
      </c>
      <c r="G371">
        <v>5.0271739999999996</v>
      </c>
      <c r="H371">
        <v>5.0271739999999996</v>
      </c>
      <c r="I371">
        <v>5.0271739999999996</v>
      </c>
      <c r="J371">
        <v>5.0271739999999996</v>
      </c>
      <c r="K371">
        <v>5.0271739999999996</v>
      </c>
      <c r="L371">
        <v>3.6684779999999999</v>
      </c>
      <c r="M371">
        <v>5.2309780000000003</v>
      </c>
      <c r="N371">
        <v>3.6684779999999999</v>
      </c>
      <c r="O371">
        <v>3.6684779999999999</v>
      </c>
      <c r="P371">
        <v>3.6684779999999999</v>
      </c>
      <c r="Q371">
        <v>3.6684779999999999</v>
      </c>
    </row>
    <row r="372" spans="1:17" x14ac:dyDescent="0.3">
      <c r="A372">
        <v>1000</v>
      </c>
      <c r="B372">
        <v>1.9701090000000001</v>
      </c>
      <c r="C372">
        <v>3.6005440000000002</v>
      </c>
      <c r="D372">
        <v>3.6684779999999999</v>
      </c>
      <c r="E372">
        <v>3.8722829999999999</v>
      </c>
      <c r="F372">
        <v>3.8722829999999999</v>
      </c>
      <c r="G372">
        <v>5.9782609999999998</v>
      </c>
      <c r="H372">
        <v>5.0271739999999996</v>
      </c>
      <c r="I372">
        <v>5.0271739999999996</v>
      </c>
      <c r="J372">
        <v>5.9782609999999998</v>
      </c>
      <c r="K372">
        <v>8.9673909999999992</v>
      </c>
      <c r="L372">
        <v>9.9864130000000007</v>
      </c>
      <c r="M372">
        <v>5.9782609999999998</v>
      </c>
      <c r="N372">
        <v>3.8043480000000001</v>
      </c>
      <c r="O372">
        <v>3.8043480000000001</v>
      </c>
      <c r="P372">
        <v>3.8043480000000001</v>
      </c>
      <c r="Q372">
        <v>3.8043480000000001</v>
      </c>
    </row>
    <row r="373" spans="1:17" x14ac:dyDescent="0.3">
      <c r="A373">
        <v>1200</v>
      </c>
      <c r="B373">
        <v>1.9701090000000001</v>
      </c>
      <c r="C373">
        <v>2.9891299999999998</v>
      </c>
      <c r="D373">
        <v>3.6684779999999999</v>
      </c>
      <c r="E373">
        <v>5.0271739999999996</v>
      </c>
      <c r="F373">
        <v>5.0271739999999996</v>
      </c>
      <c r="G373">
        <v>5.9782609999999998</v>
      </c>
      <c r="H373">
        <v>5.9782609999999998</v>
      </c>
      <c r="I373">
        <v>4.0081519999999999</v>
      </c>
      <c r="J373">
        <v>5.9782609999999998</v>
      </c>
      <c r="K373">
        <v>9.9864130000000007</v>
      </c>
      <c r="L373">
        <v>9.9864130000000007</v>
      </c>
      <c r="M373">
        <v>5.9782609999999998</v>
      </c>
      <c r="N373">
        <v>5.9782609999999998</v>
      </c>
      <c r="O373">
        <v>5.9782609999999998</v>
      </c>
      <c r="P373">
        <v>5.9782609999999998</v>
      </c>
      <c r="Q373">
        <v>5.9782609999999998</v>
      </c>
    </row>
    <row r="374" spans="1:17" x14ac:dyDescent="0.3">
      <c r="A374">
        <v>1400</v>
      </c>
      <c r="B374">
        <v>1.9701090000000001</v>
      </c>
      <c r="C374">
        <v>2.3097829999999999</v>
      </c>
      <c r="D374">
        <v>3.1929349999999999</v>
      </c>
      <c r="E374">
        <v>4.0081519999999999</v>
      </c>
      <c r="F374">
        <v>5.0271739999999996</v>
      </c>
      <c r="G374">
        <v>6.9293480000000001</v>
      </c>
      <c r="H374">
        <v>8.0163049999999991</v>
      </c>
      <c r="I374">
        <v>5.9782609999999998</v>
      </c>
      <c r="J374">
        <v>5.9782609999999998</v>
      </c>
      <c r="K374">
        <v>6.9972830000000004</v>
      </c>
      <c r="L374">
        <v>8.9673909999999992</v>
      </c>
      <c r="M374">
        <v>9.9864130000000007</v>
      </c>
      <c r="N374">
        <v>10.190218</v>
      </c>
      <c r="O374">
        <v>10.394022</v>
      </c>
      <c r="P374">
        <v>11.005435</v>
      </c>
      <c r="Q374">
        <v>11.684782999999999</v>
      </c>
    </row>
    <row r="375" spans="1:17" x14ac:dyDescent="0.3">
      <c r="A375">
        <v>1550</v>
      </c>
      <c r="B375">
        <v>1.9701090000000001</v>
      </c>
      <c r="C375">
        <v>2.3097829999999999</v>
      </c>
      <c r="D375">
        <v>4.211957</v>
      </c>
      <c r="E375">
        <v>4.2798910000000001</v>
      </c>
      <c r="F375">
        <v>5.5706519999999999</v>
      </c>
      <c r="G375">
        <v>6.5217390000000002</v>
      </c>
      <c r="H375">
        <v>8.0163049999999991</v>
      </c>
      <c r="I375">
        <v>6.9972830000000004</v>
      </c>
      <c r="J375">
        <v>7.4728260000000004</v>
      </c>
      <c r="K375">
        <v>8.0163049999999991</v>
      </c>
      <c r="L375">
        <v>8.2201090000000008</v>
      </c>
      <c r="M375">
        <v>11.005435</v>
      </c>
      <c r="N375">
        <v>11.480978</v>
      </c>
      <c r="O375">
        <v>12.228261</v>
      </c>
      <c r="P375">
        <v>12.975543999999999</v>
      </c>
      <c r="Q375">
        <v>12.975543999999999</v>
      </c>
    </row>
    <row r="376" spans="1:17" x14ac:dyDescent="0.3">
      <c r="A376">
        <v>1700</v>
      </c>
      <c r="B376">
        <v>1.9701090000000001</v>
      </c>
      <c r="C376">
        <v>2.3097829999999999</v>
      </c>
      <c r="D376">
        <v>2.785326</v>
      </c>
      <c r="E376">
        <v>4.0760870000000002</v>
      </c>
      <c r="F376">
        <v>4.6195649999999997</v>
      </c>
      <c r="G376">
        <v>5.0271739999999996</v>
      </c>
      <c r="H376">
        <v>8.9673909999999992</v>
      </c>
      <c r="I376">
        <v>8.9673909999999992</v>
      </c>
      <c r="J376">
        <v>8.9673909999999992</v>
      </c>
      <c r="K376">
        <v>8.9673909999999992</v>
      </c>
      <c r="L376">
        <v>7.4728260000000004</v>
      </c>
      <c r="M376">
        <v>12.228261</v>
      </c>
      <c r="N376">
        <v>13.519022</v>
      </c>
      <c r="O376">
        <v>14.198370000000001</v>
      </c>
      <c r="P376">
        <v>13.994566000000001</v>
      </c>
      <c r="Q376">
        <v>13.994566000000001</v>
      </c>
    </row>
    <row r="377" spans="1:17" x14ac:dyDescent="0.3">
      <c r="A377">
        <v>1800</v>
      </c>
      <c r="B377">
        <v>1.9701090000000001</v>
      </c>
      <c r="C377">
        <v>2.3777170000000001</v>
      </c>
      <c r="D377">
        <v>4.0081519999999999</v>
      </c>
      <c r="E377">
        <v>4.4836960000000001</v>
      </c>
      <c r="F377">
        <v>5.5027179999999998</v>
      </c>
      <c r="G377">
        <v>6.5217390000000002</v>
      </c>
      <c r="H377">
        <v>7.4728260000000004</v>
      </c>
      <c r="I377">
        <v>8.9673909999999992</v>
      </c>
      <c r="J377">
        <v>9.1711960000000001</v>
      </c>
      <c r="K377">
        <v>9.9184780000000003</v>
      </c>
      <c r="L377">
        <v>10.801631</v>
      </c>
      <c r="M377">
        <v>12.5</v>
      </c>
      <c r="N377">
        <v>13.994566000000001</v>
      </c>
      <c r="O377">
        <v>14.470109000000001</v>
      </c>
      <c r="P377">
        <v>13.994566000000001</v>
      </c>
      <c r="Q377">
        <v>13.994566000000001</v>
      </c>
    </row>
    <row r="378" spans="1:17" x14ac:dyDescent="0.3">
      <c r="A378">
        <v>2000</v>
      </c>
      <c r="B378">
        <v>1.9701090000000001</v>
      </c>
      <c r="C378">
        <v>2.1739130000000002</v>
      </c>
      <c r="D378">
        <v>3.8722829999999999</v>
      </c>
      <c r="E378">
        <v>4.8233699999999997</v>
      </c>
      <c r="F378">
        <v>6.5217390000000002</v>
      </c>
      <c r="G378">
        <v>7.6766310000000004</v>
      </c>
      <c r="H378">
        <v>8.6277179999999998</v>
      </c>
      <c r="I378">
        <v>8.4239130000000007</v>
      </c>
      <c r="J378">
        <v>8.2201090000000008</v>
      </c>
      <c r="K378">
        <v>8.8315219999999997</v>
      </c>
      <c r="L378">
        <v>9.5788049999999991</v>
      </c>
      <c r="M378">
        <v>10.597826</v>
      </c>
      <c r="N378">
        <v>12.228261</v>
      </c>
      <c r="O378">
        <v>12.024457</v>
      </c>
      <c r="P378">
        <v>12.5</v>
      </c>
      <c r="Q378">
        <v>12.975543999999999</v>
      </c>
    </row>
    <row r="379" spans="1:17" x14ac:dyDescent="0.3">
      <c r="A379">
        <v>2200</v>
      </c>
      <c r="B379">
        <v>1.9701090000000001</v>
      </c>
      <c r="C379">
        <v>2.9211960000000001</v>
      </c>
      <c r="D379">
        <v>4.211957</v>
      </c>
      <c r="E379">
        <v>5.2309780000000003</v>
      </c>
      <c r="F379">
        <v>6.9972830000000004</v>
      </c>
      <c r="G379">
        <v>9.375</v>
      </c>
      <c r="H379">
        <v>10.529892</v>
      </c>
      <c r="I379">
        <v>11.005435</v>
      </c>
      <c r="J379">
        <v>9.5788049999999991</v>
      </c>
      <c r="K379">
        <v>9.375</v>
      </c>
      <c r="L379">
        <v>9.375</v>
      </c>
      <c r="M379">
        <v>10.801631</v>
      </c>
      <c r="N379">
        <v>11.073370000000001</v>
      </c>
      <c r="O379">
        <v>12.024457</v>
      </c>
      <c r="P379">
        <v>12.771739</v>
      </c>
      <c r="Q379">
        <v>13.315218</v>
      </c>
    </row>
    <row r="380" spans="1:17" x14ac:dyDescent="0.3">
      <c r="A380">
        <v>2400</v>
      </c>
      <c r="B380">
        <v>1.9701090000000001</v>
      </c>
      <c r="C380">
        <v>2.7173910000000001</v>
      </c>
      <c r="D380">
        <v>4.0760870000000002</v>
      </c>
      <c r="E380">
        <v>5.2309780000000003</v>
      </c>
      <c r="F380">
        <v>6.9972830000000004</v>
      </c>
      <c r="G380">
        <v>9.3070649999999997</v>
      </c>
      <c r="H380">
        <v>12.024457</v>
      </c>
      <c r="I380">
        <v>12.024457</v>
      </c>
      <c r="J380">
        <v>11.005435</v>
      </c>
      <c r="K380">
        <v>10.529892</v>
      </c>
      <c r="L380">
        <v>11.005435</v>
      </c>
      <c r="M380">
        <v>11.005435</v>
      </c>
      <c r="N380">
        <v>11.616847999999999</v>
      </c>
      <c r="O380">
        <v>12.296196</v>
      </c>
      <c r="P380">
        <v>12.771739</v>
      </c>
      <c r="Q380">
        <v>13.111413000000001</v>
      </c>
    </row>
    <row r="381" spans="1:17" x14ac:dyDescent="0.3">
      <c r="A381">
        <v>2600</v>
      </c>
      <c r="B381">
        <v>1.9701090000000001</v>
      </c>
      <c r="C381">
        <v>4.4836960000000001</v>
      </c>
      <c r="D381">
        <v>5.9782609999999998</v>
      </c>
      <c r="E381">
        <v>5.9782609999999998</v>
      </c>
      <c r="F381">
        <v>7.4728260000000004</v>
      </c>
      <c r="G381">
        <v>8.9673909999999992</v>
      </c>
      <c r="H381">
        <v>12.024457</v>
      </c>
      <c r="I381">
        <v>12.024457</v>
      </c>
      <c r="J381">
        <v>10.529892</v>
      </c>
      <c r="K381">
        <v>9.9864130000000007</v>
      </c>
      <c r="L381">
        <v>11.005435</v>
      </c>
      <c r="M381">
        <v>11.277174</v>
      </c>
      <c r="N381">
        <v>10.529892</v>
      </c>
      <c r="O381">
        <v>10.733696</v>
      </c>
      <c r="P381">
        <v>11.005435</v>
      </c>
      <c r="Q381">
        <v>11.480978</v>
      </c>
    </row>
    <row r="382" spans="1:17" x14ac:dyDescent="0.3">
      <c r="A382">
        <v>2800</v>
      </c>
      <c r="B382">
        <v>1.9701090000000001</v>
      </c>
      <c r="C382">
        <v>5.0271739999999996</v>
      </c>
      <c r="D382">
        <v>5.9782609999999998</v>
      </c>
      <c r="E382">
        <v>5.9782609999999998</v>
      </c>
      <c r="F382">
        <v>8.2201090000000008</v>
      </c>
      <c r="G382">
        <v>8.9673909999999992</v>
      </c>
      <c r="H382">
        <v>12.024457</v>
      </c>
      <c r="I382">
        <v>12.024457</v>
      </c>
      <c r="J382">
        <v>10.529892</v>
      </c>
      <c r="K382">
        <v>9.5108700000000006</v>
      </c>
      <c r="L382">
        <v>11.005435</v>
      </c>
      <c r="M382">
        <v>11.277174</v>
      </c>
      <c r="N382">
        <v>10.326086999999999</v>
      </c>
      <c r="O382">
        <v>10.326086999999999</v>
      </c>
      <c r="P382">
        <v>9.9864130000000007</v>
      </c>
      <c r="Q382">
        <v>11.005435</v>
      </c>
    </row>
    <row r="383" spans="1:17" x14ac:dyDescent="0.3">
      <c r="A383">
        <v>2900</v>
      </c>
      <c r="B383">
        <v>1.9701090000000001</v>
      </c>
      <c r="C383">
        <v>5.0271739999999996</v>
      </c>
      <c r="D383">
        <v>5.9782609999999998</v>
      </c>
      <c r="E383">
        <v>5.9782609999999998</v>
      </c>
      <c r="F383">
        <v>6.9972830000000004</v>
      </c>
      <c r="G383">
        <v>8.0163049999999991</v>
      </c>
      <c r="H383">
        <v>9.9864130000000007</v>
      </c>
      <c r="I383">
        <v>11.005435</v>
      </c>
      <c r="J383">
        <v>10.529892</v>
      </c>
      <c r="K383">
        <v>8.9673909999999992</v>
      </c>
      <c r="L383">
        <v>9.9864130000000007</v>
      </c>
      <c r="M383">
        <v>9.9864130000000007</v>
      </c>
      <c r="N383">
        <v>9.9864130000000007</v>
      </c>
      <c r="O383">
        <v>9.9864130000000007</v>
      </c>
      <c r="P383">
        <v>9.9864130000000007</v>
      </c>
      <c r="Q383">
        <v>9.9864130000000007</v>
      </c>
    </row>
    <row r="384" spans="1:17" x14ac:dyDescent="0.3">
      <c r="A384">
        <v>3000</v>
      </c>
      <c r="B384">
        <v>1.9701090000000001</v>
      </c>
      <c r="C384">
        <v>5.0271739999999996</v>
      </c>
      <c r="D384">
        <v>5.9782609999999998</v>
      </c>
      <c r="E384">
        <v>5.9782609999999998</v>
      </c>
      <c r="F384">
        <v>5.9782609999999998</v>
      </c>
      <c r="G384">
        <v>7.4728260000000004</v>
      </c>
      <c r="H384">
        <v>8.4918479999999992</v>
      </c>
      <c r="I384">
        <v>9.9864130000000007</v>
      </c>
      <c r="J384">
        <v>8.9673909999999992</v>
      </c>
      <c r="K384">
        <v>8.9673909999999992</v>
      </c>
      <c r="L384">
        <v>8.9673909999999992</v>
      </c>
      <c r="M384">
        <v>8.4918479999999992</v>
      </c>
      <c r="N384">
        <v>6.3179350000000003</v>
      </c>
      <c r="O384">
        <v>6.9972830000000004</v>
      </c>
      <c r="P384">
        <v>8.0163049999999991</v>
      </c>
      <c r="Q384">
        <v>8.9673909999999992</v>
      </c>
    </row>
    <row r="385" spans="1:17" x14ac:dyDescent="0.3">
      <c r="A385">
        <v>3200</v>
      </c>
      <c r="B385">
        <v>1.9701090000000001</v>
      </c>
      <c r="C385">
        <v>5.0271739999999996</v>
      </c>
      <c r="D385">
        <v>5.9782609999999998</v>
      </c>
      <c r="E385">
        <v>5.9782609999999998</v>
      </c>
      <c r="F385">
        <v>5.9782609999999998</v>
      </c>
      <c r="G385">
        <v>5.9782609999999998</v>
      </c>
      <c r="H385">
        <v>4.4836960000000001</v>
      </c>
      <c r="I385">
        <v>5.0271739999999996</v>
      </c>
      <c r="J385">
        <v>5.5027179999999998</v>
      </c>
      <c r="K385">
        <v>5.5027179999999998</v>
      </c>
      <c r="L385">
        <v>5.5027179999999998</v>
      </c>
      <c r="M385">
        <v>5.5027179999999998</v>
      </c>
      <c r="N385">
        <v>5.9782609999999998</v>
      </c>
      <c r="O385">
        <v>5.9782609999999998</v>
      </c>
      <c r="P385">
        <v>6.5217390000000002</v>
      </c>
      <c r="Q385">
        <v>6.5217390000000002</v>
      </c>
    </row>
    <row r="386" spans="1:17" x14ac:dyDescent="0.3">
      <c r="A386">
        <v>3300</v>
      </c>
      <c r="B386">
        <v>1.9701090000000001</v>
      </c>
      <c r="C386">
        <v>5.0271739999999996</v>
      </c>
      <c r="D386">
        <v>5.9782609999999998</v>
      </c>
      <c r="E386">
        <v>5.9782609999999998</v>
      </c>
      <c r="F386">
        <v>5.9782609999999998</v>
      </c>
      <c r="G386">
        <v>5.9782609999999998</v>
      </c>
      <c r="H386">
        <v>4.4836960000000001</v>
      </c>
      <c r="I386">
        <v>4.4836960000000001</v>
      </c>
      <c r="J386">
        <v>4.4836960000000001</v>
      </c>
      <c r="K386">
        <v>5.0271739999999996</v>
      </c>
      <c r="L386">
        <v>5.0271739999999996</v>
      </c>
      <c r="M386">
        <v>1.9701090000000001</v>
      </c>
      <c r="N386">
        <v>0</v>
      </c>
      <c r="O386">
        <v>0</v>
      </c>
      <c r="P386">
        <v>0</v>
      </c>
      <c r="Q386">
        <v>0</v>
      </c>
    </row>
    <row r="387" spans="1:17" x14ac:dyDescent="0.3">
      <c r="A387">
        <v>3500</v>
      </c>
      <c r="B387">
        <v>1.9701090000000001</v>
      </c>
      <c r="C387">
        <v>5.0271739999999996</v>
      </c>
      <c r="D387">
        <v>5.9782609999999998</v>
      </c>
      <c r="E387">
        <v>5.9782609999999998</v>
      </c>
      <c r="F387">
        <v>5.9782609999999998</v>
      </c>
      <c r="G387">
        <v>5.9782609999999998</v>
      </c>
      <c r="H387">
        <v>5.5027179999999998</v>
      </c>
      <c r="I387">
        <v>5.5027179999999998</v>
      </c>
      <c r="J387">
        <v>5.5027179999999998</v>
      </c>
      <c r="K387">
        <v>5.5027179999999998</v>
      </c>
      <c r="L387">
        <v>5.5027179999999998</v>
      </c>
      <c r="M387">
        <v>1.9701090000000001</v>
      </c>
      <c r="N387">
        <v>0</v>
      </c>
      <c r="O387">
        <v>0</v>
      </c>
      <c r="P387">
        <v>0</v>
      </c>
      <c r="Q387">
        <v>0</v>
      </c>
    </row>
    <row r="389" spans="1:17" x14ac:dyDescent="0.3">
      <c r="A389" t="s">
        <v>49</v>
      </c>
      <c r="B389" t="s">
        <v>50</v>
      </c>
    </row>
    <row r="390" spans="1:17" x14ac:dyDescent="0.3">
      <c r="A390" t="s">
        <v>3</v>
      </c>
      <c r="B390" t="s">
        <v>6</v>
      </c>
    </row>
    <row r="391" spans="1:17" x14ac:dyDescent="0.3">
      <c r="A391">
        <v>1</v>
      </c>
      <c r="B391">
        <v>620</v>
      </c>
    </row>
    <row r="392" spans="1:17" x14ac:dyDescent="0.3">
      <c r="A392">
        <v>2</v>
      </c>
      <c r="B392">
        <v>650</v>
      </c>
    </row>
    <row r="393" spans="1:17" x14ac:dyDescent="0.3">
      <c r="A393">
        <v>3</v>
      </c>
      <c r="B393">
        <v>800</v>
      </c>
    </row>
    <row r="394" spans="1:17" x14ac:dyDescent="0.3">
      <c r="A394">
        <v>4</v>
      </c>
      <c r="B394">
        <v>1000</v>
      </c>
    </row>
    <row r="395" spans="1:17" x14ac:dyDescent="0.3">
      <c r="A395">
        <v>5</v>
      </c>
      <c r="B395">
        <v>1200</v>
      </c>
    </row>
    <row r="396" spans="1:17" x14ac:dyDescent="0.3">
      <c r="A396">
        <v>6</v>
      </c>
      <c r="B396">
        <v>1400</v>
      </c>
    </row>
    <row r="397" spans="1:17" x14ac:dyDescent="0.3">
      <c r="A397">
        <v>7</v>
      </c>
      <c r="B397">
        <v>1550</v>
      </c>
    </row>
    <row r="398" spans="1:17" x14ac:dyDescent="0.3">
      <c r="A398">
        <v>8</v>
      </c>
      <c r="B398">
        <v>1700</v>
      </c>
    </row>
    <row r="399" spans="1:17" x14ac:dyDescent="0.3">
      <c r="A399">
        <v>9</v>
      </c>
      <c r="B399">
        <v>1800</v>
      </c>
    </row>
    <row r="400" spans="1:17" x14ac:dyDescent="0.3">
      <c r="A400">
        <v>10</v>
      </c>
      <c r="B400">
        <v>2000</v>
      </c>
    </row>
    <row r="401" spans="1:2" x14ac:dyDescent="0.3">
      <c r="A401">
        <v>11</v>
      </c>
      <c r="B401">
        <v>2200</v>
      </c>
    </row>
    <row r="402" spans="1:2" x14ac:dyDescent="0.3">
      <c r="A402">
        <v>12</v>
      </c>
      <c r="B402">
        <v>2400</v>
      </c>
    </row>
    <row r="403" spans="1:2" x14ac:dyDescent="0.3">
      <c r="A403">
        <v>13</v>
      </c>
      <c r="B403">
        <v>2600</v>
      </c>
    </row>
    <row r="404" spans="1:2" x14ac:dyDescent="0.3">
      <c r="A404">
        <v>14</v>
      </c>
      <c r="B404">
        <v>2800</v>
      </c>
    </row>
    <row r="405" spans="1:2" x14ac:dyDescent="0.3">
      <c r="A405">
        <v>15</v>
      </c>
      <c r="B405">
        <v>2900</v>
      </c>
    </row>
    <row r="406" spans="1:2" x14ac:dyDescent="0.3">
      <c r="A406">
        <v>16</v>
      </c>
      <c r="B406">
        <v>3000</v>
      </c>
    </row>
    <row r="407" spans="1:2" x14ac:dyDescent="0.3">
      <c r="A407">
        <v>17</v>
      </c>
      <c r="B407">
        <v>3200</v>
      </c>
    </row>
    <row r="408" spans="1:2" x14ac:dyDescent="0.3">
      <c r="A408">
        <v>18</v>
      </c>
      <c r="B408">
        <v>3300</v>
      </c>
    </row>
    <row r="409" spans="1:2" x14ac:dyDescent="0.3">
      <c r="A409">
        <v>19</v>
      </c>
      <c r="B409">
        <v>3500</v>
      </c>
    </row>
    <row r="411" spans="1:2" x14ac:dyDescent="0.3">
      <c r="A411" t="s">
        <v>51</v>
      </c>
      <c r="B411" t="s">
        <v>52</v>
      </c>
    </row>
    <row r="412" spans="1:2" x14ac:dyDescent="0.3">
      <c r="A412" t="s">
        <v>3</v>
      </c>
      <c r="B412" t="s">
        <v>16</v>
      </c>
    </row>
    <row r="413" spans="1:2" x14ac:dyDescent="0.3">
      <c r="A413">
        <v>1</v>
      </c>
      <c r="B413">
        <v>0</v>
      </c>
    </row>
    <row r="414" spans="1:2" x14ac:dyDescent="0.3">
      <c r="A414">
        <v>2</v>
      </c>
      <c r="B414">
        <v>9.9864130000000007</v>
      </c>
    </row>
    <row r="415" spans="1:2" x14ac:dyDescent="0.3">
      <c r="A415">
        <v>3</v>
      </c>
      <c r="B415">
        <v>19.972826000000001</v>
      </c>
    </row>
    <row r="416" spans="1:2" x14ac:dyDescent="0.3">
      <c r="A416">
        <v>4</v>
      </c>
      <c r="B416">
        <v>30.027175</v>
      </c>
    </row>
    <row r="417" spans="1:17" x14ac:dyDescent="0.3">
      <c r="A417">
        <v>5</v>
      </c>
      <c r="B417">
        <v>44.972827000000002</v>
      </c>
    </row>
    <row r="418" spans="1:17" x14ac:dyDescent="0.3">
      <c r="A418">
        <v>6</v>
      </c>
      <c r="B418">
        <v>55.027175</v>
      </c>
    </row>
    <row r="419" spans="1:17" x14ac:dyDescent="0.3">
      <c r="A419">
        <v>7</v>
      </c>
      <c r="B419">
        <v>65.013587999999999</v>
      </c>
    </row>
    <row r="420" spans="1:17" x14ac:dyDescent="0.3">
      <c r="A420">
        <v>8</v>
      </c>
      <c r="B420">
        <v>75.000001999999995</v>
      </c>
    </row>
    <row r="421" spans="1:17" x14ac:dyDescent="0.3">
      <c r="A421">
        <v>9</v>
      </c>
      <c r="B421">
        <v>84.986414999999994</v>
      </c>
    </row>
    <row r="422" spans="1:17" x14ac:dyDescent="0.3">
      <c r="A422">
        <v>10</v>
      </c>
      <c r="B422">
        <v>94.972828000000007</v>
      </c>
    </row>
    <row r="423" spans="1:17" x14ac:dyDescent="0.3">
      <c r="A423">
        <v>11</v>
      </c>
      <c r="B423">
        <v>109.98641499999999</v>
      </c>
    </row>
    <row r="424" spans="1:17" x14ac:dyDescent="0.3">
      <c r="A424">
        <v>12</v>
      </c>
      <c r="B424">
        <v>119.972829</v>
      </c>
    </row>
    <row r="425" spans="1:17" x14ac:dyDescent="0.3">
      <c r="A425">
        <v>13</v>
      </c>
      <c r="B425">
        <v>125.00000300000001</v>
      </c>
    </row>
    <row r="426" spans="1:17" x14ac:dyDescent="0.3">
      <c r="A426">
        <v>14</v>
      </c>
      <c r="B426">
        <v>130.02717699999999</v>
      </c>
    </row>
    <row r="427" spans="1:17" x14ac:dyDescent="0.3">
      <c r="A427">
        <v>15</v>
      </c>
      <c r="B427">
        <v>134.98641599999999</v>
      </c>
    </row>
    <row r="428" spans="1:17" x14ac:dyDescent="0.3">
      <c r="A428">
        <v>16</v>
      </c>
      <c r="B428">
        <v>140.01358999999999</v>
      </c>
    </row>
    <row r="430" spans="1:17" x14ac:dyDescent="0.3">
      <c r="A430" t="s">
        <v>53</v>
      </c>
      <c r="B430" t="s">
        <v>54</v>
      </c>
    </row>
    <row r="431" spans="1:17" x14ac:dyDescent="0.3">
      <c r="B431" t="s">
        <v>26</v>
      </c>
    </row>
    <row r="432" spans="1:17" x14ac:dyDescent="0.3">
      <c r="A432" t="s">
        <v>22</v>
      </c>
      <c r="B432">
        <v>0</v>
      </c>
      <c r="C432">
        <v>10</v>
      </c>
      <c r="D432">
        <v>20</v>
      </c>
      <c r="E432">
        <v>30</v>
      </c>
      <c r="F432">
        <v>45</v>
      </c>
      <c r="G432">
        <v>55</v>
      </c>
      <c r="H432">
        <v>65</v>
      </c>
      <c r="I432">
        <v>75</v>
      </c>
      <c r="J432">
        <v>85</v>
      </c>
      <c r="K432">
        <v>95</v>
      </c>
      <c r="L432">
        <v>110</v>
      </c>
      <c r="M432">
        <v>120</v>
      </c>
      <c r="N432">
        <v>125</v>
      </c>
      <c r="O432">
        <v>130</v>
      </c>
      <c r="P432">
        <v>135</v>
      </c>
      <c r="Q432">
        <v>140</v>
      </c>
    </row>
    <row r="433" spans="1:17" x14ac:dyDescent="0.3">
      <c r="A433">
        <v>620</v>
      </c>
      <c r="B433">
        <v>1.9701090000000001</v>
      </c>
      <c r="C433">
        <v>1.9701090000000001</v>
      </c>
      <c r="D433">
        <v>1.9701090000000001</v>
      </c>
      <c r="E433">
        <v>2.9891299999999998</v>
      </c>
      <c r="F433">
        <v>2.9891299999999998</v>
      </c>
      <c r="G433">
        <v>5.0271739999999996</v>
      </c>
      <c r="H433">
        <v>5.0271739999999996</v>
      </c>
      <c r="I433">
        <v>5.9782609999999998</v>
      </c>
      <c r="J433">
        <v>8.0163049999999991</v>
      </c>
      <c r="K433">
        <v>8.0163049999999991</v>
      </c>
      <c r="L433">
        <v>8.0163049999999991</v>
      </c>
      <c r="M433">
        <v>4.2798910000000001</v>
      </c>
      <c r="N433">
        <v>4.2798910000000001</v>
      </c>
      <c r="O433">
        <v>4.2798910000000001</v>
      </c>
      <c r="P433">
        <v>4.2798910000000001</v>
      </c>
      <c r="Q433">
        <v>4.2798910000000001</v>
      </c>
    </row>
    <row r="434" spans="1:17" x14ac:dyDescent="0.3">
      <c r="A434">
        <v>650</v>
      </c>
      <c r="B434">
        <v>1.9701090000000001</v>
      </c>
      <c r="C434">
        <v>1.9701090000000001</v>
      </c>
      <c r="D434">
        <v>1.9701090000000001</v>
      </c>
      <c r="E434">
        <v>2.9891299999999998</v>
      </c>
      <c r="F434">
        <v>4.0081519999999999</v>
      </c>
      <c r="G434">
        <v>5.0271739999999996</v>
      </c>
      <c r="H434">
        <v>5.0271739999999996</v>
      </c>
      <c r="I434">
        <v>5.0271739999999996</v>
      </c>
      <c r="J434">
        <v>5.0271739999999996</v>
      </c>
      <c r="K434">
        <v>5.0271739999999996</v>
      </c>
      <c r="L434">
        <v>4.2798910000000001</v>
      </c>
      <c r="M434">
        <v>4.4157609999999998</v>
      </c>
      <c r="N434">
        <v>4.2798910000000001</v>
      </c>
      <c r="O434">
        <v>4.2798910000000001</v>
      </c>
      <c r="P434">
        <v>4.2798910000000001</v>
      </c>
      <c r="Q434">
        <v>4.2798910000000001</v>
      </c>
    </row>
    <row r="435" spans="1:17" x14ac:dyDescent="0.3">
      <c r="A435">
        <v>800</v>
      </c>
      <c r="B435">
        <v>1.9701090000000001</v>
      </c>
      <c r="C435">
        <v>2.9891299999999998</v>
      </c>
      <c r="D435">
        <v>4.0760870000000002</v>
      </c>
      <c r="E435">
        <v>3.6684779999999999</v>
      </c>
      <c r="F435">
        <v>3.6684779999999999</v>
      </c>
      <c r="G435">
        <v>5.0271739999999996</v>
      </c>
      <c r="H435">
        <v>5.0271739999999996</v>
      </c>
      <c r="I435">
        <v>5.0271739999999996</v>
      </c>
      <c r="J435">
        <v>5.0271739999999996</v>
      </c>
      <c r="K435">
        <v>5.0271739999999996</v>
      </c>
      <c r="L435">
        <v>3.6684779999999999</v>
      </c>
      <c r="M435">
        <v>5.2309780000000003</v>
      </c>
      <c r="N435">
        <v>3.6684779999999999</v>
      </c>
      <c r="O435">
        <v>3.6684779999999999</v>
      </c>
      <c r="P435">
        <v>3.6684779999999999</v>
      </c>
      <c r="Q435">
        <v>3.6684779999999999</v>
      </c>
    </row>
    <row r="436" spans="1:17" x14ac:dyDescent="0.3">
      <c r="A436">
        <v>1000</v>
      </c>
      <c r="B436">
        <v>1.9701090000000001</v>
      </c>
      <c r="C436">
        <v>3.6005440000000002</v>
      </c>
      <c r="D436">
        <v>3.6684779999999999</v>
      </c>
      <c r="E436">
        <v>3.8722829999999999</v>
      </c>
      <c r="F436">
        <v>3.8722829999999999</v>
      </c>
      <c r="G436">
        <v>5.9782609999999998</v>
      </c>
      <c r="H436">
        <v>5.0271739999999996</v>
      </c>
      <c r="I436">
        <v>5.0271739999999996</v>
      </c>
      <c r="J436">
        <v>5.9782609999999998</v>
      </c>
      <c r="K436">
        <v>8.9673909999999992</v>
      </c>
      <c r="L436">
        <v>9.9864130000000007</v>
      </c>
      <c r="M436">
        <v>5.9782609999999998</v>
      </c>
      <c r="N436">
        <v>3.8043480000000001</v>
      </c>
      <c r="O436">
        <v>3.8043480000000001</v>
      </c>
      <c r="P436">
        <v>3.8043480000000001</v>
      </c>
      <c r="Q436">
        <v>3.8043480000000001</v>
      </c>
    </row>
    <row r="437" spans="1:17" x14ac:dyDescent="0.3">
      <c r="A437">
        <v>1200</v>
      </c>
      <c r="B437">
        <v>1.9701090000000001</v>
      </c>
      <c r="C437">
        <v>2.9891299999999998</v>
      </c>
      <c r="D437">
        <v>3.6684779999999999</v>
      </c>
      <c r="E437">
        <v>5.0271739999999996</v>
      </c>
      <c r="F437">
        <v>5.0271739999999996</v>
      </c>
      <c r="G437">
        <v>5.9782609999999998</v>
      </c>
      <c r="H437">
        <v>5.9782609999999998</v>
      </c>
      <c r="I437">
        <v>4.0081519999999999</v>
      </c>
      <c r="J437">
        <v>5.9782609999999998</v>
      </c>
      <c r="K437">
        <v>9.9864130000000007</v>
      </c>
      <c r="L437">
        <v>9.9864130000000007</v>
      </c>
      <c r="M437">
        <v>5.9782609999999998</v>
      </c>
      <c r="N437">
        <v>5.9782609999999998</v>
      </c>
      <c r="O437">
        <v>5.9782609999999998</v>
      </c>
      <c r="P437">
        <v>5.9782609999999998</v>
      </c>
      <c r="Q437">
        <v>5.9782609999999998</v>
      </c>
    </row>
    <row r="438" spans="1:17" x14ac:dyDescent="0.3">
      <c r="A438">
        <v>1400</v>
      </c>
      <c r="B438">
        <v>1.9701090000000001</v>
      </c>
      <c r="C438">
        <v>2.3097829999999999</v>
      </c>
      <c r="D438">
        <v>3.1929349999999999</v>
      </c>
      <c r="E438">
        <v>4.0081519999999999</v>
      </c>
      <c r="F438">
        <v>5.0271739999999996</v>
      </c>
      <c r="G438">
        <v>6.9293480000000001</v>
      </c>
      <c r="H438">
        <v>6.9972830000000004</v>
      </c>
      <c r="I438">
        <v>5.9782609999999998</v>
      </c>
      <c r="J438">
        <v>5.9782609999999998</v>
      </c>
      <c r="K438">
        <v>6.9972830000000004</v>
      </c>
      <c r="L438">
        <v>8.9673909999999992</v>
      </c>
      <c r="M438">
        <v>9.9864130000000007</v>
      </c>
      <c r="N438">
        <v>10.190218</v>
      </c>
      <c r="O438">
        <v>10.394022</v>
      </c>
      <c r="P438">
        <v>11.005435</v>
      </c>
      <c r="Q438">
        <v>11.684782999999999</v>
      </c>
    </row>
    <row r="439" spans="1:17" x14ac:dyDescent="0.3">
      <c r="A439">
        <v>1550</v>
      </c>
      <c r="B439">
        <v>1.9701090000000001</v>
      </c>
      <c r="C439">
        <v>2.3097829999999999</v>
      </c>
      <c r="D439">
        <v>4.211957</v>
      </c>
      <c r="E439">
        <v>4.2798910000000001</v>
      </c>
      <c r="F439">
        <v>5.5706519999999999</v>
      </c>
      <c r="G439">
        <v>6.5217390000000002</v>
      </c>
      <c r="H439">
        <v>8.0163049999999991</v>
      </c>
      <c r="I439">
        <v>6.9972830000000004</v>
      </c>
      <c r="J439">
        <v>7.4728260000000004</v>
      </c>
      <c r="K439">
        <v>8.0163049999999991</v>
      </c>
      <c r="L439">
        <v>8.2201090000000008</v>
      </c>
      <c r="M439">
        <v>11.005435</v>
      </c>
      <c r="N439">
        <v>11.480978</v>
      </c>
      <c r="O439">
        <v>12.228261</v>
      </c>
      <c r="P439">
        <v>12.975543999999999</v>
      </c>
      <c r="Q439">
        <v>12.975543999999999</v>
      </c>
    </row>
    <row r="440" spans="1:17" x14ac:dyDescent="0.3">
      <c r="A440">
        <v>1700</v>
      </c>
      <c r="B440">
        <v>1.9701090000000001</v>
      </c>
      <c r="C440">
        <v>2.3097829999999999</v>
      </c>
      <c r="D440">
        <v>2.785326</v>
      </c>
      <c r="E440">
        <v>4.0760870000000002</v>
      </c>
      <c r="F440">
        <v>4.6195649999999997</v>
      </c>
      <c r="G440">
        <v>5.9782609999999998</v>
      </c>
      <c r="H440">
        <v>8.0163049999999991</v>
      </c>
      <c r="I440">
        <v>8.0163049999999991</v>
      </c>
      <c r="J440">
        <v>8.0163049999999991</v>
      </c>
      <c r="K440">
        <v>8.9673909999999992</v>
      </c>
      <c r="L440">
        <v>7.4728260000000004</v>
      </c>
      <c r="M440">
        <v>12.228261</v>
      </c>
      <c r="N440">
        <v>13.519022</v>
      </c>
      <c r="O440">
        <v>14.198370000000001</v>
      </c>
      <c r="P440">
        <v>13.994566000000001</v>
      </c>
      <c r="Q440">
        <v>13.994566000000001</v>
      </c>
    </row>
    <row r="441" spans="1:17" x14ac:dyDescent="0.3">
      <c r="A441">
        <v>1800</v>
      </c>
      <c r="B441">
        <v>1.9701090000000001</v>
      </c>
      <c r="C441">
        <v>2.3777170000000001</v>
      </c>
      <c r="D441">
        <v>4.0081519999999999</v>
      </c>
      <c r="E441">
        <v>4.4836960000000001</v>
      </c>
      <c r="F441">
        <v>5.5027179999999998</v>
      </c>
      <c r="G441">
        <v>6.5217390000000002</v>
      </c>
      <c r="H441">
        <v>7.4728260000000004</v>
      </c>
      <c r="I441">
        <v>8.9673909999999992</v>
      </c>
      <c r="J441">
        <v>9.1711960000000001</v>
      </c>
      <c r="K441">
        <v>9.9184780000000003</v>
      </c>
      <c r="L441">
        <v>10.801631</v>
      </c>
      <c r="M441">
        <v>12.5</v>
      </c>
      <c r="N441">
        <v>13.994566000000001</v>
      </c>
      <c r="O441">
        <v>14.470109000000001</v>
      </c>
      <c r="P441">
        <v>13.994566000000001</v>
      </c>
      <c r="Q441">
        <v>13.994566000000001</v>
      </c>
    </row>
    <row r="442" spans="1:17" x14ac:dyDescent="0.3">
      <c r="A442">
        <v>2000</v>
      </c>
      <c r="B442">
        <v>1.9701090000000001</v>
      </c>
      <c r="C442">
        <v>2.1739130000000002</v>
      </c>
      <c r="D442">
        <v>3.8722829999999999</v>
      </c>
      <c r="E442">
        <v>4.8233699999999997</v>
      </c>
      <c r="F442">
        <v>6.5217390000000002</v>
      </c>
      <c r="G442">
        <v>7.6766310000000004</v>
      </c>
      <c r="H442">
        <v>8.6277179999999998</v>
      </c>
      <c r="I442">
        <v>8.4239130000000007</v>
      </c>
      <c r="J442">
        <v>8.2201090000000008</v>
      </c>
      <c r="K442">
        <v>8.8315219999999997</v>
      </c>
      <c r="L442">
        <v>9.5788049999999991</v>
      </c>
      <c r="M442">
        <v>10.597826</v>
      </c>
      <c r="N442">
        <v>12.228261</v>
      </c>
      <c r="O442">
        <v>12.024457</v>
      </c>
      <c r="P442">
        <v>12.5</v>
      </c>
      <c r="Q442">
        <v>12.975543999999999</v>
      </c>
    </row>
    <row r="443" spans="1:17" x14ac:dyDescent="0.3">
      <c r="A443">
        <v>2200</v>
      </c>
      <c r="B443">
        <v>1.9701090000000001</v>
      </c>
      <c r="C443">
        <v>2.9211960000000001</v>
      </c>
      <c r="D443">
        <v>4.211957</v>
      </c>
      <c r="E443">
        <v>5.2309780000000003</v>
      </c>
      <c r="F443">
        <v>6.9972830000000004</v>
      </c>
      <c r="G443">
        <v>9.375</v>
      </c>
      <c r="H443">
        <v>10.529892</v>
      </c>
      <c r="I443">
        <v>11.005435</v>
      </c>
      <c r="J443">
        <v>9.5788049999999991</v>
      </c>
      <c r="K443">
        <v>9.375</v>
      </c>
      <c r="L443">
        <v>9.375</v>
      </c>
      <c r="M443">
        <v>10.801631</v>
      </c>
      <c r="N443">
        <v>11.073370000000001</v>
      </c>
      <c r="O443">
        <v>12.024457</v>
      </c>
      <c r="P443">
        <v>12.771739</v>
      </c>
      <c r="Q443">
        <v>13.315218</v>
      </c>
    </row>
    <row r="444" spans="1:17" x14ac:dyDescent="0.3">
      <c r="A444">
        <v>2400</v>
      </c>
      <c r="B444">
        <v>1.9701090000000001</v>
      </c>
      <c r="C444">
        <v>2.7173910000000001</v>
      </c>
      <c r="D444">
        <v>4.0760870000000002</v>
      </c>
      <c r="E444">
        <v>5.2309780000000003</v>
      </c>
      <c r="F444">
        <v>6.9972830000000004</v>
      </c>
      <c r="G444">
        <v>9.3070649999999997</v>
      </c>
      <c r="H444">
        <v>12.024457</v>
      </c>
      <c r="I444">
        <v>12.024457</v>
      </c>
      <c r="J444">
        <v>11.005435</v>
      </c>
      <c r="K444">
        <v>10.529892</v>
      </c>
      <c r="L444">
        <v>11.005435</v>
      </c>
      <c r="M444">
        <v>11.005435</v>
      </c>
      <c r="N444">
        <v>11.616847999999999</v>
      </c>
      <c r="O444">
        <v>12.296196</v>
      </c>
      <c r="P444">
        <v>12.771739</v>
      </c>
      <c r="Q444">
        <v>13.111413000000001</v>
      </c>
    </row>
    <row r="445" spans="1:17" x14ac:dyDescent="0.3">
      <c r="A445">
        <v>2600</v>
      </c>
      <c r="B445">
        <v>1.9701090000000001</v>
      </c>
      <c r="C445">
        <v>4.4836960000000001</v>
      </c>
      <c r="D445">
        <v>5.9782609999999998</v>
      </c>
      <c r="E445">
        <v>5.9782609999999998</v>
      </c>
      <c r="F445">
        <v>7.4728260000000004</v>
      </c>
      <c r="G445">
        <v>8.9673909999999992</v>
      </c>
      <c r="H445">
        <v>12.024457</v>
      </c>
      <c r="I445">
        <v>12.024457</v>
      </c>
      <c r="J445">
        <v>10.529892</v>
      </c>
      <c r="K445">
        <v>9.9864130000000007</v>
      </c>
      <c r="L445">
        <v>11.005435</v>
      </c>
      <c r="M445">
        <v>11.277174</v>
      </c>
      <c r="N445">
        <v>10.529892</v>
      </c>
      <c r="O445">
        <v>10.733696</v>
      </c>
      <c r="P445">
        <v>11.005435</v>
      </c>
      <c r="Q445">
        <v>11.480978</v>
      </c>
    </row>
    <row r="446" spans="1:17" x14ac:dyDescent="0.3">
      <c r="A446">
        <v>2800</v>
      </c>
      <c r="B446">
        <v>1.9701090000000001</v>
      </c>
      <c r="C446">
        <v>5.0271739999999996</v>
      </c>
      <c r="D446">
        <v>5.9782609999999998</v>
      </c>
      <c r="E446">
        <v>5.9782609999999998</v>
      </c>
      <c r="F446">
        <v>8.2201090000000008</v>
      </c>
      <c r="G446">
        <v>8.9673909999999992</v>
      </c>
      <c r="H446">
        <v>12.024457</v>
      </c>
      <c r="I446">
        <v>12.024457</v>
      </c>
      <c r="J446">
        <v>10.529892</v>
      </c>
      <c r="K446">
        <v>9.5108700000000006</v>
      </c>
      <c r="L446">
        <v>11.005435</v>
      </c>
      <c r="M446">
        <v>11.277174</v>
      </c>
      <c r="N446">
        <v>10.326086999999999</v>
      </c>
      <c r="O446">
        <v>10.326086999999999</v>
      </c>
      <c r="P446">
        <v>9.9864130000000007</v>
      </c>
      <c r="Q446">
        <v>11.005435</v>
      </c>
    </row>
    <row r="447" spans="1:17" x14ac:dyDescent="0.3">
      <c r="A447">
        <v>2900</v>
      </c>
      <c r="B447">
        <v>1.9701090000000001</v>
      </c>
      <c r="C447">
        <v>5.0271739999999996</v>
      </c>
      <c r="D447">
        <v>5.9782609999999998</v>
      </c>
      <c r="E447">
        <v>5.9782609999999998</v>
      </c>
      <c r="F447">
        <v>6.9972830000000004</v>
      </c>
      <c r="G447">
        <v>8.0163049999999991</v>
      </c>
      <c r="H447">
        <v>9.9864130000000007</v>
      </c>
      <c r="I447">
        <v>11.005435</v>
      </c>
      <c r="J447">
        <v>10.529892</v>
      </c>
      <c r="K447">
        <v>8.9673909999999992</v>
      </c>
      <c r="L447">
        <v>9.9864130000000007</v>
      </c>
      <c r="M447">
        <v>9.9864130000000007</v>
      </c>
      <c r="N447">
        <v>9.9864130000000007</v>
      </c>
      <c r="O447">
        <v>9.9864130000000007</v>
      </c>
      <c r="P447">
        <v>9.9864130000000007</v>
      </c>
      <c r="Q447">
        <v>9.9864130000000007</v>
      </c>
    </row>
    <row r="448" spans="1:17" x14ac:dyDescent="0.3">
      <c r="A448">
        <v>3000</v>
      </c>
      <c r="B448">
        <v>1.9701090000000001</v>
      </c>
      <c r="C448">
        <v>5.0271739999999996</v>
      </c>
      <c r="D448">
        <v>5.9782609999999998</v>
      </c>
      <c r="E448">
        <v>5.9782609999999998</v>
      </c>
      <c r="F448">
        <v>5.9782609999999998</v>
      </c>
      <c r="G448">
        <v>7.4728260000000004</v>
      </c>
      <c r="H448">
        <v>8.4918479999999992</v>
      </c>
      <c r="I448">
        <v>9.9864130000000007</v>
      </c>
      <c r="J448">
        <v>8.9673909999999992</v>
      </c>
      <c r="K448">
        <v>8.9673909999999992</v>
      </c>
      <c r="L448">
        <v>8.9673909999999992</v>
      </c>
      <c r="M448">
        <v>8.4918479999999992</v>
      </c>
      <c r="N448">
        <v>6.3179350000000003</v>
      </c>
      <c r="O448">
        <v>6.9972830000000004</v>
      </c>
      <c r="P448">
        <v>8.0163049999999991</v>
      </c>
      <c r="Q448">
        <v>8.9673909999999992</v>
      </c>
    </row>
    <row r="449" spans="1:17" x14ac:dyDescent="0.3">
      <c r="A449">
        <v>3200</v>
      </c>
      <c r="B449">
        <v>1.9701090000000001</v>
      </c>
      <c r="C449">
        <v>5.0271739999999996</v>
      </c>
      <c r="D449">
        <v>5.9782609999999998</v>
      </c>
      <c r="E449">
        <v>5.9782609999999998</v>
      </c>
      <c r="F449">
        <v>5.9782609999999998</v>
      </c>
      <c r="G449">
        <v>5.9782609999999998</v>
      </c>
      <c r="H449">
        <v>4.4836960000000001</v>
      </c>
      <c r="I449">
        <v>5.0271739999999996</v>
      </c>
      <c r="J449">
        <v>5.5027179999999998</v>
      </c>
      <c r="K449">
        <v>5.5027179999999998</v>
      </c>
      <c r="L449">
        <v>5.5027179999999998</v>
      </c>
      <c r="M449">
        <v>5.5027179999999998</v>
      </c>
      <c r="N449">
        <v>5.9782609999999998</v>
      </c>
      <c r="O449">
        <v>5.9782609999999998</v>
      </c>
      <c r="P449">
        <v>6.5217390000000002</v>
      </c>
      <c r="Q449">
        <v>6.5217390000000002</v>
      </c>
    </row>
    <row r="450" spans="1:17" x14ac:dyDescent="0.3">
      <c r="A450">
        <v>3300</v>
      </c>
      <c r="B450">
        <v>1.9701090000000001</v>
      </c>
      <c r="C450">
        <v>5.0271739999999996</v>
      </c>
      <c r="D450">
        <v>5.9782609999999998</v>
      </c>
      <c r="E450">
        <v>5.9782609999999998</v>
      </c>
      <c r="F450">
        <v>5.9782609999999998</v>
      </c>
      <c r="G450">
        <v>5.9782609999999998</v>
      </c>
      <c r="H450">
        <v>4.4836960000000001</v>
      </c>
      <c r="I450">
        <v>4.4836960000000001</v>
      </c>
      <c r="J450">
        <v>4.4836960000000001</v>
      </c>
      <c r="K450">
        <v>5.0271739999999996</v>
      </c>
      <c r="L450">
        <v>5.0271739999999996</v>
      </c>
      <c r="M450">
        <v>1.9701090000000001</v>
      </c>
      <c r="N450">
        <v>0</v>
      </c>
      <c r="O450">
        <v>0</v>
      </c>
      <c r="P450">
        <v>0</v>
      </c>
      <c r="Q450">
        <v>0</v>
      </c>
    </row>
    <row r="451" spans="1:17" x14ac:dyDescent="0.3">
      <c r="A451">
        <v>3500</v>
      </c>
      <c r="B451">
        <v>1.9701090000000001</v>
      </c>
      <c r="C451">
        <v>5.0271739999999996</v>
      </c>
      <c r="D451">
        <v>5.9782609999999998</v>
      </c>
      <c r="E451">
        <v>5.9782609999999998</v>
      </c>
      <c r="F451">
        <v>5.9782609999999998</v>
      </c>
      <c r="G451">
        <v>5.9782609999999998</v>
      </c>
      <c r="H451">
        <v>5.5027179999999998</v>
      </c>
      <c r="I451">
        <v>5.5027179999999998</v>
      </c>
      <c r="J451">
        <v>5.5027179999999998</v>
      </c>
      <c r="K451">
        <v>5.5027179999999998</v>
      </c>
      <c r="L451">
        <v>5.5027179999999998</v>
      </c>
      <c r="M451">
        <v>1.9701090000000001</v>
      </c>
      <c r="N451">
        <v>0</v>
      </c>
      <c r="O451">
        <v>0</v>
      </c>
      <c r="P451">
        <v>0</v>
      </c>
      <c r="Q451">
        <v>0</v>
      </c>
    </row>
    <row r="453" spans="1:17" x14ac:dyDescent="0.3">
      <c r="A453" t="s">
        <v>55</v>
      </c>
      <c r="B453" t="s">
        <v>56</v>
      </c>
    </row>
    <row r="454" spans="1:17" x14ac:dyDescent="0.3">
      <c r="A454" t="s">
        <v>3</v>
      </c>
      <c r="B454" t="s">
        <v>6</v>
      </c>
    </row>
    <row r="455" spans="1:17" x14ac:dyDescent="0.3">
      <c r="A455">
        <v>1</v>
      </c>
      <c r="B455">
        <v>620</v>
      </c>
    </row>
    <row r="456" spans="1:17" x14ac:dyDescent="0.3">
      <c r="A456">
        <v>2</v>
      </c>
      <c r="B456">
        <v>650</v>
      </c>
    </row>
    <row r="457" spans="1:17" x14ac:dyDescent="0.3">
      <c r="A457">
        <v>3</v>
      </c>
      <c r="B457">
        <v>800</v>
      </c>
    </row>
    <row r="458" spans="1:17" x14ac:dyDescent="0.3">
      <c r="A458">
        <v>4</v>
      </c>
      <c r="B458">
        <v>1000</v>
      </c>
    </row>
    <row r="459" spans="1:17" x14ac:dyDescent="0.3">
      <c r="A459">
        <v>5</v>
      </c>
      <c r="B459">
        <v>1200</v>
      </c>
    </row>
    <row r="460" spans="1:17" x14ac:dyDescent="0.3">
      <c r="A460">
        <v>6</v>
      </c>
      <c r="B460">
        <v>1400</v>
      </c>
    </row>
    <row r="461" spans="1:17" x14ac:dyDescent="0.3">
      <c r="A461">
        <v>7</v>
      </c>
      <c r="B461">
        <v>1550</v>
      </c>
    </row>
    <row r="462" spans="1:17" x14ac:dyDescent="0.3">
      <c r="A462">
        <v>8</v>
      </c>
      <c r="B462">
        <v>1700</v>
      </c>
    </row>
    <row r="463" spans="1:17" x14ac:dyDescent="0.3">
      <c r="A463">
        <v>9</v>
      </c>
      <c r="B463">
        <v>1800</v>
      </c>
    </row>
    <row r="464" spans="1:17" x14ac:dyDescent="0.3">
      <c r="A464">
        <v>10</v>
      </c>
      <c r="B464">
        <v>2000</v>
      </c>
    </row>
    <row r="465" spans="1:2" x14ac:dyDescent="0.3">
      <c r="A465">
        <v>11</v>
      </c>
      <c r="B465">
        <v>2200</v>
      </c>
    </row>
    <row r="466" spans="1:2" x14ac:dyDescent="0.3">
      <c r="A466">
        <v>12</v>
      </c>
      <c r="B466">
        <v>2400</v>
      </c>
    </row>
    <row r="467" spans="1:2" x14ac:dyDescent="0.3">
      <c r="A467">
        <v>13</v>
      </c>
      <c r="B467">
        <v>2600</v>
      </c>
    </row>
    <row r="468" spans="1:2" x14ac:dyDescent="0.3">
      <c r="A468">
        <v>14</v>
      </c>
      <c r="B468">
        <v>2800</v>
      </c>
    </row>
    <row r="469" spans="1:2" x14ac:dyDescent="0.3">
      <c r="A469">
        <v>15</v>
      </c>
      <c r="B469">
        <v>2900</v>
      </c>
    </row>
    <row r="470" spans="1:2" x14ac:dyDescent="0.3">
      <c r="A470">
        <v>16</v>
      </c>
      <c r="B470">
        <v>3000</v>
      </c>
    </row>
    <row r="471" spans="1:2" x14ac:dyDescent="0.3">
      <c r="A471">
        <v>17</v>
      </c>
      <c r="B471">
        <v>3200</v>
      </c>
    </row>
    <row r="472" spans="1:2" x14ac:dyDescent="0.3">
      <c r="A472">
        <v>18</v>
      </c>
      <c r="B472">
        <v>3300</v>
      </c>
    </row>
    <row r="473" spans="1:2" x14ac:dyDescent="0.3">
      <c r="A473">
        <v>19</v>
      </c>
      <c r="B473">
        <v>3500</v>
      </c>
    </row>
    <row r="475" spans="1:2" x14ac:dyDescent="0.3">
      <c r="A475" t="s">
        <v>57</v>
      </c>
      <c r="B475" t="s">
        <v>58</v>
      </c>
    </row>
    <row r="476" spans="1:2" x14ac:dyDescent="0.3">
      <c r="A476" t="s">
        <v>3</v>
      </c>
      <c r="B476" t="s">
        <v>16</v>
      </c>
    </row>
    <row r="477" spans="1:2" x14ac:dyDescent="0.3">
      <c r="A477">
        <v>1</v>
      </c>
      <c r="B477">
        <v>0</v>
      </c>
    </row>
    <row r="478" spans="1:2" x14ac:dyDescent="0.3">
      <c r="A478">
        <v>2</v>
      </c>
      <c r="B478">
        <v>9.9864130000000007</v>
      </c>
    </row>
    <row r="479" spans="1:2" x14ac:dyDescent="0.3">
      <c r="A479">
        <v>3</v>
      </c>
      <c r="B479">
        <v>19.972826000000001</v>
      </c>
    </row>
    <row r="480" spans="1:2" x14ac:dyDescent="0.3">
      <c r="A480">
        <v>4</v>
      </c>
      <c r="B480">
        <v>30.027175</v>
      </c>
    </row>
    <row r="481" spans="1:17" x14ac:dyDescent="0.3">
      <c r="A481">
        <v>5</v>
      </c>
      <c r="B481">
        <v>44.972827000000002</v>
      </c>
    </row>
    <row r="482" spans="1:17" x14ac:dyDescent="0.3">
      <c r="A482">
        <v>6</v>
      </c>
      <c r="B482">
        <v>55.027175</v>
      </c>
    </row>
    <row r="483" spans="1:17" x14ac:dyDescent="0.3">
      <c r="A483">
        <v>7</v>
      </c>
      <c r="B483">
        <v>65.013587999999999</v>
      </c>
    </row>
    <row r="484" spans="1:17" x14ac:dyDescent="0.3">
      <c r="A484">
        <v>8</v>
      </c>
      <c r="B484">
        <v>75.000001999999995</v>
      </c>
    </row>
    <row r="485" spans="1:17" x14ac:dyDescent="0.3">
      <c r="A485">
        <v>9</v>
      </c>
      <c r="B485">
        <v>84.986414999999994</v>
      </c>
    </row>
    <row r="486" spans="1:17" x14ac:dyDescent="0.3">
      <c r="A486">
        <v>10</v>
      </c>
      <c r="B486">
        <v>94.972828000000007</v>
      </c>
    </row>
    <row r="487" spans="1:17" x14ac:dyDescent="0.3">
      <c r="A487">
        <v>11</v>
      </c>
      <c r="B487">
        <v>109.98641499999999</v>
      </c>
    </row>
    <row r="488" spans="1:17" x14ac:dyDescent="0.3">
      <c r="A488">
        <v>12</v>
      </c>
      <c r="B488">
        <v>119.972829</v>
      </c>
    </row>
    <row r="489" spans="1:17" x14ac:dyDescent="0.3">
      <c r="A489">
        <v>13</v>
      </c>
      <c r="B489">
        <v>125.00000300000001</v>
      </c>
    </row>
    <row r="490" spans="1:17" x14ac:dyDescent="0.3">
      <c r="A490">
        <v>14</v>
      </c>
      <c r="B490">
        <v>130.02717699999999</v>
      </c>
    </row>
    <row r="491" spans="1:17" x14ac:dyDescent="0.3">
      <c r="A491">
        <v>15</v>
      </c>
      <c r="B491">
        <v>134.98641599999999</v>
      </c>
    </row>
    <row r="492" spans="1:17" x14ac:dyDescent="0.3">
      <c r="A492">
        <v>16</v>
      </c>
      <c r="B492">
        <v>140.01358999999999</v>
      </c>
    </row>
    <row r="494" spans="1:17" x14ac:dyDescent="0.3">
      <c r="A494" t="s">
        <v>59</v>
      </c>
      <c r="B494" t="s">
        <v>60</v>
      </c>
    </row>
    <row r="495" spans="1:17" x14ac:dyDescent="0.3">
      <c r="B495" t="s">
        <v>26</v>
      </c>
    </row>
    <row r="496" spans="1:17" x14ac:dyDescent="0.3">
      <c r="A496" t="s">
        <v>22</v>
      </c>
      <c r="B496">
        <v>0</v>
      </c>
      <c r="C496">
        <v>10</v>
      </c>
      <c r="D496">
        <v>20</v>
      </c>
      <c r="E496">
        <v>30</v>
      </c>
      <c r="F496">
        <v>45</v>
      </c>
      <c r="G496">
        <v>55</v>
      </c>
      <c r="H496">
        <v>65</v>
      </c>
      <c r="I496">
        <v>75</v>
      </c>
      <c r="J496">
        <v>85</v>
      </c>
      <c r="K496">
        <v>95</v>
      </c>
      <c r="L496">
        <v>110</v>
      </c>
      <c r="M496">
        <v>120</v>
      </c>
      <c r="N496">
        <v>125</v>
      </c>
      <c r="O496">
        <v>130</v>
      </c>
      <c r="P496">
        <v>135</v>
      </c>
      <c r="Q496">
        <v>140</v>
      </c>
    </row>
    <row r="497" spans="1:17" x14ac:dyDescent="0.3">
      <c r="A497">
        <v>620</v>
      </c>
      <c r="B497">
        <v>1.9701090000000001</v>
      </c>
      <c r="C497">
        <v>1.9701090000000001</v>
      </c>
      <c r="D497">
        <v>1.9701090000000001</v>
      </c>
      <c r="E497">
        <v>2.9891299999999998</v>
      </c>
      <c r="F497">
        <v>2.9891299999999998</v>
      </c>
      <c r="G497">
        <v>5.0271739999999996</v>
      </c>
      <c r="H497">
        <v>5.0271739999999996</v>
      </c>
      <c r="I497">
        <v>5.9782609999999998</v>
      </c>
      <c r="J497">
        <v>8.0163049999999991</v>
      </c>
      <c r="K497">
        <v>8.0163049999999991</v>
      </c>
      <c r="L497">
        <v>8.0163049999999991</v>
      </c>
      <c r="M497">
        <v>4.2798910000000001</v>
      </c>
      <c r="N497">
        <v>4.2798910000000001</v>
      </c>
      <c r="O497">
        <v>4.2798910000000001</v>
      </c>
      <c r="P497">
        <v>4.2798910000000001</v>
      </c>
      <c r="Q497">
        <v>4.2798910000000001</v>
      </c>
    </row>
    <row r="498" spans="1:17" x14ac:dyDescent="0.3">
      <c r="A498">
        <v>650</v>
      </c>
      <c r="B498">
        <v>1.9701090000000001</v>
      </c>
      <c r="C498">
        <v>1.9701090000000001</v>
      </c>
      <c r="D498">
        <v>1.9701090000000001</v>
      </c>
      <c r="E498">
        <v>2.9891299999999998</v>
      </c>
      <c r="F498">
        <v>4.0081519999999999</v>
      </c>
      <c r="G498">
        <v>5.0271739999999996</v>
      </c>
      <c r="H498">
        <v>5.0271739999999996</v>
      </c>
      <c r="I498">
        <v>5.0271739999999996</v>
      </c>
      <c r="J498">
        <v>5.0271739999999996</v>
      </c>
      <c r="K498">
        <v>5.0271739999999996</v>
      </c>
      <c r="L498">
        <v>4.2798910000000001</v>
      </c>
      <c r="M498">
        <v>4.4157609999999998</v>
      </c>
      <c r="N498">
        <v>4.2798910000000001</v>
      </c>
      <c r="O498">
        <v>4.2798910000000001</v>
      </c>
      <c r="P498">
        <v>4.2798910000000001</v>
      </c>
      <c r="Q498">
        <v>4.2798910000000001</v>
      </c>
    </row>
    <row r="499" spans="1:17" x14ac:dyDescent="0.3">
      <c r="A499">
        <v>800</v>
      </c>
      <c r="B499">
        <v>1.9701090000000001</v>
      </c>
      <c r="C499">
        <v>2.9891299999999998</v>
      </c>
      <c r="D499">
        <v>4.0760870000000002</v>
      </c>
      <c r="E499">
        <v>3.6684779999999999</v>
      </c>
      <c r="F499">
        <v>3.6684779999999999</v>
      </c>
      <c r="G499">
        <v>5.0271739999999996</v>
      </c>
      <c r="H499">
        <v>5.0271739999999996</v>
      </c>
      <c r="I499">
        <v>5.0271739999999996</v>
      </c>
      <c r="J499">
        <v>5.0271739999999996</v>
      </c>
      <c r="K499">
        <v>5.0271739999999996</v>
      </c>
      <c r="L499">
        <v>3.6684779999999999</v>
      </c>
      <c r="M499">
        <v>5.2309780000000003</v>
      </c>
      <c r="N499">
        <v>3.6684779999999999</v>
      </c>
      <c r="O499">
        <v>3.6684779999999999</v>
      </c>
      <c r="P499">
        <v>3.6684779999999999</v>
      </c>
      <c r="Q499">
        <v>3.6684779999999999</v>
      </c>
    </row>
    <row r="500" spans="1:17" x14ac:dyDescent="0.3">
      <c r="A500">
        <v>1000</v>
      </c>
      <c r="B500">
        <v>1.9701090000000001</v>
      </c>
      <c r="C500">
        <v>3.6005440000000002</v>
      </c>
      <c r="D500">
        <v>3.6684779999999999</v>
      </c>
      <c r="E500">
        <v>3.8722829999999999</v>
      </c>
      <c r="F500">
        <v>3.8722829999999999</v>
      </c>
      <c r="G500">
        <v>5.9782609999999998</v>
      </c>
      <c r="H500">
        <v>5.0271739999999996</v>
      </c>
      <c r="I500">
        <v>5.0271739999999996</v>
      </c>
      <c r="J500">
        <v>5.9782609999999998</v>
      </c>
      <c r="K500">
        <v>8.9673909999999992</v>
      </c>
      <c r="L500">
        <v>9.9864130000000007</v>
      </c>
      <c r="M500">
        <v>5.9782609999999998</v>
      </c>
      <c r="N500">
        <v>3.8043480000000001</v>
      </c>
      <c r="O500">
        <v>3.8043480000000001</v>
      </c>
      <c r="P500">
        <v>3.8043480000000001</v>
      </c>
      <c r="Q500">
        <v>3.8043480000000001</v>
      </c>
    </row>
    <row r="501" spans="1:17" x14ac:dyDescent="0.3">
      <c r="A501">
        <v>1200</v>
      </c>
      <c r="B501">
        <v>1.9701090000000001</v>
      </c>
      <c r="C501">
        <v>2.9891299999999998</v>
      </c>
      <c r="D501">
        <v>3.6684779999999999</v>
      </c>
      <c r="E501">
        <v>5.0271739999999996</v>
      </c>
      <c r="F501">
        <v>5.0271739999999996</v>
      </c>
      <c r="G501">
        <v>5.9782609999999998</v>
      </c>
      <c r="H501">
        <v>5.9782609999999998</v>
      </c>
      <c r="I501">
        <v>4.0081519999999999</v>
      </c>
      <c r="J501">
        <v>5.9782609999999998</v>
      </c>
      <c r="K501">
        <v>9.9864130000000007</v>
      </c>
      <c r="L501">
        <v>9.9864130000000007</v>
      </c>
      <c r="M501">
        <v>5.9782609999999998</v>
      </c>
      <c r="N501">
        <v>5.9782609999999998</v>
      </c>
      <c r="O501">
        <v>5.9782609999999998</v>
      </c>
      <c r="P501">
        <v>5.9782609999999998</v>
      </c>
      <c r="Q501">
        <v>5.9782609999999998</v>
      </c>
    </row>
    <row r="502" spans="1:17" x14ac:dyDescent="0.3">
      <c r="A502">
        <v>1400</v>
      </c>
      <c r="B502">
        <v>1.9701090000000001</v>
      </c>
      <c r="C502">
        <v>2.3097829999999999</v>
      </c>
      <c r="D502">
        <v>3.1929349999999999</v>
      </c>
      <c r="E502">
        <v>4.0081519999999999</v>
      </c>
      <c r="F502">
        <v>5.0271739999999996</v>
      </c>
      <c r="G502">
        <v>6.9293480000000001</v>
      </c>
      <c r="H502">
        <v>6.9972830000000004</v>
      </c>
      <c r="I502">
        <v>5.9782609999999998</v>
      </c>
      <c r="J502">
        <v>5.9782609999999998</v>
      </c>
      <c r="K502">
        <v>6.9972830000000004</v>
      </c>
      <c r="L502">
        <v>8.9673909999999992</v>
      </c>
      <c r="M502">
        <v>9.9864130000000007</v>
      </c>
      <c r="N502">
        <v>10.190218</v>
      </c>
      <c r="O502">
        <v>10.394022</v>
      </c>
      <c r="P502">
        <v>11.005435</v>
      </c>
      <c r="Q502">
        <v>11.684782999999999</v>
      </c>
    </row>
    <row r="503" spans="1:17" x14ac:dyDescent="0.3">
      <c r="A503">
        <v>1550</v>
      </c>
      <c r="B503">
        <v>1.9701090000000001</v>
      </c>
      <c r="C503">
        <v>2.3097829999999999</v>
      </c>
      <c r="D503">
        <v>4.211957</v>
      </c>
      <c r="E503">
        <v>4.2798910000000001</v>
      </c>
      <c r="F503">
        <v>5.5706519999999999</v>
      </c>
      <c r="G503">
        <v>6.5217390000000002</v>
      </c>
      <c r="H503">
        <v>8.0163049999999991</v>
      </c>
      <c r="I503">
        <v>6.9972830000000004</v>
      </c>
      <c r="J503">
        <v>7.4728260000000004</v>
      </c>
      <c r="K503">
        <v>8.0163049999999991</v>
      </c>
      <c r="L503">
        <v>8.2201090000000008</v>
      </c>
      <c r="M503">
        <v>11.005435</v>
      </c>
      <c r="N503">
        <v>11.480978</v>
      </c>
      <c r="O503">
        <v>12.228261</v>
      </c>
      <c r="P503">
        <v>12.975543999999999</v>
      </c>
      <c r="Q503">
        <v>12.975543999999999</v>
      </c>
    </row>
    <row r="504" spans="1:17" x14ac:dyDescent="0.3">
      <c r="A504">
        <v>1700</v>
      </c>
      <c r="B504">
        <v>1.9701090000000001</v>
      </c>
      <c r="C504">
        <v>2.3097829999999999</v>
      </c>
      <c r="D504">
        <v>2.785326</v>
      </c>
      <c r="E504">
        <v>4.0760870000000002</v>
      </c>
      <c r="F504">
        <v>4.6195649999999997</v>
      </c>
      <c r="G504">
        <v>5.9782609999999998</v>
      </c>
      <c r="H504">
        <v>8.0163049999999991</v>
      </c>
      <c r="I504">
        <v>8.0163049999999991</v>
      </c>
      <c r="J504">
        <v>8.0163049999999991</v>
      </c>
      <c r="K504">
        <v>8.9673909999999992</v>
      </c>
      <c r="L504">
        <v>7.4728260000000004</v>
      </c>
      <c r="M504">
        <v>12.228261</v>
      </c>
      <c r="N504">
        <v>13.519022</v>
      </c>
      <c r="O504">
        <v>14.198370000000001</v>
      </c>
      <c r="P504">
        <v>13.994566000000001</v>
      </c>
      <c r="Q504">
        <v>13.994566000000001</v>
      </c>
    </row>
    <row r="505" spans="1:17" x14ac:dyDescent="0.3">
      <c r="A505">
        <v>1800</v>
      </c>
      <c r="B505">
        <v>1.9701090000000001</v>
      </c>
      <c r="C505">
        <v>2.3777170000000001</v>
      </c>
      <c r="D505">
        <v>4.0081519999999999</v>
      </c>
      <c r="E505">
        <v>4.4836960000000001</v>
      </c>
      <c r="F505">
        <v>5.5027179999999998</v>
      </c>
      <c r="G505">
        <v>6.5217390000000002</v>
      </c>
      <c r="H505">
        <v>7.4728260000000004</v>
      </c>
      <c r="I505">
        <v>8.9673909999999992</v>
      </c>
      <c r="J505">
        <v>9.1711960000000001</v>
      </c>
      <c r="K505">
        <v>9.9184780000000003</v>
      </c>
      <c r="L505">
        <v>10.801631</v>
      </c>
      <c r="M505">
        <v>12.5</v>
      </c>
      <c r="N505">
        <v>13.994566000000001</v>
      </c>
      <c r="O505">
        <v>14.470109000000001</v>
      </c>
      <c r="P505">
        <v>13.994566000000001</v>
      </c>
      <c r="Q505">
        <v>13.994566000000001</v>
      </c>
    </row>
    <row r="506" spans="1:17" x14ac:dyDescent="0.3">
      <c r="A506">
        <v>2000</v>
      </c>
      <c r="B506">
        <v>1.9701090000000001</v>
      </c>
      <c r="C506">
        <v>2.1739130000000002</v>
      </c>
      <c r="D506">
        <v>3.8722829999999999</v>
      </c>
      <c r="E506">
        <v>4.8233699999999997</v>
      </c>
      <c r="F506">
        <v>6.5217390000000002</v>
      </c>
      <c r="G506">
        <v>7.6766310000000004</v>
      </c>
      <c r="H506">
        <v>8.6277179999999998</v>
      </c>
      <c r="I506">
        <v>8.4239130000000007</v>
      </c>
      <c r="J506">
        <v>8.2201090000000008</v>
      </c>
      <c r="K506">
        <v>8.8315219999999997</v>
      </c>
      <c r="L506">
        <v>9.5788049999999991</v>
      </c>
      <c r="M506">
        <v>10.597826</v>
      </c>
      <c r="N506">
        <v>12.228261</v>
      </c>
      <c r="O506">
        <v>12.024457</v>
      </c>
      <c r="P506">
        <v>12.5</v>
      </c>
      <c r="Q506">
        <v>12.975543999999999</v>
      </c>
    </row>
    <row r="507" spans="1:17" x14ac:dyDescent="0.3">
      <c r="A507">
        <v>2200</v>
      </c>
      <c r="B507">
        <v>1.9701090000000001</v>
      </c>
      <c r="C507">
        <v>2.9211960000000001</v>
      </c>
      <c r="D507">
        <v>4.211957</v>
      </c>
      <c r="E507">
        <v>5.2309780000000003</v>
      </c>
      <c r="F507">
        <v>6.9972830000000004</v>
      </c>
      <c r="G507">
        <v>9.375</v>
      </c>
      <c r="H507">
        <v>10.529892</v>
      </c>
      <c r="I507">
        <v>11.005435</v>
      </c>
      <c r="J507">
        <v>9.5788049999999991</v>
      </c>
      <c r="K507">
        <v>9.375</v>
      </c>
      <c r="L507">
        <v>9.375</v>
      </c>
      <c r="M507">
        <v>10.801631</v>
      </c>
      <c r="N507">
        <v>11.073370000000001</v>
      </c>
      <c r="O507">
        <v>12.024457</v>
      </c>
      <c r="P507">
        <v>12.771739</v>
      </c>
      <c r="Q507">
        <v>13.315218</v>
      </c>
    </row>
    <row r="508" spans="1:17" x14ac:dyDescent="0.3">
      <c r="A508">
        <v>2400</v>
      </c>
      <c r="B508">
        <v>1.9701090000000001</v>
      </c>
      <c r="C508">
        <v>2.7173910000000001</v>
      </c>
      <c r="D508">
        <v>4.0760870000000002</v>
      </c>
      <c r="E508">
        <v>5.2309780000000003</v>
      </c>
      <c r="F508">
        <v>6.9972830000000004</v>
      </c>
      <c r="G508">
        <v>9.3070649999999997</v>
      </c>
      <c r="H508">
        <v>12.024457</v>
      </c>
      <c r="I508">
        <v>12.024457</v>
      </c>
      <c r="J508">
        <v>11.005435</v>
      </c>
      <c r="K508">
        <v>10.529892</v>
      </c>
      <c r="L508">
        <v>11.005435</v>
      </c>
      <c r="M508">
        <v>11.005435</v>
      </c>
      <c r="N508">
        <v>11.616847999999999</v>
      </c>
      <c r="O508">
        <v>12.296196</v>
      </c>
      <c r="P508">
        <v>12.771739</v>
      </c>
      <c r="Q508">
        <v>13.111413000000001</v>
      </c>
    </row>
    <row r="509" spans="1:17" x14ac:dyDescent="0.3">
      <c r="A509">
        <v>2600</v>
      </c>
      <c r="B509">
        <v>1.9701090000000001</v>
      </c>
      <c r="C509">
        <v>4.4836960000000001</v>
      </c>
      <c r="D509">
        <v>5.9782609999999998</v>
      </c>
      <c r="E509">
        <v>5.9782609999999998</v>
      </c>
      <c r="F509">
        <v>7.4728260000000004</v>
      </c>
      <c r="G509">
        <v>8.9673909999999992</v>
      </c>
      <c r="H509">
        <v>12.024457</v>
      </c>
      <c r="I509">
        <v>12.024457</v>
      </c>
      <c r="J509">
        <v>10.529892</v>
      </c>
      <c r="K509">
        <v>9.9864130000000007</v>
      </c>
      <c r="L509">
        <v>11.005435</v>
      </c>
      <c r="M509">
        <v>11.277174</v>
      </c>
      <c r="N509">
        <v>10.529892</v>
      </c>
      <c r="O509">
        <v>10.733696</v>
      </c>
      <c r="P509">
        <v>11.005435</v>
      </c>
      <c r="Q509">
        <v>11.480978</v>
      </c>
    </row>
    <row r="510" spans="1:17" x14ac:dyDescent="0.3">
      <c r="A510">
        <v>2800</v>
      </c>
      <c r="B510">
        <v>1.9701090000000001</v>
      </c>
      <c r="C510">
        <v>5.0271739999999996</v>
      </c>
      <c r="D510">
        <v>5.9782609999999998</v>
      </c>
      <c r="E510">
        <v>5.9782609999999998</v>
      </c>
      <c r="F510">
        <v>8.2201090000000008</v>
      </c>
      <c r="G510">
        <v>8.9673909999999992</v>
      </c>
      <c r="H510">
        <v>12.024457</v>
      </c>
      <c r="I510">
        <v>12.024457</v>
      </c>
      <c r="J510">
        <v>10.529892</v>
      </c>
      <c r="K510">
        <v>9.5108700000000006</v>
      </c>
      <c r="L510">
        <v>11.005435</v>
      </c>
      <c r="M510">
        <v>11.277174</v>
      </c>
      <c r="N510">
        <v>10.326086999999999</v>
      </c>
      <c r="O510">
        <v>10.326086999999999</v>
      </c>
      <c r="P510">
        <v>9.9864130000000007</v>
      </c>
      <c r="Q510">
        <v>11.005435</v>
      </c>
    </row>
    <row r="511" spans="1:17" x14ac:dyDescent="0.3">
      <c r="A511">
        <v>2900</v>
      </c>
      <c r="B511">
        <v>1.9701090000000001</v>
      </c>
      <c r="C511">
        <v>5.0271739999999996</v>
      </c>
      <c r="D511">
        <v>5.9782609999999998</v>
      </c>
      <c r="E511">
        <v>5.9782609999999998</v>
      </c>
      <c r="F511">
        <v>6.9972830000000004</v>
      </c>
      <c r="G511">
        <v>8.0163049999999991</v>
      </c>
      <c r="H511">
        <v>9.9864130000000007</v>
      </c>
      <c r="I511">
        <v>11.005435</v>
      </c>
      <c r="J511">
        <v>10.529892</v>
      </c>
      <c r="K511">
        <v>8.9673909999999992</v>
      </c>
      <c r="L511">
        <v>9.9864130000000007</v>
      </c>
      <c r="M511">
        <v>9.9864130000000007</v>
      </c>
      <c r="N511">
        <v>9.9864130000000007</v>
      </c>
      <c r="O511">
        <v>9.9864130000000007</v>
      </c>
      <c r="P511">
        <v>9.9864130000000007</v>
      </c>
      <c r="Q511">
        <v>9.9864130000000007</v>
      </c>
    </row>
    <row r="512" spans="1:17" x14ac:dyDescent="0.3">
      <c r="A512">
        <v>3000</v>
      </c>
      <c r="B512">
        <v>1.9701090000000001</v>
      </c>
      <c r="C512">
        <v>5.0271739999999996</v>
      </c>
      <c r="D512">
        <v>5.9782609999999998</v>
      </c>
      <c r="E512">
        <v>5.9782609999999998</v>
      </c>
      <c r="F512">
        <v>5.9782609999999998</v>
      </c>
      <c r="G512">
        <v>7.4728260000000004</v>
      </c>
      <c r="H512">
        <v>8.4918479999999992</v>
      </c>
      <c r="I512">
        <v>9.9864130000000007</v>
      </c>
      <c r="J512">
        <v>8.9673909999999992</v>
      </c>
      <c r="K512">
        <v>8.9673909999999992</v>
      </c>
      <c r="L512">
        <v>8.9673909999999992</v>
      </c>
      <c r="M512">
        <v>8.4918479999999992</v>
      </c>
      <c r="N512">
        <v>6.3179350000000003</v>
      </c>
      <c r="O512">
        <v>6.9972830000000004</v>
      </c>
      <c r="P512">
        <v>8.0163049999999991</v>
      </c>
      <c r="Q512">
        <v>8.9673909999999992</v>
      </c>
    </row>
    <row r="513" spans="1:17" x14ac:dyDescent="0.3">
      <c r="A513">
        <v>3200</v>
      </c>
      <c r="B513">
        <v>1.9701090000000001</v>
      </c>
      <c r="C513">
        <v>5.0271739999999996</v>
      </c>
      <c r="D513">
        <v>5.9782609999999998</v>
      </c>
      <c r="E513">
        <v>5.9782609999999998</v>
      </c>
      <c r="F513">
        <v>5.9782609999999998</v>
      </c>
      <c r="G513">
        <v>5.9782609999999998</v>
      </c>
      <c r="H513">
        <v>4.4836960000000001</v>
      </c>
      <c r="I513">
        <v>5.0271739999999996</v>
      </c>
      <c r="J513">
        <v>5.5027179999999998</v>
      </c>
      <c r="K513">
        <v>5.5027179999999998</v>
      </c>
      <c r="L513">
        <v>5.5027179999999998</v>
      </c>
      <c r="M513">
        <v>5.5027179999999998</v>
      </c>
      <c r="N513">
        <v>5.9782609999999998</v>
      </c>
      <c r="O513">
        <v>5.9782609999999998</v>
      </c>
      <c r="P513">
        <v>6.5217390000000002</v>
      </c>
      <c r="Q513">
        <v>6.5217390000000002</v>
      </c>
    </row>
    <row r="514" spans="1:17" x14ac:dyDescent="0.3">
      <c r="A514">
        <v>3300</v>
      </c>
      <c r="B514">
        <v>1.9701090000000001</v>
      </c>
      <c r="C514">
        <v>5.0271739999999996</v>
      </c>
      <c r="D514">
        <v>5.9782609999999998</v>
      </c>
      <c r="E514">
        <v>5.9782609999999998</v>
      </c>
      <c r="F514">
        <v>5.9782609999999998</v>
      </c>
      <c r="G514">
        <v>5.9782609999999998</v>
      </c>
      <c r="H514">
        <v>4.4836960000000001</v>
      </c>
      <c r="I514">
        <v>4.4836960000000001</v>
      </c>
      <c r="J514">
        <v>4.4836960000000001</v>
      </c>
      <c r="K514">
        <v>5.0271739999999996</v>
      </c>
      <c r="L514">
        <v>5.0271739999999996</v>
      </c>
      <c r="M514">
        <v>1.9701090000000001</v>
      </c>
      <c r="N514">
        <v>0</v>
      </c>
      <c r="O514">
        <v>0</v>
      </c>
      <c r="P514">
        <v>0</v>
      </c>
      <c r="Q514">
        <v>0</v>
      </c>
    </row>
    <row r="515" spans="1:17" x14ac:dyDescent="0.3">
      <c r="A515">
        <v>3500</v>
      </c>
      <c r="B515">
        <v>1.9701090000000001</v>
      </c>
      <c r="C515">
        <v>5.0271739999999996</v>
      </c>
      <c r="D515">
        <v>5.9782609999999998</v>
      </c>
      <c r="E515">
        <v>5.9782609999999998</v>
      </c>
      <c r="F515">
        <v>5.9782609999999998</v>
      </c>
      <c r="G515">
        <v>5.9782609999999998</v>
      </c>
      <c r="H515">
        <v>5.5027179999999998</v>
      </c>
      <c r="I515">
        <v>5.5027179999999998</v>
      </c>
      <c r="J515">
        <v>5.5027179999999998</v>
      </c>
      <c r="K515">
        <v>5.5027179999999998</v>
      </c>
      <c r="L515">
        <v>5.5027179999999998</v>
      </c>
      <c r="M515">
        <v>1.9701090000000001</v>
      </c>
      <c r="N515">
        <v>0</v>
      </c>
      <c r="O515">
        <v>0</v>
      </c>
      <c r="P515">
        <v>0</v>
      </c>
      <c r="Q515">
        <v>0</v>
      </c>
    </row>
    <row r="517" spans="1:17" x14ac:dyDescent="0.3">
      <c r="A517" t="s">
        <v>61</v>
      </c>
      <c r="B517" t="s">
        <v>62</v>
      </c>
    </row>
    <row r="518" spans="1:17" x14ac:dyDescent="0.3">
      <c r="A518" t="s">
        <v>3</v>
      </c>
      <c r="B518" t="s">
        <v>6</v>
      </c>
    </row>
    <row r="519" spans="1:17" x14ac:dyDescent="0.3">
      <c r="A519">
        <v>1</v>
      </c>
      <c r="B519">
        <v>500</v>
      </c>
    </row>
    <row r="520" spans="1:17" x14ac:dyDescent="0.3">
      <c r="A520">
        <v>2</v>
      </c>
      <c r="B520">
        <v>600</v>
      </c>
    </row>
    <row r="521" spans="1:17" x14ac:dyDescent="0.3">
      <c r="A521">
        <v>3</v>
      </c>
      <c r="B521">
        <v>800</v>
      </c>
    </row>
    <row r="522" spans="1:17" x14ac:dyDescent="0.3">
      <c r="A522">
        <v>4</v>
      </c>
      <c r="B522">
        <v>1000</v>
      </c>
    </row>
    <row r="523" spans="1:17" x14ac:dyDescent="0.3">
      <c r="A523">
        <v>5</v>
      </c>
      <c r="B523">
        <v>1200</v>
      </c>
    </row>
    <row r="524" spans="1:17" x14ac:dyDescent="0.3">
      <c r="A524">
        <v>6</v>
      </c>
      <c r="B524">
        <v>1400</v>
      </c>
    </row>
    <row r="525" spans="1:17" x14ac:dyDescent="0.3">
      <c r="A525">
        <v>7</v>
      </c>
      <c r="B525">
        <v>1600</v>
      </c>
    </row>
    <row r="526" spans="1:17" x14ac:dyDescent="0.3">
      <c r="A526">
        <v>8</v>
      </c>
      <c r="B526">
        <v>1800</v>
      </c>
    </row>
    <row r="527" spans="1:17" x14ac:dyDescent="0.3">
      <c r="A527">
        <v>9</v>
      </c>
      <c r="B527">
        <v>2000</v>
      </c>
    </row>
    <row r="528" spans="1:17" x14ac:dyDescent="0.3">
      <c r="A528">
        <v>10</v>
      </c>
      <c r="B528">
        <v>2200</v>
      </c>
    </row>
    <row r="529" spans="1:2" x14ac:dyDescent="0.3">
      <c r="A529">
        <v>11</v>
      </c>
      <c r="B529">
        <v>2400</v>
      </c>
    </row>
    <row r="530" spans="1:2" x14ac:dyDescent="0.3">
      <c r="A530">
        <v>12</v>
      </c>
      <c r="B530">
        <v>2600</v>
      </c>
    </row>
    <row r="531" spans="1:2" x14ac:dyDescent="0.3">
      <c r="A531">
        <v>13</v>
      </c>
      <c r="B531">
        <v>3000</v>
      </c>
    </row>
    <row r="533" spans="1:2" x14ac:dyDescent="0.3">
      <c r="A533" t="s">
        <v>63</v>
      </c>
      <c r="B533" t="s">
        <v>64</v>
      </c>
    </row>
    <row r="534" spans="1:2" x14ac:dyDescent="0.3">
      <c r="A534" t="s">
        <v>3</v>
      </c>
      <c r="B534" t="s">
        <v>16</v>
      </c>
    </row>
    <row r="535" spans="1:2" x14ac:dyDescent="0.3">
      <c r="A535">
        <v>1</v>
      </c>
      <c r="B535">
        <v>0</v>
      </c>
    </row>
    <row r="536" spans="1:2" x14ac:dyDescent="0.3">
      <c r="A536">
        <v>2</v>
      </c>
      <c r="B536">
        <v>12.024457</v>
      </c>
    </row>
    <row r="537" spans="1:2" x14ac:dyDescent="0.3">
      <c r="A537">
        <v>3</v>
      </c>
      <c r="B537">
        <v>23.980979000000001</v>
      </c>
    </row>
    <row r="538" spans="1:2" x14ac:dyDescent="0.3">
      <c r="A538">
        <v>4</v>
      </c>
      <c r="B538">
        <v>31.997282999999999</v>
      </c>
    </row>
    <row r="539" spans="1:2" x14ac:dyDescent="0.3">
      <c r="A539">
        <v>5</v>
      </c>
      <c r="B539">
        <v>36.005436000000003</v>
      </c>
    </row>
    <row r="540" spans="1:2" x14ac:dyDescent="0.3">
      <c r="A540">
        <v>6</v>
      </c>
      <c r="B540">
        <v>54.076087999999999</v>
      </c>
    </row>
    <row r="541" spans="1:2" x14ac:dyDescent="0.3">
      <c r="A541">
        <v>7</v>
      </c>
      <c r="B541">
        <v>59.986414000000003</v>
      </c>
    </row>
    <row r="542" spans="1:2" x14ac:dyDescent="0.3">
      <c r="A542">
        <v>8</v>
      </c>
      <c r="B542">
        <v>69.972828000000007</v>
      </c>
    </row>
    <row r="543" spans="1:2" x14ac:dyDescent="0.3">
      <c r="A543">
        <v>9</v>
      </c>
      <c r="B543">
        <v>80.027175999999997</v>
      </c>
    </row>
    <row r="544" spans="1:2" x14ac:dyDescent="0.3">
      <c r="A544">
        <v>10</v>
      </c>
      <c r="B544">
        <v>109.98641499999999</v>
      </c>
    </row>
    <row r="545" spans="1:12" x14ac:dyDescent="0.3">
      <c r="A545">
        <v>11</v>
      </c>
      <c r="B545">
        <v>119.972829</v>
      </c>
    </row>
    <row r="547" spans="1:12" x14ac:dyDescent="0.3">
      <c r="A547" t="s">
        <v>65</v>
      </c>
      <c r="B547" t="s">
        <v>66</v>
      </c>
    </row>
    <row r="548" spans="1:12" x14ac:dyDescent="0.3">
      <c r="B548" t="s">
        <v>26</v>
      </c>
    </row>
    <row r="549" spans="1:12" x14ac:dyDescent="0.3">
      <c r="A549" t="s">
        <v>22</v>
      </c>
      <c r="B549">
        <v>0</v>
      </c>
      <c r="C549">
        <v>12</v>
      </c>
      <c r="D549">
        <v>24</v>
      </c>
      <c r="E549">
        <v>32</v>
      </c>
      <c r="F549">
        <v>36</v>
      </c>
      <c r="G549">
        <v>54.1</v>
      </c>
      <c r="H549">
        <v>60</v>
      </c>
      <c r="I549">
        <v>70</v>
      </c>
      <c r="J549">
        <v>80</v>
      </c>
      <c r="K549">
        <v>110</v>
      </c>
      <c r="L549">
        <v>120</v>
      </c>
    </row>
    <row r="550" spans="1:12" x14ac:dyDescent="0.3">
      <c r="A550">
        <v>500</v>
      </c>
      <c r="B550">
        <v>1.9701090000000001</v>
      </c>
      <c r="C550">
        <v>4.0081519999999999</v>
      </c>
      <c r="D550">
        <v>4.0081519999999999</v>
      </c>
      <c r="E550">
        <v>4.0081519999999999</v>
      </c>
      <c r="F550">
        <v>4.0081519999999999</v>
      </c>
      <c r="G550">
        <v>5.0271739999999996</v>
      </c>
      <c r="H550">
        <v>5.0271739999999996</v>
      </c>
      <c r="I550">
        <v>5.0271739999999996</v>
      </c>
      <c r="J550">
        <v>5.0271739999999996</v>
      </c>
      <c r="K550">
        <v>5.0271739999999996</v>
      </c>
      <c r="L550">
        <v>22.010870000000001</v>
      </c>
    </row>
    <row r="551" spans="1:12" x14ac:dyDescent="0.3">
      <c r="A551">
        <v>600</v>
      </c>
      <c r="B551">
        <v>1.9701090000000001</v>
      </c>
      <c r="C551">
        <v>4.0081519999999999</v>
      </c>
      <c r="D551">
        <v>4.0081519999999999</v>
      </c>
      <c r="E551">
        <v>4.0081519999999999</v>
      </c>
      <c r="F551">
        <v>4.0081519999999999</v>
      </c>
      <c r="G551">
        <v>5.0271739999999996</v>
      </c>
      <c r="H551">
        <v>5.0271739999999996</v>
      </c>
      <c r="I551">
        <v>5.0271739999999996</v>
      </c>
      <c r="J551">
        <v>5.0271739999999996</v>
      </c>
      <c r="K551">
        <v>5.0271739999999996</v>
      </c>
      <c r="L551">
        <v>22.010870000000001</v>
      </c>
    </row>
    <row r="552" spans="1:12" x14ac:dyDescent="0.3">
      <c r="A552">
        <v>800</v>
      </c>
      <c r="B552">
        <v>1.9701090000000001</v>
      </c>
      <c r="C552">
        <v>4.0081519999999999</v>
      </c>
      <c r="D552">
        <v>4.0081519999999999</v>
      </c>
      <c r="E552">
        <v>4.0081519999999999</v>
      </c>
      <c r="F552">
        <v>4.0081519999999999</v>
      </c>
      <c r="G552">
        <v>5.0271739999999996</v>
      </c>
      <c r="H552">
        <v>5.0271739999999996</v>
      </c>
      <c r="I552">
        <v>5.0271739999999996</v>
      </c>
      <c r="J552">
        <v>5.0271739999999996</v>
      </c>
      <c r="K552">
        <v>5.0271739999999996</v>
      </c>
      <c r="L552">
        <v>22.010870000000001</v>
      </c>
    </row>
    <row r="553" spans="1:12" x14ac:dyDescent="0.3">
      <c r="A553">
        <v>1000</v>
      </c>
      <c r="B553">
        <v>1.9701090000000001</v>
      </c>
      <c r="C553">
        <v>4.0081519999999999</v>
      </c>
      <c r="D553">
        <v>4.0081519999999999</v>
      </c>
      <c r="E553">
        <v>4.0081519999999999</v>
      </c>
      <c r="F553">
        <v>4.0081519999999999</v>
      </c>
      <c r="G553">
        <v>5.0271739999999996</v>
      </c>
      <c r="H553">
        <v>5.0271739999999996</v>
      </c>
      <c r="I553">
        <v>5.0271739999999996</v>
      </c>
      <c r="J553">
        <v>5.0271739999999996</v>
      </c>
      <c r="K553">
        <v>5.0271739999999996</v>
      </c>
      <c r="L553">
        <v>22.010870000000001</v>
      </c>
    </row>
    <row r="554" spans="1:12" x14ac:dyDescent="0.3">
      <c r="A554">
        <v>1200</v>
      </c>
      <c r="B554">
        <v>1.9701090000000001</v>
      </c>
      <c r="C554">
        <v>4.0081519999999999</v>
      </c>
      <c r="D554">
        <v>4.0081519999999999</v>
      </c>
      <c r="E554">
        <v>4.0081519999999999</v>
      </c>
      <c r="F554">
        <v>4.0081519999999999</v>
      </c>
      <c r="G554">
        <v>5.0271739999999996</v>
      </c>
      <c r="H554">
        <v>5.0271739999999996</v>
      </c>
      <c r="I554">
        <v>5.0271739999999996</v>
      </c>
      <c r="J554">
        <v>5.0271739999999996</v>
      </c>
      <c r="K554">
        <v>5.0271739999999996</v>
      </c>
      <c r="L554">
        <v>9.9864130000000007</v>
      </c>
    </row>
    <row r="555" spans="1:12" x14ac:dyDescent="0.3">
      <c r="A555">
        <v>1400</v>
      </c>
      <c r="B555">
        <v>1.9701090000000001</v>
      </c>
      <c r="C555">
        <v>3.5326089999999999</v>
      </c>
      <c r="D555">
        <v>4.0081519999999999</v>
      </c>
      <c r="E555">
        <v>5.0271739999999996</v>
      </c>
      <c r="F555">
        <v>5.0271739999999996</v>
      </c>
      <c r="G555">
        <v>5.0271739999999996</v>
      </c>
      <c r="H555">
        <v>5.0271739999999996</v>
      </c>
      <c r="I555">
        <v>5.0271739999999996</v>
      </c>
      <c r="J555">
        <v>5.9782609999999998</v>
      </c>
      <c r="K555">
        <v>8.0163049999999991</v>
      </c>
      <c r="L555">
        <v>9.9864130000000007</v>
      </c>
    </row>
    <row r="556" spans="1:12" x14ac:dyDescent="0.3">
      <c r="A556">
        <v>1600</v>
      </c>
      <c r="B556">
        <v>1.9701090000000001</v>
      </c>
      <c r="C556">
        <v>3.5326089999999999</v>
      </c>
      <c r="D556">
        <v>4.0081519999999999</v>
      </c>
      <c r="E556">
        <v>5.0271739999999996</v>
      </c>
      <c r="F556">
        <v>5.0271739999999996</v>
      </c>
      <c r="G556">
        <v>5.0271739999999996</v>
      </c>
      <c r="H556">
        <v>5.0271739999999996</v>
      </c>
      <c r="I556">
        <v>5.0271739999999996</v>
      </c>
      <c r="J556">
        <v>5.9782609999999998</v>
      </c>
      <c r="K556">
        <v>8.0163049999999991</v>
      </c>
      <c r="L556">
        <v>9.9864130000000007</v>
      </c>
    </row>
    <row r="557" spans="1:12" x14ac:dyDescent="0.3">
      <c r="A557">
        <v>1800</v>
      </c>
      <c r="B557">
        <v>1.9701090000000001</v>
      </c>
      <c r="C557">
        <v>3.5326089999999999</v>
      </c>
      <c r="D557">
        <v>4.0081519999999999</v>
      </c>
      <c r="E557">
        <v>5.0271739999999996</v>
      </c>
      <c r="F557">
        <v>5.0271739999999996</v>
      </c>
      <c r="G557">
        <v>5.0271739999999996</v>
      </c>
      <c r="H557">
        <v>5.0271739999999996</v>
      </c>
      <c r="I557">
        <v>5.0271739999999996</v>
      </c>
      <c r="J557">
        <v>5.9782609999999998</v>
      </c>
      <c r="K557">
        <v>8.0163049999999991</v>
      </c>
      <c r="L557">
        <v>9.9864130000000007</v>
      </c>
    </row>
    <row r="558" spans="1:12" x14ac:dyDescent="0.3">
      <c r="A558">
        <v>2000</v>
      </c>
      <c r="B558">
        <v>1.9701090000000001</v>
      </c>
      <c r="C558">
        <v>3.5326089999999999</v>
      </c>
      <c r="D558">
        <v>4.0081519999999999</v>
      </c>
      <c r="E558">
        <v>5.0271739999999996</v>
      </c>
      <c r="F558">
        <v>5.9782609999999998</v>
      </c>
      <c r="G558">
        <v>5.9782609999999998</v>
      </c>
      <c r="H558">
        <v>5.9782609999999998</v>
      </c>
      <c r="I558">
        <v>5.9782609999999998</v>
      </c>
      <c r="J558">
        <v>5.9782609999999998</v>
      </c>
      <c r="K558">
        <v>8.0163049999999991</v>
      </c>
      <c r="L558">
        <v>9.9864130000000007</v>
      </c>
    </row>
    <row r="559" spans="1:12" x14ac:dyDescent="0.3">
      <c r="A559">
        <v>2200</v>
      </c>
      <c r="B559">
        <v>1.9701090000000001</v>
      </c>
      <c r="C559">
        <v>3.5326089999999999</v>
      </c>
      <c r="D559">
        <v>4.0081519999999999</v>
      </c>
      <c r="E559">
        <v>5.0271739999999996</v>
      </c>
      <c r="F559">
        <v>5.9782609999999998</v>
      </c>
      <c r="G559">
        <v>8.0163049999999991</v>
      </c>
      <c r="H559">
        <v>8.0163049999999991</v>
      </c>
      <c r="I559">
        <v>8.0163049999999991</v>
      </c>
      <c r="J559">
        <v>8.0163049999999991</v>
      </c>
      <c r="K559">
        <v>8.0163049999999991</v>
      </c>
      <c r="L559">
        <v>9.9864130000000007</v>
      </c>
    </row>
    <row r="560" spans="1:12" x14ac:dyDescent="0.3">
      <c r="A560">
        <v>2400</v>
      </c>
      <c r="B560">
        <v>1.9701090000000001</v>
      </c>
      <c r="C560">
        <v>3.5326089999999999</v>
      </c>
      <c r="D560">
        <v>4.0081519999999999</v>
      </c>
      <c r="E560">
        <v>5.0271739999999996</v>
      </c>
      <c r="F560">
        <v>5.9782609999999998</v>
      </c>
      <c r="G560">
        <v>8.0163049999999991</v>
      </c>
      <c r="H560">
        <v>8.0163049999999991</v>
      </c>
      <c r="I560">
        <v>8.0163049999999991</v>
      </c>
      <c r="J560">
        <v>8.0163049999999991</v>
      </c>
      <c r="K560">
        <v>8.0163049999999991</v>
      </c>
      <c r="L560">
        <v>9.9864130000000007</v>
      </c>
    </row>
    <row r="561" spans="1:12" x14ac:dyDescent="0.3">
      <c r="A561">
        <v>2600</v>
      </c>
      <c r="B561">
        <v>1.9701090000000001</v>
      </c>
      <c r="C561">
        <v>5.0271739999999996</v>
      </c>
      <c r="D561">
        <v>5.0271739999999996</v>
      </c>
      <c r="E561">
        <v>5.0271739999999996</v>
      </c>
      <c r="F561">
        <v>5.9782609999999998</v>
      </c>
      <c r="G561">
        <v>8.0163049999999991</v>
      </c>
      <c r="H561">
        <v>8.0163049999999991</v>
      </c>
      <c r="I561">
        <v>8.0163049999999991</v>
      </c>
      <c r="J561">
        <v>8.0163049999999991</v>
      </c>
      <c r="K561">
        <v>8.0163049999999991</v>
      </c>
      <c r="L561">
        <v>9.9864130000000007</v>
      </c>
    </row>
    <row r="562" spans="1:12" x14ac:dyDescent="0.3">
      <c r="A562">
        <v>3000</v>
      </c>
      <c r="B562">
        <v>1.9701090000000001</v>
      </c>
      <c r="C562">
        <v>5.9782609999999998</v>
      </c>
      <c r="D562">
        <v>5.9782609999999998</v>
      </c>
      <c r="E562">
        <v>5.9782609999999998</v>
      </c>
      <c r="F562">
        <v>5.9782609999999998</v>
      </c>
      <c r="G562">
        <v>8.0163049999999991</v>
      </c>
      <c r="H562">
        <v>8.0163049999999991</v>
      </c>
      <c r="I562">
        <v>8.0163049999999991</v>
      </c>
      <c r="J562">
        <v>8.0163049999999991</v>
      </c>
      <c r="K562">
        <v>8.0163049999999991</v>
      </c>
      <c r="L562">
        <v>22.010870000000001</v>
      </c>
    </row>
    <row r="564" spans="1:12" x14ac:dyDescent="0.3">
      <c r="A564" t="s">
        <v>67</v>
      </c>
      <c r="B564" t="s">
        <v>68</v>
      </c>
    </row>
    <row r="565" spans="1:12" x14ac:dyDescent="0.3">
      <c r="A565" t="s">
        <v>3</v>
      </c>
      <c r="B565" t="s">
        <v>69</v>
      </c>
    </row>
    <row r="566" spans="1:12" x14ac:dyDescent="0.3">
      <c r="A566">
        <v>1</v>
      </c>
      <c r="B566">
        <v>-39.86</v>
      </c>
    </row>
    <row r="567" spans="1:12" x14ac:dyDescent="0.3">
      <c r="A567">
        <v>2</v>
      </c>
      <c r="B567">
        <v>-19.86</v>
      </c>
    </row>
    <row r="568" spans="1:12" x14ac:dyDescent="0.3">
      <c r="A568">
        <v>3</v>
      </c>
      <c r="B568">
        <v>0.14000000000000001</v>
      </c>
    </row>
    <row r="569" spans="1:12" x14ac:dyDescent="0.3">
      <c r="A569">
        <v>4</v>
      </c>
      <c r="B569">
        <v>20.14</v>
      </c>
    </row>
    <row r="570" spans="1:12" x14ac:dyDescent="0.3">
      <c r="A570">
        <v>5</v>
      </c>
      <c r="B570">
        <v>40.14</v>
      </c>
    </row>
    <row r="571" spans="1:12" x14ac:dyDescent="0.3">
      <c r="A571">
        <v>6</v>
      </c>
      <c r="B571">
        <v>60.14</v>
      </c>
    </row>
    <row r="572" spans="1:12" x14ac:dyDescent="0.3">
      <c r="A572">
        <v>7</v>
      </c>
      <c r="B572">
        <v>150.13999999999999</v>
      </c>
    </row>
    <row r="573" spans="1:12" x14ac:dyDescent="0.3">
      <c r="A573">
        <v>8</v>
      </c>
      <c r="B573">
        <v>180.14</v>
      </c>
    </row>
    <row r="575" spans="1:12" x14ac:dyDescent="0.3">
      <c r="A575" t="s">
        <v>70</v>
      </c>
      <c r="B575" t="s">
        <v>71</v>
      </c>
    </row>
    <row r="576" spans="1:12" x14ac:dyDescent="0.3">
      <c r="A576" t="s">
        <v>3</v>
      </c>
      <c r="B576" t="s">
        <v>69</v>
      </c>
    </row>
    <row r="577" spans="1:9" x14ac:dyDescent="0.3">
      <c r="A577">
        <v>1</v>
      </c>
      <c r="B577">
        <v>-39.86</v>
      </c>
    </row>
    <row r="578" spans="1:9" x14ac:dyDescent="0.3">
      <c r="A578">
        <v>2</v>
      </c>
      <c r="B578">
        <v>-19.86</v>
      </c>
    </row>
    <row r="579" spans="1:9" x14ac:dyDescent="0.3">
      <c r="A579">
        <v>3</v>
      </c>
      <c r="B579">
        <v>0.14000000000000001</v>
      </c>
    </row>
    <row r="580" spans="1:9" x14ac:dyDescent="0.3">
      <c r="A580">
        <v>4</v>
      </c>
      <c r="B580">
        <v>40.14</v>
      </c>
    </row>
    <row r="581" spans="1:9" x14ac:dyDescent="0.3">
      <c r="A581">
        <v>5</v>
      </c>
      <c r="B581">
        <v>55.14</v>
      </c>
    </row>
    <row r="582" spans="1:9" x14ac:dyDescent="0.3">
      <c r="A582">
        <v>6</v>
      </c>
      <c r="B582">
        <v>60.14</v>
      </c>
    </row>
    <row r="583" spans="1:9" x14ac:dyDescent="0.3">
      <c r="A583">
        <v>7</v>
      </c>
      <c r="B583">
        <v>80.14</v>
      </c>
    </row>
    <row r="584" spans="1:9" x14ac:dyDescent="0.3">
      <c r="A584">
        <v>8</v>
      </c>
      <c r="B584">
        <v>120.14</v>
      </c>
    </row>
    <row r="586" spans="1:9" x14ac:dyDescent="0.3">
      <c r="A586" t="s">
        <v>72</v>
      </c>
      <c r="B586" t="s">
        <v>73</v>
      </c>
    </row>
    <row r="587" spans="1:9" x14ac:dyDescent="0.3">
      <c r="B587" t="s">
        <v>74</v>
      </c>
    </row>
    <row r="588" spans="1:9" x14ac:dyDescent="0.3">
      <c r="A588" t="s">
        <v>75</v>
      </c>
      <c r="B588">
        <v>-40</v>
      </c>
      <c r="C588">
        <v>-20</v>
      </c>
      <c r="D588">
        <v>0</v>
      </c>
      <c r="E588">
        <v>40</v>
      </c>
      <c r="F588">
        <v>55</v>
      </c>
      <c r="G588">
        <v>60</v>
      </c>
      <c r="H588">
        <v>80</v>
      </c>
      <c r="I588">
        <v>120</v>
      </c>
    </row>
    <row r="589" spans="1:9" x14ac:dyDescent="0.3">
      <c r="A589">
        <v>-40</v>
      </c>
      <c r="B589">
        <v>1.0000020000000001</v>
      </c>
      <c r="C589">
        <v>1.0000020000000001</v>
      </c>
      <c r="D589">
        <v>1.0000020000000001</v>
      </c>
      <c r="E589">
        <v>1.0000020000000001</v>
      </c>
      <c r="F589">
        <v>1.0700700000000001</v>
      </c>
      <c r="G589">
        <v>1.1000989999999999</v>
      </c>
      <c r="H589">
        <v>1.5000020000000001</v>
      </c>
      <c r="I589">
        <v>5.0000080000000002</v>
      </c>
    </row>
    <row r="590" spans="1:9" x14ac:dyDescent="0.3">
      <c r="A590">
        <v>-20</v>
      </c>
      <c r="B590">
        <v>1.0000020000000001</v>
      </c>
      <c r="C590">
        <v>1.0000020000000001</v>
      </c>
      <c r="D590">
        <v>1.0000020000000001</v>
      </c>
      <c r="E590">
        <v>1.0000020000000001</v>
      </c>
      <c r="F590">
        <v>1.0700700000000001</v>
      </c>
      <c r="G590">
        <v>1.1000989999999999</v>
      </c>
      <c r="H590">
        <v>1.5000020000000001</v>
      </c>
      <c r="I590">
        <v>5.0000080000000002</v>
      </c>
    </row>
    <row r="591" spans="1:9" x14ac:dyDescent="0.3">
      <c r="A591">
        <v>0</v>
      </c>
      <c r="B591">
        <v>1.0000020000000001</v>
      </c>
      <c r="C591">
        <v>1.0000020000000001</v>
      </c>
      <c r="D591">
        <v>1.0000020000000001</v>
      </c>
      <c r="E591">
        <v>1.0000020000000001</v>
      </c>
      <c r="F591">
        <v>1.0700700000000001</v>
      </c>
      <c r="G591">
        <v>1.1000989999999999</v>
      </c>
      <c r="H591">
        <v>1.5000020000000001</v>
      </c>
      <c r="I591">
        <v>5.0000080000000002</v>
      </c>
    </row>
    <row r="592" spans="1:9" x14ac:dyDescent="0.3">
      <c r="A592">
        <v>20</v>
      </c>
      <c r="B592">
        <v>1.0000020000000001</v>
      </c>
      <c r="C592">
        <v>1.0000020000000001</v>
      </c>
      <c r="D592">
        <v>1.0000020000000001</v>
      </c>
      <c r="E592">
        <v>1.0000020000000001</v>
      </c>
      <c r="F592">
        <v>1.0700700000000001</v>
      </c>
      <c r="G592">
        <v>1.1000989999999999</v>
      </c>
      <c r="H592">
        <v>1.5000020000000001</v>
      </c>
      <c r="I592">
        <v>5.0000080000000002</v>
      </c>
    </row>
    <row r="593" spans="1:9" x14ac:dyDescent="0.3">
      <c r="A593">
        <v>40</v>
      </c>
      <c r="B593">
        <v>1.0000020000000001</v>
      </c>
      <c r="C593">
        <v>1.0000020000000001</v>
      </c>
      <c r="D593">
        <v>1.0000020000000001</v>
      </c>
      <c r="E593">
        <v>1.0000020000000001</v>
      </c>
      <c r="F593">
        <v>1.149904</v>
      </c>
      <c r="G593">
        <v>1.199953</v>
      </c>
      <c r="H593">
        <v>1.5000020000000001</v>
      </c>
      <c r="I593">
        <v>5.0000080000000002</v>
      </c>
    </row>
    <row r="594" spans="1:9" x14ac:dyDescent="0.3">
      <c r="A594">
        <v>60</v>
      </c>
      <c r="B594">
        <v>1.0000020000000001</v>
      </c>
      <c r="C594">
        <v>1.0000020000000001</v>
      </c>
      <c r="D594">
        <v>1.0000020000000001</v>
      </c>
      <c r="E594">
        <v>1.0000020000000001</v>
      </c>
      <c r="F594">
        <v>1.149904</v>
      </c>
      <c r="G594">
        <v>1.199953</v>
      </c>
      <c r="H594">
        <v>1.399904</v>
      </c>
      <c r="I594">
        <v>5.0000080000000002</v>
      </c>
    </row>
    <row r="595" spans="1:9" x14ac:dyDescent="0.3">
      <c r="A595">
        <v>150</v>
      </c>
      <c r="B595">
        <v>1.0000020000000001</v>
      </c>
      <c r="C595">
        <v>1.0000020000000001</v>
      </c>
      <c r="D595">
        <v>1.0000020000000001</v>
      </c>
      <c r="E595">
        <v>1.0000020000000001</v>
      </c>
      <c r="F595">
        <v>1.149904</v>
      </c>
      <c r="G595">
        <v>1.199953</v>
      </c>
      <c r="H595">
        <v>5.0000080000000002</v>
      </c>
      <c r="I595">
        <v>5.0000080000000002</v>
      </c>
    </row>
    <row r="596" spans="1:9" x14ac:dyDescent="0.3">
      <c r="A596">
        <v>180</v>
      </c>
      <c r="B596">
        <v>1.0000020000000001</v>
      </c>
      <c r="C596">
        <v>1.0000020000000001</v>
      </c>
      <c r="D596">
        <v>1.0000020000000001</v>
      </c>
      <c r="E596">
        <v>1.0000020000000001</v>
      </c>
      <c r="F596">
        <v>1.149904</v>
      </c>
      <c r="G596">
        <v>2.5400429999999998</v>
      </c>
      <c r="H596">
        <v>5.0000080000000002</v>
      </c>
      <c r="I596">
        <v>5.0000080000000002</v>
      </c>
    </row>
    <row r="598" spans="1:9" x14ac:dyDescent="0.3">
      <c r="A598" t="s">
        <v>76</v>
      </c>
      <c r="B598" t="s">
        <v>77</v>
      </c>
    </row>
    <row r="599" spans="1:9" x14ac:dyDescent="0.3">
      <c r="A599" t="s">
        <v>3</v>
      </c>
      <c r="B599" t="s">
        <v>6</v>
      </c>
    </row>
    <row r="600" spans="1:9" x14ac:dyDescent="0.3">
      <c r="A600">
        <v>1</v>
      </c>
      <c r="B600">
        <v>500</v>
      </c>
    </row>
    <row r="601" spans="1:9" x14ac:dyDescent="0.3">
      <c r="A601">
        <v>2</v>
      </c>
      <c r="B601">
        <v>600</v>
      </c>
    </row>
    <row r="602" spans="1:9" x14ac:dyDescent="0.3">
      <c r="A602">
        <v>3</v>
      </c>
      <c r="B602">
        <v>800</v>
      </c>
    </row>
    <row r="603" spans="1:9" x14ac:dyDescent="0.3">
      <c r="A603">
        <v>4</v>
      </c>
      <c r="B603">
        <v>1000</v>
      </c>
    </row>
    <row r="604" spans="1:9" x14ac:dyDescent="0.3">
      <c r="A604">
        <v>5</v>
      </c>
      <c r="B604">
        <v>1200</v>
      </c>
    </row>
    <row r="605" spans="1:9" x14ac:dyDescent="0.3">
      <c r="A605">
        <v>6</v>
      </c>
      <c r="B605">
        <v>1400</v>
      </c>
    </row>
    <row r="606" spans="1:9" x14ac:dyDescent="0.3">
      <c r="A606">
        <v>7</v>
      </c>
      <c r="B606">
        <v>1600</v>
      </c>
    </row>
    <row r="607" spans="1:9" x14ac:dyDescent="0.3">
      <c r="A607">
        <v>8</v>
      </c>
      <c r="B607">
        <v>1800</v>
      </c>
    </row>
    <row r="608" spans="1:9" x14ac:dyDescent="0.3">
      <c r="A608">
        <v>9</v>
      </c>
      <c r="B608">
        <v>2000</v>
      </c>
    </row>
    <row r="609" spans="1:2" x14ac:dyDescent="0.3">
      <c r="A609">
        <v>10</v>
      </c>
      <c r="B609">
        <v>2200</v>
      </c>
    </row>
    <row r="610" spans="1:2" x14ac:dyDescent="0.3">
      <c r="A610">
        <v>11</v>
      </c>
      <c r="B610">
        <v>2400</v>
      </c>
    </row>
    <row r="611" spans="1:2" x14ac:dyDescent="0.3">
      <c r="A611">
        <v>12</v>
      </c>
      <c r="B611">
        <v>2600</v>
      </c>
    </row>
    <row r="612" spans="1:2" x14ac:dyDescent="0.3">
      <c r="A612">
        <v>13</v>
      </c>
      <c r="B612">
        <v>3000</v>
      </c>
    </row>
    <row r="614" spans="1:2" x14ac:dyDescent="0.3">
      <c r="A614" t="s">
        <v>78</v>
      </c>
      <c r="B614" t="s">
        <v>79</v>
      </c>
    </row>
    <row r="615" spans="1:2" x14ac:dyDescent="0.3">
      <c r="A615" t="s">
        <v>3</v>
      </c>
      <c r="B615" t="s">
        <v>16</v>
      </c>
    </row>
    <row r="616" spans="1:2" x14ac:dyDescent="0.3">
      <c r="A616">
        <v>1</v>
      </c>
      <c r="B616">
        <v>0</v>
      </c>
    </row>
    <row r="617" spans="1:2" x14ac:dyDescent="0.3">
      <c r="A617">
        <v>2</v>
      </c>
      <c r="B617">
        <v>12.024457</v>
      </c>
    </row>
    <row r="618" spans="1:2" x14ac:dyDescent="0.3">
      <c r="A618">
        <v>3</v>
      </c>
      <c r="B618">
        <v>23.980979000000001</v>
      </c>
    </row>
    <row r="619" spans="1:2" x14ac:dyDescent="0.3">
      <c r="A619">
        <v>4</v>
      </c>
      <c r="B619">
        <v>31.997282999999999</v>
      </c>
    </row>
    <row r="620" spans="1:2" x14ac:dyDescent="0.3">
      <c r="A620">
        <v>5</v>
      </c>
      <c r="B620">
        <v>36.005436000000003</v>
      </c>
    </row>
    <row r="621" spans="1:2" x14ac:dyDescent="0.3">
      <c r="A621">
        <v>6</v>
      </c>
      <c r="B621">
        <v>54.076087999999999</v>
      </c>
    </row>
    <row r="622" spans="1:2" x14ac:dyDescent="0.3">
      <c r="A622">
        <v>7</v>
      </c>
      <c r="B622">
        <v>59.986414000000003</v>
      </c>
    </row>
    <row r="623" spans="1:2" x14ac:dyDescent="0.3">
      <c r="A623">
        <v>8</v>
      </c>
      <c r="B623">
        <v>69.972828000000007</v>
      </c>
    </row>
    <row r="624" spans="1:2" x14ac:dyDescent="0.3">
      <c r="A624">
        <v>9</v>
      </c>
      <c r="B624">
        <v>80.027175999999997</v>
      </c>
    </row>
    <row r="625" spans="1:12" x14ac:dyDescent="0.3">
      <c r="A625">
        <v>10</v>
      </c>
      <c r="B625">
        <v>109.98641499999999</v>
      </c>
    </row>
    <row r="626" spans="1:12" x14ac:dyDescent="0.3">
      <c r="A626">
        <v>11</v>
      </c>
      <c r="B626">
        <v>119.972829</v>
      </c>
    </row>
    <row r="628" spans="1:12" x14ac:dyDescent="0.3">
      <c r="A628" t="s">
        <v>80</v>
      </c>
      <c r="B628" t="s">
        <v>81</v>
      </c>
    </row>
    <row r="629" spans="1:12" x14ac:dyDescent="0.3">
      <c r="B629" t="s">
        <v>26</v>
      </c>
    </row>
    <row r="630" spans="1:12" x14ac:dyDescent="0.3">
      <c r="A630" t="s">
        <v>22</v>
      </c>
      <c r="B630">
        <v>0</v>
      </c>
      <c r="C630">
        <v>12</v>
      </c>
      <c r="D630">
        <v>24</v>
      </c>
      <c r="E630">
        <v>32</v>
      </c>
      <c r="F630">
        <v>36</v>
      </c>
      <c r="G630">
        <v>54.1</v>
      </c>
      <c r="H630">
        <v>60</v>
      </c>
      <c r="I630">
        <v>70</v>
      </c>
      <c r="J630">
        <v>80</v>
      </c>
      <c r="K630">
        <v>110</v>
      </c>
      <c r="L630">
        <v>120</v>
      </c>
    </row>
    <row r="631" spans="1:12" x14ac:dyDescent="0.3">
      <c r="A631">
        <v>500</v>
      </c>
      <c r="B631">
        <v>1.9701090000000001</v>
      </c>
      <c r="C631">
        <v>4.0081519999999999</v>
      </c>
      <c r="D631">
        <v>4.0081519999999999</v>
      </c>
      <c r="E631">
        <v>4.0081519999999999</v>
      </c>
      <c r="F631">
        <v>4.0081519999999999</v>
      </c>
      <c r="G631">
        <v>4.0081519999999999</v>
      </c>
      <c r="H631">
        <v>4.0081519999999999</v>
      </c>
      <c r="I631">
        <v>4.0081519999999999</v>
      </c>
      <c r="J631">
        <v>4.0081519999999999</v>
      </c>
      <c r="K631">
        <v>4.0081519999999999</v>
      </c>
      <c r="L631">
        <v>22.010870000000001</v>
      </c>
    </row>
    <row r="632" spans="1:12" x14ac:dyDescent="0.3">
      <c r="A632">
        <v>600</v>
      </c>
      <c r="B632">
        <v>1.9701090000000001</v>
      </c>
      <c r="C632">
        <v>4.0081519999999999</v>
      </c>
      <c r="D632">
        <v>4.0081519999999999</v>
      </c>
      <c r="E632">
        <v>4.0081519999999999</v>
      </c>
      <c r="F632">
        <v>4.0081519999999999</v>
      </c>
      <c r="G632">
        <v>4.0081519999999999</v>
      </c>
      <c r="H632">
        <v>4.0081519999999999</v>
      </c>
      <c r="I632">
        <v>4.0081519999999999</v>
      </c>
      <c r="J632">
        <v>4.0081519999999999</v>
      </c>
      <c r="K632">
        <v>4.0081519999999999</v>
      </c>
      <c r="L632">
        <v>22.010870000000001</v>
      </c>
    </row>
    <row r="633" spans="1:12" x14ac:dyDescent="0.3">
      <c r="A633">
        <v>800</v>
      </c>
      <c r="B633">
        <v>1.9701090000000001</v>
      </c>
      <c r="C633">
        <v>4.0081519999999999</v>
      </c>
      <c r="D633">
        <v>4.0081519999999999</v>
      </c>
      <c r="E633">
        <v>4.0081519999999999</v>
      </c>
      <c r="F633">
        <v>5.0271739999999996</v>
      </c>
      <c r="G633">
        <v>4.0081519999999999</v>
      </c>
      <c r="H633">
        <v>4.0081519999999999</v>
      </c>
      <c r="I633">
        <v>4.0081519999999999</v>
      </c>
      <c r="J633">
        <v>4.0081519999999999</v>
      </c>
      <c r="K633">
        <v>4.0081519999999999</v>
      </c>
      <c r="L633">
        <v>22.010870000000001</v>
      </c>
    </row>
    <row r="634" spans="1:12" x14ac:dyDescent="0.3">
      <c r="A634">
        <v>1000</v>
      </c>
      <c r="B634">
        <v>1.9701090000000001</v>
      </c>
      <c r="C634">
        <v>5.9782609999999998</v>
      </c>
      <c r="D634">
        <v>5.9782609999999998</v>
      </c>
      <c r="E634">
        <v>5.9782609999999998</v>
      </c>
      <c r="F634">
        <v>5.9782609999999998</v>
      </c>
      <c r="G634">
        <v>4.0081519999999999</v>
      </c>
      <c r="H634">
        <v>4.0081519999999999</v>
      </c>
      <c r="I634">
        <v>4.0081519999999999</v>
      </c>
      <c r="J634">
        <v>4.0081519999999999</v>
      </c>
      <c r="K634">
        <v>5.0271739999999996</v>
      </c>
      <c r="L634">
        <v>22.010870000000001</v>
      </c>
    </row>
    <row r="635" spans="1:12" x14ac:dyDescent="0.3">
      <c r="A635">
        <v>1200</v>
      </c>
      <c r="B635">
        <v>1.9701090000000001</v>
      </c>
      <c r="C635">
        <v>5.0271739999999996</v>
      </c>
      <c r="D635">
        <v>5.0271739999999996</v>
      </c>
      <c r="E635">
        <v>5.0271739999999996</v>
      </c>
      <c r="F635">
        <v>5.0271739999999996</v>
      </c>
      <c r="G635">
        <v>4.0081519999999999</v>
      </c>
      <c r="H635">
        <v>4.0081519999999999</v>
      </c>
      <c r="I635">
        <v>4.0081519999999999</v>
      </c>
      <c r="J635">
        <v>4.0081519999999999</v>
      </c>
      <c r="K635">
        <v>5.0271739999999996</v>
      </c>
      <c r="L635">
        <v>9.9864130000000007</v>
      </c>
    </row>
    <row r="636" spans="1:12" x14ac:dyDescent="0.3">
      <c r="A636">
        <v>1400</v>
      </c>
      <c r="B636">
        <v>1.9701090000000001</v>
      </c>
      <c r="C636">
        <v>3.5326089999999999</v>
      </c>
      <c r="D636">
        <v>4.0081519999999999</v>
      </c>
      <c r="E636">
        <v>5.0271739999999996</v>
      </c>
      <c r="F636">
        <v>5.0271739999999996</v>
      </c>
      <c r="G636">
        <v>5.0271739999999996</v>
      </c>
      <c r="H636">
        <v>5.0271739999999996</v>
      </c>
      <c r="I636">
        <v>5.0271739999999996</v>
      </c>
      <c r="J636">
        <v>5.9782609999999998</v>
      </c>
      <c r="K636">
        <v>8.0163049999999991</v>
      </c>
      <c r="L636">
        <v>9.9864130000000007</v>
      </c>
    </row>
    <row r="637" spans="1:12" x14ac:dyDescent="0.3">
      <c r="A637">
        <v>1600</v>
      </c>
      <c r="B637">
        <v>1.9701090000000001</v>
      </c>
      <c r="C637">
        <v>3.5326089999999999</v>
      </c>
      <c r="D637">
        <v>4.0081519999999999</v>
      </c>
      <c r="E637">
        <v>5.0271739999999996</v>
      </c>
      <c r="F637">
        <v>5.0271739999999996</v>
      </c>
      <c r="G637">
        <v>5.0271739999999996</v>
      </c>
      <c r="H637">
        <v>5.0271739999999996</v>
      </c>
      <c r="I637">
        <v>5.0271739999999996</v>
      </c>
      <c r="J637">
        <v>5.9782609999999998</v>
      </c>
      <c r="K637">
        <v>8.0163049999999991</v>
      </c>
      <c r="L637">
        <v>9.9864130000000007</v>
      </c>
    </row>
    <row r="638" spans="1:12" x14ac:dyDescent="0.3">
      <c r="A638">
        <v>1800</v>
      </c>
      <c r="B638">
        <v>1.9701090000000001</v>
      </c>
      <c r="C638">
        <v>3.5326089999999999</v>
      </c>
      <c r="D638">
        <v>4.0081519999999999</v>
      </c>
      <c r="E638">
        <v>5.0271739999999996</v>
      </c>
      <c r="F638">
        <v>5.0271739999999996</v>
      </c>
      <c r="G638">
        <v>5.0271739999999996</v>
      </c>
      <c r="H638">
        <v>5.0271739999999996</v>
      </c>
      <c r="I638">
        <v>5.0271739999999996</v>
      </c>
      <c r="J638">
        <v>5.9782609999999998</v>
      </c>
      <c r="K638">
        <v>8.0163049999999991</v>
      </c>
      <c r="L638">
        <v>9.9864130000000007</v>
      </c>
    </row>
    <row r="639" spans="1:12" x14ac:dyDescent="0.3">
      <c r="A639">
        <v>2000</v>
      </c>
      <c r="B639">
        <v>1.9701090000000001</v>
      </c>
      <c r="C639">
        <v>3.5326089999999999</v>
      </c>
      <c r="D639">
        <v>4.0081519999999999</v>
      </c>
      <c r="E639">
        <v>5.0271739999999996</v>
      </c>
      <c r="F639">
        <v>5.9782609999999998</v>
      </c>
      <c r="G639">
        <v>5.9782609999999998</v>
      </c>
      <c r="H639">
        <v>5.9782609999999998</v>
      </c>
      <c r="I639">
        <v>5.9782609999999998</v>
      </c>
      <c r="J639">
        <v>5.9782609999999998</v>
      </c>
      <c r="K639">
        <v>8.0163049999999991</v>
      </c>
      <c r="L639">
        <v>9.9864130000000007</v>
      </c>
    </row>
    <row r="640" spans="1:12" x14ac:dyDescent="0.3">
      <c r="A640">
        <v>2200</v>
      </c>
      <c r="B640">
        <v>1.9701090000000001</v>
      </c>
      <c r="C640">
        <v>3.5326089999999999</v>
      </c>
      <c r="D640">
        <v>4.0081519999999999</v>
      </c>
      <c r="E640">
        <v>5.0271739999999996</v>
      </c>
      <c r="F640">
        <v>5.9782609999999998</v>
      </c>
      <c r="G640">
        <v>8.0163049999999991</v>
      </c>
      <c r="H640">
        <v>8.0163049999999991</v>
      </c>
      <c r="I640">
        <v>8.0163049999999991</v>
      </c>
      <c r="J640">
        <v>8.0163049999999991</v>
      </c>
      <c r="K640">
        <v>8.0163049999999991</v>
      </c>
      <c r="L640">
        <v>9.9864130000000007</v>
      </c>
    </row>
    <row r="641" spans="1:12" x14ac:dyDescent="0.3">
      <c r="A641">
        <v>2400</v>
      </c>
      <c r="B641">
        <v>1.9701090000000001</v>
      </c>
      <c r="C641">
        <v>3.5326089999999999</v>
      </c>
      <c r="D641">
        <v>4.0081519999999999</v>
      </c>
      <c r="E641">
        <v>5.0271739999999996</v>
      </c>
      <c r="F641">
        <v>5.9782609999999998</v>
      </c>
      <c r="G641">
        <v>8.0163049999999991</v>
      </c>
      <c r="H641">
        <v>8.0163049999999991</v>
      </c>
      <c r="I641">
        <v>8.0163049999999991</v>
      </c>
      <c r="J641">
        <v>8.0163049999999991</v>
      </c>
      <c r="K641">
        <v>8.0163049999999991</v>
      </c>
      <c r="L641">
        <v>9.9864130000000007</v>
      </c>
    </row>
    <row r="642" spans="1:12" x14ac:dyDescent="0.3">
      <c r="A642">
        <v>2600</v>
      </c>
      <c r="B642">
        <v>1.9701090000000001</v>
      </c>
      <c r="C642">
        <v>3.5326089999999999</v>
      </c>
      <c r="D642">
        <v>4.0081519999999999</v>
      </c>
      <c r="E642">
        <v>5.0271739999999996</v>
      </c>
      <c r="F642">
        <v>5.9782609999999998</v>
      </c>
      <c r="G642">
        <v>8.0163049999999991</v>
      </c>
      <c r="H642">
        <v>8.0163049999999991</v>
      </c>
      <c r="I642">
        <v>8.0163049999999991</v>
      </c>
      <c r="J642">
        <v>8.0163049999999991</v>
      </c>
      <c r="K642">
        <v>8.0163049999999991</v>
      </c>
      <c r="L642">
        <v>9.9864130000000007</v>
      </c>
    </row>
    <row r="643" spans="1:12" x14ac:dyDescent="0.3">
      <c r="A643">
        <v>3000</v>
      </c>
      <c r="B643">
        <v>1.9701090000000001</v>
      </c>
      <c r="C643">
        <v>5.9782609999999998</v>
      </c>
      <c r="D643">
        <v>5.9782609999999998</v>
      </c>
      <c r="E643">
        <v>5.9782609999999998</v>
      </c>
      <c r="F643">
        <v>5.9782609999999998</v>
      </c>
      <c r="G643">
        <v>8.0163049999999991</v>
      </c>
      <c r="H643">
        <v>8.0163049999999991</v>
      </c>
      <c r="I643">
        <v>8.0163049999999991</v>
      </c>
      <c r="J643">
        <v>8.0163049999999991</v>
      </c>
      <c r="K643">
        <v>8.0163049999999991</v>
      </c>
      <c r="L643">
        <v>22.010870000000001</v>
      </c>
    </row>
    <row r="645" spans="1:12" x14ac:dyDescent="0.3">
      <c r="A645" t="s">
        <v>82</v>
      </c>
      <c r="B645" t="s">
        <v>83</v>
      </c>
    </row>
    <row r="646" spans="1:12" x14ac:dyDescent="0.3">
      <c r="A646" t="s">
        <v>3</v>
      </c>
      <c r="B646" t="s">
        <v>69</v>
      </c>
    </row>
    <row r="647" spans="1:12" x14ac:dyDescent="0.3">
      <c r="A647">
        <v>1</v>
      </c>
      <c r="B647">
        <v>-39.86</v>
      </c>
    </row>
    <row r="648" spans="1:12" x14ac:dyDescent="0.3">
      <c r="A648">
        <v>2</v>
      </c>
      <c r="B648">
        <v>-19.86</v>
      </c>
    </row>
    <row r="649" spans="1:12" x14ac:dyDescent="0.3">
      <c r="A649">
        <v>3</v>
      </c>
      <c r="B649">
        <v>0.14000000000000001</v>
      </c>
    </row>
    <row r="650" spans="1:12" x14ac:dyDescent="0.3">
      <c r="A650">
        <v>4</v>
      </c>
      <c r="B650">
        <v>20.14</v>
      </c>
    </row>
    <row r="651" spans="1:12" x14ac:dyDescent="0.3">
      <c r="A651">
        <v>5</v>
      </c>
      <c r="B651">
        <v>40.14</v>
      </c>
    </row>
    <row r="652" spans="1:12" x14ac:dyDescent="0.3">
      <c r="A652">
        <v>6</v>
      </c>
      <c r="B652">
        <v>60.14</v>
      </c>
    </row>
    <row r="653" spans="1:12" x14ac:dyDescent="0.3">
      <c r="A653">
        <v>7</v>
      </c>
      <c r="B653">
        <v>80.14</v>
      </c>
    </row>
    <row r="654" spans="1:12" x14ac:dyDescent="0.3">
      <c r="A654">
        <v>8</v>
      </c>
      <c r="B654">
        <v>100.14</v>
      </c>
    </row>
    <row r="655" spans="1:12" x14ac:dyDescent="0.3">
      <c r="A655">
        <v>9</v>
      </c>
      <c r="B655">
        <v>170.14</v>
      </c>
    </row>
    <row r="656" spans="1:12" x14ac:dyDescent="0.3">
      <c r="A656">
        <v>10</v>
      </c>
      <c r="B656">
        <v>180.14</v>
      </c>
    </row>
    <row r="658" spans="1:2" x14ac:dyDescent="0.3">
      <c r="A658" t="s">
        <v>84</v>
      </c>
      <c r="B658" t="s">
        <v>85</v>
      </c>
    </row>
    <row r="659" spans="1:2" x14ac:dyDescent="0.3">
      <c r="A659" t="s">
        <v>74</v>
      </c>
      <c r="B659" t="s">
        <v>86</v>
      </c>
    </row>
    <row r="660" spans="1:2" x14ac:dyDescent="0.3">
      <c r="A660">
        <v>-40</v>
      </c>
      <c r="B660">
        <v>0</v>
      </c>
    </row>
    <row r="661" spans="1:2" x14ac:dyDescent="0.3">
      <c r="A661">
        <v>-20</v>
      </c>
      <c r="B661">
        <v>0</v>
      </c>
    </row>
    <row r="662" spans="1:2" x14ac:dyDescent="0.3">
      <c r="A662">
        <v>0</v>
      </c>
      <c r="B662">
        <v>0</v>
      </c>
    </row>
    <row r="663" spans="1:2" x14ac:dyDescent="0.3">
      <c r="A663">
        <v>20</v>
      </c>
      <c r="B663">
        <v>0</v>
      </c>
    </row>
    <row r="664" spans="1:2" x14ac:dyDescent="0.3">
      <c r="A664">
        <v>40</v>
      </c>
      <c r="B664">
        <v>0</v>
      </c>
    </row>
    <row r="665" spans="1:2" x14ac:dyDescent="0.3">
      <c r="A665">
        <v>60</v>
      </c>
      <c r="B665">
        <v>0</v>
      </c>
    </row>
    <row r="666" spans="1:2" x14ac:dyDescent="0.3">
      <c r="A666">
        <v>80</v>
      </c>
      <c r="B666">
        <v>0</v>
      </c>
    </row>
    <row r="667" spans="1:2" x14ac:dyDescent="0.3">
      <c r="A667">
        <v>100</v>
      </c>
      <c r="B667">
        <v>0</v>
      </c>
    </row>
    <row r="668" spans="1:2" x14ac:dyDescent="0.3">
      <c r="A668">
        <v>170</v>
      </c>
      <c r="B668">
        <v>0</v>
      </c>
    </row>
    <row r="669" spans="1:2" x14ac:dyDescent="0.3">
      <c r="A669">
        <v>180</v>
      </c>
      <c r="B669">
        <v>0</v>
      </c>
    </row>
    <row r="671" spans="1:2" x14ac:dyDescent="0.3">
      <c r="A671" t="s">
        <v>87</v>
      </c>
      <c r="B671" t="s">
        <v>88</v>
      </c>
    </row>
    <row r="672" spans="1:2" x14ac:dyDescent="0.3">
      <c r="A672" t="s">
        <v>3</v>
      </c>
      <c r="B672" t="s">
        <v>16</v>
      </c>
    </row>
    <row r="673" spans="1:2" x14ac:dyDescent="0.3">
      <c r="A673">
        <v>1</v>
      </c>
      <c r="B673">
        <v>0</v>
      </c>
    </row>
    <row r="674" spans="1:2" x14ac:dyDescent="0.3">
      <c r="A674">
        <v>2</v>
      </c>
      <c r="B674">
        <v>1.0190220000000001</v>
      </c>
    </row>
    <row r="675" spans="1:2" x14ac:dyDescent="0.3">
      <c r="A675">
        <v>3</v>
      </c>
      <c r="B675">
        <v>1.9701090000000001</v>
      </c>
    </row>
    <row r="676" spans="1:2" x14ac:dyDescent="0.3">
      <c r="A676">
        <v>4</v>
      </c>
      <c r="B676">
        <v>5.0271739999999996</v>
      </c>
    </row>
    <row r="677" spans="1:2" x14ac:dyDescent="0.3">
      <c r="A677">
        <v>5</v>
      </c>
      <c r="B677">
        <v>8.0163049999999991</v>
      </c>
    </row>
    <row r="678" spans="1:2" x14ac:dyDescent="0.3">
      <c r="A678">
        <v>6</v>
      </c>
      <c r="B678">
        <v>12.024457</v>
      </c>
    </row>
    <row r="679" spans="1:2" x14ac:dyDescent="0.3">
      <c r="A679">
        <v>7</v>
      </c>
      <c r="B679">
        <v>15.013586999999999</v>
      </c>
    </row>
    <row r="680" spans="1:2" x14ac:dyDescent="0.3">
      <c r="A680">
        <v>8</v>
      </c>
      <c r="B680">
        <v>19.972826000000001</v>
      </c>
    </row>
    <row r="681" spans="1:2" x14ac:dyDescent="0.3">
      <c r="A681">
        <v>9</v>
      </c>
      <c r="B681">
        <v>25.000001000000001</v>
      </c>
    </row>
    <row r="682" spans="1:2" x14ac:dyDescent="0.3">
      <c r="A682">
        <v>10</v>
      </c>
      <c r="B682">
        <v>30.027175</v>
      </c>
    </row>
    <row r="683" spans="1:2" x14ac:dyDescent="0.3">
      <c r="A683">
        <v>11</v>
      </c>
      <c r="B683">
        <v>44.972827000000002</v>
      </c>
    </row>
    <row r="685" spans="1:2" x14ac:dyDescent="0.3">
      <c r="A685" t="s">
        <v>89</v>
      </c>
      <c r="B685" t="s">
        <v>90</v>
      </c>
    </row>
    <row r="686" spans="1:2" x14ac:dyDescent="0.3">
      <c r="A686" t="s">
        <v>3</v>
      </c>
      <c r="B686" t="s">
        <v>19</v>
      </c>
    </row>
    <row r="687" spans="1:2" x14ac:dyDescent="0.3">
      <c r="A687">
        <v>1</v>
      </c>
      <c r="B687">
        <v>8.9792000000000005</v>
      </c>
    </row>
    <row r="688" spans="1:2" x14ac:dyDescent="0.3">
      <c r="A688">
        <v>2</v>
      </c>
      <c r="B688">
        <v>14.9816</v>
      </c>
    </row>
    <row r="689" spans="1:10" x14ac:dyDescent="0.3">
      <c r="A689">
        <v>3</v>
      </c>
      <c r="B689">
        <v>20.007999999999999</v>
      </c>
    </row>
    <row r="690" spans="1:10" x14ac:dyDescent="0.3">
      <c r="A690">
        <v>4</v>
      </c>
      <c r="B690">
        <v>24.985600000000002</v>
      </c>
    </row>
    <row r="691" spans="1:10" x14ac:dyDescent="0.3">
      <c r="A691">
        <v>5</v>
      </c>
      <c r="B691">
        <v>30.012</v>
      </c>
    </row>
    <row r="692" spans="1:10" x14ac:dyDescent="0.3">
      <c r="A692">
        <v>6</v>
      </c>
      <c r="B692">
        <v>40.015999999999998</v>
      </c>
    </row>
    <row r="693" spans="1:10" x14ac:dyDescent="0.3">
      <c r="A693">
        <v>7</v>
      </c>
      <c r="B693">
        <v>50.02</v>
      </c>
    </row>
    <row r="694" spans="1:10" x14ac:dyDescent="0.3">
      <c r="A694">
        <v>8</v>
      </c>
      <c r="B694">
        <v>99.991200000000006</v>
      </c>
    </row>
    <row r="695" spans="1:10" x14ac:dyDescent="0.3">
      <c r="A695">
        <v>9</v>
      </c>
      <c r="B695">
        <v>160.01519999999999</v>
      </c>
    </row>
    <row r="697" spans="1:10" x14ac:dyDescent="0.3">
      <c r="A697" t="s">
        <v>91</v>
      </c>
      <c r="B697" t="s">
        <v>92</v>
      </c>
    </row>
    <row r="698" spans="1:10" x14ac:dyDescent="0.3">
      <c r="B698" t="s">
        <v>25</v>
      </c>
    </row>
    <row r="699" spans="1:10" x14ac:dyDescent="0.3">
      <c r="A699" t="s">
        <v>26</v>
      </c>
      <c r="B699">
        <v>9</v>
      </c>
      <c r="C699">
        <v>15</v>
      </c>
      <c r="D699">
        <v>20</v>
      </c>
      <c r="E699">
        <v>25</v>
      </c>
      <c r="F699">
        <v>30</v>
      </c>
      <c r="G699">
        <v>40</v>
      </c>
      <c r="H699">
        <v>50</v>
      </c>
      <c r="I699">
        <v>100</v>
      </c>
      <c r="J699">
        <v>160</v>
      </c>
    </row>
    <row r="700" spans="1:10" x14ac:dyDescent="0.3">
      <c r="A700">
        <v>0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</row>
    <row r="701" spans="1:10" x14ac:dyDescent="0.3">
      <c r="A701">
        <v>1</v>
      </c>
      <c r="B701">
        <v>0</v>
      </c>
      <c r="C701">
        <v>590</v>
      </c>
      <c r="D701">
        <v>407.2</v>
      </c>
      <c r="E701">
        <v>287.2</v>
      </c>
      <c r="F701">
        <v>259.2</v>
      </c>
      <c r="G701">
        <v>160</v>
      </c>
      <c r="H701">
        <v>160</v>
      </c>
      <c r="I701">
        <v>160</v>
      </c>
      <c r="J701">
        <v>160</v>
      </c>
    </row>
    <row r="702" spans="1:10" x14ac:dyDescent="0.3">
      <c r="A702">
        <v>2</v>
      </c>
      <c r="B702">
        <v>0</v>
      </c>
      <c r="C702">
        <v>784</v>
      </c>
      <c r="D702">
        <v>513.20000000000005</v>
      </c>
      <c r="E702">
        <v>378</v>
      </c>
      <c r="F702">
        <v>333.2</v>
      </c>
      <c r="G702">
        <v>264</v>
      </c>
      <c r="H702">
        <v>213.2</v>
      </c>
      <c r="I702">
        <v>160</v>
      </c>
      <c r="J702">
        <v>160</v>
      </c>
    </row>
    <row r="703" spans="1:10" x14ac:dyDescent="0.3">
      <c r="A703">
        <v>5</v>
      </c>
      <c r="B703">
        <v>500</v>
      </c>
      <c r="C703">
        <v>1092</v>
      </c>
      <c r="D703">
        <v>732</v>
      </c>
      <c r="E703">
        <v>581.20000000000005</v>
      </c>
      <c r="F703">
        <v>482</v>
      </c>
      <c r="G703">
        <v>373.2</v>
      </c>
      <c r="H703">
        <v>312</v>
      </c>
      <c r="I703">
        <v>227.2</v>
      </c>
      <c r="J703">
        <v>213.2</v>
      </c>
    </row>
    <row r="704" spans="1:10" x14ac:dyDescent="0.3">
      <c r="A704">
        <v>8</v>
      </c>
      <c r="B704">
        <v>1200</v>
      </c>
      <c r="C704">
        <v>1289.2</v>
      </c>
      <c r="D704">
        <v>883.2</v>
      </c>
      <c r="E704">
        <v>704</v>
      </c>
      <c r="F704">
        <v>595.20000000000005</v>
      </c>
      <c r="G704">
        <v>457.2</v>
      </c>
      <c r="H704">
        <v>383.2</v>
      </c>
      <c r="I704">
        <v>261.2</v>
      </c>
      <c r="J704">
        <v>231.2</v>
      </c>
    </row>
    <row r="705" spans="1:10" x14ac:dyDescent="0.3">
      <c r="A705">
        <v>12</v>
      </c>
      <c r="B705">
        <v>0</v>
      </c>
      <c r="C705">
        <v>1496</v>
      </c>
      <c r="D705">
        <v>1050</v>
      </c>
      <c r="E705">
        <v>837.2</v>
      </c>
      <c r="F705">
        <v>712</v>
      </c>
      <c r="G705">
        <v>560</v>
      </c>
      <c r="H705">
        <v>460</v>
      </c>
      <c r="I705">
        <v>315.2</v>
      </c>
      <c r="J705">
        <v>258</v>
      </c>
    </row>
    <row r="706" spans="1:10" x14ac:dyDescent="0.3">
      <c r="A706">
        <v>15</v>
      </c>
      <c r="B706">
        <v>0</v>
      </c>
      <c r="C706">
        <v>1615.2</v>
      </c>
      <c r="D706">
        <v>1159.2</v>
      </c>
      <c r="E706">
        <v>929.2</v>
      </c>
      <c r="F706">
        <v>790</v>
      </c>
      <c r="G706">
        <v>621.20000000000005</v>
      </c>
      <c r="H706">
        <v>526</v>
      </c>
      <c r="I706">
        <v>348</v>
      </c>
      <c r="J706">
        <v>280</v>
      </c>
    </row>
    <row r="707" spans="1:10" x14ac:dyDescent="0.3">
      <c r="A707">
        <v>20</v>
      </c>
      <c r="B707">
        <v>0</v>
      </c>
      <c r="C707">
        <v>1819.2</v>
      </c>
      <c r="D707">
        <v>1323.2</v>
      </c>
      <c r="E707">
        <v>1063.2</v>
      </c>
      <c r="F707">
        <v>911.2</v>
      </c>
      <c r="G707">
        <v>720</v>
      </c>
      <c r="H707">
        <v>604</v>
      </c>
      <c r="I707">
        <v>381.2</v>
      </c>
      <c r="J707">
        <v>329.2</v>
      </c>
    </row>
    <row r="708" spans="1:10" x14ac:dyDescent="0.3">
      <c r="A708">
        <v>25</v>
      </c>
      <c r="B708">
        <v>0</v>
      </c>
      <c r="C708">
        <v>2038</v>
      </c>
      <c r="D708">
        <v>1477.2</v>
      </c>
      <c r="E708">
        <v>1195.2</v>
      </c>
      <c r="F708">
        <v>1023.2</v>
      </c>
      <c r="G708">
        <v>817.2</v>
      </c>
      <c r="H708">
        <v>690</v>
      </c>
      <c r="I708">
        <v>424</v>
      </c>
      <c r="J708">
        <v>364</v>
      </c>
    </row>
    <row r="709" spans="1:10" x14ac:dyDescent="0.3">
      <c r="A709">
        <v>30</v>
      </c>
      <c r="B709">
        <v>0</v>
      </c>
      <c r="C709">
        <v>2244</v>
      </c>
      <c r="D709">
        <v>1646</v>
      </c>
      <c r="E709">
        <v>1359.2</v>
      </c>
      <c r="F709">
        <v>1165.2</v>
      </c>
      <c r="G709">
        <v>935.2</v>
      </c>
      <c r="H709">
        <v>775.2</v>
      </c>
      <c r="I709">
        <v>486</v>
      </c>
      <c r="J709">
        <v>386</v>
      </c>
    </row>
    <row r="710" spans="1:10" x14ac:dyDescent="0.3">
      <c r="A710">
        <v>45</v>
      </c>
      <c r="B710">
        <v>0</v>
      </c>
      <c r="C710">
        <v>2937.2</v>
      </c>
      <c r="D710">
        <v>2314</v>
      </c>
      <c r="E710">
        <v>1954</v>
      </c>
      <c r="F710">
        <v>1728</v>
      </c>
      <c r="G710">
        <v>1420</v>
      </c>
      <c r="H710">
        <v>1226</v>
      </c>
      <c r="I710">
        <v>737.2</v>
      </c>
      <c r="J710">
        <v>481.2</v>
      </c>
    </row>
    <row r="712" spans="1:10" x14ac:dyDescent="0.3">
      <c r="A712" t="s">
        <v>93</v>
      </c>
      <c r="B712" t="s">
        <v>94</v>
      </c>
    </row>
    <row r="713" spans="1:10" x14ac:dyDescent="0.3">
      <c r="A713" t="s">
        <v>3</v>
      </c>
      <c r="B713" t="s">
        <v>6</v>
      </c>
    </row>
    <row r="714" spans="1:10" x14ac:dyDescent="0.3">
      <c r="A714">
        <v>1</v>
      </c>
      <c r="B714">
        <v>620</v>
      </c>
    </row>
    <row r="715" spans="1:10" x14ac:dyDescent="0.3">
      <c r="A715">
        <v>2</v>
      </c>
      <c r="B715">
        <v>650</v>
      </c>
    </row>
    <row r="716" spans="1:10" x14ac:dyDescent="0.3">
      <c r="A716">
        <v>3</v>
      </c>
      <c r="B716">
        <v>800</v>
      </c>
    </row>
    <row r="717" spans="1:10" x14ac:dyDescent="0.3">
      <c r="A717">
        <v>4</v>
      </c>
      <c r="B717">
        <v>1000</v>
      </c>
    </row>
    <row r="718" spans="1:10" x14ac:dyDescent="0.3">
      <c r="A718">
        <v>5</v>
      </c>
      <c r="B718">
        <v>1200</v>
      </c>
    </row>
    <row r="719" spans="1:10" x14ac:dyDescent="0.3">
      <c r="A719">
        <v>6</v>
      </c>
      <c r="B719">
        <v>1400</v>
      </c>
    </row>
    <row r="720" spans="1:10" x14ac:dyDescent="0.3">
      <c r="A720">
        <v>7</v>
      </c>
      <c r="B720">
        <v>1550</v>
      </c>
    </row>
    <row r="721" spans="1:2" x14ac:dyDescent="0.3">
      <c r="A721">
        <v>8</v>
      </c>
      <c r="B721">
        <v>1700</v>
      </c>
    </row>
    <row r="722" spans="1:2" x14ac:dyDescent="0.3">
      <c r="A722">
        <v>9</v>
      </c>
      <c r="B722">
        <v>1800</v>
      </c>
    </row>
    <row r="723" spans="1:2" x14ac:dyDescent="0.3">
      <c r="A723">
        <v>10</v>
      </c>
      <c r="B723">
        <v>2000</v>
      </c>
    </row>
    <row r="724" spans="1:2" x14ac:dyDescent="0.3">
      <c r="A724">
        <v>11</v>
      </c>
      <c r="B724">
        <v>2200</v>
      </c>
    </row>
    <row r="725" spans="1:2" x14ac:dyDescent="0.3">
      <c r="A725">
        <v>12</v>
      </c>
      <c r="B725">
        <v>2400</v>
      </c>
    </row>
    <row r="726" spans="1:2" x14ac:dyDescent="0.3">
      <c r="A726">
        <v>13</v>
      </c>
      <c r="B726">
        <v>2600</v>
      </c>
    </row>
    <row r="727" spans="1:2" x14ac:dyDescent="0.3">
      <c r="A727">
        <v>14</v>
      </c>
      <c r="B727">
        <v>2800</v>
      </c>
    </row>
    <row r="728" spans="1:2" x14ac:dyDescent="0.3">
      <c r="A728">
        <v>15</v>
      </c>
      <c r="B728">
        <v>2900</v>
      </c>
    </row>
    <row r="729" spans="1:2" x14ac:dyDescent="0.3">
      <c r="A729">
        <v>16</v>
      </c>
      <c r="B729">
        <v>3000</v>
      </c>
    </row>
    <row r="730" spans="1:2" x14ac:dyDescent="0.3">
      <c r="A730">
        <v>17</v>
      </c>
      <c r="B730">
        <v>3200</v>
      </c>
    </row>
    <row r="731" spans="1:2" x14ac:dyDescent="0.3">
      <c r="A731">
        <v>18</v>
      </c>
      <c r="B731">
        <v>3300</v>
      </c>
    </row>
    <row r="732" spans="1:2" x14ac:dyDescent="0.3">
      <c r="A732">
        <v>19</v>
      </c>
      <c r="B732">
        <v>3500</v>
      </c>
    </row>
    <row r="734" spans="1:2" x14ac:dyDescent="0.3">
      <c r="A734" t="s">
        <v>95</v>
      </c>
      <c r="B734" t="s">
        <v>96</v>
      </c>
    </row>
    <row r="735" spans="1:2" x14ac:dyDescent="0.3">
      <c r="A735" t="s">
        <v>3</v>
      </c>
      <c r="B735" t="s">
        <v>16</v>
      </c>
    </row>
    <row r="736" spans="1:2" x14ac:dyDescent="0.3">
      <c r="A736">
        <v>1</v>
      </c>
      <c r="B736">
        <v>0</v>
      </c>
    </row>
    <row r="737" spans="1:2" x14ac:dyDescent="0.3">
      <c r="A737">
        <v>2</v>
      </c>
      <c r="B737">
        <v>9.9864130000000007</v>
      </c>
    </row>
    <row r="738" spans="1:2" x14ac:dyDescent="0.3">
      <c r="A738">
        <v>3</v>
      </c>
      <c r="B738">
        <v>19.972826000000001</v>
      </c>
    </row>
    <row r="739" spans="1:2" x14ac:dyDescent="0.3">
      <c r="A739">
        <v>4</v>
      </c>
      <c r="B739">
        <v>30.027175</v>
      </c>
    </row>
    <row r="740" spans="1:2" x14ac:dyDescent="0.3">
      <c r="A740">
        <v>5</v>
      </c>
      <c r="B740">
        <v>40.013587999999999</v>
      </c>
    </row>
    <row r="741" spans="1:2" x14ac:dyDescent="0.3">
      <c r="A741">
        <v>6</v>
      </c>
      <c r="B741">
        <v>55.027175</v>
      </c>
    </row>
    <row r="742" spans="1:2" x14ac:dyDescent="0.3">
      <c r="A742">
        <v>7</v>
      </c>
      <c r="B742">
        <v>65.013587999999999</v>
      </c>
    </row>
    <row r="743" spans="1:2" x14ac:dyDescent="0.3">
      <c r="A743">
        <v>8</v>
      </c>
      <c r="B743">
        <v>75.000001999999995</v>
      </c>
    </row>
    <row r="744" spans="1:2" x14ac:dyDescent="0.3">
      <c r="A744">
        <v>9</v>
      </c>
      <c r="B744">
        <v>84.986414999999994</v>
      </c>
    </row>
    <row r="745" spans="1:2" x14ac:dyDescent="0.3">
      <c r="A745">
        <v>10</v>
      </c>
      <c r="B745">
        <v>94.972828000000007</v>
      </c>
    </row>
    <row r="746" spans="1:2" x14ac:dyDescent="0.3">
      <c r="A746">
        <v>11</v>
      </c>
      <c r="B746">
        <v>109.98641499999999</v>
      </c>
    </row>
    <row r="747" spans="1:2" x14ac:dyDescent="0.3">
      <c r="A747">
        <v>12</v>
      </c>
      <c r="B747">
        <v>119.972829</v>
      </c>
    </row>
    <row r="748" spans="1:2" x14ac:dyDescent="0.3">
      <c r="A748">
        <v>13</v>
      </c>
      <c r="B748">
        <v>125.00000300000001</v>
      </c>
    </row>
    <row r="749" spans="1:2" x14ac:dyDescent="0.3">
      <c r="A749">
        <v>14</v>
      </c>
      <c r="B749">
        <v>130.02717699999999</v>
      </c>
    </row>
    <row r="750" spans="1:2" x14ac:dyDescent="0.3">
      <c r="A750">
        <v>15</v>
      </c>
      <c r="B750">
        <v>134.98641599999999</v>
      </c>
    </row>
    <row r="751" spans="1:2" x14ac:dyDescent="0.3">
      <c r="A751">
        <v>16</v>
      </c>
      <c r="B751">
        <v>140.01358999999999</v>
      </c>
    </row>
    <row r="753" spans="1:2" x14ac:dyDescent="0.3">
      <c r="A753" t="s">
        <v>97</v>
      </c>
      <c r="B753" t="s">
        <v>98</v>
      </c>
    </row>
    <row r="754" spans="1:2" x14ac:dyDescent="0.3">
      <c r="A754" t="s">
        <v>3</v>
      </c>
      <c r="B754" t="s">
        <v>6</v>
      </c>
    </row>
    <row r="755" spans="1:2" x14ac:dyDescent="0.3">
      <c r="A755">
        <v>1</v>
      </c>
      <c r="B755">
        <v>620</v>
      </c>
    </row>
    <row r="756" spans="1:2" x14ac:dyDescent="0.3">
      <c r="A756">
        <v>2</v>
      </c>
      <c r="B756">
        <v>650</v>
      </c>
    </row>
    <row r="757" spans="1:2" x14ac:dyDescent="0.3">
      <c r="A757">
        <v>3</v>
      </c>
      <c r="B757">
        <v>800</v>
      </c>
    </row>
    <row r="758" spans="1:2" x14ac:dyDescent="0.3">
      <c r="A758">
        <v>4</v>
      </c>
      <c r="B758">
        <v>1000</v>
      </c>
    </row>
    <row r="759" spans="1:2" x14ac:dyDescent="0.3">
      <c r="A759">
        <v>5</v>
      </c>
      <c r="B759">
        <v>1200</v>
      </c>
    </row>
    <row r="760" spans="1:2" x14ac:dyDescent="0.3">
      <c r="A760">
        <v>6</v>
      </c>
      <c r="B760">
        <v>1400</v>
      </c>
    </row>
    <row r="761" spans="1:2" x14ac:dyDescent="0.3">
      <c r="A761">
        <v>7</v>
      </c>
      <c r="B761">
        <v>1550</v>
      </c>
    </row>
    <row r="762" spans="1:2" x14ac:dyDescent="0.3">
      <c r="A762">
        <v>8</v>
      </c>
      <c r="B762">
        <v>1700</v>
      </c>
    </row>
    <row r="763" spans="1:2" x14ac:dyDescent="0.3">
      <c r="A763">
        <v>9</v>
      </c>
      <c r="B763">
        <v>1800</v>
      </c>
    </row>
    <row r="764" spans="1:2" x14ac:dyDescent="0.3">
      <c r="A764">
        <v>10</v>
      </c>
      <c r="B764">
        <v>2000</v>
      </c>
    </row>
    <row r="765" spans="1:2" x14ac:dyDescent="0.3">
      <c r="A765">
        <v>11</v>
      </c>
      <c r="B765">
        <v>2200</v>
      </c>
    </row>
    <row r="766" spans="1:2" x14ac:dyDescent="0.3">
      <c r="A766">
        <v>12</v>
      </c>
      <c r="B766">
        <v>2400</v>
      </c>
    </row>
    <row r="767" spans="1:2" x14ac:dyDescent="0.3">
      <c r="A767">
        <v>13</v>
      </c>
      <c r="B767">
        <v>2600</v>
      </c>
    </row>
    <row r="768" spans="1:2" x14ac:dyDescent="0.3">
      <c r="A768">
        <v>14</v>
      </c>
      <c r="B768">
        <v>2800</v>
      </c>
    </row>
    <row r="769" spans="1:2" x14ac:dyDescent="0.3">
      <c r="A769">
        <v>15</v>
      </c>
      <c r="B769">
        <v>2900</v>
      </c>
    </row>
    <row r="770" spans="1:2" x14ac:dyDescent="0.3">
      <c r="A770">
        <v>16</v>
      </c>
      <c r="B770">
        <v>3000</v>
      </c>
    </row>
    <row r="771" spans="1:2" x14ac:dyDescent="0.3">
      <c r="A771">
        <v>17</v>
      </c>
      <c r="B771">
        <v>3200</v>
      </c>
    </row>
    <row r="772" spans="1:2" x14ac:dyDescent="0.3">
      <c r="A772">
        <v>18</v>
      </c>
      <c r="B772">
        <v>3300</v>
      </c>
    </row>
    <row r="773" spans="1:2" x14ac:dyDescent="0.3">
      <c r="A773">
        <v>19</v>
      </c>
      <c r="B773">
        <v>3500</v>
      </c>
    </row>
    <row r="775" spans="1:2" x14ac:dyDescent="0.3">
      <c r="A775" t="s">
        <v>99</v>
      </c>
      <c r="B775" t="s">
        <v>100</v>
      </c>
    </row>
    <row r="776" spans="1:2" x14ac:dyDescent="0.3">
      <c r="A776" t="s">
        <v>3</v>
      </c>
      <c r="B776" t="s">
        <v>16</v>
      </c>
    </row>
    <row r="777" spans="1:2" x14ac:dyDescent="0.3">
      <c r="A777">
        <v>1</v>
      </c>
      <c r="B777">
        <v>0</v>
      </c>
    </row>
    <row r="778" spans="1:2" x14ac:dyDescent="0.3">
      <c r="A778">
        <v>2</v>
      </c>
      <c r="B778">
        <v>9.9864130000000007</v>
      </c>
    </row>
    <row r="779" spans="1:2" x14ac:dyDescent="0.3">
      <c r="A779">
        <v>3</v>
      </c>
      <c r="B779">
        <v>19.972826000000001</v>
      </c>
    </row>
    <row r="780" spans="1:2" x14ac:dyDescent="0.3">
      <c r="A780">
        <v>4</v>
      </c>
      <c r="B780">
        <v>30.027175</v>
      </c>
    </row>
    <row r="781" spans="1:2" x14ac:dyDescent="0.3">
      <c r="A781">
        <v>5</v>
      </c>
      <c r="B781">
        <v>40.013587999999999</v>
      </c>
    </row>
    <row r="782" spans="1:2" x14ac:dyDescent="0.3">
      <c r="A782">
        <v>6</v>
      </c>
      <c r="B782">
        <v>55.027175</v>
      </c>
    </row>
    <row r="783" spans="1:2" x14ac:dyDescent="0.3">
      <c r="A783">
        <v>7</v>
      </c>
      <c r="B783">
        <v>65.013587999999999</v>
      </c>
    </row>
    <row r="784" spans="1:2" x14ac:dyDescent="0.3">
      <c r="A784">
        <v>8</v>
      </c>
      <c r="B784">
        <v>75.000001999999995</v>
      </c>
    </row>
    <row r="785" spans="1:17" x14ac:dyDescent="0.3">
      <c r="A785">
        <v>9</v>
      </c>
      <c r="B785">
        <v>84.986414999999994</v>
      </c>
    </row>
    <row r="786" spans="1:17" x14ac:dyDescent="0.3">
      <c r="A786">
        <v>10</v>
      </c>
      <c r="B786">
        <v>94.972828000000007</v>
      </c>
    </row>
    <row r="787" spans="1:17" x14ac:dyDescent="0.3">
      <c r="A787">
        <v>11</v>
      </c>
      <c r="B787">
        <v>109.98641499999999</v>
      </c>
    </row>
    <row r="788" spans="1:17" x14ac:dyDescent="0.3">
      <c r="A788">
        <v>12</v>
      </c>
      <c r="B788">
        <v>119.972829</v>
      </c>
    </row>
    <row r="789" spans="1:17" x14ac:dyDescent="0.3">
      <c r="A789">
        <v>13</v>
      </c>
      <c r="B789">
        <v>125.00000300000001</v>
      </c>
    </row>
    <row r="790" spans="1:17" x14ac:dyDescent="0.3">
      <c r="A790">
        <v>14</v>
      </c>
      <c r="B790">
        <v>130.02717699999999</v>
      </c>
    </row>
    <row r="791" spans="1:17" x14ac:dyDescent="0.3">
      <c r="A791">
        <v>15</v>
      </c>
      <c r="B791">
        <v>134.98641599999999</v>
      </c>
    </row>
    <row r="792" spans="1:17" x14ac:dyDescent="0.3">
      <c r="A792">
        <v>16</v>
      </c>
      <c r="B792">
        <v>140.01358999999999</v>
      </c>
    </row>
    <row r="794" spans="1:17" x14ac:dyDescent="0.3">
      <c r="A794" t="s">
        <v>1201</v>
      </c>
      <c r="B794" t="s">
        <v>101</v>
      </c>
    </row>
    <row r="795" spans="1:17" x14ac:dyDescent="0.3">
      <c r="B795" t="s">
        <v>26</v>
      </c>
    </row>
    <row r="796" spans="1:17" x14ac:dyDescent="0.3">
      <c r="A796" t="s">
        <v>22</v>
      </c>
      <c r="B796">
        <v>0</v>
      </c>
      <c r="C796">
        <v>10</v>
      </c>
      <c r="D796">
        <v>20</v>
      </c>
      <c r="E796">
        <v>30</v>
      </c>
      <c r="F796">
        <v>40</v>
      </c>
      <c r="G796">
        <v>55</v>
      </c>
      <c r="H796">
        <v>65</v>
      </c>
      <c r="I796">
        <v>75</v>
      </c>
      <c r="J796">
        <v>85</v>
      </c>
      <c r="K796">
        <v>95</v>
      </c>
      <c r="L796">
        <v>110</v>
      </c>
      <c r="M796">
        <v>120</v>
      </c>
      <c r="N796">
        <v>125</v>
      </c>
      <c r="O796">
        <v>130</v>
      </c>
      <c r="P796">
        <v>135</v>
      </c>
      <c r="Q796">
        <v>140</v>
      </c>
    </row>
    <row r="797" spans="1:17" x14ac:dyDescent="0.3">
      <c r="A797">
        <v>620</v>
      </c>
      <c r="B797">
        <v>0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</row>
    <row r="798" spans="1:17" x14ac:dyDescent="0.3">
      <c r="A798">
        <v>650</v>
      </c>
      <c r="B798">
        <v>0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</row>
    <row r="799" spans="1:17" x14ac:dyDescent="0.3">
      <c r="A799">
        <v>800</v>
      </c>
      <c r="B799">
        <v>0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</row>
    <row r="800" spans="1:17" x14ac:dyDescent="0.3">
      <c r="A800">
        <v>1000</v>
      </c>
      <c r="B800">
        <v>0</v>
      </c>
      <c r="C800">
        <v>1.4945649999999999</v>
      </c>
      <c r="D800">
        <v>1.9701090000000001</v>
      </c>
      <c r="E800">
        <v>1.9701090000000001</v>
      </c>
      <c r="F800">
        <v>1.9701090000000001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</row>
    <row r="801" spans="1:17" x14ac:dyDescent="0.3">
      <c r="A801">
        <v>1200</v>
      </c>
      <c r="B801">
        <v>0</v>
      </c>
      <c r="C801">
        <v>1.4945649999999999</v>
      </c>
      <c r="D801">
        <v>1.9701090000000001</v>
      </c>
      <c r="E801">
        <v>1.9701090000000001</v>
      </c>
      <c r="F801">
        <v>1.9701090000000001</v>
      </c>
      <c r="G801">
        <v>1.4945649999999999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</row>
    <row r="802" spans="1:17" x14ac:dyDescent="0.3">
      <c r="A802">
        <v>1400</v>
      </c>
      <c r="B802">
        <v>0</v>
      </c>
      <c r="C802">
        <v>1.4945649999999999</v>
      </c>
      <c r="D802">
        <v>1.9701090000000001</v>
      </c>
      <c r="E802">
        <v>1.9701090000000001</v>
      </c>
      <c r="F802">
        <v>1.9701090000000001</v>
      </c>
      <c r="G802">
        <v>1.9701090000000001</v>
      </c>
      <c r="H802">
        <v>1.4945649999999999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</row>
    <row r="803" spans="1:17" x14ac:dyDescent="0.3">
      <c r="A803">
        <v>1550</v>
      </c>
      <c r="B803">
        <v>0</v>
      </c>
      <c r="C803">
        <v>1.4945649999999999</v>
      </c>
      <c r="D803">
        <v>1.9701090000000001</v>
      </c>
      <c r="E803">
        <v>1.9701090000000001</v>
      </c>
      <c r="F803">
        <v>1.9701090000000001</v>
      </c>
      <c r="G803">
        <v>1.9701090000000001</v>
      </c>
      <c r="H803">
        <v>1.4945649999999999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</row>
    <row r="804" spans="1:17" x14ac:dyDescent="0.3">
      <c r="A804">
        <v>1700</v>
      </c>
      <c r="B804">
        <v>0</v>
      </c>
      <c r="C804">
        <v>1.4945649999999999</v>
      </c>
      <c r="D804">
        <v>1.9701090000000001</v>
      </c>
      <c r="E804">
        <v>1.9701090000000001</v>
      </c>
      <c r="F804">
        <v>1.9701090000000001</v>
      </c>
      <c r="G804">
        <v>1.9701090000000001</v>
      </c>
      <c r="H804">
        <v>1.4945649999999999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</row>
    <row r="805" spans="1:17" x14ac:dyDescent="0.3">
      <c r="A805">
        <v>1800</v>
      </c>
      <c r="B805">
        <v>0</v>
      </c>
      <c r="C805">
        <v>1.4945649999999999</v>
      </c>
      <c r="D805">
        <v>1.9701090000000001</v>
      </c>
      <c r="E805">
        <v>1.9701090000000001</v>
      </c>
      <c r="F805">
        <v>1.9701090000000001</v>
      </c>
      <c r="G805">
        <v>1.9701090000000001</v>
      </c>
      <c r="H805">
        <v>1.4945649999999999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</row>
    <row r="806" spans="1:17" x14ac:dyDescent="0.3">
      <c r="A806">
        <v>2000</v>
      </c>
      <c r="B806">
        <v>0</v>
      </c>
      <c r="C806">
        <v>1.4945649999999999</v>
      </c>
      <c r="D806">
        <v>1.9701090000000001</v>
      </c>
      <c r="E806">
        <v>1.9701090000000001</v>
      </c>
      <c r="F806">
        <v>1.9701090000000001</v>
      </c>
      <c r="G806">
        <v>1.9701090000000001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</row>
    <row r="807" spans="1:17" x14ac:dyDescent="0.3">
      <c r="A807">
        <v>2200</v>
      </c>
      <c r="B807">
        <v>0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</row>
    <row r="808" spans="1:17" x14ac:dyDescent="0.3">
      <c r="A808">
        <v>2400</v>
      </c>
      <c r="B808">
        <v>0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</row>
    <row r="809" spans="1:17" x14ac:dyDescent="0.3">
      <c r="A809">
        <v>2600</v>
      </c>
      <c r="B809">
        <v>0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</row>
    <row r="810" spans="1:17" x14ac:dyDescent="0.3">
      <c r="A810">
        <v>2800</v>
      </c>
      <c r="B810">
        <v>0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5.3668480000000001</v>
      </c>
      <c r="O810">
        <v>8.0163049999999991</v>
      </c>
      <c r="P810">
        <v>10.190218</v>
      </c>
      <c r="Q810">
        <v>11.073370000000001</v>
      </c>
    </row>
    <row r="811" spans="1:17" x14ac:dyDescent="0.3">
      <c r="A811">
        <v>2900</v>
      </c>
      <c r="B811">
        <v>0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7.6766310000000004</v>
      </c>
      <c r="N811">
        <v>9.3070649999999997</v>
      </c>
      <c r="O811">
        <v>10.869565</v>
      </c>
      <c r="P811">
        <v>11.413043999999999</v>
      </c>
      <c r="Q811">
        <v>12.024457</v>
      </c>
    </row>
    <row r="812" spans="1:17" x14ac:dyDescent="0.3">
      <c r="A812">
        <v>3000</v>
      </c>
      <c r="B812">
        <v>0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7.6086960000000001</v>
      </c>
      <c r="N812">
        <v>10.190218</v>
      </c>
      <c r="O812">
        <v>10.733696</v>
      </c>
      <c r="P812">
        <v>11.277174</v>
      </c>
      <c r="Q812">
        <v>11.820652000000001</v>
      </c>
    </row>
    <row r="813" spans="1:17" x14ac:dyDescent="0.3">
      <c r="A813">
        <v>3200</v>
      </c>
      <c r="B813">
        <v>0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6.9972830000000004</v>
      </c>
      <c r="L813">
        <v>8.4239130000000007</v>
      </c>
      <c r="M813">
        <v>9.375</v>
      </c>
      <c r="N813">
        <v>9.9864130000000007</v>
      </c>
      <c r="O813">
        <v>10.529892</v>
      </c>
      <c r="P813">
        <v>11.073370000000001</v>
      </c>
      <c r="Q813">
        <v>11.480978</v>
      </c>
    </row>
    <row r="814" spans="1:17" x14ac:dyDescent="0.3">
      <c r="A814">
        <v>3300</v>
      </c>
      <c r="B814">
        <v>0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7.2010870000000002</v>
      </c>
      <c r="L814">
        <v>8.4239130000000007</v>
      </c>
      <c r="M814">
        <v>0</v>
      </c>
      <c r="N814">
        <v>0</v>
      </c>
      <c r="O814">
        <v>0</v>
      </c>
      <c r="P814">
        <v>0</v>
      </c>
      <c r="Q814">
        <v>0</v>
      </c>
    </row>
    <row r="815" spans="1:17" x14ac:dyDescent="0.3">
      <c r="A815">
        <v>3500</v>
      </c>
      <c r="B815">
        <v>0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</row>
    <row r="817" spans="1:17" x14ac:dyDescent="0.3">
      <c r="A817" t="s">
        <v>1202</v>
      </c>
      <c r="B817" t="s">
        <v>102</v>
      </c>
    </row>
    <row r="818" spans="1:17" x14ac:dyDescent="0.3">
      <c r="B818" t="s">
        <v>26</v>
      </c>
    </row>
    <row r="819" spans="1:17" x14ac:dyDescent="0.3">
      <c r="A819" t="s">
        <v>22</v>
      </c>
      <c r="B819">
        <v>0</v>
      </c>
      <c r="C819">
        <v>10</v>
      </c>
      <c r="D819">
        <v>20</v>
      </c>
      <c r="E819">
        <v>30</v>
      </c>
      <c r="F819">
        <v>40</v>
      </c>
      <c r="G819">
        <v>55</v>
      </c>
      <c r="H819">
        <v>65</v>
      </c>
      <c r="I819">
        <v>75</v>
      </c>
      <c r="J819">
        <v>85</v>
      </c>
      <c r="K819">
        <v>95</v>
      </c>
      <c r="L819">
        <v>110</v>
      </c>
      <c r="M819">
        <v>120</v>
      </c>
      <c r="N819">
        <v>125</v>
      </c>
      <c r="O819">
        <v>130</v>
      </c>
      <c r="P819">
        <v>135</v>
      </c>
      <c r="Q819">
        <v>140</v>
      </c>
    </row>
    <row r="820" spans="1:17" x14ac:dyDescent="0.3">
      <c r="A820">
        <v>620</v>
      </c>
      <c r="B820">
        <v>0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</row>
    <row r="821" spans="1:17" x14ac:dyDescent="0.3">
      <c r="A821">
        <v>650</v>
      </c>
      <c r="B821">
        <v>0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</row>
    <row r="822" spans="1:17" x14ac:dyDescent="0.3">
      <c r="A822">
        <v>800</v>
      </c>
      <c r="B822">
        <v>0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</row>
    <row r="823" spans="1:17" x14ac:dyDescent="0.3">
      <c r="A823">
        <v>1000</v>
      </c>
      <c r="B823">
        <v>0</v>
      </c>
      <c r="C823">
        <v>1.4945649999999999</v>
      </c>
      <c r="D823">
        <v>1.9701090000000001</v>
      </c>
      <c r="E823">
        <v>1.9701090000000001</v>
      </c>
      <c r="F823">
        <v>1.9701090000000001</v>
      </c>
      <c r="G823">
        <v>1.9701090000000001</v>
      </c>
      <c r="H823">
        <v>1.9701090000000001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</row>
    <row r="824" spans="1:17" x14ac:dyDescent="0.3">
      <c r="A824">
        <v>1200</v>
      </c>
      <c r="B824">
        <v>0</v>
      </c>
      <c r="C824">
        <v>1.4945649999999999</v>
      </c>
      <c r="D824">
        <v>1.9701090000000001</v>
      </c>
      <c r="E824">
        <v>1.9701090000000001</v>
      </c>
      <c r="F824">
        <v>1.9701090000000001</v>
      </c>
      <c r="G824">
        <v>1.9701090000000001</v>
      </c>
      <c r="H824">
        <v>1.9701090000000001</v>
      </c>
      <c r="I824">
        <v>1.9701090000000001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</row>
    <row r="825" spans="1:17" x14ac:dyDescent="0.3">
      <c r="A825">
        <v>1400</v>
      </c>
      <c r="B825">
        <v>0</v>
      </c>
      <c r="C825">
        <v>1.4945649999999999</v>
      </c>
      <c r="D825">
        <v>1.9701090000000001</v>
      </c>
      <c r="E825">
        <v>1.9701090000000001</v>
      </c>
      <c r="F825">
        <v>1.9701090000000001</v>
      </c>
      <c r="G825">
        <v>1.9701090000000001</v>
      </c>
      <c r="H825">
        <v>1.9701090000000001</v>
      </c>
      <c r="I825">
        <v>1.9701090000000001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</row>
    <row r="826" spans="1:17" x14ac:dyDescent="0.3">
      <c r="A826">
        <v>1550</v>
      </c>
      <c r="B826">
        <v>0</v>
      </c>
      <c r="C826">
        <v>1.4945649999999999</v>
      </c>
      <c r="D826">
        <v>1.9701090000000001</v>
      </c>
      <c r="E826">
        <v>1.9701090000000001</v>
      </c>
      <c r="F826">
        <v>2.9891299999999998</v>
      </c>
      <c r="G826">
        <v>2.9891299999999998</v>
      </c>
      <c r="H826">
        <v>1.9701090000000001</v>
      </c>
      <c r="I826">
        <v>1.9701090000000001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</row>
    <row r="827" spans="1:17" x14ac:dyDescent="0.3">
      <c r="A827">
        <v>1700</v>
      </c>
      <c r="B827">
        <v>0</v>
      </c>
      <c r="C827">
        <v>1.4945649999999999</v>
      </c>
      <c r="D827">
        <v>1.9701090000000001</v>
      </c>
      <c r="E827">
        <v>1.9701090000000001</v>
      </c>
      <c r="F827">
        <v>2.9891299999999998</v>
      </c>
      <c r="G827">
        <v>2.9891299999999998</v>
      </c>
      <c r="H827">
        <v>1.4945649999999999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</row>
    <row r="828" spans="1:17" x14ac:dyDescent="0.3">
      <c r="A828">
        <v>1800</v>
      </c>
      <c r="B828">
        <v>0</v>
      </c>
      <c r="C828">
        <v>1.4945649999999999</v>
      </c>
      <c r="D828">
        <v>1.9701090000000001</v>
      </c>
      <c r="E828">
        <v>1.9701090000000001</v>
      </c>
      <c r="F828">
        <v>2.9891299999999998</v>
      </c>
      <c r="G828">
        <v>2.9891299999999998</v>
      </c>
      <c r="H828">
        <v>1.4945649999999999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</row>
    <row r="829" spans="1:17" x14ac:dyDescent="0.3">
      <c r="A829">
        <v>2000</v>
      </c>
      <c r="B829">
        <v>0</v>
      </c>
      <c r="C829">
        <v>1.4945649999999999</v>
      </c>
      <c r="D829">
        <v>1.9701090000000001</v>
      </c>
      <c r="E829">
        <v>1.9701090000000001</v>
      </c>
      <c r="F829">
        <v>2.9891299999999998</v>
      </c>
      <c r="G829">
        <v>1.9701090000000001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</row>
    <row r="830" spans="1:17" x14ac:dyDescent="0.3">
      <c r="A830">
        <v>2200</v>
      </c>
      <c r="B830">
        <v>0</v>
      </c>
      <c r="C830">
        <v>1.4945649999999999</v>
      </c>
      <c r="D830">
        <v>1.9701090000000001</v>
      </c>
      <c r="E830">
        <v>1.9701090000000001</v>
      </c>
      <c r="F830">
        <v>2.9891299999999998</v>
      </c>
      <c r="G830">
        <v>1.9701090000000001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</row>
    <row r="831" spans="1:17" x14ac:dyDescent="0.3">
      <c r="A831">
        <v>2400</v>
      </c>
      <c r="B831">
        <v>0</v>
      </c>
      <c r="C831">
        <v>0</v>
      </c>
      <c r="D831">
        <v>1.9701090000000001</v>
      </c>
      <c r="E831">
        <v>1.9701090000000001</v>
      </c>
      <c r="F831">
        <v>1.9701090000000001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</row>
    <row r="832" spans="1:17" x14ac:dyDescent="0.3">
      <c r="A832">
        <v>2600</v>
      </c>
      <c r="B832">
        <v>0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</row>
    <row r="833" spans="1:17" x14ac:dyDescent="0.3">
      <c r="A833">
        <v>2800</v>
      </c>
      <c r="B833">
        <v>0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2.9211960000000001</v>
      </c>
      <c r="L833">
        <v>5.7065219999999997</v>
      </c>
      <c r="M833">
        <v>7.4728260000000004</v>
      </c>
      <c r="N833">
        <v>8.4239130000000007</v>
      </c>
      <c r="O833">
        <v>9.3070649999999997</v>
      </c>
      <c r="P833">
        <v>10.190218</v>
      </c>
      <c r="Q833">
        <v>11.073370000000001</v>
      </c>
    </row>
    <row r="834" spans="1:17" x14ac:dyDescent="0.3">
      <c r="A834">
        <v>2900</v>
      </c>
      <c r="B834">
        <v>0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6.5896739999999996</v>
      </c>
      <c r="L834">
        <v>8.6277179999999998</v>
      </c>
      <c r="M834">
        <v>9.7146740000000005</v>
      </c>
      <c r="N834">
        <v>10.326086999999999</v>
      </c>
      <c r="O834">
        <v>10.869565</v>
      </c>
      <c r="P834">
        <v>11.413043999999999</v>
      </c>
      <c r="Q834">
        <v>12.024457</v>
      </c>
    </row>
    <row r="835" spans="1:17" x14ac:dyDescent="0.3">
      <c r="A835">
        <v>3000</v>
      </c>
      <c r="B835">
        <v>0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6.7255440000000002</v>
      </c>
      <c r="L835">
        <v>8.6277179999999998</v>
      </c>
      <c r="M835">
        <v>9.5788049999999991</v>
      </c>
      <c r="N835">
        <v>10.190218</v>
      </c>
      <c r="O835">
        <v>10.733696</v>
      </c>
      <c r="P835">
        <v>11.277174</v>
      </c>
      <c r="Q835">
        <v>11.820652000000001</v>
      </c>
    </row>
    <row r="836" spans="1:17" x14ac:dyDescent="0.3">
      <c r="A836">
        <v>3200</v>
      </c>
      <c r="B836">
        <v>0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6.9972830000000004</v>
      </c>
      <c r="L836">
        <v>8.4239130000000007</v>
      </c>
      <c r="M836">
        <v>9.375</v>
      </c>
      <c r="N836">
        <v>9.9864130000000007</v>
      </c>
      <c r="O836">
        <v>10.529892</v>
      </c>
      <c r="P836">
        <v>11.073370000000001</v>
      </c>
      <c r="Q836">
        <v>11.480978</v>
      </c>
    </row>
    <row r="837" spans="1:17" x14ac:dyDescent="0.3">
      <c r="A837">
        <v>3300</v>
      </c>
      <c r="B837">
        <v>0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7.2010870000000002</v>
      </c>
      <c r="L837">
        <v>8.4239130000000007</v>
      </c>
      <c r="M837">
        <v>9.375</v>
      </c>
      <c r="N837">
        <v>9.9184780000000003</v>
      </c>
      <c r="O837">
        <v>10.394022</v>
      </c>
      <c r="P837">
        <v>10.869565</v>
      </c>
      <c r="Q837">
        <v>11.413043999999999</v>
      </c>
    </row>
    <row r="838" spans="1:17" x14ac:dyDescent="0.3">
      <c r="A838">
        <v>3500</v>
      </c>
      <c r="B838">
        <v>0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7.4728260000000004</v>
      </c>
      <c r="L838">
        <v>8.2201090000000008</v>
      </c>
      <c r="M838">
        <v>9.1711960000000001</v>
      </c>
      <c r="N838">
        <v>9.7146740000000005</v>
      </c>
      <c r="O838">
        <v>10.190218</v>
      </c>
      <c r="P838">
        <v>10.733696</v>
      </c>
      <c r="Q838">
        <v>11.209239</v>
      </c>
    </row>
    <row r="840" spans="1:17" x14ac:dyDescent="0.3">
      <c r="A840" t="s">
        <v>103</v>
      </c>
      <c r="B840" t="s">
        <v>104</v>
      </c>
    </row>
    <row r="841" spans="1:17" x14ac:dyDescent="0.3">
      <c r="A841" t="s">
        <v>3</v>
      </c>
      <c r="B841" t="s">
        <v>6</v>
      </c>
    </row>
    <row r="842" spans="1:17" x14ac:dyDescent="0.3">
      <c r="A842">
        <v>1</v>
      </c>
      <c r="B842">
        <v>620</v>
      </c>
    </row>
    <row r="843" spans="1:17" x14ac:dyDescent="0.3">
      <c r="A843">
        <v>2</v>
      </c>
      <c r="B843">
        <v>650</v>
      </c>
    </row>
    <row r="844" spans="1:17" x14ac:dyDescent="0.3">
      <c r="A844">
        <v>3</v>
      </c>
      <c r="B844">
        <v>800</v>
      </c>
    </row>
    <row r="845" spans="1:17" x14ac:dyDescent="0.3">
      <c r="A845">
        <v>4</v>
      </c>
      <c r="B845">
        <v>1000</v>
      </c>
    </row>
    <row r="846" spans="1:17" x14ac:dyDescent="0.3">
      <c r="A846">
        <v>5</v>
      </c>
      <c r="B846">
        <v>1200</v>
      </c>
    </row>
    <row r="847" spans="1:17" x14ac:dyDescent="0.3">
      <c r="A847">
        <v>6</v>
      </c>
      <c r="B847">
        <v>1400</v>
      </c>
    </row>
    <row r="848" spans="1:17" x14ac:dyDescent="0.3">
      <c r="A848">
        <v>7</v>
      </c>
      <c r="B848">
        <v>1550</v>
      </c>
    </row>
    <row r="849" spans="1:2" x14ac:dyDescent="0.3">
      <c r="A849">
        <v>8</v>
      </c>
      <c r="B849">
        <v>1700</v>
      </c>
    </row>
    <row r="850" spans="1:2" x14ac:dyDescent="0.3">
      <c r="A850">
        <v>9</v>
      </c>
      <c r="B850">
        <v>1800</v>
      </c>
    </row>
    <row r="851" spans="1:2" x14ac:dyDescent="0.3">
      <c r="A851">
        <v>10</v>
      </c>
      <c r="B851">
        <v>2000</v>
      </c>
    </row>
    <row r="852" spans="1:2" x14ac:dyDescent="0.3">
      <c r="A852">
        <v>11</v>
      </c>
      <c r="B852">
        <v>2200</v>
      </c>
    </row>
    <row r="853" spans="1:2" x14ac:dyDescent="0.3">
      <c r="A853">
        <v>12</v>
      </c>
      <c r="B853">
        <v>2400</v>
      </c>
    </row>
    <row r="854" spans="1:2" x14ac:dyDescent="0.3">
      <c r="A854">
        <v>13</v>
      </c>
      <c r="B854">
        <v>2600</v>
      </c>
    </row>
    <row r="855" spans="1:2" x14ac:dyDescent="0.3">
      <c r="A855">
        <v>14</v>
      </c>
      <c r="B855">
        <v>2800</v>
      </c>
    </row>
    <row r="856" spans="1:2" x14ac:dyDescent="0.3">
      <c r="A856">
        <v>15</v>
      </c>
      <c r="B856">
        <v>2900</v>
      </c>
    </row>
    <row r="857" spans="1:2" x14ac:dyDescent="0.3">
      <c r="A857">
        <v>16</v>
      </c>
      <c r="B857">
        <v>3000</v>
      </c>
    </row>
    <row r="858" spans="1:2" x14ac:dyDescent="0.3">
      <c r="A858">
        <v>17</v>
      </c>
      <c r="B858">
        <v>3200</v>
      </c>
    </row>
    <row r="859" spans="1:2" x14ac:dyDescent="0.3">
      <c r="A859">
        <v>18</v>
      </c>
      <c r="B859">
        <v>3300</v>
      </c>
    </row>
    <row r="860" spans="1:2" x14ac:dyDescent="0.3">
      <c r="A860">
        <v>19</v>
      </c>
      <c r="B860">
        <v>3500</v>
      </c>
    </row>
    <row r="862" spans="1:2" x14ac:dyDescent="0.3">
      <c r="A862" t="s">
        <v>105</v>
      </c>
      <c r="B862" t="s">
        <v>106</v>
      </c>
    </row>
    <row r="863" spans="1:2" x14ac:dyDescent="0.3">
      <c r="A863" t="s">
        <v>3</v>
      </c>
      <c r="B863" t="s">
        <v>16</v>
      </c>
    </row>
    <row r="864" spans="1:2" x14ac:dyDescent="0.3">
      <c r="A864">
        <v>1</v>
      </c>
      <c r="B864">
        <v>0</v>
      </c>
    </row>
    <row r="865" spans="1:2" x14ac:dyDescent="0.3">
      <c r="A865">
        <v>2</v>
      </c>
      <c r="B865">
        <v>9.9864130000000007</v>
      </c>
    </row>
    <row r="866" spans="1:2" x14ac:dyDescent="0.3">
      <c r="A866">
        <v>3</v>
      </c>
      <c r="B866">
        <v>19.972826000000001</v>
      </c>
    </row>
    <row r="867" spans="1:2" x14ac:dyDescent="0.3">
      <c r="A867">
        <v>4</v>
      </c>
      <c r="B867">
        <v>30.027175</v>
      </c>
    </row>
    <row r="868" spans="1:2" x14ac:dyDescent="0.3">
      <c r="A868">
        <v>5</v>
      </c>
      <c r="B868">
        <v>40.013587999999999</v>
      </c>
    </row>
    <row r="869" spans="1:2" x14ac:dyDescent="0.3">
      <c r="A869">
        <v>6</v>
      </c>
      <c r="B869">
        <v>55.027175</v>
      </c>
    </row>
    <row r="870" spans="1:2" x14ac:dyDescent="0.3">
      <c r="A870">
        <v>7</v>
      </c>
      <c r="B870">
        <v>65.013587999999999</v>
      </c>
    </row>
    <row r="871" spans="1:2" x14ac:dyDescent="0.3">
      <c r="A871">
        <v>8</v>
      </c>
      <c r="B871">
        <v>75.000001999999995</v>
      </c>
    </row>
    <row r="872" spans="1:2" x14ac:dyDescent="0.3">
      <c r="A872">
        <v>9</v>
      </c>
      <c r="B872">
        <v>84.986414999999994</v>
      </c>
    </row>
    <row r="873" spans="1:2" x14ac:dyDescent="0.3">
      <c r="A873">
        <v>10</v>
      </c>
      <c r="B873">
        <v>94.972828000000007</v>
      </c>
    </row>
    <row r="874" spans="1:2" x14ac:dyDescent="0.3">
      <c r="A874">
        <v>11</v>
      </c>
      <c r="B874">
        <v>109.98641499999999</v>
      </c>
    </row>
    <row r="875" spans="1:2" x14ac:dyDescent="0.3">
      <c r="A875">
        <v>12</v>
      </c>
      <c r="B875">
        <v>119.972829</v>
      </c>
    </row>
    <row r="876" spans="1:2" x14ac:dyDescent="0.3">
      <c r="A876">
        <v>13</v>
      </c>
      <c r="B876">
        <v>125.00000300000001</v>
      </c>
    </row>
    <row r="877" spans="1:2" x14ac:dyDescent="0.3">
      <c r="A877">
        <v>14</v>
      </c>
      <c r="B877">
        <v>130.02717699999999</v>
      </c>
    </row>
    <row r="878" spans="1:2" x14ac:dyDescent="0.3">
      <c r="A878">
        <v>15</v>
      </c>
      <c r="B878">
        <v>134.98641599999999</v>
      </c>
    </row>
    <row r="879" spans="1:2" x14ac:dyDescent="0.3">
      <c r="A879">
        <v>16</v>
      </c>
      <c r="B879">
        <v>140.01358999999999</v>
      </c>
    </row>
    <row r="881" spans="1:17" x14ac:dyDescent="0.3">
      <c r="A881" t="s">
        <v>107</v>
      </c>
      <c r="B881" t="s">
        <v>108</v>
      </c>
    </row>
    <row r="882" spans="1:17" x14ac:dyDescent="0.3">
      <c r="B882" t="s">
        <v>26</v>
      </c>
    </row>
    <row r="883" spans="1:17" x14ac:dyDescent="0.3">
      <c r="A883" t="s">
        <v>22</v>
      </c>
      <c r="B883">
        <v>0</v>
      </c>
      <c r="C883">
        <v>10</v>
      </c>
      <c r="D883">
        <v>20</v>
      </c>
      <c r="E883">
        <v>30</v>
      </c>
      <c r="F883">
        <v>40</v>
      </c>
      <c r="G883">
        <v>55</v>
      </c>
      <c r="H883">
        <v>65</v>
      </c>
      <c r="I883">
        <v>75</v>
      </c>
      <c r="J883">
        <v>85</v>
      </c>
      <c r="K883">
        <v>95</v>
      </c>
      <c r="L883">
        <v>110</v>
      </c>
      <c r="M883">
        <v>120</v>
      </c>
      <c r="N883">
        <v>125</v>
      </c>
      <c r="O883">
        <v>130</v>
      </c>
      <c r="P883">
        <v>135</v>
      </c>
      <c r="Q883">
        <v>140</v>
      </c>
    </row>
    <row r="884" spans="1:17" x14ac:dyDescent="0.3">
      <c r="A884">
        <v>620</v>
      </c>
      <c r="B884">
        <v>0</v>
      </c>
      <c r="C884">
        <v>0</v>
      </c>
      <c r="D884">
        <v>0</v>
      </c>
      <c r="E884">
        <v>0</v>
      </c>
      <c r="F884">
        <v>0</v>
      </c>
      <c r="G884">
        <v>1.9701090000000001</v>
      </c>
      <c r="H884">
        <v>4.0081519999999999</v>
      </c>
      <c r="I884">
        <v>4.0081519999999999</v>
      </c>
      <c r="J884">
        <v>4.0081519999999999</v>
      </c>
      <c r="K884">
        <v>4.0081519999999999</v>
      </c>
      <c r="L884">
        <v>4.0081519999999999</v>
      </c>
      <c r="M884">
        <v>0</v>
      </c>
      <c r="N884">
        <v>0</v>
      </c>
      <c r="O884">
        <v>0</v>
      </c>
      <c r="P884">
        <v>0</v>
      </c>
      <c r="Q884">
        <v>0</v>
      </c>
    </row>
    <row r="885" spans="1:17" x14ac:dyDescent="0.3">
      <c r="A885">
        <v>650</v>
      </c>
      <c r="B885">
        <v>0</v>
      </c>
      <c r="C885">
        <v>0</v>
      </c>
      <c r="D885">
        <v>0</v>
      </c>
      <c r="E885">
        <v>0</v>
      </c>
      <c r="F885">
        <v>0</v>
      </c>
      <c r="G885">
        <v>1.9701090000000001</v>
      </c>
      <c r="H885">
        <v>4.0081519999999999</v>
      </c>
      <c r="I885">
        <v>4.0081519999999999</v>
      </c>
      <c r="J885">
        <v>4.0081519999999999</v>
      </c>
      <c r="K885">
        <v>4.0081519999999999</v>
      </c>
      <c r="L885">
        <v>4.0081519999999999</v>
      </c>
      <c r="M885">
        <v>0</v>
      </c>
      <c r="N885">
        <v>0</v>
      </c>
      <c r="O885">
        <v>0</v>
      </c>
      <c r="P885">
        <v>0</v>
      </c>
      <c r="Q885">
        <v>0</v>
      </c>
    </row>
    <row r="886" spans="1:17" x14ac:dyDescent="0.3">
      <c r="A886">
        <v>800</v>
      </c>
      <c r="B886">
        <v>0</v>
      </c>
      <c r="C886">
        <v>0</v>
      </c>
      <c r="D886">
        <v>0</v>
      </c>
      <c r="E886">
        <v>0</v>
      </c>
      <c r="F886">
        <v>0</v>
      </c>
      <c r="G886">
        <v>1.9701090000000001</v>
      </c>
      <c r="H886">
        <v>4.0081519999999999</v>
      </c>
      <c r="I886">
        <v>4.0081519999999999</v>
      </c>
      <c r="J886">
        <v>4.0081519999999999</v>
      </c>
      <c r="K886">
        <v>4.0081519999999999</v>
      </c>
      <c r="L886">
        <v>4.0081519999999999</v>
      </c>
      <c r="M886">
        <v>0</v>
      </c>
      <c r="N886">
        <v>0</v>
      </c>
      <c r="O886">
        <v>0</v>
      </c>
      <c r="P886">
        <v>0</v>
      </c>
      <c r="Q886">
        <v>0</v>
      </c>
    </row>
    <row r="887" spans="1:17" x14ac:dyDescent="0.3">
      <c r="A887">
        <v>1000</v>
      </c>
      <c r="B887">
        <v>0</v>
      </c>
      <c r="C887">
        <v>0</v>
      </c>
      <c r="D887">
        <v>0</v>
      </c>
      <c r="E887">
        <v>0</v>
      </c>
      <c r="F887">
        <v>0</v>
      </c>
      <c r="G887">
        <v>1.9701090000000001</v>
      </c>
      <c r="H887">
        <v>4.0081519999999999</v>
      </c>
      <c r="I887">
        <v>4.0081519999999999</v>
      </c>
      <c r="J887">
        <v>4.0081519999999999</v>
      </c>
      <c r="K887">
        <v>4.0081519999999999</v>
      </c>
      <c r="L887">
        <v>4.0081519999999999</v>
      </c>
      <c r="M887">
        <v>0</v>
      </c>
      <c r="N887">
        <v>0</v>
      </c>
      <c r="O887">
        <v>0</v>
      </c>
      <c r="P887">
        <v>0</v>
      </c>
      <c r="Q887">
        <v>0</v>
      </c>
    </row>
    <row r="888" spans="1:17" x14ac:dyDescent="0.3">
      <c r="A888">
        <v>1200</v>
      </c>
      <c r="B888">
        <v>0</v>
      </c>
      <c r="C888">
        <v>0</v>
      </c>
      <c r="D888">
        <v>0</v>
      </c>
      <c r="E888">
        <v>0</v>
      </c>
      <c r="F888">
        <v>0</v>
      </c>
      <c r="G888">
        <v>1.9701090000000001</v>
      </c>
      <c r="H888">
        <v>4.0081519999999999</v>
      </c>
      <c r="I888">
        <v>4.0081519999999999</v>
      </c>
      <c r="J888">
        <v>4.0081519999999999</v>
      </c>
      <c r="K888">
        <v>4.0081519999999999</v>
      </c>
      <c r="L888">
        <v>4.0081519999999999</v>
      </c>
      <c r="M888">
        <v>0</v>
      </c>
      <c r="N888">
        <v>0</v>
      </c>
      <c r="O888">
        <v>0</v>
      </c>
      <c r="P888">
        <v>0</v>
      </c>
      <c r="Q888">
        <v>0</v>
      </c>
    </row>
    <row r="889" spans="1:17" x14ac:dyDescent="0.3">
      <c r="A889">
        <v>1400</v>
      </c>
      <c r="B889">
        <v>0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1.9701090000000001</v>
      </c>
      <c r="I889">
        <v>4.0081519999999999</v>
      </c>
      <c r="J889">
        <v>4.0081519999999999</v>
      </c>
      <c r="K889">
        <v>4.0081519999999999</v>
      </c>
      <c r="L889">
        <v>4.0081519999999999</v>
      </c>
      <c r="M889">
        <v>0</v>
      </c>
      <c r="N889">
        <v>0</v>
      </c>
      <c r="O889">
        <v>0</v>
      </c>
      <c r="P889">
        <v>0</v>
      </c>
      <c r="Q889">
        <v>0</v>
      </c>
    </row>
    <row r="890" spans="1:17" x14ac:dyDescent="0.3">
      <c r="A890">
        <v>1550</v>
      </c>
      <c r="B890">
        <v>0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1.9701090000000001</v>
      </c>
      <c r="I890">
        <v>4.0081519999999999</v>
      </c>
      <c r="J890">
        <v>4.0081519999999999</v>
      </c>
      <c r="K890">
        <v>4.0081519999999999</v>
      </c>
      <c r="L890">
        <v>4.0081519999999999</v>
      </c>
      <c r="M890">
        <v>0</v>
      </c>
      <c r="N890">
        <v>0</v>
      </c>
      <c r="O890">
        <v>0</v>
      </c>
      <c r="P890">
        <v>0</v>
      </c>
      <c r="Q890">
        <v>0</v>
      </c>
    </row>
    <row r="891" spans="1:17" x14ac:dyDescent="0.3">
      <c r="A891">
        <v>1700</v>
      </c>
      <c r="B891">
        <v>0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1.9701090000000001</v>
      </c>
      <c r="I891">
        <v>4.0081519999999999</v>
      </c>
      <c r="J891">
        <v>4.0081519999999999</v>
      </c>
      <c r="K891">
        <v>4.0081519999999999</v>
      </c>
      <c r="L891">
        <v>1.9701090000000001</v>
      </c>
      <c r="M891">
        <v>0</v>
      </c>
      <c r="N891">
        <v>0</v>
      </c>
      <c r="O891">
        <v>0</v>
      </c>
      <c r="P891">
        <v>0</v>
      </c>
      <c r="Q891">
        <v>0</v>
      </c>
    </row>
    <row r="892" spans="1:17" x14ac:dyDescent="0.3">
      <c r="A892">
        <v>1800</v>
      </c>
      <c r="B892">
        <v>0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1.9701090000000001</v>
      </c>
      <c r="J892">
        <v>4.0081519999999999</v>
      </c>
      <c r="K892">
        <v>4.0081519999999999</v>
      </c>
      <c r="L892">
        <v>1.9701090000000001</v>
      </c>
      <c r="M892">
        <v>0</v>
      </c>
      <c r="N892">
        <v>0</v>
      </c>
      <c r="O892">
        <v>0</v>
      </c>
      <c r="P892">
        <v>0</v>
      </c>
      <c r="Q892">
        <v>0</v>
      </c>
    </row>
    <row r="893" spans="1:17" x14ac:dyDescent="0.3">
      <c r="A893">
        <v>2000</v>
      </c>
      <c r="B893">
        <v>0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1.9701090000000001</v>
      </c>
      <c r="J893">
        <v>4.0081519999999999</v>
      </c>
      <c r="K893">
        <v>4.0081519999999999</v>
      </c>
      <c r="L893">
        <v>1.9701090000000001</v>
      </c>
      <c r="M893">
        <v>0</v>
      </c>
      <c r="N893">
        <v>0</v>
      </c>
      <c r="O893">
        <v>0</v>
      </c>
      <c r="P893">
        <v>0</v>
      </c>
      <c r="Q893">
        <v>0</v>
      </c>
    </row>
    <row r="894" spans="1:17" x14ac:dyDescent="0.3">
      <c r="A894">
        <v>2200</v>
      </c>
      <c r="B894">
        <v>0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1.9701090000000001</v>
      </c>
      <c r="J894">
        <v>1.9701090000000001</v>
      </c>
      <c r="K894">
        <v>1.9701090000000001</v>
      </c>
      <c r="L894">
        <v>1.9701090000000001</v>
      </c>
      <c r="M894">
        <v>0</v>
      </c>
      <c r="N894">
        <v>0</v>
      </c>
      <c r="O894">
        <v>0</v>
      </c>
      <c r="P894">
        <v>0</v>
      </c>
      <c r="Q894">
        <v>0</v>
      </c>
    </row>
    <row r="895" spans="1:17" x14ac:dyDescent="0.3">
      <c r="A895">
        <v>2400</v>
      </c>
      <c r="B895">
        <v>0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</row>
    <row r="896" spans="1:17" x14ac:dyDescent="0.3">
      <c r="A896">
        <v>2600</v>
      </c>
      <c r="B896">
        <v>0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1.9701090000000001</v>
      </c>
      <c r="K896">
        <v>1.9701090000000001</v>
      </c>
      <c r="L896">
        <v>1.9701090000000001</v>
      </c>
      <c r="M896">
        <v>1.9701090000000001</v>
      </c>
      <c r="N896">
        <v>1.9701090000000001</v>
      </c>
      <c r="O896">
        <v>1.9701090000000001</v>
      </c>
      <c r="P896">
        <v>1.9701090000000001</v>
      </c>
      <c r="Q896">
        <v>1.9701090000000001</v>
      </c>
    </row>
    <row r="897" spans="1:17" x14ac:dyDescent="0.3">
      <c r="A897">
        <v>2800</v>
      </c>
      <c r="B897">
        <v>0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1.9701090000000001</v>
      </c>
      <c r="K897">
        <v>2.9211960000000001</v>
      </c>
      <c r="L897">
        <v>5.7065219999999997</v>
      </c>
      <c r="M897">
        <v>7.4728260000000004</v>
      </c>
      <c r="N897">
        <v>8.4239130000000007</v>
      </c>
      <c r="O897">
        <v>9.3070649999999997</v>
      </c>
      <c r="P897">
        <v>10.190218</v>
      </c>
      <c r="Q897">
        <v>11.073370000000001</v>
      </c>
    </row>
    <row r="898" spans="1:17" x14ac:dyDescent="0.3">
      <c r="A898">
        <v>2900</v>
      </c>
      <c r="B898">
        <v>0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1.9701090000000001</v>
      </c>
      <c r="K898">
        <v>6.5896739999999996</v>
      </c>
      <c r="L898">
        <v>8.6277179999999998</v>
      </c>
      <c r="M898">
        <v>9.7146740000000005</v>
      </c>
      <c r="N898">
        <v>10.326086999999999</v>
      </c>
      <c r="O898">
        <v>10.869565</v>
      </c>
      <c r="P898">
        <v>11.413043999999999</v>
      </c>
      <c r="Q898">
        <v>12.024457</v>
      </c>
    </row>
    <row r="899" spans="1:17" x14ac:dyDescent="0.3">
      <c r="A899">
        <v>3000</v>
      </c>
      <c r="B899">
        <v>0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1.9701090000000001</v>
      </c>
      <c r="K899">
        <v>6.7255440000000002</v>
      </c>
      <c r="L899">
        <v>8.6277179999999998</v>
      </c>
      <c r="M899">
        <v>9.5788049999999991</v>
      </c>
      <c r="N899">
        <v>10.190218</v>
      </c>
      <c r="O899">
        <v>10.733696</v>
      </c>
      <c r="P899">
        <v>11.277174</v>
      </c>
      <c r="Q899">
        <v>11.820652000000001</v>
      </c>
    </row>
    <row r="900" spans="1:17" x14ac:dyDescent="0.3">
      <c r="A900">
        <v>3200</v>
      </c>
      <c r="B900">
        <v>0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1.9701090000000001</v>
      </c>
      <c r="K900">
        <v>6.9972830000000004</v>
      </c>
      <c r="L900">
        <v>8.4239130000000007</v>
      </c>
      <c r="M900">
        <v>9.375</v>
      </c>
      <c r="N900">
        <v>9.9864130000000007</v>
      </c>
      <c r="O900">
        <v>10.529892</v>
      </c>
      <c r="P900">
        <v>11.073370000000001</v>
      </c>
      <c r="Q900">
        <v>11.480978</v>
      </c>
    </row>
    <row r="901" spans="1:17" x14ac:dyDescent="0.3">
      <c r="A901">
        <v>3300</v>
      </c>
      <c r="B901">
        <v>0</v>
      </c>
      <c r="C901">
        <v>0</v>
      </c>
      <c r="D901">
        <v>0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1.9701090000000001</v>
      </c>
      <c r="K901">
        <v>7.2010870000000002</v>
      </c>
      <c r="L901">
        <v>8.4239130000000007</v>
      </c>
      <c r="M901">
        <v>9.375</v>
      </c>
      <c r="N901">
        <v>9.9184780000000003</v>
      </c>
      <c r="O901">
        <v>10.394022</v>
      </c>
      <c r="P901">
        <v>10.869565</v>
      </c>
      <c r="Q901">
        <v>11.413043999999999</v>
      </c>
    </row>
    <row r="902" spans="1:17" x14ac:dyDescent="0.3">
      <c r="A902">
        <v>3500</v>
      </c>
      <c r="B902">
        <v>0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1.9701090000000001</v>
      </c>
      <c r="K902">
        <v>7.4728260000000004</v>
      </c>
      <c r="L902">
        <v>8.2201090000000008</v>
      </c>
      <c r="M902">
        <v>9.1711960000000001</v>
      </c>
      <c r="N902">
        <v>9.7146740000000005</v>
      </c>
      <c r="O902">
        <v>10.190218</v>
      </c>
      <c r="P902">
        <v>10.733696</v>
      </c>
      <c r="Q902">
        <v>11.209239</v>
      </c>
    </row>
    <row r="904" spans="1:17" x14ac:dyDescent="0.3">
      <c r="A904" t="s">
        <v>109</v>
      </c>
      <c r="B904" t="s">
        <v>110</v>
      </c>
    </row>
    <row r="905" spans="1:17" x14ac:dyDescent="0.3">
      <c r="A905" t="s">
        <v>3</v>
      </c>
      <c r="B905" t="s">
        <v>6</v>
      </c>
    </row>
    <row r="906" spans="1:17" x14ac:dyDescent="0.3">
      <c r="A906">
        <v>1</v>
      </c>
      <c r="B906">
        <v>620</v>
      </c>
    </row>
    <row r="907" spans="1:17" x14ac:dyDescent="0.3">
      <c r="A907">
        <v>2</v>
      </c>
      <c r="B907">
        <v>650</v>
      </c>
    </row>
    <row r="908" spans="1:17" x14ac:dyDescent="0.3">
      <c r="A908">
        <v>3</v>
      </c>
      <c r="B908">
        <v>800</v>
      </c>
    </row>
    <row r="909" spans="1:17" x14ac:dyDescent="0.3">
      <c r="A909">
        <v>4</v>
      </c>
      <c r="B909">
        <v>1000</v>
      </c>
    </row>
    <row r="910" spans="1:17" x14ac:dyDescent="0.3">
      <c r="A910">
        <v>5</v>
      </c>
      <c r="B910">
        <v>1200</v>
      </c>
    </row>
    <row r="911" spans="1:17" x14ac:dyDescent="0.3">
      <c r="A911">
        <v>6</v>
      </c>
      <c r="B911">
        <v>1400</v>
      </c>
    </row>
    <row r="912" spans="1:17" x14ac:dyDescent="0.3">
      <c r="A912">
        <v>7</v>
      </c>
      <c r="B912">
        <v>1550</v>
      </c>
    </row>
    <row r="913" spans="1:2" x14ac:dyDescent="0.3">
      <c r="A913">
        <v>8</v>
      </c>
      <c r="B913">
        <v>1700</v>
      </c>
    </row>
    <row r="914" spans="1:2" x14ac:dyDescent="0.3">
      <c r="A914">
        <v>9</v>
      </c>
      <c r="B914">
        <v>1800</v>
      </c>
    </row>
    <row r="915" spans="1:2" x14ac:dyDescent="0.3">
      <c r="A915">
        <v>10</v>
      </c>
      <c r="B915">
        <v>2000</v>
      </c>
    </row>
    <row r="916" spans="1:2" x14ac:dyDescent="0.3">
      <c r="A916">
        <v>11</v>
      </c>
      <c r="B916">
        <v>2200</v>
      </c>
    </row>
    <row r="917" spans="1:2" x14ac:dyDescent="0.3">
      <c r="A917">
        <v>12</v>
      </c>
      <c r="B917">
        <v>2400</v>
      </c>
    </row>
    <row r="918" spans="1:2" x14ac:dyDescent="0.3">
      <c r="A918">
        <v>13</v>
      </c>
      <c r="B918">
        <v>2600</v>
      </c>
    </row>
    <row r="919" spans="1:2" x14ac:dyDescent="0.3">
      <c r="A919">
        <v>14</v>
      </c>
      <c r="B919">
        <v>2800</v>
      </c>
    </row>
    <row r="920" spans="1:2" x14ac:dyDescent="0.3">
      <c r="A920">
        <v>15</v>
      </c>
      <c r="B920">
        <v>2900</v>
      </c>
    </row>
    <row r="921" spans="1:2" x14ac:dyDescent="0.3">
      <c r="A921">
        <v>16</v>
      </c>
      <c r="B921">
        <v>3000</v>
      </c>
    </row>
    <row r="922" spans="1:2" x14ac:dyDescent="0.3">
      <c r="A922">
        <v>17</v>
      </c>
      <c r="B922">
        <v>3200</v>
      </c>
    </row>
    <row r="923" spans="1:2" x14ac:dyDescent="0.3">
      <c r="A923">
        <v>18</v>
      </c>
      <c r="B923">
        <v>3300</v>
      </c>
    </row>
    <row r="924" spans="1:2" x14ac:dyDescent="0.3">
      <c r="A924">
        <v>19</v>
      </c>
      <c r="B924">
        <v>3500</v>
      </c>
    </row>
    <row r="926" spans="1:2" x14ac:dyDescent="0.3">
      <c r="A926" t="s">
        <v>111</v>
      </c>
      <c r="B926" t="s">
        <v>112</v>
      </c>
    </row>
    <row r="927" spans="1:2" x14ac:dyDescent="0.3">
      <c r="A927" t="s">
        <v>3</v>
      </c>
      <c r="B927" t="s">
        <v>16</v>
      </c>
    </row>
    <row r="928" spans="1:2" x14ac:dyDescent="0.3">
      <c r="A928">
        <v>1</v>
      </c>
      <c r="B928">
        <v>0</v>
      </c>
    </row>
    <row r="929" spans="1:2" x14ac:dyDescent="0.3">
      <c r="A929">
        <v>2</v>
      </c>
      <c r="B929">
        <v>9.9864130000000007</v>
      </c>
    </row>
    <row r="930" spans="1:2" x14ac:dyDescent="0.3">
      <c r="A930">
        <v>3</v>
      </c>
      <c r="B930">
        <v>19.972826000000001</v>
      </c>
    </row>
    <row r="931" spans="1:2" x14ac:dyDescent="0.3">
      <c r="A931">
        <v>4</v>
      </c>
      <c r="B931">
        <v>30.027175</v>
      </c>
    </row>
    <row r="932" spans="1:2" x14ac:dyDescent="0.3">
      <c r="A932">
        <v>5</v>
      </c>
      <c r="B932">
        <v>40.013587999999999</v>
      </c>
    </row>
    <row r="933" spans="1:2" x14ac:dyDescent="0.3">
      <c r="A933">
        <v>6</v>
      </c>
      <c r="B933">
        <v>55.027175</v>
      </c>
    </row>
    <row r="934" spans="1:2" x14ac:dyDescent="0.3">
      <c r="A934">
        <v>7</v>
      </c>
      <c r="B934">
        <v>65.013587999999999</v>
      </c>
    </row>
    <row r="935" spans="1:2" x14ac:dyDescent="0.3">
      <c r="A935">
        <v>8</v>
      </c>
      <c r="B935">
        <v>75.000001999999995</v>
      </c>
    </row>
    <row r="936" spans="1:2" x14ac:dyDescent="0.3">
      <c r="A936">
        <v>9</v>
      </c>
      <c r="B936">
        <v>84.986414999999994</v>
      </c>
    </row>
    <row r="937" spans="1:2" x14ac:dyDescent="0.3">
      <c r="A937">
        <v>10</v>
      </c>
      <c r="B937">
        <v>94.972828000000007</v>
      </c>
    </row>
    <row r="938" spans="1:2" x14ac:dyDescent="0.3">
      <c r="A938">
        <v>11</v>
      </c>
      <c r="B938">
        <v>109.98641499999999</v>
      </c>
    </row>
    <row r="939" spans="1:2" x14ac:dyDescent="0.3">
      <c r="A939">
        <v>12</v>
      </c>
      <c r="B939">
        <v>119.972829</v>
      </c>
    </row>
    <row r="940" spans="1:2" x14ac:dyDescent="0.3">
      <c r="A940">
        <v>13</v>
      </c>
      <c r="B940">
        <v>125.00000300000001</v>
      </c>
    </row>
    <row r="941" spans="1:2" x14ac:dyDescent="0.3">
      <c r="A941">
        <v>14</v>
      </c>
      <c r="B941">
        <v>130.02717699999999</v>
      </c>
    </row>
    <row r="942" spans="1:2" x14ac:dyDescent="0.3">
      <c r="A942">
        <v>15</v>
      </c>
      <c r="B942">
        <v>134.98641599999999</v>
      </c>
    </row>
    <row r="943" spans="1:2" x14ac:dyDescent="0.3">
      <c r="A943">
        <v>16</v>
      </c>
      <c r="B943">
        <v>140.01358999999999</v>
      </c>
    </row>
    <row r="945" spans="1:17" x14ac:dyDescent="0.3">
      <c r="A945" t="s">
        <v>113</v>
      </c>
      <c r="B945" t="s">
        <v>114</v>
      </c>
    </row>
    <row r="946" spans="1:17" x14ac:dyDescent="0.3">
      <c r="B946" t="s">
        <v>26</v>
      </c>
    </row>
    <row r="947" spans="1:17" x14ac:dyDescent="0.3">
      <c r="A947" t="s">
        <v>22</v>
      </c>
      <c r="B947">
        <v>0</v>
      </c>
      <c r="C947">
        <v>10</v>
      </c>
      <c r="D947">
        <v>20</v>
      </c>
      <c r="E947">
        <v>30</v>
      </c>
      <c r="F947">
        <v>40</v>
      </c>
      <c r="G947">
        <v>55</v>
      </c>
      <c r="H947">
        <v>65</v>
      </c>
      <c r="I947">
        <v>75</v>
      </c>
      <c r="J947">
        <v>85</v>
      </c>
      <c r="K947">
        <v>95</v>
      </c>
      <c r="L947">
        <v>110</v>
      </c>
      <c r="M947">
        <v>120</v>
      </c>
      <c r="N947">
        <v>125</v>
      </c>
      <c r="O947">
        <v>130</v>
      </c>
      <c r="P947">
        <v>135</v>
      </c>
      <c r="Q947">
        <v>140</v>
      </c>
    </row>
    <row r="948" spans="1:17" x14ac:dyDescent="0.3">
      <c r="A948">
        <v>620</v>
      </c>
      <c r="B948">
        <v>0</v>
      </c>
      <c r="C948">
        <v>0</v>
      </c>
      <c r="D948">
        <v>0</v>
      </c>
      <c r="E948">
        <v>0</v>
      </c>
      <c r="F948">
        <v>0</v>
      </c>
      <c r="G948">
        <v>1.9701090000000001</v>
      </c>
      <c r="H948">
        <v>4.0081519999999999</v>
      </c>
      <c r="I948">
        <v>4.0081519999999999</v>
      </c>
      <c r="J948">
        <v>4.0081519999999999</v>
      </c>
      <c r="K948">
        <v>4.0081519999999999</v>
      </c>
      <c r="L948">
        <v>4.0081519999999999</v>
      </c>
      <c r="M948">
        <v>0</v>
      </c>
      <c r="N948">
        <v>0</v>
      </c>
      <c r="O948">
        <v>0</v>
      </c>
      <c r="P948">
        <v>0</v>
      </c>
      <c r="Q948">
        <v>0</v>
      </c>
    </row>
    <row r="949" spans="1:17" x14ac:dyDescent="0.3">
      <c r="A949">
        <v>650</v>
      </c>
      <c r="B949">
        <v>0</v>
      </c>
      <c r="C949">
        <v>0</v>
      </c>
      <c r="D949">
        <v>0</v>
      </c>
      <c r="E949">
        <v>0</v>
      </c>
      <c r="F949">
        <v>0</v>
      </c>
      <c r="G949">
        <v>1.9701090000000001</v>
      </c>
      <c r="H949">
        <v>4.0081519999999999</v>
      </c>
      <c r="I949">
        <v>4.0081519999999999</v>
      </c>
      <c r="J949">
        <v>4.0081519999999999</v>
      </c>
      <c r="K949">
        <v>4.0081519999999999</v>
      </c>
      <c r="L949">
        <v>4.0081519999999999</v>
      </c>
      <c r="M949">
        <v>0</v>
      </c>
      <c r="N949">
        <v>0</v>
      </c>
      <c r="O949">
        <v>0</v>
      </c>
      <c r="P949">
        <v>0</v>
      </c>
      <c r="Q949">
        <v>0</v>
      </c>
    </row>
    <row r="950" spans="1:17" x14ac:dyDescent="0.3">
      <c r="A950">
        <v>800</v>
      </c>
      <c r="B950">
        <v>0</v>
      </c>
      <c r="C950">
        <v>0</v>
      </c>
      <c r="D950">
        <v>0</v>
      </c>
      <c r="E950">
        <v>0</v>
      </c>
      <c r="F950">
        <v>0</v>
      </c>
      <c r="G950">
        <v>1.9701090000000001</v>
      </c>
      <c r="H950">
        <v>4.0081519999999999</v>
      </c>
      <c r="I950">
        <v>4.0081519999999999</v>
      </c>
      <c r="J950">
        <v>4.0081519999999999</v>
      </c>
      <c r="K950">
        <v>4.0081519999999999</v>
      </c>
      <c r="L950">
        <v>4.0081519999999999</v>
      </c>
      <c r="M950">
        <v>0</v>
      </c>
      <c r="N950">
        <v>0</v>
      </c>
      <c r="O950">
        <v>0</v>
      </c>
      <c r="P950">
        <v>0</v>
      </c>
      <c r="Q950">
        <v>0</v>
      </c>
    </row>
    <row r="951" spans="1:17" x14ac:dyDescent="0.3">
      <c r="A951">
        <v>1000</v>
      </c>
      <c r="B951">
        <v>0</v>
      </c>
      <c r="C951">
        <v>0</v>
      </c>
      <c r="D951">
        <v>0</v>
      </c>
      <c r="E951">
        <v>0</v>
      </c>
      <c r="F951">
        <v>0</v>
      </c>
      <c r="G951">
        <v>1.9701090000000001</v>
      </c>
      <c r="H951">
        <v>4.0081519999999999</v>
      </c>
      <c r="I951">
        <v>4.0081519999999999</v>
      </c>
      <c r="J951">
        <v>4.0081519999999999</v>
      </c>
      <c r="K951">
        <v>4.0081519999999999</v>
      </c>
      <c r="L951">
        <v>4.0081519999999999</v>
      </c>
      <c r="M951">
        <v>0</v>
      </c>
      <c r="N951">
        <v>0</v>
      </c>
      <c r="O951">
        <v>0</v>
      </c>
      <c r="P951">
        <v>0</v>
      </c>
      <c r="Q951">
        <v>0</v>
      </c>
    </row>
    <row r="952" spans="1:17" x14ac:dyDescent="0.3">
      <c r="A952">
        <v>1200</v>
      </c>
      <c r="B952">
        <v>0</v>
      </c>
      <c r="C952">
        <v>0</v>
      </c>
      <c r="D952">
        <v>0</v>
      </c>
      <c r="E952">
        <v>0</v>
      </c>
      <c r="F952">
        <v>0</v>
      </c>
      <c r="G952">
        <v>1.9701090000000001</v>
      </c>
      <c r="H952">
        <v>4.0081519999999999</v>
      </c>
      <c r="I952">
        <v>4.0081519999999999</v>
      </c>
      <c r="J952">
        <v>4.0081519999999999</v>
      </c>
      <c r="K952">
        <v>4.0081519999999999</v>
      </c>
      <c r="L952">
        <v>4.0081519999999999</v>
      </c>
      <c r="M952">
        <v>0</v>
      </c>
      <c r="N952">
        <v>0</v>
      </c>
      <c r="O952">
        <v>0</v>
      </c>
      <c r="P952">
        <v>0</v>
      </c>
      <c r="Q952">
        <v>0</v>
      </c>
    </row>
    <row r="953" spans="1:17" x14ac:dyDescent="0.3">
      <c r="A953">
        <v>1400</v>
      </c>
      <c r="B953">
        <v>0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1.9701090000000001</v>
      </c>
      <c r="I953">
        <v>4.0081519999999999</v>
      </c>
      <c r="J953">
        <v>4.0081519999999999</v>
      </c>
      <c r="K953">
        <v>4.0081519999999999</v>
      </c>
      <c r="L953">
        <v>4.0081519999999999</v>
      </c>
      <c r="M953">
        <v>0</v>
      </c>
      <c r="N953">
        <v>0</v>
      </c>
      <c r="O953">
        <v>0</v>
      </c>
      <c r="P953">
        <v>0</v>
      </c>
      <c r="Q953">
        <v>0</v>
      </c>
    </row>
    <row r="954" spans="1:17" x14ac:dyDescent="0.3">
      <c r="A954">
        <v>1550</v>
      </c>
      <c r="B954">
        <v>0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1.9701090000000001</v>
      </c>
      <c r="I954">
        <v>4.0081519999999999</v>
      </c>
      <c r="J954">
        <v>4.0081519999999999</v>
      </c>
      <c r="K954">
        <v>4.0081519999999999</v>
      </c>
      <c r="L954">
        <v>4.0081519999999999</v>
      </c>
      <c r="M954">
        <v>0</v>
      </c>
      <c r="N954">
        <v>0</v>
      </c>
      <c r="O954">
        <v>0</v>
      </c>
      <c r="P954">
        <v>0</v>
      </c>
      <c r="Q954">
        <v>0</v>
      </c>
    </row>
    <row r="955" spans="1:17" x14ac:dyDescent="0.3">
      <c r="A955">
        <v>1700</v>
      </c>
      <c r="B955">
        <v>0</v>
      </c>
      <c r="C955">
        <v>0</v>
      </c>
      <c r="D955">
        <v>0</v>
      </c>
      <c r="E955">
        <v>0</v>
      </c>
      <c r="F955">
        <v>0</v>
      </c>
      <c r="G955">
        <v>0</v>
      </c>
      <c r="H955">
        <v>1.9701090000000001</v>
      </c>
      <c r="I955">
        <v>4.0081519999999999</v>
      </c>
      <c r="J955">
        <v>4.0081519999999999</v>
      </c>
      <c r="K955">
        <v>4.0081519999999999</v>
      </c>
      <c r="L955">
        <v>1.9701090000000001</v>
      </c>
      <c r="M955">
        <v>0</v>
      </c>
      <c r="N955">
        <v>0</v>
      </c>
      <c r="O955">
        <v>0</v>
      </c>
      <c r="P955">
        <v>0</v>
      </c>
      <c r="Q955">
        <v>0</v>
      </c>
    </row>
    <row r="956" spans="1:17" x14ac:dyDescent="0.3">
      <c r="A956">
        <v>1800</v>
      </c>
      <c r="B956">
        <v>0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0</v>
      </c>
      <c r="I956">
        <v>1.9701090000000001</v>
      </c>
      <c r="J956">
        <v>4.0081519999999999</v>
      </c>
      <c r="K956">
        <v>4.0081519999999999</v>
      </c>
      <c r="L956">
        <v>1.9701090000000001</v>
      </c>
      <c r="M956">
        <v>0</v>
      </c>
      <c r="N956">
        <v>0</v>
      </c>
      <c r="O956">
        <v>0</v>
      </c>
      <c r="P956">
        <v>0</v>
      </c>
      <c r="Q956">
        <v>0</v>
      </c>
    </row>
    <row r="957" spans="1:17" x14ac:dyDescent="0.3">
      <c r="A957">
        <v>2000</v>
      </c>
      <c r="B957">
        <v>0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0</v>
      </c>
      <c r="I957">
        <v>1.9701090000000001</v>
      </c>
      <c r="J957">
        <v>4.0081519999999999</v>
      </c>
      <c r="K957">
        <v>4.0081519999999999</v>
      </c>
      <c r="L957">
        <v>1.9701090000000001</v>
      </c>
      <c r="M957">
        <v>0</v>
      </c>
      <c r="N957">
        <v>0</v>
      </c>
      <c r="O957">
        <v>0</v>
      </c>
      <c r="P957">
        <v>0</v>
      </c>
      <c r="Q957">
        <v>0</v>
      </c>
    </row>
    <row r="958" spans="1:17" x14ac:dyDescent="0.3">
      <c r="A958">
        <v>2200</v>
      </c>
      <c r="B958">
        <v>0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</v>
      </c>
      <c r="I958">
        <v>1.9701090000000001</v>
      </c>
      <c r="J958">
        <v>1.9701090000000001</v>
      </c>
      <c r="K958">
        <v>1.9701090000000001</v>
      </c>
      <c r="L958">
        <v>1.9701090000000001</v>
      </c>
      <c r="M958">
        <v>0</v>
      </c>
      <c r="N958">
        <v>0</v>
      </c>
      <c r="O958">
        <v>0</v>
      </c>
      <c r="P958">
        <v>0</v>
      </c>
      <c r="Q958">
        <v>0</v>
      </c>
    </row>
    <row r="959" spans="1:17" x14ac:dyDescent="0.3">
      <c r="A959">
        <v>2400</v>
      </c>
      <c r="B959">
        <v>0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0</v>
      </c>
      <c r="I959">
        <v>0</v>
      </c>
      <c r="J959">
        <v>0</v>
      </c>
      <c r="K959">
        <v>0</v>
      </c>
      <c r="L959">
        <v>0</v>
      </c>
      <c r="M959">
        <v>0</v>
      </c>
      <c r="N959">
        <v>0</v>
      </c>
      <c r="O959">
        <v>0</v>
      </c>
      <c r="P959">
        <v>0</v>
      </c>
      <c r="Q959">
        <v>0</v>
      </c>
    </row>
    <row r="960" spans="1:17" x14ac:dyDescent="0.3">
      <c r="A960">
        <v>2600</v>
      </c>
      <c r="B960">
        <v>0</v>
      </c>
      <c r="C960">
        <v>0</v>
      </c>
      <c r="D960">
        <v>0</v>
      </c>
      <c r="E960">
        <v>0</v>
      </c>
      <c r="F960">
        <v>0</v>
      </c>
      <c r="G960">
        <v>0</v>
      </c>
      <c r="H960">
        <v>0</v>
      </c>
      <c r="I960">
        <v>0</v>
      </c>
      <c r="J960">
        <v>1.9701090000000001</v>
      </c>
      <c r="K960">
        <v>1.9701090000000001</v>
      </c>
      <c r="L960">
        <v>1.9701090000000001</v>
      </c>
      <c r="M960">
        <v>1.9701090000000001</v>
      </c>
      <c r="N960">
        <v>1.9701090000000001</v>
      </c>
      <c r="O960">
        <v>1.9701090000000001</v>
      </c>
      <c r="P960">
        <v>1.9701090000000001</v>
      </c>
      <c r="Q960">
        <v>1.9701090000000001</v>
      </c>
    </row>
    <row r="961" spans="1:17" x14ac:dyDescent="0.3">
      <c r="A961">
        <v>2800</v>
      </c>
      <c r="B961">
        <v>0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  <c r="I961">
        <v>0</v>
      </c>
      <c r="J961">
        <v>1.9701090000000001</v>
      </c>
      <c r="K961">
        <v>2.9211960000000001</v>
      </c>
      <c r="L961">
        <v>5.7065219999999997</v>
      </c>
      <c r="M961">
        <v>7.4728260000000004</v>
      </c>
      <c r="N961">
        <v>8.4239130000000007</v>
      </c>
      <c r="O961">
        <v>9.3070649999999997</v>
      </c>
      <c r="P961">
        <v>10.190218</v>
      </c>
      <c r="Q961">
        <v>11.073370000000001</v>
      </c>
    </row>
    <row r="962" spans="1:17" x14ac:dyDescent="0.3">
      <c r="A962">
        <v>2900</v>
      </c>
      <c r="B962">
        <v>0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1.9701090000000001</v>
      </c>
      <c r="K962">
        <v>6.5896739999999996</v>
      </c>
      <c r="L962">
        <v>8.6277179999999998</v>
      </c>
      <c r="M962">
        <v>9.7146740000000005</v>
      </c>
      <c r="N962">
        <v>10.326086999999999</v>
      </c>
      <c r="O962">
        <v>10.869565</v>
      </c>
      <c r="P962">
        <v>11.413043999999999</v>
      </c>
      <c r="Q962">
        <v>12.024457</v>
      </c>
    </row>
    <row r="963" spans="1:17" x14ac:dyDescent="0.3">
      <c r="A963">
        <v>3000</v>
      </c>
      <c r="B963">
        <v>0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  <c r="I963">
        <v>0</v>
      </c>
      <c r="J963">
        <v>1.9701090000000001</v>
      </c>
      <c r="K963">
        <v>6.7255440000000002</v>
      </c>
      <c r="L963">
        <v>8.6277179999999998</v>
      </c>
      <c r="M963">
        <v>9.5788049999999991</v>
      </c>
      <c r="N963">
        <v>10.190218</v>
      </c>
      <c r="O963">
        <v>10.733696</v>
      </c>
      <c r="P963">
        <v>11.277174</v>
      </c>
      <c r="Q963">
        <v>11.820652000000001</v>
      </c>
    </row>
    <row r="964" spans="1:17" x14ac:dyDescent="0.3">
      <c r="A964">
        <v>3200</v>
      </c>
      <c r="B964">
        <v>0</v>
      </c>
      <c r="C964">
        <v>0</v>
      </c>
      <c r="D964">
        <v>0</v>
      </c>
      <c r="E964">
        <v>0</v>
      </c>
      <c r="F964">
        <v>0</v>
      </c>
      <c r="G964">
        <v>0</v>
      </c>
      <c r="H964">
        <v>0</v>
      </c>
      <c r="I964">
        <v>0</v>
      </c>
      <c r="J964">
        <v>1.9701090000000001</v>
      </c>
      <c r="K964">
        <v>6.9972830000000004</v>
      </c>
      <c r="L964">
        <v>8.4239130000000007</v>
      </c>
      <c r="M964">
        <v>9.375</v>
      </c>
      <c r="N964">
        <v>9.9864130000000007</v>
      </c>
      <c r="O964">
        <v>10.529892</v>
      </c>
      <c r="P964">
        <v>11.073370000000001</v>
      </c>
      <c r="Q964">
        <v>11.480978</v>
      </c>
    </row>
    <row r="965" spans="1:17" x14ac:dyDescent="0.3">
      <c r="A965">
        <v>3300</v>
      </c>
      <c r="B965">
        <v>0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0</v>
      </c>
      <c r="I965">
        <v>0</v>
      </c>
      <c r="J965">
        <v>1.9701090000000001</v>
      </c>
      <c r="K965">
        <v>7.2010870000000002</v>
      </c>
      <c r="L965">
        <v>8.4239130000000007</v>
      </c>
      <c r="M965">
        <v>9.375</v>
      </c>
      <c r="N965">
        <v>9.9184780000000003</v>
      </c>
      <c r="O965">
        <v>10.394022</v>
      </c>
      <c r="P965">
        <v>10.869565</v>
      </c>
      <c r="Q965">
        <v>11.413043999999999</v>
      </c>
    </row>
    <row r="966" spans="1:17" x14ac:dyDescent="0.3">
      <c r="A966">
        <v>3500</v>
      </c>
      <c r="B966">
        <v>0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  <c r="I966">
        <v>0</v>
      </c>
      <c r="J966">
        <v>1.9701090000000001</v>
      </c>
      <c r="K966">
        <v>7.4728260000000004</v>
      </c>
      <c r="L966">
        <v>8.2201090000000008</v>
      </c>
      <c r="M966">
        <v>9.1711960000000001</v>
      </c>
      <c r="N966">
        <v>9.7146740000000005</v>
      </c>
      <c r="O966">
        <v>10.190218</v>
      </c>
      <c r="P966">
        <v>10.733696</v>
      </c>
      <c r="Q966">
        <v>11.209239</v>
      </c>
    </row>
    <row r="968" spans="1:17" x14ac:dyDescent="0.3">
      <c r="A968" t="s">
        <v>115</v>
      </c>
      <c r="B968" t="s">
        <v>116</v>
      </c>
    </row>
    <row r="969" spans="1:17" x14ac:dyDescent="0.3">
      <c r="A969" t="s">
        <v>3</v>
      </c>
      <c r="B969" t="s">
        <v>6</v>
      </c>
    </row>
    <row r="970" spans="1:17" x14ac:dyDescent="0.3">
      <c r="A970">
        <v>1</v>
      </c>
      <c r="B970">
        <v>620</v>
      </c>
    </row>
    <row r="971" spans="1:17" x14ac:dyDescent="0.3">
      <c r="A971">
        <v>2</v>
      </c>
      <c r="B971">
        <v>650</v>
      </c>
    </row>
    <row r="972" spans="1:17" x14ac:dyDescent="0.3">
      <c r="A972">
        <v>3</v>
      </c>
      <c r="B972">
        <v>800</v>
      </c>
    </row>
    <row r="973" spans="1:17" x14ac:dyDescent="0.3">
      <c r="A973">
        <v>4</v>
      </c>
      <c r="B973">
        <v>1000</v>
      </c>
    </row>
    <row r="974" spans="1:17" x14ac:dyDescent="0.3">
      <c r="A974">
        <v>5</v>
      </c>
      <c r="B974">
        <v>1200</v>
      </c>
    </row>
    <row r="975" spans="1:17" x14ac:dyDescent="0.3">
      <c r="A975">
        <v>6</v>
      </c>
      <c r="B975">
        <v>1400</v>
      </c>
    </row>
    <row r="976" spans="1:17" x14ac:dyDescent="0.3">
      <c r="A976">
        <v>7</v>
      </c>
      <c r="B976">
        <v>1550</v>
      </c>
    </row>
    <row r="977" spans="1:2" x14ac:dyDescent="0.3">
      <c r="A977">
        <v>8</v>
      </c>
      <c r="B977">
        <v>1700</v>
      </c>
    </row>
    <row r="978" spans="1:2" x14ac:dyDescent="0.3">
      <c r="A978">
        <v>9</v>
      </c>
      <c r="B978">
        <v>1800</v>
      </c>
    </row>
    <row r="979" spans="1:2" x14ac:dyDescent="0.3">
      <c r="A979">
        <v>10</v>
      </c>
      <c r="B979">
        <v>2000</v>
      </c>
    </row>
    <row r="980" spans="1:2" x14ac:dyDescent="0.3">
      <c r="A980">
        <v>11</v>
      </c>
      <c r="B980">
        <v>2200</v>
      </c>
    </row>
    <row r="981" spans="1:2" x14ac:dyDescent="0.3">
      <c r="A981">
        <v>12</v>
      </c>
      <c r="B981">
        <v>2400</v>
      </c>
    </row>
    <row r="982" spans="1:2" x14ac:dyDescent="0.3">
      <c r="A982">
        <v>13</v>
      </c>
      <c r="B982">
        <v>2600</v>
      </c>
    </row>
    <row r="983" spans="1:2" x14ac:dyDescent="0.3">
      <c r="A983">
        <v>14</v>
      </c>
      <c r="B983">
        <v>2800</v>
      </c>
    </row>
    <row r="984" spans="1:2" x14ac:dyDescent="0.3">
      <c r="A984">
        <v>15</v>
      </c>
      <c r="B984">
        <v>2900</v>
      </c>
    </row>
    <row r="985" spans="1:2" x14ac:dyDescent="0.3">
      <c r="A985">
        <v>16</v>
      </c>
      <c r="B985">
        <v>3000</v>
      </c>
    </row>
    <row r="986" spans="1:2" x14ac:dyDescent="0.3">
      <c r="A986">
        <v>17</v>
      </c>
      <c r="B986">
        <v>3200</v>
      </c>
    </row>
    <row r="987" spans="1:2" x14ac:dyDescent="0.3">
      <c r="A987">
        <v>18</v>
      </c>
      <c r="B987">
        <v>3300</v>
      </c>
    </row>
    <row r="988" spans="1:2" x14ac:dyDescent="0.3">
      <c r="A988">
        <v>19</v>
      </c>
      <c r="B988">
        <v>3500</v>
      </c>
    </row>
    <row r="990" spans="1:2" x14ac:dyDescent="0.3">
      <c r="A990" t="s">
        <v>117</v>
      </c>
      <c r="B990" t="s">
        <v>118</v>
      </c>
    </row>
    <row r="991" spans="1:2" x14ac:dyDescent="0.3">
      <c r="A991" t="s">
        <v>3</v>
      </c>
      <c r="B991" t="s">
        <v>16</v>
      </c>
    </row>
    <row r="992" spans="1:2" x14ac:dyDescent="0.3">
      <c r="A992">
        <v>1</v>
      </c>
      <c r="B992">
        <v>0</v>
      </c>
    </row>
    <row r="993" spans="1:2" x14ac:dyDescent="0.3">
      <c r="A993">
        <v>2</v>
      </c>
      <c r="B993">
        <v>9.9864130000000007</v>
      </c>
    </row>
    <row r="994" spans="1:2" x14ac:dyDescent="0.3">
      <c r="A994">
        <v>3</v>
      </c>
      <c r="B994">
        <v>19.972826000000001</v>
      </c>
    </row>
    <row r="995" spans="1:2" x14ac:dyDescent="0.3">
      <c r="A995">
        <v>4</v>
      </c>
      <c r="B995">
        <v>30.027175</v>
      </c>
    </row>
    <row r="996" spans="1:2" x14ac:dyDescent="0.3">
      <c r="A996">
        <v>5</v>
      </c>
      <c r="B996">
        <v>40.013587999999999</v>
      </c>
    </row>
    <row r="997" spans="1:2" x14ac:dyDescent="0.3">
      <c r="A997">
        <v>6</v>
      </c>
      <c r="B997">
        <v>55.027175</v>
      </c>
    </row>
    <row r="998" spans="1:2" x14ac:dyDescent="0.3">
      <c r="A998">
        <v>7</v>
      </c>
      <c r="B998">
        <v>65.013587999999999</v>
      </c>
    </row>
    <row r="999" spans="1:2" x14ac:dyDescent="0.3">
      <c r="A999">
        <v>8</v>
      </c>
      <c r="B999">
        <v>75.000001999999995</v>
      </c>
    </row>
    <row r="1000" spans="1:2" x14ac:dyDescent="0.3">
      <c r="A1000">
        <v>9</v>
      </c>
      <c r="B1000">
        <v>84.986414999999994</v>
      </c>
    </row>
    <row r="1001" spans="1:2" x14ac:dyDescent="0.3">
      <c r="A1001">
        <v>10</v>
      </c>
      <c r="B1001">
        <v>94.972828000000007</v>
      </c>
    </row>
    <row r="1002" spans="1:2" x14ac:dyDescent="0.3">
      <c r="A1002">
        <v>11</v>
      </c>
      <c r="B1002">
        <v>109.98641499999999</v>
      </c>
    </row>
    <row r="1003" spans="1:2" x14ac:dyDescent="0.3">
      <c r="A1003">
        <v>12</v>
      </c>
      <c r="B1003">
        <v>119.972829</v>
      </c>
    </row>
    <row r="1004" spans="1:2" x14ac:dyDescent="0.3">
      <c r="A1004">
        <v>13</v>
      </c>
      <c r="B1004">
        <v>125.00000300000001</v>
      </c>
    </row>
    <row r="1005" spans="1:2" x14ac:dyDescent="0.3">
      <c r="A1005">
        <v>14</v>
      </c>
      <c r="B1005">
        <v>130.02717699999999</v>
      </c>
    </row>
    <row r="1006" spans="1:2" x14ac:dyDescent="0.3">
      <c r="A1006">
        <v>15</v>
      </c>
      <c r="B1006">
        <v>134.98641599999999</v>
      </c>
    </row>
    <row r="1007" spans="1:2" x14ac:dyDescent="0.3">
      <c r="A1007">
        <v>16</v>
      </c>
      <c r="B1007">
        <v>140.01358999999999</v>
      </c>
    </row>
    <row r="1009" spans="1:17" x14ac:dyDescent="0.3">
      <c r="A1009" t="s">
        <v>119</v>
      </c>
      <c r="B1009" t="s">
        <v>120</v>
      </c>
    </row>
    <row r="1010" spans="1:17" x14ac:dyDescent="0.3">
      <c r="B1010" t="s">
        <v>26</v>
      </c>
    </row>
    <row r="1011" spans="1:17" x14ac:dyDescent="0.3">
      <c r="A1011" t="s">
        <v>22</v>
      </c>
      <c r="B1011">
        <v>0</v>
      </c>
      <c r="C1011">
        <v>10</v>
      </c>
      <c r="D1011">
        <v>20</v>
      </c>
      <c r="E1011">
        <v>30</v>
      </c>
      <c r="F1011">
        <v>40</v>
      </c>
      <c r="G1011">
        <v>55</v>
      </c>
      <c r="H1011">
        <v>65</v>
      </c>
      <c r="I1011">
        <v>75</v>
      </c>
      <c r="J1011">
        <v>85</v>
      </c>
      <c r="K1011">
        <v>95</v>
      </c>
      <c r="L1011">
        <v>110</v>
      </c>
      <c r="M1011">
        <v>120</v>
      </c>
      <c r="N1011">
        <v>125</v>
      </c>
      <c r="O1011">
        <v>130</v>
      </c>
      <c r="P1011">
        <v>135</v>
      </c>
      <c r="Q1011">
        <v>140</v>
      </c>
    </row>
    <row r="1012" spans="1:17" x14ac:dyDescent="0.3">
      <c r="A1012">
        <v>620</v>
      </c>
      <c r="B1012">
        <v>0</v>
      </c>
      <c r="C1012">
        <v>0</v>
      </c>
      <c r="D1012">
        <v>0</v>
      </c>
      <c r="E1012">
        <v>0</v>
      </c>
      <c r="F1012">
        <v>0</v>
      </c>
      <c r="G1012">
        <v>1.9701090000000001</v>
      </c>
      <c r="H1012">
        <v>4.0081519999999999</v>
      </c>
      <c r="I1012">
        <v>4.0081519999999999</v>
      </c>
      <c r="J1012">
        <v>4.0081519999999999</v>
      </c>
      <c r="K1012">
        <v>4.0081519999999999</v>
      </c>
      <c r="L1012">
        <v>4.0081519999999999</v>
      </c>
      <c r="M1012">
        <v>0</v>
      </c>
      <c r="N1012">
        <v>0</v>
      </c>
      <c r="O1012">
        <v>0</v>
      </c>
      <c r="P1012">
        <v>0</v>
      </c>
      <c r="Q1012">
        <v>0</v>
      </c>
    </row>
    <row r="1013" spans="1:17" x14ac:dyDescent="0.3">
      <c r="A1013">
        <v>650</v>
      </c>
      <c r="B1013">
        <v>0</v>
      </c>
      <c r="C1013">
        <v>0</v>
      </c>
      <c r="D1013">
        <v>0</v>
      </c>
      <c r="E1013">
        <v>0</v>
      </c>
      <c r="F1013">
        <v>0</v>
      </c>
      <c r="G1013">
        <v>1.9701090000000001</v>
      </c>
      <c r="H1013">
        <v>4.0081519999999999</v>
      </c>
      <c r="I1013">
        <v>4.0081519999999999</v>
      </c>
      <c r="J1013">
        <v>4.0081519999999999</v>
      </c>
      <c r="K1013">
        <v>4.0081519999999999</v>
      </c>
      <c r="L1013">
        <v>4.0081519999999999</v>
      </c>
      <c r="M1013">
        <v>0</v>
      </c>
      <c r="N1013">
        <v>0</v>
      </c>
      <c r="O1013">
        <v>0</v>
      </c>
      <c r="P1013">
        <v>0</v>
      </c>
      <c r="Q1013">
        <v>0</v>
      </c>
    </row>
    <row r="1014" spans="1:17" x14ac:dyDescent="0.3">
      <c r="A1014">
        <v>800</v>
      </c>
      <c r="B1014">
        <v>0</v>
      </c>
      <c r="C1014">
        <v>0</v>
      </c>
      <c r="D1014">
        <v>0</v>
      </c>
      <c r="E1014">
        <v>0</v>
      </c>
      <c r="F1014">
        <v>0</v>
      </c>
      <c r="G1014">
        <v>1.9701090000000001</v>
      </c>
      <c r="H1014">
        <v>4.0081519999999999</v>
      </c>
      <c r="I1014">
        <v>4.0081519999999999</v>
      </c>
      <c r="J1014">
        <v>4.0081519999999999</v>
      </c>
      <c r="K1014">
        <v>4.0081519999999999</v>
      </c>
      <c r="L1014">
        <v>4.0081519999999999</v>
      </c>
      <c r="M1014">
        <v>0</v>
      </c>
      <c r="N1014">
        <v>0</v>
      </c>
      <c r="O1014">
        <v>0</v>
      </c>
      <c r="P1014">
        <v>0</v>
      </c>
      <c r="Q1014">
        <v>0</v>
      </c>
    </row>
    <row r="1015" spans="1:17" x14ac:dyDescent="0.3">
      <c r="A1015">
        <v>1000</v>
      </c>
      <c r="B1015">
        <v>0</v>
      </c>
      <c r="C1015">
        <v>0</v>
      </c>
      <c r="D1015">
        <v>0</v>
      </c>
      <c r="E1015">
        <v>0</v>
      </c>
      <c r="F1015">
        <v>0</v>
      </c>
      <c r="G1015">
        <v>1.9701090000000001</v>
      </c>
      <c r="H1015">
        <v>4.0081519999999999</v>
      </c>
      <c r="I1015">
        <v>4.0081519999999999</v>
      </c>
      <c r="J1015">
        <v>4.0081519999999999</v>
      </c>
      <c r="K1015">
        <v>4.0081519999999999</v>
      </c>
      <c r="L1015">
        <v>4.0081519999999999</v>
      </c>
      <c r="M1015">
        <v>0</v>
      </c>
      <c r="N1015">
        <v>0</v>
      </c>
      <c r="O1015">
        <v>0</v>
      </c>
      <c r="P1015">
        <v>0</v>
      </c>
      <c r="Q1015">
        <v>0</v>
      </c>
    </row>
    <row r="1016" spans="1:17" x14ac:dyDescent="0.3">
      <c r="A1016">
        <v>1200</v>
      </c>
      <c r="B1016">
        <v>0</v>
      </c>
      <c r="C1016">
        <v>0</v>
      </c>
      <c r="D1016">
        <v>0</v>
      </c>
      <c r="E1016">
        <v>0</v>
      </c>
      <c r="F1016">
        <v>0</v>
      </c>
      <c r="G1016">
        <v>1.9701090000000001</v>
      </c>
      <c r="H1016">
        <v>4.0081519999999999</v>
      </c>
      <c r="I1016">
        <v>4.0081519999999999</v>
      </c>
      <c r="J1016">
        <v>4.0081519999999999</v>
      </c>
      <c r="K1016">
        <v>4.0081519999999999</v>
      </c>
      <c r="L1016">
        <v>4.0081519999999999</v>
      </c>
      <c r="M1016">
        <v>0</v>
      </c>
      <c r="N1016">
        <v>0</v>
      </c>
      <c r="O1016">
        <v>0</v>
      </c>
      <c r="P1016">
        <v>0</v>
      </c>
      <c r="Q1016">
        <v>0</v>
      </c>
    </row>
    <row r="1017" spans="1:17" x14ac:dyDescent="0.3">
      <c r="A1017">
        <v>1400</v>
      </c>
      <c r="B1017">
        <v>0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1.9701090000000001</v>
      </c>
      <c r="I1017">
        <v>4.0081519999999999</v>
      </c>
      <c r="J1017">
        <v>4.0081519999999999</v>
      </c>
      <c r="K1017">
        <v>4.0081519999999999</v>
      </c>
      <c r="L1017">
        <v>4.0081519999999999</v>
      </c>
      <c r="M1017">
        <v>0</v>
      </c>
      <c r="N1017">
        <v>0</v>
      </c>
      <c r="O1017">
        <v>0</v>
      </c>
      <c r="P1017">
        <v>0</v>
      </c>
      <c r="Q1017">
        <v>0</v>
      </c>
    </row>
    <row r="1018" spans="1:17" x14ac:dyDescent="0.3">
      <c r="A1018">
        <v>1550</v>
      </c>
      <c r="B1018">
        <v>0</v>
      </c>
      <c r="C1018">
        <v>0</v>
      </c>
      <c r="D1018">
        <v>0</v>
      </c>
      <c r="E1018">
        <v>0</v>
      </c>
      <c r="F1018">
        <v>0</v>
      </c>
      <c r="G1018">
        <v>0</v>
      </c>
      <c r="H1018">
        <v>1.9701090000000001</v>
      </c>
      <c r="I1018">
        <v>4.0081519999999999</v>
      </c>
      <c r="J1018">
        <v>4.0081519999999999</v>
      </c>
      <c r="K1018">
        <v>4.0081519999999999</v>
      </c>
      <c r="L1018">
        <v>4.0081519999999999</v>
      </c>
      <c r="M1018">
        <v>0</v>
      </c>
      <c r="N1018">
        <v>0</v>
      </c>
      <c r="O1018">
        <v>0</v>
      </c>
      <c r="P1018">
        <v>0</v>
      </c>
      <c r="Q1018">
        <v>0</v>
      </c>
    </row>
    <row r="1019" spans="1:17" x14ac:dyDescent="0.3">
      <c r="A1019">
        <v>1700</v>
      </c>
      <c r="B1019">
        <v>0</v>
      </c>
      <c r="C1019">
        <v>0</v>
      </c>
      <c r="D1019">
        <v>0</v>
      </c>
      <c r="E1019">
        <v>0</v>
      </c>
      <c r="F1019">
        <v>0</v>
      </c>
      <c r="G1019">
        <v>0</v>
      </c>
      <c r="H1019">
        <v>1.9701090000000001</v>
      </c>
      <c r="I1019">
        <v>4.0081519999999999</v>
      </c>
      <c r="J1019">
        <v>4.0081519999999999</v>
      </c>
      <c r="K1019">
        <v>4.0081519999999999</v>
      </c>
      <c r="L1019">
        <v>1.9701090000000001</v>
      </c>
      <c r="M1019">
        <v>0</v>
      </c>
      <c r="N1019">
        <v>0</v>
      </c>
      <c r="O1019">
        <v>0</v>
      </c>
      <c r="P1019">
        <v>0</v>
      </c>
      <c r="Q1019">
        <v>0</v>
      </c>
    </row>
    <row r="1020" spans="1:17" x14ac:dyDescent="0.3">
      <c r="A1020">
        <v>1800</v>
      </c>
      <c r="B1020">
        <v>0</v>
      </c>
      <c r="C1020">
        <v>0</v>
      </c>
      <c r="D1020">
        <v>0</v>
      </c>
      <c r="E1020">
        <v>0</v>
      </c>
      <c r="F1020">
        <v>0</v>
      </c>
      <c r="G1020">
        <v>0</v>
      </c>
      <c r="H1020">
        <v>0</v>
      </c>
      <c r="I1020">
        <v>1.9701090000000001</v>
      </c>
      <c r="J1020">
        <v>4.0081519999999999</v>
      </c>
      <c r="K1020">
        <v>4.0081519999999999</v>
      </c>
      <c r="L1020">
        <v>1.9701090000000001</v>
      </c>
      <c r="M1020">
        <v>0</v>
      </c>
      <c r="N1020">
        <v>0</v>
      </c>
      <c r="O1020">
        <v>0</v>
      </c>
      <c r="P1020">
        <v>0</v>
      </c>
      <c r="Q1020">
        <v>0</v>
      </c>
    </row>
    <row r="1021" spans="1:17" x14ac:dyDescent="0.3">
      <c r="A1021">
        <v>2000</v>
      </c>
      <c r="B1021">
        <v>0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</v>
      </c>
      <c r="I1021">
        <v>1.9701090000000001</v>
      </c>
      <c r="J1021">
        <v>4.0081519999999999</v>
      </c>
      <c r="K1021">
        <v>4.0081519999999999</v>
      </c>
      <c r="L1021">
        <v>1.9701090000000001</v>
      </c>
      <c r="M1021">
        <v>0</v>
      </c>
      <c r="N1021">
        <v>0</v>
      </c>
      <c r="O1021">
        <v>0</v>
      </c>
      <c r="P1021">
        <v>0</v>
      </c>
      <c r="Q1021">
        <v>0</v>
      </c>
    </row>
    <row r="1022" spans="1:17" x14ac:dyDescent="0.3">
      <c r="A1022">
        <v>2200</v>
      </c>
      <c r="B1022">
        <v>0</v>
      </c>
      <c r="C1022">
        <v>0</v>
      </c>
      <c r="D1022">
        <v>0</v>
      </c>
      <c r="E1022">
        <v>0</v>
      </c>
      <c r="F1022">
        <v>0</v>
      </c>
      <c r="G1022">
        <v>0</v>
      </c>
      <c r="H1022">
        <v>0</v>
      </c>
      <c r="I1022">
        <v>1.9701090000000001</v>
      </c>
      <c r="J1022">
        <v>1.9701090000000001</v>
      </c>
      <c r="K1022">
        <v>1.9701090000000001</v>
      </c>
      <c r="L1022">
        <v>1.9701090000000001</v>
      </c>
      <c r="M1022">
        <v>0</v>
      </c>
      <c r="N1022">
        <v>0</v>
      </c>
      <c r="O1022">
        <v>0</v>
      </c>
      <c r="P1022">
        <v>0</v>
      </c>
      <c r="Q1022">
        <v>0</v>
      </c>
    </row>
    <row r="1023" spans="1:17" x14ac:dyDescent="0.3">
      <c r="A1023">
        <v>2400</v>
      </c>
      <c r="B1023">
        <v>0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</v>
      </c>
      <c r="I1023">
        <v>0</v>
      </c>
      <c r="J1023">
        <v>0</v>
      </c>
      <c r="K1023">
        <v>0</v>
      </c>
      <c r="L1023">
        <v>0</v>
      </c>
      <c r="M1023">
        <v>0</v>
      </c>
      <c r="N1023">
        <v>0</v>
      </c>
      <c r="O1023">
        <v>0</v>
      </c>
      <c r="P1023">
        <v>0</v>
      </c>
      <c r="Q1023">
        <v>0</v>
      </c>
    </row>
    <row r="1024" spans="1:17" x14ac:dyDescent="0.3">
      <c r="A1024">
        <v>2600</v>
      </c>
      <c r="B1024">
        <v>0</v>
      </c>
      <c r="C1024">
        <v>0</v>
      </c>
      <c r="D1024">
        <v>0</v>
      </c>
      <c r="E1024">
        <v>0</v>
      </c>
      <c r="F1024">
        <v>0</v>
      </c>
      <c r="G1024">
        <v>0</v>
      </c>
      <c r="H1024">
        <v>0</v>
      </c>
      <c r="I1024">
        <v>0</v>
      </c>
      <c r="J1024">
        <v>1.9701090000000001</v>
      </c>
      <c r="K1024">
        <v>1.9701090000000001</v>
      </c>
      <c r="L1024">
        <v>1.9701090000000001</v>
      </c>
      <c r="M1024">
        <v>1.9701090000000001</v>
      </c>
      <c r="N1024">
        <v>1.9701090000000001</v>
      </c>
      <c r="O1024">
        <v>1.9701090000000001</v>
      </c>
      <c r="P1024">
        <v>1.9701090000000001</v>
      </c>
      <c r="Q1024">
        <v>1.9701090000000001</v>
      </c>
    </row>
    <row r="1025" spans="1:17" x14ac:dyDescent="0.3">
      <c r="A1025">
        <v>2800</v>
      </c>
      <c r="B1025">
        <v>0</v>
      </c>
      <c r="C1025">
        <v>0</v>
      </c>
      <c r="D1025">
        <v>0</v>
      </c>
      <c r="E1025">
        <v>0</v>
      </c>
      <c r="F1025">
        <v>0</v>
      </c>
      <c r="G1025">
        <v>0</v>
      </c>
      <c r="H1025">
        <v>0</v>
      </c>
      <c r="I1025">
        <v>0</v>
      </c>
      <c r="J1025">
        <v>1.9701090000000001</v>
      </c>
      <c r="K1025">
        <v>2.9211960000000001</v>
      </c>
      <c r="L1025">
        <v>5.7065219999999997</v>
      </c>
      <c r="M1025">
        <v>7.4728260000000004</v>
      </c>
      <c r="N1025">
        <v>8.4239130000000007</v>
      </c>
      <c r="O1025">
        <v>9.3070649999999997</v>
      </c>
      <c r="P1025">
        <v>10.190218</v>
      </c>
      <c r="Q1025">
        <v>11.073370000000001</v>
      </c>
    </row>
    <row r="1026" spans="1:17" x14ac:dyDescent="0.3">
      <c r="A1026">
        <v>2900</v>
      </c>
      <c r="B1026">
        <v>0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0</v>
      </c>
      <c r="I1026">
        <v>0</v>
      </c>
      <c r="J1026">
        <v>1.9701090000000001</v>
      </c>
      <c r="K1026">
        <v>6.5896739999999996</v>
      </c>
      <c r="L1026">
        <v>8.6277179999999998</v>
      </c>
      <c r="M1026">
        <v>9.7146740000000005</v>
      </c>
      <c r="N1026">
        <v>10.326086999999999</v>
      </c>
      <c r="O1026">
        <v>10.869565</v>
      </c>
      <c r="P1026">
        <v>11.413043999999999</v>
      </c>
      <c r="Q1026">
        <v>12.024457</v>
      </c>
    </row>
    <row r="1027" spans="1:17" x14ac:dyDescent="0.3">
      <c r="A1027">
        <v>3000</v>
      </c>
      <c r="B1027">
        <v>0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0</v>
      </c>
      <c r="I1027">
        <v>0</v>
      </c>
      <c r="J1027">
        <v>1.9701090000000001</v>
      </c>
      <c r="K1027">
        <v>6.7255440000000002</v>
      </c>
      <c r="L1027">
        <v>8.6277179999999998</v>
      </c>
      <c r="M1027">
        <v>9.5788049999999991</v>
      </c>
      <c r="N1027">
        <v>10.190218</v>
      </c>
      <c r="O1027">
        <v>10.733696</v>
      </c>
      <c r="P1027">
        <v>11.277174</v>
      </c>
      <c r="Q1027">
        <v>11.820652000000001</v>
      </c>
    </row>
    <row r="1028" spans="1:17" x14ac:dyDescent="0.3">
      <c r="A1028">
        <v>3200</v>
      </c>
      <c r="B1028">
        <v>0</v>
      </c>
      <c r="C1028">
        <v>0</v>
      </c>
      <c r="D1028">
        <v>0</v>
      </c>
      <c r="E1028">
        <v>0</v>
      </c>
      <c r="F1028">
        <v>0</v>
      </c>
      <c r="G1028">
        <v>0</v>
      </c>
      <c r="H1028">
        <v>0</v>
      </c>
      <c r="I1028">
        <v>0</v>
      </c>
      <c r="J1028">
        <v>1.9701090000000001</v>
      </c>
      <c r="K1028">
        <v>6.9972830000000004</v>
      </c>
      <c r="L1028">
        <v>8.4239130000000007</v>
      </c>
      <c r="M1028">
        <v>9.375</v>
      </c>
      <c r="N1028">
        <v>9.9864130000000007</v>
      </c>
      <c r="O1028">
        <v>10.529892</v>
      </c>
      <c r="P1028">
        <v>11.073370000000001</v>
      </c>
      <c r="Q1028">
        <v>11.480978</v>
      </c>
    </row>
    <row r="1029" spans="1:17" x14ac:dyDescent="0.3">
      <c r="A1029">
        <v>3300</v>
      </c>
      <c r="B1029">
        <v>0</v>
      </c>
      <c r="C1029">
        <v>0</v>
      </c>
      <c r="D1029">
        <v>0</v>
      </c>
      <c r="E1029">
        <v>0</v>
      </c>
      <c r="F1029">
        <v>0</v>
      </c>
      <c r="G1029">
        <v>0</v>
      </c>
      <c r="H1029">
        <v>0</v>
      </c>
      <c r="I1029">
        <v>0</v>
      </c>
      <c r="J1029">
        <v>1.9701090000000001</v>
      </c>
      <c r="K1029">
        <v>7.2010870000000002</v>
      </c>
      <c r="L1029">
        <v>8.4239130000000007</v>
      </c>
      <c r="M1029">
        <v>9.375</v>
      </c>
      <c r="N1029">
        <v>9.9184780000000003</v>
      </c>
      <c r="O1029">
        <v>10.394022</v>
      </c>
      <c r="P1029">
        <v>10.869565</v>
      </c>
      <c r="Q1029">
        <v>11.413043999999999</v>
      </c>
    </row>
    <row r="1030" spans="1:17" x14ac:dyDescent="0.3">
      <c r="A1030">
        <v>3500</v>
      </c>
      <c r="B1030">
        <v>0</v>
      </c>
      <c r="C1030">
        <v>0</v>
      </c>
      <c r="D1030">
        <v>0</v>
      </c>
      <c r="E1030">
        <v>0</v>
      </c>
      <c r="F1030">
        <v>0</v>
      </c>
      <c r="G1030">
        <v>0</v>
      </c>
      <c r="H1030">
        <v>0</v>
      </c>
      <c r="I1030">
        <v>0</v>
      </c>
      <c r="J1030">
        <v>1.9701090000000001</v>
      </c>
      <c r="K1030">
        <v>7.4728260000000004</v>
      </c>
      <c r="L1030">
        <v>8.2201090000000008</v>
      </c>
      <c r="M1030">
        <v>9.1711960000000001</v>
      </c>
      <c r="N1030">
        <v>9.7146740000000005</v>
      </c>
      <c r="O1030">
        <v>10.190218</v>
      </c>
      <c r="P1030">
        <v>10.733696</v>
      </c>
      <c r="Q1030">
        <v>11.209239</v>
      </c>
    </row>
    <row r="1032" spans="1:17" x14ac:dyDescent="0.3">
      <c r="A1032" t="s">
        <v>121</v>
      </c>
      <c r="B1032" t="s">
        <v>122</v>
      </c>
    </row>
    <row r="1033" spans="1:17" x14ac:dyDescent="0.3">
      <c r="A1033" t="s">
        <v>3</v>
      </c>
      <c r="B1033" t="s">
        <v>6</v>
      </c>
    </row>
    <row r="1034" spans="1:17" x14ac:dyDescent="0.3">
      <c r="A1034">
        <v>1</v>
      </c>
      <c r="B1034">
        <v>550</v>
      </c>
    </row>
    <row r="1035" spans="1:17" x14ac:dyDescent="0.3">
      <c r="A1035">
        <v>2</v>
      </c>
      <c r="B1035">
        <v>600</v>
      </c>
    </row>
    <row r="1036" spans="1:17" x14ac:dyDescent="0.3">
      <c r="A1036">
        <v>3</v>
      </c>
      <c r="B1036">
        <v>650</v>
      </c>
    </row>
    <row r="1037" spans="1:17" x14ac:dyDescent="0.3">
      <c r="A1037">
        <v>4</v>
      </c>
      <c r="B1037">
        <v>700</v>
      </c>
    </row>
    <row r="1038" spans="1:17" x14ac:dyDescent="0.3">
      <c r="A1038">
        <v>5</v>
      </c>
      <c r="B1038">
        <v>750</v>
      </c>
    </row>
    <row r="1039" spans="1:17" x14ac:dyDescent="0.3">
      <c r="A1039">
        <v>6</v>
      </c>
      <c r="B1039">
        <v>800</v>
      </c>
    </row>
    <row r="1040" spans="1:17" x14ac:dyDescent="0.3">
      <c r="A1040">
        <v>7</v>
      </c>
      <c r="B1040">
        <v>1000</v>
      </c>
    </row>
    <row r="1041" spans="1:2" x14ac:dyDescent="0.3">
      <c r="A1041">
        <v>8</v>
      </c>
      <c r="B1041">
        <v>1100</v>
      </c>
    </row>
    <row r="1042" spans="1:2" x14ac:dyDescent="0.3">
      <c r="A1042">
        <v>9</v>
      </c>
      <c r="B1042">
        <v>1200</v>
      </c>
    </row>
    <row r="1043" spans="1:2" x14ac:dyDescent="0.3">
      <c r="A1043">
        <v>10</v>
      </c>
      <c r="B1043">
        <v>1600</v>
      </c>
    </row>
    <row r="1044" spans="1:2" x14ac:dyDescent="0.3">
      <c r="A1044">
        <v>11</v>
      </c>
      <c r="B1044">
        <v>1800</v>
      </c>
    </row>
    <row r="1045" spans="1:2" x14ac:dyDescent="0.3">
      <c r="A1045">
        <v>12</v>
      </c>
      <c r="B1045">
        <v>2000</v>
      </c>
    </row>
    <row r="1046" spans="1:2" x14ac:dyDescent="0.3">
      <c r="A1046">
        <v>13</v>
      </c>
      <c r="B1046">
        <v>2200</v>
      </c>
    </row>
    <row r="1048" spans="1:2" x14ac:dyDescent="0.3">
      <c r="A1048" t="s">
        <v>123</v>
      </c>
      <c r="B1048" t="s">
        <v>124</v>
      </c>
    </row>
    <row r="1049" spans="1:2" x14ac:dyDescent="0.3">
      <c r="A1049" t="s">
        <v>3</v>
      </c>
      <c r="B1049" t="s">
        <v>16</v>
      </c>
    </row>
    <row r="1050" spans="1:2" x14ac:dyDescent="0.3">
      <c r="A1050">
        <v>1</v>
      </c>
      <c r="B1050">
        <v>0</v>
      </c>
    </row>
    <row r="1051" spans="1:2" x14ac:dyDescent="0.3">
      <c r="A1051">
        <v>2</v>
      </c>
      <c r="B1051">
        <v>9.9864130000000007</v>
      </c>
    </row>
    <row r="1052" spans="1:2" x14ac:dyDescent="0.3">
      <c r="A1052">
        <v>3</v>
      </c>
      <c r="B1052">
        <v>19.972826000000001</v>
      </c>
    </row>
    <row r="1053" spans="1:2" x14ac:dyDescent="0.3">
      <c r="A1053">
        <v>4</v>
      </c>
      <c r="B1053">
        <v>30.027175</v>
      </c>
    </row>
    <row r="1054" spans="1:2" x14ac:dyDescent="0.3">
      <c r="A1054">
        <v>5</v>
      </c>
      <c r="B1054">
        <v>40.013587999999999</v>
      </c>
    </row>
    <row r="1055" spans="1:2" x14ac:dyDescent="0.3">
      <c r="A1055">
        <v>6</v>
      </c>
      <c r="B1055">
        <v>169.97282999999999</v>
      </c>
    </row>
    <row r="1056" spans="1:2" x14ac:dyDescent="0.3">
      <c r="A1056">
        <v>7</v>
      </c>
      <c r="B1056">
        <v>180.02717799999999</v>
      </c>
    </row>
    <row r="1057" spans="1:12" x14ac:dyDescent="0.3">
      <c r="A1057">
        <v>8</v>
      </c>
      <c r="B1057">
        <v>209.98641699999999</v>
      </c>
    </row>
    <row r="1058" spans="1:12" x14ac:dyDescent="0.3">
      <c r="A1058">
        <v>9</v>
      </c>
      <c r="B1058">
        <v>239.87772200000001</v>
      </c>
    </row>
    <row r="1059" spans="1:12" x14ac:dyDescent="0.3">
      <c r="A1059">
        <v>10</v>
      </c>
      <c r="B1059">
        <v>269.97283199999998</v>
      </c>
    </row>
    <row r="1060" spans="1:12" x14ac:dyDescent="0.3">
      <c r="A1060">
        <v>11</v>
      </c>
      <c r="B1060">
        <v>300.00000599999998</v>
      </c>
    </row>
    <row r="1062" spans="1:12" x14ac:dyDescent="0.3">
      <c r="A1062" t="s">
        <v>125</v>
      </c>
      <c r="B1062" t="s">
        <v>126</v>
      </c>
    </row>
    <row r="1063" spans="1:12" x14ac:dyDescent="0.3">
      <c r="B1063" t="s">
        <v>26</v>
      </c>
    </row>
    <row r="1064" spans="1:12" x14ac:dyDescent="0.3">
      <c r="A1064" t="s">
        <v>22</v>
      </c>
      <c r="B1064">
        <v>0</v>
      </c>
      <c r="C1064">
        <v>10</v>
      </c>
      <c r="D1064">
        <v>20</v>
      </c>
      <c r="E1064">
        <v>30</v>
      </c>
      <c r="F1064">
        <v>40</v>
      </c>
      <c r="G1064">
        <v>170</v>
      </c>
      <c r="H1064">
        <v>180</v>
      </c>
      <c r="I1064">
        <v>210</v>
      </c>
      <c r="J1064">
        <v>239.9</v>
      </c>
      <c r="K1064">
        <v>270</v>
      </c>
      <c r="L1064">
        <v>300</v>
      </c>
    </row>
    <row r="1065" spans="1:12" x14ac:dyDescent="0.3">
      <c r="A1065">
        <v>550</v>
      </c>
      <c r="B1065">
        <v>0</v>
      </c>
      <c r="C1065">
        <v>0</v>
      </c>
      <c r="D1065">
        <v>0</v>
      </c>
      <c r="E1065">
        <v>0</v>
      </c>
      <c r="F1065">
        <v>0</v>
      </c>
      <c r="G1065">
        <v>0</v>
      </c>
      <c r="H1065">
        <v>0</v>
      </c>
      <c r="I1065">
        <v>0</v>
      </c>
      <c r="J1065">
        <v>0</v>
      </c>
      <c r="K1065">
        <v>0</v>
      </c>
      <c r="L1065">
        <v>0</v>
      </c>
    </row>
    <row r="1066" spans="1:12" x14ac:dyDescent="0.3">
      <c r="A1066">
        <v>600</v>
      </c>
      <c r="B1066">
        <v>0</v>
      </c>
      <c r="C1066">
        <v>0</v>
      </c>
      <c r="D1066">
        <v>0</v>
      </c>
      <c r="E1066">
        <v>0</v>
      </c>
      <c r="F1066">
        <v>0</v>
      </c>
      <c r="G1066">
        <v>0</v>
      </c>
      <c r="H1066">
        <v>0</v>
      </c>
      <c r="I1066">
        <v>0</v>
      </c>
      <c r="J1066">
        <v>0</v>
      </c>
      <c r="K1066">
        <v>0</v>
      </c>
      <c r="L1066">
        <v>0</v>
      </c>
    </row>
    <row r="1067" spans="1:12" x14ac:dyDescent="0.3">
      <c r="A1067">
        <v>650</v>
      </c>
      <c r="B1067">
        <v>0</v>
      </c>
      <c r="C1067">
        <v>0</v>
      </c>
      <c r="D1067">
        <v>0</v>
      </c>
      <c r="E1067">
        <v>0</v>
      </c>
      <c r="F1067">
        <v>0</v>
      </c>
      <c r="G1067">
        <v>0</v>
      </c>
      <c r="H1067">
        <v>0</v>
      </c>
      <c r="I1067">
        <v>0</v>
      </c>
      <c r="J1067">
        <v>0</v>
      </c>
      <c r="K1067">
        <v>0</v>
      </c>
      <c r="L1067">
        <v>0</v>
      </c>
    </row>
    <row r="1068" spans="1:12" x14ac:dyDescent="0.3">
      <c r="A1068">
        <v>700</v>
      </c>
      <c r="B1068">
        <v>5.9782609999999998</v>
      </c>
      <c r="C1068">
        <v>5.9782609999999998</v>
      </c>
      <c r="D1068">
        <v>5.9782609999999998</v>
      </c>
      <c r="E1068">
        <v>5.9782609999999998</v>
      </c>
      <c r="F1068">
        <v>0</v>
      </c>
      <c r="G1068">
        <v>0</v>
      </c>
      <c r="H1068">
        <v>0</v>
      </c>
      <c r="I1068">
        <v>0</v>
      </c>
      <c r="J1068">
        <v>0</v>
      </c>
      <c r="K1068">
        <v>0</v>
      </c>
      <c r="L1068">
        <v>0</v>
      </c>
    </row>
    <row r="1069" spans="1:12" x14ac:dyDescent="0.3">
      <c r="A1069">
        <v>750</v>
      </c>
      <c r="B1069">
        <v>5.9782609999999998</v>
      </c>
      <c r="C1069">
        <v>5.9782609999999998</v>
      </c>
      <c r="D1069">
        <v>5.9782609999999998</v>
      </c>
      <c r="E1069">
        <v>5.9782609999999998</v>
      </c>
      <c r="F1069">
        <v>0</v>
      </c>
      <c r="G1069">
        <v>0</v>
      </c>
      <c r="H1069">
        <v>0</v>
      </c>
      <c r="I1069">
        <v>0</v>
      </c>
      <c r="J1069">
        <v>0</v>
      </c>
      <c r="K1069">
        <v>0</v>
      </c>
      <c r="L1069">
        <v>0</v>
      </c>
    </row>
    <row r="1070" spans="1:12" x14ac:dyDescent="0.3">
      <c r="A1070">
        <v>800</v>
      </c>
      <c r="B1070">
        <v>5.9782609999999998</v>
      </c>
      <c r="C1070">
        <v>5.9782609999999998</v>
      </c>
      <c r="D1070">
        <v>5.9782609999999998</v>
      </c>
      <c r="E1070">
        <v>5.9782609999999998</v>
      </c>
      <c r="F1070">
        <v>0</v>
      </c>
      <c r="G1070">
        <v>0</v>
      </c>
      <c r="H1070">
        <v>0</v>
      </c>
      <c r="I1070">
        <v>0</v>
      </c>
      <c r="J1070">
        <v>0</v>
      </c>
      <c r="K1070">
        <v>0</v>
      </c>
      <c r="L1070">
        <v>0</v>
      </c>
    </row>
    <row r="1071" spans="1:12" x14ac:dyDescent="0.3">
      <c r="A1071">
        <v>1000</v>
      </c>
      <c r="B1071">
        <v>5.9782609999999998</v>
      </c>
      <c r="C1071">
        <v>5.9782609999999998</v>
      </c>
      <c r="D1071">
        <v>5.9782609999999998</v>
      </c>
      <c r="E1071">
        <v>5.9782609999999998</v>
      </c>
      <c r="F1071">
        <v>0</v>
      </c>
      <c r="G1071">
        <v>0</v>
      </c>
      <c r="H1071">
        <v>0</v>
      </c>
      <c r="I1071">
        <v>0</v>
      </c>
      <c r="J1071">
        <v>0</v>
      </c>
      <c r="K1071">
        <v>0</v>
      </c>
      <c r="L1071">
        <v>0</v>
      </c>
    </row>
    <row r="1072" spans="1:12" x14ac:dyDescent="0.3">
      <c r="A1072">
        <v>1100</v>
      </c>
      <c r="B1072">
        <v>5.9782609999999998</v>
      </c>
      <c r="C1072">
        <v>5.9782609999999998</v>
      </c>
      <c r="D1072">
        <v>5.9782609999999998</v>
      </c>
      <c r="E1072">
        <v>5.9782609999999998</v>
      </c>
      <c r="F1072">
        <v>0</v>
      </c>
      <c r="G1072">
        <v>0</v>
      </c>
      <c r="H1072">
        <v>0</v>
      </c>
      <c r="I1072">
        <v>0</v>
      </c>
      <c r="J1072">
        <v>0</v>
      </c>
      <c r="K1072">
        <v>0</v>
      </c>
      <c r="L1072">
        <v>0</v>
      </c>
    </row>
    <row r="1073" spans="1:12" x14ac:dyDescent="0.3">
      <c r="A1073">
        <v>1200</v>
      </c>
      <c r="B1073">
        <v>5.9782609999999998</v>
      </c>
      <c r="C1073">
        <v>5.9782609999999998</v>
      </c>
      <c r="D1073">
        <v>5.9782609999999998</v>
      </c>
      <c r="E1073">
        <v>5.9782609999999998</v>
      </c>
      <c r="F1073">
        <v>0</v>
      </c>
      <c r="G1073">
        <v>0</v>
      </c>
      <c r="H1073">
        <v>0</v>
      </c>
      <c r="I1073">
        <v>0</v>
      </c>
      <c r="J1073">
        <v>0</v>
      </c>
      <c r="K1073">
        <v>0</v>
      </c>
      <c r="L1073">
        <v>0</v>
      </c>
    </row>
    <row r="1074" spans="1:12" x14ac:dyDescent="0.3">
      <c r="A1074">
        <v>1600</v>
      </c>
      <c r="B1074">
        <v>6.9972830000000004</v>
      </c>
      <c r="C1074">
        <v>6.9972830000000004</v>
      </c>
      <c r="D1074">
        <v>6.9972830000000004</v>
      </c>
      <c r="E1074">
        <v>5.9782609999999998</v>
      </c>
      <c r="F1074">
        <v>0</v>
      </c>
      <c r="G1074">
        <v>0</v>
      </c>
      <c r="H1074">
        <v>0</v>
      </c>
      <c r="I1074">
        <v>0</v>
      </c>
      <c r="J1074">
        <v>0</v>
      </c>
      <c r="K1074">
        <v>0</v>
      </c>
      <c r="L1074">
        <v>0</v>
      </c>
    </row>
    <row r="1075" spans="1:12" x14ac:dyDescent="0.3">
      <c r="A1075">
        <v>1800</v>
      </c>
      <c r="B1075">
        <v>12.024457</v>
      </c>
      <c r="C1075">
        <v>12.024457</v>
      </c>
      <c r="D1075">
        <v>12.024457</v>
      </c>
      <c r="E1075">
        <v>5.9782609999999998</v>
      </c>
      <c r="F1075">
        <v>0</v>
      </c>
      <c r="G1075">
        <v>0</v>
      </c>
      <c r="H1075">
        <v>0</v>
      </c>
      <c r="I1075">
        <v>0</v>
      </c>
      <c r="J1075">
        <v>0</v>
      </c>
      <c r="K1075">
        <v>0</v>
      </c>
      <c r="L1075">
        <v>0</v>
      </c>
    </row>
    <row r="1076" spans="1:12" x14ac:dyDescent="0.3">
      <c r="A1076">
        <v>2000</v>
      </c>
      <c r="B1076">
        <v>0</v>
      </c>
      <c r="C1076">
        <v>0</v>
      </c>
      <c r="D1076">
        <v>0</v>
      </c>
      <c r="E1076">
        <v>0</v>
      </c>
      <c r="F1076">
        <v>0</v>
      </c>
      <c r="G1076">
        <v>0</v>
      </c>
      <c r="H1076">
        <v>0</v>
      </c>
      <c r="I1076">
        <v>0</v>
      </c>
      <c r="J1076">
        <v>0</v>
      </c>
      <c r="K1076">
        <v>0</v>
      </c>
      <c r="L1076">
        <v>0</v>
      </c>
    </row>
    <row r="1077" spans="1:12" x14ac:dyDescent="0.3">
      <c r="A1077">
        <v>2200</v>
      </c>
      <c r="B1077">
        <v>0</v>
      </c>
      <c r="C1077">
        <v>0</v>
      </c>
      <c r="D1077">
        <v>0</v>
      </c>
      <c r="E1077">
        <v>0</v>
      </c>
      <c r="F1077">
        <v>0</v>
      </c>
      <c r="G1077">
        <v>0</v>
      </c>
      <c r="H1077">
        <v>0</v>
      </c>
      <c r="I1077">
        <v>0</v>
      </c>
      <c r="J1077">
        <v>0</v>
      </c>
      <c r="K1077">
        <v>0</v>
      </c>
      <c r="L1077">
        <v>0</v>
      </c>
    </row>
    <row r="1079" spans="1:12" x14ac:dyDescent="0.3">
      <c r="A1079" t="s">
        <v>127</v>
      </c>
      <c r="B1079" t="s">
        <v>128</v>
      </c>
    </row>
    <row r="1080" spans="1:12" x14ac:dyDescent="0.3">
      <c r="A1080" t="s">
        <v>3</v>
      </c>
      <c r="B1080" t="s">
        <v>69</v>
      </c>
    </row>
    <row r="1081" spans="1:12" x14ac:dyDescent="0.3">
      <c r="A1081">
        <v>1</v>
      </c>
      <c r="B1081">
        <v>-19.86</v>
      </c>
    </row>
    <row r="1082" spans="1:12" x14ac:dyDescent="0.3">
      <c r="A1082">
        <v>2</v>
      </c>
      <c r="B1082">
        <v>-9.86</v>
      </c>
    </row>
    <row r="1083" spans="1:12" x14ac:dyDescent="0.3">
      <c r="A1083">
        <v>3</v>
      </c>
      <c r="B1083">
        <v>10.14</v>
      </c>
    </row>
    <row r="1084" spans="1:12" x14ac:dyDescent="0.3">
      <c r="A1084">
        <v>4</v>
      </c>
      <c r="B1084">
        <v>20.14</v>
      </c>
    </row>
    <row r="1085" spans="1:12" x14ac:dyDescent="0.3">
      <c r="A1085">
        <v>5</v>
      </c>
      <c r="B1085">
        <v>40.14</v>
      </c>
    </row>
    <row r="1086" spans="1:12" x14ac:dyDescent="0.3">
      <c r="A1086">
        <v>6</v>
      </c>
      <c r="B1086">
        <v>60.14</v>
      </c>
    </row>
    <row r="1087" spans="1:12" x14ac:dyDescent="0.3">
      <c r="A1087">
        <v>7</v>
      </c>
      <c r="B1087">
        <v>100.14</v>
      </c>
    </row>
    <row r="1088" spans="1:12" x14ac:dyDescent="0.3">
      <c r="A1088">
        <v>8</v>
      </c>
      <c r="B1088">
        <v>120.14</v>
      </c>
    </row>
    <row r="1090" spans="1:9" x14ac:dyDescent="0.3">
      <c r="A1090" t="s">
        <v>129</v>
      </c>
      <c r="B1090" t="s">
        <v>130</v>
      </c>
    </row>
    <row r="1091" spans="1:9" x14ac:dyDescent="0.3">
      <c r="A1091" t="s">
        <v>3</v>
      </c>
      <c r="B1091" t="s">
        <v>69</v>
      </c>
    </row>
    <row r="1092" spans="1:9" x14ac:dyDescent="0.3">
      <c r="A1092">
        <v>1</v>
      </c>
      <c r="B1092">
        <v>-39.86</v>
      </c>
    </row>
    <row r="1093" spans="1:9" x14ac:dyDescent="0.3">
      <c r="A1093">
        <v>2</v>
      </c>
      <c r="B1093">
        <v>-19.86</v>
      </c>
    </row>
    <row r="1094" spans="1:9" x14ac:dyDescent="0.3">
      <c r="A1094">
        <v>3</v>
      </c>
      <c r="B1094">
        <v>0.14000000000000001</v>
      </c>
    </row>
    <row r="1095" spans="1:9" x14ac:dyDescent="0.3">
      <c r="A1095">
        <v>4</v>
      </c>
      <c r="B1095">
        <v>20.14</v>
      </c>
    </row>
    <row r="1096" spans="1:9" x14ac:dyDescent="0.3">
      <c r="A1096">
        <v>5</v>
      </c>
      <c r="B1096">
        <v>40.14</v>
      </c>
    </row>
    <row r="1097" spans="1:9" x14ac:dyDescent="0.3">
      <c r="A1097">
        <v>6</v>
      </c>
      <c r="B1097">
        <v>50.14</v>
      </c>
    </row>
    <row r="1098" spans="1:9" x14ac:dyDescent="0.3">
      <c r="A1098">
        <v>7</v>
      </c>
      <c r="B1098">
        <v>60.14</v>
      </c>
    </row>
    <row r="1099" spans="1:9" x14ac:dyDescent="0.3">
      <c r="A1099">
        <v>8</v>
      </c>
      <c r="B1099">
        <v>60.64</v>
      </c>
    </row>
    <row r="1101" spans="1:9" x14ac:dyDescent="0.3">
      <c r="A1101" t="s">
        <v>131</v>
      </c>
      <c r="B1101" t="s">
        <v>132</v>
      </c>
    </row>
    <row r="1102" spans="1:9" x14ac:dyDescent="0.3">
      <c r="B1102" t="s">
        <v>74</v>
      </c>
    </row>
    <row r="1103" spans="1:9" x14ac:dyDescent="0.3">
      <c r="A1103" t="s">
        <v>75</v>
      </c>
      <c r="B1103">
        <v>-40</v>
      </c>
      <c r="C1103">
        <v>-20</v>
      </c>
      <c r="D1103">
        <v>0</v>
      </c>
      <c r="E1103">
        <v>20</v>
      </c>
      <c r="F1103">
        <v>40</v>
      </c>
      <c r="G1103">
        <v>50</v>
      </c>
      <c r="H1103">
        <v>60</v>
      </c>
      <c r="I1103">
        <v>61</v>
      </c>
    </row>
    <row r="1104" spans="1:9" x14ac:dyDescent="0.3">
      <c r="A1104">
        <v>-20</v>
      </c>
      <c r="B1104">
        <v>1.0000020000000001</v>
      </c>
      <c r="C1104">
        <v>1.0000020000000001</v>
      </c>
      <c r="D1104">
        <v>1.0000020000000001</v>
      </c>
      <c r="E1104">
        <v>1.0000020000000001</v>
      </c>
      <c r="F1104">
        <v>1.0000020000000001</v>
      </c>
      <c r="G1104">
        <v>1.0000020000000001</v>
      </c>
      <c r="H1104">
        <v>0</v>
      </c>
      <c r="I1104">
        <v>0</v>
      </c>
    </row>
    <row r="1105" spans="1:9" x14ac:dyDescent="0.3">
      <c r="A1105">
        <v>-10</v>
      </c>
      <c r="B1105">
        <v>1.0000020000000001</v>
      </c>
      <c r="C1105">
        <v>1.0000020000000001</v>
      </c>
      <c r="D1105">
        <v>1.0000020000000001</v>
      </c>
      <c r="E1105">
        <v>1.0000020000000001</v>
      </c>
      <c r="F1105">
        <v>1.0000020000000001</v>
      </c>
      <c r="G1105">
        <v>1.0000020000000001</v>
      </c>
      <c r="H1105">
        <v>0</v>
      </c>
      <c r="I1105">
        <v>0</v>
      </c>
    </row>
    <row r="1106" spans="1:9" x14ac:dyDescent="0.3">
      <c r="A1106">
        <v>10</v>
      </c>
      <c r="B1106">
        <v>1.0000020000000001</v>
      </c>
      <c r="C1106">
        <v>1.0000020000000001</v>
      </c>
      <c r="D1106">
        <v>1.0000020000000001</v>
      </c>
      <c r="E1106">
        <v>1.0000020000000001</v>
      </c>
      <c r="F1106">
        <v>1.0000020000000001</v>
      </c>
      <c r="G1106">
        <v>1.0000020000000001</v>
      </c>
      <c r="H1106">
        <v>0</v>
      </c>
      <c r="I1106">
        <v>0</v>
      </c>
    </row>
    <row r="1107" spans="1:9" x14ac:dyDescent="0.3">
      <c r="A1107">
        <v>20</v>
      </c>
      <c r="B1107">
        <v>1.0000020000000001</v>
      </c>
      <c r="C1107">
        <v>1.0000020000000001</v>
      </c>
      <c r="D1107">
        <v>1.0000020000000001</v>
      </c>
      <c r="E1107">
        <v>1.0000020000000001</v>
      </c>
      <c r="F1107">
        <v>1.0000020000000001</v>
      </c>
      <c r="G1107">
        <v>1.0000020000000001</v>
      </c>
      <c r="H1107">
        <v>0</v>
      </c>
      <c r="I1107">
        <v>0</v>
      </c>
    </row>
    <row r="1108" spans="1:9" x14ac:dyDescent="0.3">
      <c r="A1108">
        <v>40</v>
      </c>
      <c r="B1108">
        <v>1.0000020000000001</v>
      </c>
      <c r="C1108">
        <v>1.0000020000000001</v>
      </c>
      <c r="D1108">
        <v>1.0000020000000001</v>
      </c>
      <c r="E1108">
        <v>1.0000020000000001</v>
      </c>
      <c r="F1108">
        <v>1.0000020000000001</v>
      </c>
      <c r="G1108">
        <v>1.0000020000000001</v>
      </c>
      <c r="H1108">
        <v>0</v>
      </c>
      <c r="I1108">
        <v>0</v>
      </c>
    </row>
    <row r="1109" spans="1:9" x14ac:dyDescent="0.3">
      <c r="A1109">
        <v>60</v>
      </c>
      <c r="B1109">
        <v>1.0000020000000001</v>
      </c>
      <c r="C1109">
        <v>1.0000020000000001</v>
      </c>
      <c r="D1109">
        <v>1.0000020000000001</v>
      </c>
      <c r="E1109">
        <v>1.0000020000000001</v>
      </c>
      <c r="F1109">
        <v>1.0000020000000001</v>
      </c>
      <c r="G1109">
        <v>1.0000020000000001</v>
      </c>
      <c r="H1109">
        <v>0</v>
      </c>
      <c r="I1109">
        <v>0</v>
      </c>
    </row>
    <row r="1110" spans="1:9" x14ac:dyDescent="0.3">
      <c r="A1110">
        <v>100</v>
      </c>
      <c r="B1110">
        <v>1.0000020000000001</v>
      </c>
      <c r="C1110">
        <v>1.0000020000000001</v>
      </c>
      <c r="D1110">
        <v>1.0000020000000001</v>
      </c>
      <c r="E1110">
        <v>1.0000020000000001</v>
      </c>
      <c r="F1110">
        <v>1.0000020000000001</v>
      </c>
      <c r="G1110">
        <v>1.0000020000000001</v>
      </c>
      <c r="H1110">
        <v>0</v>
      </c>
      <c r="I1110">
        <v>0</v>
      </c>
    </row>
    <row r="1111" spans="1:9" x14ac:dyDescent="0.3">
      <c r="A1111">
        <v>120</v>
      </c>
      <c r="B1111">
        <v>0</v>
      </c>
      <c r="C1111">
        <v>0</v>
      </c>
      <c r="D1111">
        <v>0</v>
      </c>
      <c r="E1111">
        <v>0</v>
      </c>
      <c r="F1111">
        <v>0</v>
      </c>
      <c r="G1111">
        <v>0</v>
      </c>
      <c r="H1111">
        <v>0</v>
      </c>
      <c r="I1111">
        <v>0</v>
      </c>
    </row>
    <row r="1113" spans="1:9" x14ac:dyDescent="0.3">
      <c r="A1113" t="s">
        <v>133</v>
      </c>
      <c r="B1113" t="s">
        <v>134</v>
      </c>
    </row>
    <row r="1114" spans="1:9" x14ac:dyDescent="0.3">
      <c r="A1114" t="s">
        <v>3</v>
      </c>
      <c r="B1114" t="s">
        <v>6</v>
      </c>
    </row>
    <row r="1115" spans="1:9" x14ac:dyDescent="0.3">
      <c r="A1115">
        <v>1</v>
      </c>
      <c r="B1115">
        <v>500</v>
      </c>
    </row>
    <row r="1116" spans="1:9" x14ac:dyDescent="0.3">
      <c r="A1116">
        <v>2</v>
      </c>
      <c r="B1116">
        <v>600</v>
      </c>
    </row>
    <row r="1117" spans="1:9" x14ac:dyDescent="0.3">
      <c r="A1117">
        <v>3</v>
      </c>
      <c r="B1117">
        <v>800</v>
      </c>
    </row>
    <row r="1118" spans="1:9" x14ac:dyDescent="0.3">
      <c r="A1118">
        <v>4</v>
      </c>
      <c r="B1118">
        <v>1000</v>
      </c>
    </row>
    <row r="1119" spans="1:9" x14ac:dyDescent="0.3">
      <c r="A1119">
        <v>5</v>
      </c>
      <c r="B1119">
        <v>1200</v>
      </c>
    </row>
    <row r="1120" spans="1:9" x14ac:dyDescent="0.3">
      <c r="A1120">
        <v>6</v>
      </c>
      <c r="B1120">
        <v>1400</v>
      </c>
    </row>
    <row r="1121" spans="1:2" x14ac:dyDescent="0.3">
      <c r="A1121">
        <v>7</v>
      </c>
      <c r="B1121">
        <v>1600</v>
      </c>
    </row>
    <row r="1122" spans="1:2" x14ac:dyDescent="0.3">
      <c r="A1122">
        <v>8</v>
      </c>
      <c r="B1122">
        <v>1800</v>
      </c>
    </row>
    <row r="1123" spans="1:2" x14ac:dyDescent="0.3">
      <c r="A1123">
        <v>9</v>
      </c>
      <c r="B1123">
        <v>2000</v>
      </c>
    </row>
    <row r="1124" spans="1:2" x14ac:dyDescent="0.3">
      <c r="A1124">
        <v>10</v>
      </c>
      <c r="B1124">
        <v>2200</v>
      </c>
    </row>
    <row r="1125" spans="1:2" x14ac:dyDescent="0.3">
      <c r="A1125">
        <v>11</v>
      </c>
      <c r="B1125">
        <v>2400</v>
      </c>
    </row>
    <row r="1126" spans="1:2" x14ac:dyDescent="0.3">
      <c r="A1126">
        <v>12</v>
      </c>
      <c r="B1126">
        <v>2600</v>
      </c>
    </row>
    <row r="1127" spans="1:2" x14ac:dyDescent="0.3">
      <c r="A1127">
        <v>13</v>
      </c>
      <c r="B1127">
        <v>3000</v>
      </c>
    </row>
    <row r="1129" spans="1:2" x14ac:dyDescent="0.3">
      <c r="A1129" t="s">
        <v>135</v>
      </c>
      <c r="B1129" t="s">
        <v>136</v>
      </c>
    </row>
    <row r="1130" spans="1:2" x14ac:dyDescent="0.3">
      <c r="A1130" t="s">
        <v>3</v>
      </c>
      <c r="B1130" t="s">
        <v>16</v>
      </c>
    </row>
    <row r="1131" spans="1:2" x14ac:dyDescent="0.3">
      <c r="A1131">
        <v>1</v>
      </c>
      <c r="B1131">
        <v>0</v>
      </c>
    </row>
    <row r="1132" spans="1:2" x14ac:dyDescent="0.3">
      <c r="A1132">
        <v>2</v>
      </c>
      <c r="B1132">
        <v>19.972826000000001</v>
      </c>
    </row>
    <row r="1133" spans="1:2" x14ac:dyDescent="0.3">
      <c r="A1133">
        <v>3</v>
      </c>
      <c r="B1133">
        <v>40.013587999999999</v>
      </c>
    </row>
    <row r="1134" spans="1:2" x14ac:dyDescent="0.3">
      <c r="A1134">
        <v>4</v>
      </c>
      <c r="B1134">
        <v>59.986414000000003</v>
      </c>
    </row>
    <row r="1135" spans="1:2" x14ac:dyDescent="0.3">
      <c r="A1135">
        <v>5</v>
      </c>
      <c r="B1135">
        <v>80.027175999999997</v>
      </c>
    </row>
    <row r="1136" spans="1:2" x14ac:dyDescent="0.3">
      <c r="A1136">
        <v>6</v>
      </c>
      <c r="B1136">
        <v>100.00000199999999</v>
      </c>
    </row>
    <row r="1137" spans="1:12" x14ac:dyDescent="0.3">
      <c r="A1137">
        <v>7</v>
      </c>
      <c r="B1137">
        <v>119.972829</v>
      </c>
    </row>
    <row r="1138" spans="1:12" x14ac:dyDescent="0.3">
      <c r="A1138">
        <v>8</v>
      </c>
      <c r="B1138">
        <v>140.01358999999999</v>
      </c>
    </row>
    <row r="1139" spans="1:12" x14ac:dyDescent="0.3">
      <c r="A1139">
        <v>9</v>
      </c>
      <c r="B1139">
        <v>159.98641599999999</v>
      </c>
    </row>
    <row r="1140" spans="1:12" x14ac:dyDescent="0.3">
      <c r="A1140">
        <v>10</v>
      </c>
      <c r="B1140">
        <v>180.02717799999999</v>
      </c>
    </row>
    <row r="1141" spans="1:12" x14ac:dyDescent="0.3">
      <c r="A1141">
        <v>11</v>
      </c>
      <c r="B1141">
        <v>200.00000399999999</v>
      </c>
    </row>
    <row r="1143" spans="1:12" x14ac:dyDescent="0.3">
      <c r="A1143" t="s">
        <v>137</v>
      </c>
      <c r="B1143" t="s">
        <v>138</v>
      </c>
    </row>
    <row r="1144" spans="1:12" x14ac:dyDescent="0.3">
      <c r="B1144" t="s">
        <v>26</v>
      </c>
    </row>
    <row r="1145" spans="1:12" x14ac:dyDescent="0.3">
      <c r="A1145" t="s">
        <v>22</v>
      </c>
      <c r="B1145">
        <v>0</v>
      </c>
      <c r="C1145">
        <v>20</v>
      </c>
      <c r="D1145">
        <v>40</v>
      </c>
      <c r="E1145">
        <v>60</v>
      </c>
      <c r="F1145">
        <v>80</v>
      </c>
      <c r="G1145">
        <v>100</v>
      </c>
      <c r="H1145">
        <v>120</v>
      </c>
      <c r="I1145">
        <v>140</v>
      </c>
      <c r="J1145">
        <v>160</v>
      </c>
      <c r="K1145">
        <v>180</v>
      </c>
      <c r="L1145">
        <v>200</v>
      </c>
    </row>
    <row r="1146" spans="1:12" x14ac:dyDescent="0.3">
      <c r="A1146">
        <v>500</v>
      </c>
      <c r="B1146">
        <v>0</v>
      </c>
      <c r="C1146">
        <v>0</v>
      </c>
      <c r="D1146">
        <v>0</v>
      </c>
      <c r="E1146">
        <v>0</v>
      </c>
      <c r="F1146">
        <v>0</v>
      </c>
      <c r="G1146">
        <v>0</v>
      </c>
      <c r="H1146">
        <v>0</v>
      </c>
      <c r="I1146">
        <v>0</v>
      </c>
      <c r="J1146">
        <v>0</v>
      </c>
      <c r="K1146">
        <v>0</v>
      </c>
      <c r="L1146">
        <v>0</v>
      </c>
    </row>
    <row r="1147" spans="1:12" x14ac:dyDescent="0.3">
      <c r="A1147">
        <v>600</v>
      </c>
      <c r="B1147">
        <v>0</v>
      </c>
      <c r="C1147">
        <v>0</v>
      </c>
      <c r="D1147">
        <v>0</v>
      </c>
      <c r="E1147">
        <v>0</v>
      </c>
      <c r="F1147">
        <v>0</v>
      </c>
      <c r="G1147">
        <v>0</v>
      </c>
      <c r="H1147">
        <v>0</v>
      </c>
      <c r="I1147">
        <v>0</v>
      </c>
      <c r="J1147">
        <v>0</v>
      </c>
      <c r="K1147">
        <v>0</v>
      </c>
      <c r="L1147">
        <v>0</v>
      </c>
    </row>
    <row r="1148" spans="1:12" x14ac:dyDescent="0.3">
      <c r="A1148">
        <v>800</v>
      </c>
      <c r="B1148">
        <v>0</v>
      </c>
      <c r="C1148">
        <v>0</v>
      </c>
      <c r="D1148">
        <v>0</v>
      </c>
      <c r="E1148">
        <v>0</v>
      </c>
      <c r="F1148">
        <v>0</v>
      </c>
      <c r="G1148">
        <v>0</v>
      </c>
      <c r="H1148">
        <v>0</v>
      </c>
      <c r="I1148">
        <v>0</v>
      </c>
      <c r="J1148">
        <v>0</v>
      </c>
      <c r="K1148">
        <v>0</v>
      </c>
      <c r="L1148">
        <v>0</v>
      </c>
    </row>
    <row r="1149" spans="1:12" x14ac:dyDescent="0.3">
      <c r="A1149">
        <v>1000</v>
      </c>
      <c r="B1149">
        <v>0</v>
      </c>
      <c r="C1149">
        <v>0</v>
      </c>
      <c r="D1149">
        <v>0</v>
      </c>
      <c r="E1149">
        <v>0</v>
      </c>
      <c r="F1149">
        <v>0</v>
      </c>
      <c r="G1149">
        <v>0</v>
      </c>
      <c r="H1149">
        <v>0</v>
      </c>
      <c r="I1149">
        <v>0</v>
      </c>
      <c r="J1149">
        <v>0</v>
      </c>
      <c r="K1149">
        <v>0</v>
      </c>
      <c r="L1149">
        <v>0</v>
      </c>
    </row>
    <row r="1150" spans="1:12" x14ac:dyDescent="0.3">
      <c r="A1150">
        <v>1200</v>
      </c>
      <c r="B1150">
        <v>0</v>
      </c>
      <c r="C1150">
        <v>0</v>
      </c>
      <c r="D1150">
        <v>0</v>
      </c>
      <c r="E1150">
        <v>0</v>
      </c>
      <c r="F1150">
        <v>0</v>
      </c>
      <c r="G1150">
        <v>0</v>
      </c>
      <c r="H1150">
        <v>0</v>
      </c>
      <c r="I1150">
        <v>0</v>
      </c>
      <c r="J1150">
        <v>0</v>
      </c>
      <c r="K1150">
        <v>0</v>
      </c>
      <c r="L1150">
        <v>0</v>
      </c>
    </row>
    <row r="1151" spans="1:12" x14ac:dyDescent="0.3">
      <c r="A1151">
        <v>1400</v>
      </c>
      <c r="B1151">
        <v>0</v>
      </c>
      <c r="C1151">
        <v>0</v>
      </c>
      <c r="D1151">
        <v>0</v>
      </c>
      <c r="E1151">
        <v>0</v>
      </c>
      <c r="F1151">
        <v>0</v>
      </c>
      <c r="G1151">
        <v>0</v>
      </c>
      <c r="H1151">
        <v>0</v>
      </c>
      <c r="I1151">
        <v>0</v>
      </c>
      <c r="J1151">
        <v>0</v>
      </c>
      <c r="K1151">
        <v>0</v>
      </c>
      <c r="L1151">
        <v>0</v>
      </c>
    </row>
    <row r="1152" spans="1:12" x14ac:dyDescent="0.3">
      <c r="A1152">
        <v>1600</v>
      </c>
      <c r="B1152">
        <v>0</v>
      </c>
      <c r="C1152">
        <v>0</v>
      </c>
      <c r="D1152">
        <v>0</v>
      </c>
      <c r="E1152">
        <v>0</v>
      </c>
      <c r="F1152">
        <v>0</v>
      </c>
      <c r="G1152">
        <v>0</v>
      </c>
      <c r="H1152">
        <v>0</v>
      </c>
      <c r="I1152">
        <v>0</v>
      </c>
      <c r="J1152">
        <v>0</v>
      </c>
      <c r="K1152">
        <v>0</v>
      </c>
      <c r="L1152">
        <v>0</v>
      </c>
    </row>
    <row r="1153" spans="1:12" x14ac:dyDescent="0.3">
      <c r="A1153">
        <v>1800</v>
      </c>
      <c r="B1153">
        <v>0</v>
      </c>
      <c r="C1153">
        <v>0</v>
      </c>
      <c r="D1153">
        <v>0</v>
      </c>
      <c r="E1153">
        <v>0</v>
      </c>
      <c r="F1153">
        <v>0</v>
      </c>
      <c r="G1153">
        <v>0</v>
      </c>
      <c r="H1153">
        <v>0</v>
      </c>
      <c r="I1153">
        <v>0</v>
      </c>
      <c r="J1153">
        <v>0</v>
      </c>
      <c r="K1153">
        <v>0</v>
      </c>
      <c r="L1153">
        <v>0</v>
      </c>
    </row>
    <row r="1154" spans="1:12" x14ac:dyDescent="0.3">
      <c r="A1154">
        <v>2000</v>
      </c>
      <c r="B1154">
        <v>0</v>
      </c>
      <c r="C1154">
        <v>0</v>
      </c>
      <c r="D1154">
        <v>0</v>
      </c>
      <c r="E1154">
        <v>0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v>0</v>
      </c>
      <c r="L1154">
        <v>0</v>
      </c>
    </row>
    <row r="1155" spans="1:12" x14ac:dyDescent="0.3">
      <c r="A1155">
        <v>2200</v>
      </c>
      <c r="B1155">
        <v>0</v>
      </c>
      <c r="C1155">
        <v>0</v>
      </c>
      <c r="D1155">
        <v>0</v>
      </c>
      <c r="E1155">
        <v>0</v>
      </c>
      <c r="F1155">
        <v>0</v>
      </c>
      <c r="G1155">
        <v>0</v>
      </c>
      <c r="H1155">
        <v>0</v>
      </c>
      <c r="I1155">
        <v>0</v>
      </c>
      <c r="J1155">
        <v>0</v>
      </c>
      <c r="K1155">
        <v>0</v>
      </c>
      <c r="L1155">
        <v>0</v>
      </c>
    </row>
    <row r="1156" spans="1:12" x14ac:dyDescent="0.3">
      <c r="A1156">
        <v>2400</v>
      </c>
      <c r="B1156">
        <v>0</v>
      </c>
      <c r="C1156">
        <v>0</v>
      </c>
      <c r="D1156">
        <v>0</v>
      </c>
      <c r="E1156">
        <v>0</v>
      </c>
      <c r="F1156">
        <v>0</v>
      </c>
      <c r="G1156">
        <v>0</v>
      </c>
      <c r="H1156">
        <v>0</v>
      </c>
      <c r="I1156">
        <v>0</v>
      </c>
      <c r="J1156">
        <v>0</v>
      </c>
      <c r="K1156">
        <v>0</v>
      </c>
      <c r="L1156">
        <v>0</v>
      </c>
    </row>
    <row r="1157" spans="1:12" x14ac:dyDescent="0.3">
      <c r="A1157">
        <v>2600</v>
      </c>
      <c r="B1157">
        <v>0</v>
      </c>
      <c r="C1157">
        <v>0</v>
      </c>
      <c r="D1157">
        <v>0</v>
      </c>
      <c r="E1157">
        <v>0</v>
      </c>
      <c r="F1157">
        <v>0</v>
      </c>
      <c r="G1157">
        <v>0</v>
      </c>
      <c r="H1157">
        <v>0</v>
      </c>
      <c r="I1157">
        <v>0</v>
      </c>
      <c r="J1157">
        <v>0</v>
      </c>
      <c r="K1157">
        <v>0</v>
      </c>
      <c r="L1157">
        <v>0</v>
      </c>
    </row>
    <row r="1158" spans="1:12" x14ac:dyDescent="0.3">
      <c r="A1158">
        <v>3000</v>
      </c>
      <c r="B1158">
        <v>0</v>
      </c>
      <c r="C1158">
        <v>0</v>
      </c>
      <c r="D1158">
        <v>0</v>
      </c>
      <c r="E1158">
        <v>0</v>
      </c>
      <c r="F1158">
        <v>0</v>
      </c>
      <c r="G1158">
        <v>0</v>
      </c>
      <c r="H1158">
        <v>0</v>
      </c>
      <c r="I1158">
        <v>0</v>
      </c>
      <c r="J1158">
        <v>0</v>
      </c>
      <c r="K1158">
        <v>0</v>
      </c>
      <c r="L1158">
        <v>0</v>
      </c>
    </row>
    <row r="1160" spans="1:12" x14ac:dyDescent="0.3">
      <c r="A1160" t="s">
        <v>139</v>
      </c>
      <c r="B1160" t="s">
        <v>140</v>
      </c>
    </row>
    <row r="1161" spans="1:12" x14ac:dyDescent="0.3">
      <c r="A1161" t="s">
        <v>3</v>
      </c>
      <c r="B1161" t="s">
        <v>69</v>
      </c>
    </row>
    <row r="1162" spans="1:12" x14ac:dyDescent="0.3">
      <c r="A1162">
        <v>1</v>
      </c>
      <c r="B1162">
        <v>-19.86</v>
      </c>
    </row>
    <row r="1163" spans="1:12" x14ac:dyDescent="0.3">
      <c r="A1163">
        <v>2</v>
      </c>
      <c r="B1163">
        <v>0.14000000000000001</v>
      </c>
    </row>
    <row r="1164" spans="1:12" x14ac:dyDescent="0.3">
      <c r="A1164">
        <v>3</v>
      </c>
      <c r="B1164">
        <v>10.14</v>
      </c>
    </row>
    <row r="1165" spans="1:12" x14ac:dyDescent="0.3">
      <c r="A1165">
        <v>4</v>
      </c>
      <c r="B1165">
        <v>20.14</v>
      </c>
    </row>
    <row r="1166" spans="1:12" x14ac:dyDescent="0.3">
      <c r="A1166">
        <v>5</v>
      </c>
      <c r="B1166">
        <v>30.14</v>
      </c>
    </row>
    <row r="1167" spans="1:12" x14ac:dyDescent="0.3">
      <c r="A1167">
        <v>6</v>
      </c>
      <c r="B1167">
        <v>40.14</v>
      </c>
    </row>
    <row r="1168" spans="1:12" x14ac:dyDescent="0.3">
      <c r="A1168">
        <v>7</v>
      </c>
      <c r="B1168">
        <v>50.14</v>
      </c>
    </row>
    <row r="1169" spans="1:2" x14ac:dyDescent="0.3">
      <c r="A1169">
        <v>8</v>
      </c>
      <c r="B1169">
        <v>60.14</v>
      </c>
    </row>
    <row r="1170" spans="1:2" x14ac:dyDescent="0.3">
      <c r="A1170">
        <v>9</v>
      </c>
      <c r="B1170">
        <v>70.14</v>
      </c>
    </row>
    <row r="1171" spans="1:2" x14ac:dyDescent="0.3">
      <c r="A1171">
        <v>10</v>
      </c>
      <c r="B1171">
        <v>80.14</v>
      </c>
    </row>
    <row r="1172" spans="1:2" x14ac:dyDescent="0.3">
      <c r="A1172">
        <v>11</v>
      </c>
      <c r="B1172">
        <v>90.14</v>
      </c>
    </row>
    <row r="1173" spans="1:2" x14ac:dyDescent="0.3">
      <c r="A1173">
        <v>12</v>
      </c>
      <c r="B1173">
        <v>100.14</v>
      </c>
    </row>
    <row r="1175" spans="1:2" x14ac:dyDescent="0.3">
      <c r="A1175" t="s">
        <v>141</v>
      </c>
      <c r="B1175" t="s">
        <v>142</v>
      </c>
    </row>
    <row r="1176" spans="1:2" x14ac:dyDescent="0.3">
      <c r="A1176" t="s">
        <v>3</v>
      </c>
      <c r="B1176" t="s">
        <v>143</v>
      </c>
    </row>
    <row r="1177" spans="1:2" x14ac:dyDescent="0.3">
      <c r="A1177">
        <v>1</v>
      </c>
      <c r="B1177">
        <v>9.3281229999999997</v>
      </c>
    </row>
    <row r="1178" spans="1:2" x14ac:dyDescent="0.3">
      <c r="A1178">
        <v>2</v>
      </c>
      <c r="B1178">
        <v>10.312497</v>
      </c>
    </row>
    <row r="1179" spans="1:2" x14ac:dyDescent="0.3">
      <c r="A1179">
        <v>3</v>
      </c>
      <c r="B1179">
        <v>11.296872</v>
      </c>
    </row>
    <row r="1180" spans="1:2" x14ac:dyDescent="0.3">
      <c r="A1180">
        <v>4</v>
      </c>
      <c r="B1180">
        <v>12.281247</v>
      </c>
    </row>
    <row r="1181" spans="1:2" x14ac:dyDescent="0.3">
      <c r="A1181">
        <v>5</v>
      </c>
      <c r="B1181">
        <v>13.257809</v>
      </c>
    </row>
    <row r="1183" spans="1:2" x14ac:dyDescent="0.3">
      <c r="A1183" t="s">
        <v>144</v>
      </c>
      <c r="B1183" t="s">
        <v>145</v>
      </c>
    </row>
    <row r="1184" spans="1:2" x14ac:dyDescent="0.3">
      <c r="B1184" t="s">
        <v>146</v>
      </c>
    </row>
    <row r="1185" spans="1:6" x14ac:dyDescent="0.3">
      <c r="A1185" t="s">
        <v>74</v>
      </c>
      <c r="B1185">
        <v>9.3000000000000007</v>
      </c>
      <c r="C1185">
        <v>10.3</v>
      </c>
      <c r="D1185">
        <v>11.3</v>
      </c>
      <c r="E1185">
        <v>12.3</v>
      </c>
      <c r="F1185">
        <v>13.3</v>
      </c>
    </row>
    <row r="1186" spans="1:6" x14ac:dyDescent="0.3">
      <c r="A1186">
        <v>-20</v>
      </c>
      <c r="B1186">
        <v>0</v>
      </c>
      <c r="C1186">
        <v>0</v>
      </c>
      <c r="D1186">
        <v>0</v>
      </c>
      <c r="E1186">
        <v>0</v>
      </c>
      <c r="F1186">
        <v>0</v>
      </c>
    </row>
    <row r="1187" spans="1:6" x14ac:dyDescent="0.3">
      <c r="A1187">
        <v>0</v>
      </c>
      <c r="B1187">
        <v>0</v>
      </c>
      <c r="C1187">
        <v>0</v>
      </c>
      <c r="D1187">
        <v>0</v>
      </c>
      <c r="E1187">
        <v>0</v>
      </c>
      <c r="F1187">
        <v>0</v>
      </c>
    </row>
    <row r="1188" spans="1:6" x14ac:dyDescent="0.3">
      <c r="A1188">
        <v>10</v>
      </c>
      <c r="B1188">
        <v>0</v>
      </c>
      <c r="C1188">
        <v>0</v>
      </c>
      <c r="D1188">
        <v>0</v>
      </c>
      <c r="E1188">
        <v>0</v>
      </c>
      <c r="F1188">
        <v>0</v>
      </c>
    </row>
    <row r="1189" spans="1:6" x14ac:dyDescent="0.3">
      <c r="A1189">
        <v>20</v>
      </c>
      <c r="B1189">
        <v>0</v>
      </c>
      <c r="C1189">
        <v>0</v>
      </c>
      <c r="D1189">
        <v>0</v>
      </c>
      <c r="E1189">
        <v>0</v>
      </c>
      <c r="F1189">
        <v>0</v>
      </c>
    </row>
    <row r="1190" spans="1:6" x14ac:dyDescent="0.3">
      <c r="A1190">
        <v>30</v>
      </c>
      <c r="B1190">
        <v>0</v>
      </c>
      <c r="C1190">
        <v>0</v>
      </c>
      <c r="D1190">
        <v>0</v>
      </c>
      <c r="E1190">
        <v>0</v>
      </c>
      <c r="F1190">
        <v>0</v>
      </c>
    </row>
    <row r="1191" spans="1:6" x14ac:dyDescent="0.3">
      <c r="A1191">
        <v>40</v>
      </c>
      <c r="B1191">
        <v>0</v>
      </c>
      <c r="C1191">
        <v>0</v>
      </c>
      <c r="D1191">
        <v>0</v>
      </c>
      <c r="E1191">
        <v>0</v>
      </c>
      <c r="F1191">
        <v>0</v>
      </c>
    </row>
    <row r="1192" spans="1:6" x14ac:dyDescent="0.3">
      <c r="A1192">
        <v>50</v>
      </c>
      <c r="B1192">
        <v>0</v>
      </c>
      <c r="C1192">
        <v>0</v>
      </c>
      <c r="D1192">
        <v>0</v>
      </c>
      <c r="E1192">
        <v>0</v>
      </c>
      <c r="F1192">
        <v>0</v>
      </c>
    </row>
    <row r="1193" spans="1:6" x14ac:dyDescent="0.3">
      <c r="A1193">
        <v>60</v>
      </c>
      <c r="B1193">
        <v>0</v>
      </c>
      <c r="C1193">
        <v>0</v>
      </c>
      <c r="D1193">
        <v>0</v>
      </c>
      <c r="E1193">
        <v>0</v>
      </c>
      <c r="F1193">
        <v>0</v>
      </c>
    </row>
    <row r="1194" spans="1:6" x14ac:dyDescent="0.3">
      <c r="A1194">
        <v>70</v>
      </c>
      <c r="B1194">
        <v>0</v>
      </c>
      <c r="C1194">
        <v>0</v>
      </c>
      <c r="D1194">
        <v>0</v>
      </c>
      <c r="E1194">
        <v>0</v>
      </c>
      <c r="F1194">
        <v>0</v>
      </c>
    </row>
    <row r="1195" spans="1:6" x14ac:dyDescent="0.3">
      <c r="A1195">
        <v>80</v>
      </c>
      <c r="B1195">
        <v>0</v>
      </c>
      <c r="C1195">
        <v>0</v>
      </c>
      <c r="D1195">
        <v>0</v>
      </c>
      <c r="E1195">
        <v>0</v>
      </c>
      <c r="F1195">
        <v>0</v>
      </c>
    </row>
    <row r="1196" spans="1:6" x14ac:dyDescent="0.3">
      <c r="A1196">
        <v>90</v>
      </c>
      <c r="B1196">
        <v>0</v>
      </c>
      <c r="C1196">
        <v>0</v>
      </c>
      <c r="D1196">
        <v>0</v>
      </c>
      <c r="E1196">
        <v>0</v>
      </c>
      <c r="F1196">
        <v>0</v>
      </c>
    </row>
    <row r="1197" spans="1:6" x14ac:dyDescent="0.3">
      <c r="A1197">
        <v>100</v>
      </c>
      <c r="B1197">
        <v>0</v>
      </c>
      <c r="C1197">
        <v>0</v>
      </c>
      <c r="D1197">
        <v>0</v>
      </c>
      <c r="E1197">
        <v>0</v>
      </c>
      <c r="F1197">
        <v>0</v>
      </c>
    </row>
    <row r="1199" spans="1:6" x14ac:dyDescent="0.3">
      <c r="A1199" t="s">
        <v>147</v>
      </c>
      <c r="B1199" t="s">
        <v>148</v>
      </c>
    </row>
    <row r="1200" spans="1:6" x14ac:dyDescent="0.3">
      <c r="A1200" t="s">
        <v>3</v>
      </c>
      <c r="B1200" t="s">
        <v>6</v>
      </c>
    </row>
    <row r="1201" spans="1:2" x14ac:dyDescent="0.3">
      <c r="A1201">
        <v>1</v>
      </c>
      <c r="B1201">
        <v>600</v>
      </c>
    </row>
    <row r="1202" spans="1:2" x14ac:dyDescent="0.3">
      <c r="A1202">
        <v>2</v>
      </c>
      <c r="B1202">
        <v>800</v>
      </c>
    </row>
    <row r="1203" spans="1:2" x14ac:dyDescent="0.3">
      <c r="A1203">
        <v>3</v>
      </c>
      <c r="B1203">
        <v>1000</v>
      </c>
    </row>
    <row r="1204" spans="1:2" x14ac:dyDescent="0.3">
      <c r="A1204">
        <v>4</v>
      </c>
      <c r="B1204">
        <v>1200</v>
      </c>
    </row>
    <row r="1205" spans="1:2" x14ac:dyDescent="0.3">
      <c r="A1205">
        <v>5</v>
      </c>
      <c r="B1205">
        <v>1400</v>
      </c>
    </row>
    <row r="1206" spans="1:2" x14ac:dyDescent="0.3">
      <c r="A1206">
        <v>6</v>
      </c>
      <c r="B1206">
        <v>1600</v>
      </c>
    </row>
    <row r="1207" spans="1:2" x14ac:dyDescent="0.3">
      <c r="A1207">
        <v>7</v>
      </c>
      <c r="B1207">
        <v>1800</v>
      </c>
    </row>
    <row r="1208" spans="1:2" x14ac:dyDescent="0.3">
      <c r="A1208">
        <v>8</v>
      </c>
      <c r="B1208">
        <v>2000</v>
      </c>
    </row>
    <row r="1209" spans="1:2" x14ac:dyDescent="0.3">
      <c r="A1209">
        <v>9</v>
      </c>
      <c r="B1209">
        <v>2200</v>
      </c>
    </row>
    <row r="1210" spans="1:2" x14ac:dyDescent="0.3">
      <c r="A1210">
        <v>10</v>
      </c>
      <c r="B1210">
        <v>2400</v>
      </c>
    </row>
    <row r="1211" spans="1:2" x14ac:dyDescent="0.3">
      <c r="A1211">
        <v>11</v>
      </c>
      <c r="B1211">
        <v>2600</v>
      </c>
    </row>
    <row r="1212" spans="1:2" x14ac:dyDescent="0.3">
      <c r="A1212">
        <v>12</v>
      </c>
      <c r="B1212">
        <v>2800</v>
      </c>
    </row>
    <row r="1213" spans="1:2" x14ac:dyDescent="0.3">
      <c r="A1213">
        <v>13</v>
      </c>
      <c r="B1213">
        <v>3000</v>
      </c>
    </row>
    <row r="1215" spans="1:2" x14ac:dyDescent="0.3">
      <c r="A1215" t="s">
        <v>149</v>
      </c>
      <c r="B1215" t="s">
        <v>150</v>
      </c>
    </row>
    <row r="1216" spans="1:2" x14ac:dyDescent="0.3">
      <c r="A1216" t="s">
        <v>3</v>
      </c>
      <c r="B1216" t="s">
        <v>16</v>
      </c>
    </row>
    <row r="1217" spans="1:12" x14ac:dyDescent="0.3">
      <c r="A1217">
        <v>1</v>
      </c>
      <c r="B1217">
        <v>0</v>
      </c>
    </row>
    <row r="1218" spans="1:12" x14ac:dyDescent="0.3">
      <c r="A1218">
        <v>2</v>
      </c>
      <c r="B1218">
        <v>19.972826000000001</v>
      </c>
    </row>
    <row r="1219" spans="1:12" x14ac:dyDescent="0.3">
      <c r="A1219">
        <v>3</v>
      </c>
      <c r="B1219">
        <v>40.013587999999999</v>
      </c>
    </row>
    <row r="1220" spans="1:12" x14ac:dyDescent="0.3">
      <c r="A1220">
        <v>4</v>
      </c>
      <c r="B1220">
        <v>59.986414000000003</v>
      </c>
    </row>
    <row r="1221" spans="1:12" x14ac:dyDescent="0.3">
      <c r="A1221">
        <v>5</v>
      </c>
      <c r="B1221">
        <v>80.027175999999997</v>
      </c>
    </row>
    <row r="1222" spans="1:12" x14ac:dyDescent="0.3">
      <c r="A1222">
        <v>6</v>
      </c>
      <c r="B1222">
        <v>100.00000199999999</v>
      </c>
    </row>
    <row r="1223" spans="1:12" x14ac:dyDescent="0.3">
      <c r="A1223">
        <v>7</v>
      </c>
      <c r="B1223">
        <v>119.972829</v>
      </c>
    </row>
    <row r="1224" spans="1:12" x14ac:dyDescent="0.3">
      <c r="A1224">
        <v>8</v>
      </c>
      <c r="B1224">
        <v>140.01358999999999</v>
      </c>
    </row>
    <row r="1225" spans="1:12" x14ac:dyDescent="0.3">
      <c r="A1225">
        <v>9</v>
      </c>
      <c r="B1225">
        <v>159.98641599999999</v>
      </c>
    </row>
    <row r="1226" spans="1:12" x14ac:dyDescent="0.3">
      <c r="A1226">
        <v>10</v>
      </c>
      <c r="B1226">
        <v>180.02717799999999</v>
      </c>
    </row>
    <row r="1227" spans="1:12" x14ac:dyDescent="0.3">
      <c r="A1227">
        <v>11</v>
      </c>
      <c r="B1227">
        <v>200.00000399999999</v>
      </c>
    </row>
    <row r="1229" spans="1:12" x14ac:dyDescent="0.3">
      <c r="A1229" t="s">
        <v>151</v>
      </c>
      <c r="B1229" t="s">
        <v>152</v>
      </c>
    </row>
    <row r="1230" spans="1:12" x14ac:dyDescent="0.3">
      <c r="B1230" t="s">
        <v>26</v>
      </c>
    </row>
    <row r="1231" spans="1:12" x14ac:dyDescent="0.3">
      <c r="A1231" t="s">
        <v>22</v>
      </c>
      <c r="B1231">
        <v>0</v>
      </c>
      <c r="C1231">
        <v>20</v>
      </c>
      <c r="D1231">
        <v>40</v>
      </c>
      <c r="E1231">
        <v>60</v>
      </c>
      <c r="F1231">
        <v>80</v>
      </c>
      <c r="G1231">
        <v>100</v>
      </c>
      <c r="H1231">
        <v>120</v>
      </c>
      <c r="I1231">
        <v>140</v>
      </c>
      <c r="J1231">
        <v>160</v>
      </c>
      <c r="K1231">
        <v>180</v>
      </c>
      <c r="L1231">
        <v>200</v>
      </c>
    </row>
    <row r="1232" spans="1:12" x14ac:dyDescent="0.3">
      <c r="A1232">
        <v>600</v>
      </c>
      <c r="B1232">
        <v>0</v>
      </c>
      <c r="C1232">
        <v>0</v>
      </c>
      <c r="D1232">
        <v>0</v>
      </c>
      <c r="E1232">
        <v>0</v>
      </c>
      <c r="F1232">
        <v>0</v>
      </c>
      <c r="G1232">
        <v>0</v>
      </c>
      <c r="H1232">
        <v>0</v>
      </c>
      <c r="I1232">
        <v>0</v>
      </c>
      <c r="J1232">
        <v>0</v>
      </c>
      <c r="K1232">
        <v>0</v>
      </c>
      <c r="L1232">
        <v>0</v>
      </c>
    </row>
    <row r="1233" spans="1:12" x14ac:dyDescent="0.3">
      <c r="A1233">
        <v>800</v>
      </c>
      <c r="B1233">
        <v>0</v>
      </c>
      <c r="C1233">
        <v>0</v>
      </c>
      <c r="D1233">
        <v>0</v>
      </c>
      <c r="E1233">
        <v>0</v>
      </c>
      <c r="F1233">
        <v>0</v>
      </c>
      <c r="G1233">
        <v>0</v>
      </c>
      <c r="H1233">
        <v>0</v>
      </c>
      <c r="I1233">
        <v>0</v>
      </c>
      <c r="J1233">
        <v>0</v>
      </c>
      <c r="K1233">
        <v>0</v>
      </c>
      <c r="L1233">
        <v>0</v>
      </c>
    </row>
    <row r="1234" spans="1:12" x14ac:dyDescent="0.3">
      <c r="A1234">
        <v>1000</v>
      </c>
      <c r="B1234">
        <v>0</v>
      </c>
      <c r="C1234">
        <v>0</v>
      </c>
      <c r="D1234">
        <v>0</v>
      </c>
      <c r="E1234">
        <v>0</v>
      </c>
      <c r="F1234">
        <v>0</v>
      </c>
      <c r="G1234">
        <v>0</v>
      </c>
      <c r="H1234">
        <v>0</v>
      </c>
      <c r="I1234">
        <v>0</v>
      </c>
      <c r="J1234">
        <v>0</v>
      </c>
      <c r="K1234">
        <v>0</v>
      </c>
      <c r="L1234">
        <v>0</v>
      </c>
    </row>
    <row r="1235" spans="1:12" x14ac:dyDescent="0.3">
      <c r="A1235">
        <v>1200</v>
      </c>
      <c r="B1235">
        <v>0</v>
      </c>
      <c r="C1235">
        <v>0</v>
      </c>
      <c r="D1235">
        <v>0</v>
      </c>
      <c r="E1235">
        <v>0</v>
      </c>
      <c r="F1235">
        <v>0</v>
      </c>
      <c r="G1235">
        <v>0</v>
      </c>
      <c r="H1235">
        <v>0</v>
      </c>
      <c r="I1235">
        <v>0</v>
      </c>
      <c r="J1235">
        <v>0</v>
      </c>
      <c r="K1235">
        <v>0</v>
      </c>
      <c r="L1235">
        <v>0</v>
      </c>
    </row>
    <row r="1236" spans="1:12" x14ac:dyDescent="0.3">
      <c r="A1236">
        <v>1400</v>
      </c>
      <c r="B1236">
        <v>0</v>
      </c>
      <c r="C1236">
        <v>0</v>
      </c>
      <c r="D1236">
        <v>0</v>
      </c>
      <c r="E1236">
        <v>0</v>
      </c>
      <c r="F1236">
        <v>0</v>
      </c>
      <c r="G1236">
        <v>0</v>
      </c>
      <c r="H1236">
        <v>0</v>
      </c>
      <c r="I1236">
        <v>0</v>
      </c>
      <c r="J1236">
        <v>0</v>
      </c>
      <c r="K1236">
        <v>0</v>
      </c>
      <c r="L1236">
        <v>0</v>
      </c>
    </row>
    <row r="1237" spans="1:12" x14ac:dyDescent="0.3">
      <c r="A1237">
        <v>1600</v>
      </c>
      <c r="B1237">
        <v>0</v>
      </c>
      <c r="C1237">
        <v>0</v>
      </c>
      <c r="D1237">
        <v>0</v>
      </c>
      <c r="E1237">
        <v>0</v>
      </c>
      <c r="F1237">
        <v>0</v>
      </c>
      <c r="G1237">
        <v>0</v>
      </c>
      <c r="H1237">
        <v>0</v>
      </c>
      <c r="I1237">
        <v>0</v>
      </c>
      <c r="J1237">
        <v>0</v>
      </c>
      <c r="K1237">
        <v>0</v>
      </c>
      <c r="L1237">
        <v>0</v>
      </c>
    </row>
    <row r="1238" spans="1:12" x14ac:dyDescent="0.3">
      <c r="A1238">
        <v>1800</v>
      </c>
      <c r="B1238">
        <v>0</v>
      </c>
      <c r="C1238">
        <v>0</v>
      </c>
      <c r="D1238">
        <v>0</v>
      </c>
      <c r="E1238">
        <v>0</v>
      </c>
      <c r="F1238">
        <v>0</v>
      </c>
      <c r="G1238">
        <v>0</v>
      </c>
      <c r="H1238">
        <v>0</v>
      </c>
      <c r="I1238">
        <v>0</v>
      </c>
      <c r="J1238">
        <v>0</v>
      </c>
      <c r="K1238">
        <v>0</v>
      </c>
      <c r="L1238">
        <v>0</v>
      </c>
    </row>
    <row r="1239" spans="1:12" x14ac:dyDescent="0.3">
      <c r="A1239">
        <v>2000</v>
      </c>
      <c r="B1239">
        <v>0</v>
      </c>
      <c r="C1239">
        <v>0</v>
      </c>
      <c r="D1239">
        <v>0</v>
      </c>
      <c r="E1239">
        <v>0</v>
      </c>
      <c r="F1239">
        <v>0</v>
      </c>
      <c r="G1239">
        <v>0</v>
      </c>
      <c r="H1239">
        <v>0</v>
      </c>
      <c r="I1239">
        <v>0</v>
      </c>
      <c r="J1239">
        <v>0</v>
      </c>
      <c r="K1239">
        <v>0</v>
      </c>
      <c r="L1239">
        <v>0</v>
      </c>
    </row>
    <row r="1240" spans="1:12" x14ac:dyDescent="0.3">
      <c r="A1240">
        <v>2200</v>
      </c>
      <c r="B1240">
        <v>0</v>
      </c>
      <c r="C1240">
        <v>0</v>
      </c>
      <c r="D1240">
        <v>0</v>
      </c>
      <c r="E1240">
        <v>0</v>
      </c>
      <c r="F1240">
        <v>0</v>
      </c>
      <c r="G1240">
        <v>0</v>
      </c>
      <c r="H1240">
        <v>0</v>
      </c>
      <c r="I1240">
        <v>0</v>
      </c>
      <c r="J1240">
        <v>0</v>
      </c>
      <c r="K1240">
        <v>0</v>
      </c>
      <c r="L1240">
        <v>0</v>
      </c>
    </row>
    <row r="1241" spans="1:12" x14ac:dyDescent="0.3">
      <c r="A1241">
        <v>2400</v>
      </c>
      <c r="B1241">
        <v>0</v>
      </c>
      <c r="C1241">
        <v>0</v>
      </c>
      <c r="D1241">
        <v>0</v>
      </c>
      <c r="E1241">
        <v>0</v>
      </c>
      <c r="F1241">
        <v>0</v>
      </c>
      <c r="G1241">
        <v>0</v>
      </c>
      <c r="H1241">
        <v>0</v>
      </c>
      <c r="I1241">
        <v>0</v>
      </c>
      <c r="J1241">
        <v>0</v>
      </c>
      <c r="K1241">
        <v>0</v>
      </c>
      <c r="L1241">
        <v>0</v>
      </c>
    </row>
    <row r="1242" spans="1:12" x14ac:dyDescent="0.3">
      <c r="A1242">
        <v>2600</v>
      </c>
      <c r="B1242">
        <v>0</v>
      </c>
      <c r="C1242">
        <v>0</v>
      </c>
      <c r="D1242">
        <v>0</v>
      </c>
      <c r="E1242">
        <v>0</v>
      </c>
      <c r="F1242">
        <v>0</v>
      </c>
      <c r="G1242">
        <v>0</v>
      </c>
      <c r="H1242">
        <v>0</v>
      </c>
      <c r="I1242">
        <v>0</v>
      </c>
      <c r="J1242">
        <v>0</v>
      </c>
      <c r="K1242">
        <v>0</v>
      </c>
      <c r="L1242">
        <v>0</v>
      </c>
    </row>
    <row r="1243" spans="1:12" x14ac:dyDescent="0.3">
      <c r="A1243">
        <v>2800</v>
      </c>
      <c r="B1243">
        <v>0</v>
      </c>
      <c r="C1243">
        <v>0</v>
      </c>
      <c r="D1243">
        <v>0</v>
      </c>
      <c r="E1243">
        <v>0</v>
      </c>
      <c r="F1243">
        <v>0</v>
      </c>
      <c r="G1243">
        <v>0</v>
      </c>
      <c r="H1243">
        <v>0</v>
      </c>
      <c r="I1243">
        <v>0</v>
      </c>
      <c r="J1243">
        <v>0</v>
      </c>
      <c r="K1243">
        <v>0</v>
      </c>
      <c r="L1243">
        <v>0</v>
      </c>
    </row>
    <row r="1244" spans="1:12" x14ac:dyDescent="0.3">
      <c r="A1244">
        <v>3000</v>
      </c>
      <c r="B1244">
        <v>0</v>
      </c>
      <c r="C1244">
        <v>0</v>
      </c>
      <c r="D1244">
        <v>0</v>
      </c>
      <c r="E1244">
        <v>0</v>
      </c>
      <c r="F1244">
        <v>0</v>
      </c>
      <c r="G1244">
        <v>0</v>
      </c>
      <c r="H1244">
        <v>0</v>
      </c>
      <c r="I1244">
        <v>0</v>
      </c>
      <c r="J1244">
        <v>0</v>
      </c>
      <c r="K1244">
        <v>0</v>
      </c>
      <c r="L1244">
        <v>0</v>
      </c>
    </row>
    <row r="1246" spans="1:12" x14ac:dyDescent="0.3">
      <c r="A1246" t="s">
        <v>153</v>
      </c>
      <c r="B1246" t="s">
        <v>154</v>
      </c>
    </row>
    <row r="1247" spans="1:12" x14ac:dyDescent="0.3">
      <c r="A1247" t="s">
        <v>3</v>
      </c>
      <c r="B1247" t="s">
        <v>6</v>
      </c>
    </row>
    <row r="1248" spans="1:12" x14ac:dyDescent="0.3">
      <c r="A1248">
        <v>1</v>
      </c>
      <c r="B1248">
        <v>600</v>
      </c>
    </row>
    <row r="1249" spans="1:2" x14ac:dyDescent="0.3">
      <c r="A1249">
        <v>2</v>
      </c>
      <c r="B1249">
        <v>800</v>
      </c>
    </row>
    <row r="1250" spans="1:2" x14ac:dyDescent="0.3">
      <c r="A1250">
        <v>3</v>
      </c>
      <c r="B1250">
        <v>1000</v>
      </c>
    </row>
    <row r="1251" spans="1:2" x14ac:dyDescent="0.3">
      <c r="A1251">
        <v>4</v>
      </c>
      <c r="B1251">
        <v>1200</v>
      </c>
    </row>
    <row r="1252" spans="1:2" x14ac:dyDescent="0.3">
      <c r="A1252">
        <v>5</v>
      </c>
      <c r="B1252">
        <v>1400</v>
      </c>
    </row>
    <row r="1253" spans="1:2" x14ac:dyDescent="0.3">
      <c r="A1253">
        <v>6</v>
      </c>
      <c r="B1253">
        <v>1600</v>
      </c>
    </row>
    <row r="1254" spans="1:2" x14ac:dyDescent="0.3">
      <c r="A1254">
        <v>7</v>
      </c>
      <c r="B1254">
        <v>1800</v>
      </c>
    </row>
    <row r="1255" spans="1:2" x14ac:dyDescent="0.3">
      <c r="A1255">
        <v>8</v>
      </c>
      <c r="B1255">
        <v>2000</v>
      </c>
    </row>
    <row r="1256" spans="1:2" x14ac:dyDescent="0.3">
      <c r="A1256">
        <v>9</v>
      </c>
      <c r="B1256">
        <v>2200</v>
      </c>
    </row>
    <row r="1257" spans="1:2" x14ac:dyDescent="0.3">
      <c r="A1257">
        <v>10</v>
      </c>
      <c r="B1257">
        <v>2400</v>
      </c>
    </row>
    <row r="1258" spans="1:2" x14ac:dyDescent="0.3">
      <c r="A1258">
        <v>11</v>
      </c>
      <c r="B1258">
        <v>2600</v>
      </c>
    </row>
    <row r="1259" spans="1:2" x14ac:dyDescent="0.3">
      <c r="A1259">
        <v>12</v>
      </c>
      <c r="B1259">
        <v>2800</v>
      </c>
    </row>
    <row r="1260" spans="1:2" x14ac:dyDescent="0.3">
      <c r="A1260">
        <v>13</v>
      </c>
      <c r="B1260">
        <v>3000</v>
      </c>
    </row>
    <row r="1262" spans="1:2" x14ac:dyDescent="0.3">
      <c r="A1262" t="s">
        <v>155</v>
      </c>
      <c r="B1262" t="s">
        <v>156</v>
      </c>
    </row>
    <row r="1263" spans="1:2" x14ac:dyDescent="0.3">
      <c r="A1263" t="s">
        <v>3</v>
      </c>
      <c r="B1263" t="s">
        <v>143</v>
      </c>
    </row>
    <row r="1264" spans="1:2" x14ac:dyDescent="0.3">
      <c r="A1264">
        <v>1</v>
      </c>
      <c r="B1264">
        <v>0</v>
      </c>
    </row>
    <row r="1265" spans="1:12" x14ac:dyDescent="0.3">
      <c r="A1265">
        <v>2</v>
      </c>
      <c r="B1265">
        <v>4.9140610000000002</v>
      </c>
    </row>
    <row r="1266" spans="1:12" x14ac:dyDescent="0.3">
      <c r="A1266">
        <v>3</v>
      </c>
      <c r="B1266">
        <v>9.8203099999999992</v>
      </c>
    </row>
    <row r="1267" spans="1:12" x14ac:dyDescent="0.3">
      <c r="A1267">
        <v>4</v>
      </c>
      <c r="B1267">
        <v>14.734370999999999</v>
      </c>
    </row>
    <row r="1268" spans="1:12" x14ac:dyDescent="0.3">
      <c r="A1268">
        <v>5</v>
      </c>
      <c r="B1268">
        <v>19.648432</v>
      </c>
    </row>
    <row r="1269" spans="1:12" x14ac:dyDescent="0.3">
      <c r="A1269">
        <v>6</v>
      </c>
      <c r="B1269">
        <v>24.554680999999999</v>
      </c>
    </row>
    <row r="1270" spans="1:12" x14ac:dyDescent="0.3">
      <c r="A1270">
        <v>7</v>
      </c>
      <c r="B1270">
        <v>29.468741999999999</v>
      </c>
    </row>
    <row r="1271" spans="1:12" x14ac:dyDescent="0.3">
      <c r="A1271">
        <v>8</v>
      </c>
      <c r="B1271">
        <v>34.382804</v>
      </c>
    </row>
    <row r="1272" spans="1:12" x14ac:dyDescent="0.3">
      <c r="A1272">
        <v>9</v>
      </c>
      <c r="B1272">
        <v>39.289051999999998</v>
      </c>
    </row>
    <row r="1273" spans="1:12" x14ac:dyDescent="0.3">
      <c r="A1273">
        <v>10</v>
      </c>
      <c r="B1273">
        <v>44.203113999999999</v>
      </c>
    </row>
    <row r="1274" spans="1:12" x14ac:dyDescent="0.3">
      <c r="A1274">
        <v>11</v>
      </c>
      <c r="B1274">
        <v>49.117175000000003</v>
      </c>
    </row>
    <row r="1276" spans="1:12" x14ac:dyDescent="0.3">
      <c r="A1276" t="s">
        <v>157</v>
      </c>
      <c r="B1276" t="s">
        <v>158</v>
      </c>
    </row>
    <row r="1277" spans="1:12" x14ac:dyDescent="0.3">
      <c r="B1277" t="s">
        <v>146</v>
      </c>
    </row>
    <row r="1278" spans="1:12" x14ac:dyDescent="0.3">
      <c r="A1278" t="s">
        <v>22</v>
      </c>
      <c r="B1278">
        <v>0</v>
      </c>
      <c r="C1278">
        <v>4.9000000000000004</v>
      </c>
      <c r="D1278">
        <v>9.8000000000000007</v>
      </c>
      <c r="E1278">
        <v>14.7</v>
      </c>
      <c r="F1278">
        <v>19.600000000000001</v>
      </c>
      <c r="G1278">
        <v>24.6</v>
      </c>
      <c r="H1278">
        <v>29.5</v>
      </c>
      <c r="I1278">
        <v>34.4</v>
      </c>
      <c r="J1278">
        <v>39.299999999999997</v>
      </c>
      <c r="K1278">
        <v>44.2</v>
      </c>
      <c r="L1278">
        <v>49.1</v>
      </c>
    </row>
    <row r="1279" spans="1:12" x14ac:dyDescent="0.3">
      <c r="A1279">
        <v>600</v>
      </c>
      <c r="B1279">
        <v>0</v>
      </c>
      <c r="C1279">
        <v>0</v>
      </c>
      <c r="D1279">
        <v>0</v>
      </c>
      <c r="E1279">
        <v>0</v>
      </c>
      <c r="F1279">
        <v>0</v>
      </c>
      <c r="G1279">
        <v>0</v>
      </c>
      <c r="H1279">
        <v>0</v>
      </c>
      <c r="I1279">
        <v>0</v>
      </c>
      <c r="J1279">
        <v>0</v>
      </c>
      <c r="K1279">
        <v>0</v>
      </c>
      <c r="L1279">
        <v>0</v>
      </c>
    </row>
    <row r="1280" spans="1:12" x14ac:dyDescent="0.3">
      <c r="A1280">
        <v>800</v>
      </c>
      <c r="B1280">
        <v>0</v>
      </c>
      <c r="C1280">
        <v>0</v>
      </c>
      <c r="D1280">
        <v>0</v>
      </c>
      <c r="E1280">
        <v>0</v>
      </c>
      <c r="F1280">
        <v>0</v>
      </c>
      <c r="G1280">
        <v>0</v>
      </c>
      <c r="H1280">
        <v>0</v>
      </c>
      <c r="I1280">
        <v>0</v>
      </c>
      <c r="J1280">
        <v>0</v>
      </c>
      <c r="K1280">
        <v>0</v>
      </c>
      <c r="L1280">
        <v>0</v>
      </c>
    </row>
    <row r="1281" spans="1:12" x14ac:dyDescent="0.3">
      <c r="A1281">
        <v>1000</v>
      </c>
      <c r="B1281">
        <v>0</v>
      </c>
      <c r="C1281">
        <v>0</v>
      </c>
      <c r="D1281">
        <v>0</v>
      </c>
      <c r="E1281">
        <v>0</v>
      </c>
      <c r="F1281">
        <v>0</v>
      </c>
      <c r="G1281">
        <v>0</v>
      </c>
      <c r="H1281">
        <v>0</v>
      </c>
      <c r="I1281">
        <v>0</v>
      </c>
      <c r="J1281">
        <v>0</v>
      </c>
      <c r="K1281">
        <v>0</v>
      </c>
      <c r="L1281">
        <v>0</v>
      </c>
    </row>
    <row r="1282" spans="1:12" x14ac:dyDescent="0.3">
      <c r="A1282">
        <v>1200</v>
      </c>
      <c r="B1282">
        <v>0</v>
      </c>
      <c r="C1282">
        <v>0</v>
      </c>
      <c r="D1282">
        <v>0</v>
      </c>
      <c r="E1282">
        <v>0</v>
      </c>
      <c r="F1282">
        <v>0</v>
      </c>
      <c r="G1282">
        <v>0</v>
      </c>
      <c r="H1282">
        <v>0</v>
      </c>
      <c r="I1282">
        <v>0</v>
      </c>
      <c r="J1282">
        <v>0</v>
      </c>
      <c r="K1282">
        <v>0</v>
      </c>
      <c r="L1282">
        <v>0</v>
      </c>
    </row>
    <row r="1283" spans="1:12" x14ac:dyDescent="0.3">
      <c r="A1283">
        <v>1400</v>
      </c>
      <c r="B1283">
        <v>0</v>
      </c>
      <c r="C1283">
        <v>0</v>
      </c>
      <c r="D1283">
        <v>0</v>
      </c>
      <c r="E1283">
        <v>0</v>
      </c>
      <c r="F1283">
        <v>0</v>
      </c>
      <c r="G1283">
        <v>0</v>
      </c>
      <c r="H1283">
        <v>0</v>
      </c>
      <c r="I1283">
        <v>0</v>
      </c>
      <c r="J1283">
        <v>0</v>
      </c>
      <c r="K1283">
        <v>0</v>
      </c>
      <c r="L1283">
        <v>0</v>
      </c>
    </row>
    <row r="1284" spans="1:12" x14ac:dyDescent="0.3">
      <c r="A1284">
        <v>1600</v>
      </c>
      <c r="B1284">
        <v>0</v>
      </c>
      <c r="C1284">
        <v>0</v>
      </c>
      <c r="D1284">
        <v>0</v>
      </c>
      <c r="E1284">
        <v>0</v>
      </c>
      <c r="F1284">
        <v>0</v>
      </c>
      <c r="G1284">
        <v>0</v>
      </c>
      <c r="H1284">
        <v>0</v>
      </c>
      <c r="I1284">
        <v>0</v>
      </c>
      <c r="J1284">
        <v>0</v>
      </c>
      <c r="K1284">
        <v>0</v>
      </c>
      <c r="L1284">
        <v>0</v>
      </c>
    </row>
    <row r="1285" spans="1:12" x14ac:dyDescent="0.3">
      <c r="A1285">
        <v>1800</v>
      </c>
      <c r="B1285">
        <v>0</v>
      </c>
      <c r="C1285">
        <v>0</v>
      </c>
      <c r="D1285">
        <v>0</v>
      </c>
      <c r="E1285">
        <v>0</v>
      </c>
      <c r="F1285">
        <v>0</v>
      </c>
      <c r="G1285">
        <v>0</v>
      </c>
      <c r="H1285">
        <v>0</v>
      </c>
      <c r="I1285">
        <v>0</v>
      </c>
      <c r="J1285">
        <v>0</v>
      </c>
      <c r="K1285">
        <v>0</v>
      </c>
      <c r="L1285">
        <v>0</v>
      </c>
    </row>
    <row r="1286" spans="1:12" x14ac:dyDescent="0.3">
      <c r="A1286">
        <v>2000</v>
      </c>
      <c r="B1286">
        <v>0</v>
      </c>
      <c r="C1286">
        <v>0</v>
      </c>
      <c r="D1286">
        <v>0</v>
      </c>
      <c r="E1286">
        <v>0</v>
      </c>
      <c r="F1286">
        <v>0</v>
      </c>
      <c r="G1286">
        <v>0</v>
      </c>
      <c r="H1286">
        <v>0</v>
      </c>
      <c r="I1286">
        <v>0</v>
      </c>
      <c r="J1286">
        <v>0</v>
      </c>
      <c r="K1286">
        <v>0</v>
      </c>
      <c r="L1286">
        <v>0</v>
      </c>
    </row>
    <row r="1287" spans="1:12" x14ac:dyDescent="0.3">
      <c r="A1287">
        <v>2200</v>
      </c>
      <c r="B1287">
        <v>0</v>
      </c>
      <c r="C1287">
        <v>0</v>
      </c>
      <c r="D1287">
        <v>0</v>
      </c>
      <c r="E1287">
        <v>0</v>
      </c>
      <c r="F1287">
        <v>0</v>
      </c>
      <c r="G1287">
        <v>0</v>
      </c>
      <c r="H1287">
        <v>0</v>
      </c>
      <c r="I1287">
        <v>0</v>
      </c>
      <c r="J1287">
        <v>0</v>
      </c>
      <c r="K1287">
        <v>0</v>
      </c>
      <c r="L1287">
        <v>0</v>
      </c>
    </row>
    <row r="1288" spans="1:12" x14ac:dyDescent="0.3">
      <c r="A1288">
        <v>2400</v>
      </c>
      <c r="B1288">
        <v>0</v>
      </c>
      <c r="C1288">
        <v>0</v>
      </c>
      <c r="D1288">
        <v>0</v>
      </c>
      <c r="E1288">
        <v>0</v>
      </c>
      <c r="F1288">
        <v>0</v>
      </c>
      <c r="G1288">
        <v>0</v>
      </c>
      <c r="H1288">
        <v>0</v>
      </c>
      <c r="I1288">
        <v>0</v>
      </c>
      <c r="J1288">
        <v>0</v>
      </c>
      <c r="K1288">
        <v>0</v>
      </c>
      <c r="L1288">
        <v>0</v>
      </c>
    </row>
    <row r="1289" spans="1:12" x14ac:dyDescent="0.3">
      <c r="A1289">
        <v>2600</v>
      </c>
      <c r="B1289">
        <v>0</v>
      </c>
      <c r="C1289">
        <v>0</v>
      </c>
      <c r="D1289">
        <v>0</v>
      </c>
      <c r="E1289">
        <v>0</v>
      </c>
      <c r="F1289">
        <v>0</v>
      </c>
      <c r="G1289">
        <v>0</v>
      </c>
      <c r="H1289">
        <v>0</v>
      </c>
      <c r="I1289">
        <v>0</v>
      </c>
      <c r="J1289">
        <v>0</v>
      </c>
      <c r="K1289">
        <v>0</v>
      </c>
      <c r="L1289">
        <v>0</v>
      </c>
    </row>
    <row r="1290" spans="1:12" x14ac:dyDescent="0.3">
      <c r="A1290">
        <v>2800</v>
      </c>
      <c r="B1290">
        <v>0</v>
      </c>
      <c r="C1290">
        <v>0</v>
      </c>
      <c r="D1290">
        <v>0</v>
      </c>
      <c r="E1290">
        <v>0</v>
      </c>
      <c r="F1290">
        <v>0</v>
      </c>
      <c r="G1290">
        <v>0</v>
      </c>
      <c r="H1290">
        <v>0</v>
      </c>
      <c r="I1290">
        <v>0</v>
      </c>
      <c r="J1290">
        <v>0</v>
      </c>
      <c r="K1290">
        <v>0</v>
      </c>
      <c r="L1290">
        <v>0</v>
      </c>
    </row>
    <row r="1291" spans="1:12" x14ac:dyDescent="0.3">
      <c r="A1291">
        <v>3000</v>
      </c>
      <c r="B1291">
        <v>0</v>
      </c>
      <c r="C1291">
        <v>0</v>
      </c>
      <c r="D1291">
        <v>0</v>
      </c>
      <c r="E1291">
        <v>0</v>
      </c>
      <c r="F1291">
        <v>0</v>
      </c>
      <c r="G1291">
        <v>0</v>
      </c>
      <c r="H1291">
        <v>0</v>
      </c>
      <c r="I1291">
        <v>0</v>
      </c>
      <c r="J1291">
        <v>0</v>
      </c>
      <c r="K1291">
        <v>0</v>
      </c>
      <c r="L1291">
        <v>0</v>
      </c>
    </row>
    <row r="1293" spans="1:12" x14ac:dyDescent="0.3">
      <c r="A1293" t="s">
        <v>159</v>
      </c>
      <c r="B1293" t="s">
        <v>160</v>
      </c>
    </row>
    <row r="1294" spans="1:12" x14ac:dyDescent="0.3">
      <c r="A1294" t="s">
        <v>3</v>
      </c>
      <c r="B1294" t="s">
        <v>16</v>
      </c>
    </row>
    <row r="1295" spans="1:12" x14ac:dyDescent="0.3">
      <c r="A1295">
        <v>1</v>
      </c>
      <c r="B1295">
        <v>0</v>
      </c>
    </row>
    <row r="1296" spans="1:12" x14ac:dyDescent="0.3">
      <c r="A1296">
        <v>2</v>
      </c>
      <c r="B1296">
        <v>1.0190220000000001</v>
      </c>
    </row>
    <row r="1297" spans="1:2" x14ac:dyDescent="0.3">
      <c r="A1297">
        <v>3</v>
      </c>
      <c r="B1297">
        <v>1.9701090000000001</v>
      </c>
    </row>
    <row r="1298" spans="1:2" x14ac:dyDescent="0.3">
      <c r="A1298">
        <v>4</v>
      </c>
      <c r="B1298">
        <v>5.0271739999999996</v>
      </c>
    </row>
    <row r="1299" spans="1:2" x14ac:dyDescent="0.3">
      <c r="A1299">
        <v>5</v>
      </c>
      <c r="B1299">
        <v>8.0163049999999991</v>
      </c>
    </row>
    <row r="1300" spans="1:2" x14ac:dyDescent="0.3">
      <c r="A1300">
        <v>6</v>
      </c>
      <c r="B1300">
        <v>12.024457</v>
      </c>
    </row>
    <row r="1301" spans="1:2" x14ac:dyDescent="0.3">
      <c r="A1301">
        <v>7</v>
      </c>
      <c r="B1301">
        <v>15.013586999999999</v>
      </c>
    </row>
    <row r="1302" spans="1:2" x14ac:dyDescent="0.3">
      <c r="A1302">
        <v>8</v>
      </c>
      <c r="B1302">
        <v>19.972826000000001</v>
      </c>
    </row>
    <row r="1303" spans="1:2" x14ac:dyDescent="0.3">
      <c r="A1303">
        <v>9</v>
      </c>
      <c r="B1303">
        <v>25.000001000000001</v>
      </c>
    </row>
    <row r="1304" spans="1:2" x14ac:dyDescent="0.3">
      <c r="A1304">
        <v>10</v>
      </c>
      <c r="B1304">
        <v>30.027175</v>
      </c>
    </row>
    <row r="1305" spans="1:2" x14ac:dyDescent="0.3">
      <c r="A1305">
        <v>11</v>
      </c>
      <c r="B1305">
        <v>44.972827000000002</v>
      </c>
    </row>
    <row r="1307" spans="1:2" x14ac:dyDescent="0.3">
      <c r="A1307" t="s">
        <v>161</v>
      </c>
      <c r="B1307" t="s">
        <v>162</v>
      </c>
    </row>
    <row r="1308" spans="1:2" x14ac:dyDescent="0.3">
      <c r="A1308" t="s">
        <v>3</v>
      </c>
      <c r="B1308" t="s">
        <v>19</v>
      </c>
    </row>
    <row r="1309" spans="1:2" x14ac:dyDescent="0.3">
      <c r="A1309">
        <v>1</v>
      </c>
      <c r="B1309">
        <v>8.9792000000000005</v>
      </c>
    </row>
    <row r="1310" spans="1:2" x14ac:dyDescent="0.3">
      <c r="A1310">
        <v>2</v>
      </c>
      <c r="B1310">
        <v>14.9816</v>
      </c>
    </row>
    <row r="1311" spans="1:2" x14ac:dyDescent="0.3">
      <c r="A1311">
        <v>3</v>
      </c>
      <c r="B1311">
        <v>20.007999999999999</v>
      </c>
    </row>
    <row r="1312" spans="1:2" x14ac:dyDescent="0.3">
      <c r="A1312">
        <v>4</v>
      </c>
      <c r="B1312">
        <v>24.985600000000002</v>
      </c>
    </row>
    <row r="1313" spans="1:10" x14ac:dyDescent="0.3">
      <c r="A1313">
        <v>5</v>
      </c>
      <c r="B1313">
        <v>30.012</v>
      </c>
    </row>
    <row r="1314" spans="1:10" x14ac:dyDescent="0.3">
      <c r="A1314">
        <v>6</v>
      </c>
      <c r="B1314">
        <v>40.015999999999998</v>
      </c>
    </row>
    <row r="1315" spans="1:10" x14ac:dyDescent="0.3">
      <c r="A1315">
        <v>7</v>
      </c>
      <c r="B1315">
        <v>50.02</v>
      </c>
    </row>
    <row r="1316" spans="1:10" x14ac:dyDescent="0.3">
      <c r="A1316">
        <v>8</v>
      </c>
      <c r="B1316">
        <v>99.991200000000006</v>
      </c>
    </row>
    <row r="1317" spans="1:10" x14ac:dyDescent="0.3">
      <c r="A1317">
        <v>9</v>
      </c>
      <c r="B1317">
        <v>160.01519999999999</v>
      </c>
    </row>
    <row r="1319" spans="1:10" x14ac:dyDescent="0.3">
      <c r="A1319" t="s">
        <v>163</v>
      </c>
      <c r="B1319" t="s">
        <v>164</v>
      </c>
    </row>
    <row r="1320" spans="1:10" x14ac:dyDescent="0.3">
      <c r="B1320" t="s">
        <v>25</v>
      </c>
    </row>
    <row r="1321" spans="1:10" x14ac:dyDescent="0.3">
      <c r="A1321" t="s">
        <v>26</v>
      </c>
      <c r="B1321">
        <v>9</v>
      </c>
      <c r="C1321">
        <v>15</v>
      </c>
      <c r="D1321">
        <v>20</v>
      </c>
      <c r="E1321">
        <v>25</v>
      </c>
      <c r="F1321">
        <v>30</v>
      </c>
      <c r="G1321">
        <v>40</v>
      </c>
      <c r="H1321">
        <v>50</v>
      </c>
      <c r="I1321">
        <v>100</v>
      </c>
      <c r="J1321">
        <v>160</v>
      </c>
    </row>
    <row r="1322" spans="1:10" x14ac:dyDescent="0.3">
      <c r="A1322">
        <v>0</v>
      </c>
      <c r="B1322">
        <v>0</v>
      </c>
      <c r="C1322">
        <v>0</v>
      </c>
      <c r="D1322">
        <v>0</v>
      </c>
      <c r="E1322">
        <v>0</v>
      </c>
      <c r="F1322">
        <v>0</v>
      </c>
      <c r="G1322">
        <v>0</v>
      </c>
      <c r="H1322">
        <v>0</v>
      </c>
      <c r="I1322">
        <v>0</v>
      </c>
      <c r="J1322">
        <v>0</v>
      </c>
    </row>
    <row r="1323" spans="1:10" x14ac:dyDescent="0.3">
      <c r="A1323">
        <v>1</v>
      </c>
      <c r="B1323">
        <v>0</v>
      </c>
      <c r="C1323">
        <v>590</v>
      </c>
      <c r="D1323">
        <v>407.2</v>
      </c>
      <c r="E1323">
        <v>287.2</v>
      </c>
      <c r="F1323">
        <v>259.2</v>
      </c>
      <c r="G1323">
        <v>160</v>
      </c>
      <c r="H1323">
        <v>160</v>
      </c>
      <c r="I1323">
        <v>160</v>
      </c>
      <c r="J1323">
        <v>160</v>
      </c>
    </row>
    <row r="1324" spans="1:10" x14ac:dyDescent="0.3">
      <c r="A1324">
        <v>2</v>
      </c>
      <c r="B1324">
        <v>0</v>
      </c>
      <c r="C1324">
        <v>784</v>
      </c>
      <c r="D1324">
        <v>513.20000000000005</v>
      </c>
      <c r="E1324">
        <v>378</v>
      </c>
      <c r="F1324">
        <v>333.2</v>
      </c>
      <c r="G1324">
        <v>264</v>
      </c>
      <c r="H1324">
        <v>213.2</v>
      </c>
      <c r="I1324">
        <v>160</v>
      </c>
      <c r="J1324">
        <v>160</v>
      </c>
    </row>
    <row r="1325" spans="1:10" x14ac:dyDescent="0.3">
      <c r="A1325">
        <v>5</v>
      </c>
      <c r="B1325">
        <v>0</v>
      </c>
      <c r="C1325">
        <v>1092</v>
      </c>
      <c r="D1325">
        <v>732</v>
      </c>
      <c r="E1325">
        <v>581.20000000000005</v>
      </c>
      <c r="F1325">
        <v>482</v>
      </c>
      <c r="G1325">
        <v>373.2</v>
      </c>
      <c r="H1325">
        <v>312</v>
      </c>
      <c r="I1325">
        <v>227.2</v>
      </c>
      <c r="J1325">
        <v>213.2</v>
      </c>
    </row>
    <row r="1326" spans="1:10" x14ac:dyDescent="0.3">
      <c r="A1326">
        <v>8</v>
      </c>
      <c r="B1326">
        <v>0</v>
      </c>
      <c r="C1326">
        <v>1289.2</v>
      </c>
      <c r="D1326">
        <v>883.2</v>
      </c>
      <c r="E1326">
        <v>704</v>
      </c>
      <c r="F1326">
        <v>595.20000000000005</v>
      </c>
      <c r="G1326">
        <v>457.2</v>
      </c>
      <c r="H1326">
        <v>383.2</v>
      </c>
      <c r="I1326">
        <v>261.2</v>
      </c>
      <c r="J1326">
        <v>231.2</v>
      </c>
    </row>
    <row r="1327" spans="1:10" x14ac:dyDescent="0.3">
      <c r="A1327">
        <v>12</v>
      </c>
      <c r="B1327">
        <v>0</v>
      </c>
      <c r="C1327">
        <v>1496</v>
      </c>
      <c r="D1327">
        <v>1050</v>
      </c>
      <c r="E1327">
        <v>837.2</v>
      </c>
      <c r="F1327">
        <v>712</v>
      </c>
      <c r="G1327">
        <v>560</v>
      </c>
      <c r="H1327">
        <v>460</v>
      </c>
      <c r="I1327">
        <v>315.2</v>
      </c>
      <c r="J1327">
        <v>258</v>
      </c>
    </row>
    <row r="1328" spans="1:10" x14ac:dyDescent="0.3">
      <c r="A1328">
        <v>15</v>
      </c>
      <c r="B1328">
        <v>0</v>
      </c>
      <c r="C1328">
        <v>1615.2</v>
      </c>
      <c r="D1328">
        <v>1159.2</v>
      </c>
      <c r="E1328">
        <v>929.2</v>
      </c>
      <c r="F1328">
        <v>790</v>
      </c>
      <c r="G1328">
        <v>621.20000000000005</v>
      </c>
      <c r="H1328">
        <v>526</v>
      </c>
      <c r="I1328">
        <v>348</v>
      </c>
      <c r="J1328">
        <v>280</v>
      </c>
    </row>
    <row r="1329" spans="1:10" x14ac:dyDescent="0.3">
      <c r="A1329">
        <v>20</v>
      </c>
      <c r="B1329">
        <v>0</v>
      </c>
      <c r="C1329">
        <v>1819.2</v>
      </c>
      <c r="D1329">
        <v>1323.2</v>
      </c>
      <c r="E1329">
        <v>1063.2</v>
      </c>
      <c r="F1329">
        <v>911.2</v>
      </c>
      <c r="G1329">
        <v>720</v>
      </c>
      <c r="H1329">
        <v>604</v>
      </c>
      <c r="I1329">
        <v>381.2</v>
      </c>
      <c r="J1329">
        <v>329.2</v>
      </c>
    </row>
    <row r="1330" spans="1:10" x14ac:dyDescent="0.3">
      <c r="A1330">
        <v>25</v>
      </c>
      <c r="B1330">
        <v>0</v>
      </c>
      <c r="C1330">
        <v>2038</v>
      </c>
      <c r="D1330">
        <v>1477.2</v>
      </c>
      <c r="E1330">
        <v>1195.2</v>
      </c>
      <c r="F1330">
        <v>1023.2</v>
      </c>
      <c r="G1330">
        <v>817.2</v>
      </c>
      <c r="H1330">
        <v>690</v>
      </c>
      <c r="I1330">
        <v>424</v>
      </c>
      <c r="J1330">
        <v>364</v>
      </c>
    </row>
    <row r="1331" spans="1:10" x14ac:dyDescent="0.3">
      <c r="A1331">
        <v>30</v>
      </c>
      <c r="B1331">
        <v>0</v>
      </c>
      <c r="C1331">
        <v>2244</v>
      </c>
      <c r="D1331">
        <v>1646</v>
      </c>
      <c r="E1331">
        <v>1359.2</v>
      </c>
      <c r="F1331">
        <v>1165.2</v>
      </c>
      <c r="G1331">
        <v>935.2</v>
      </c>
      <c r="H1331">
        <v>775.2</v>
      </c>
      <c r="I1331">
        <v>486</v>
      </c>
      <c r="J1331">
        <v>386</v>
      </c>
    </row>
    <row r="1332" spans="1:10" x14ac:dyDescent="0.3">
      <c r="A1332">
        <v>45</v>
      </c>
      <c r="B1332">
        <v>0</v>
      </c>
      <c r="C1332">
        <v>2937.2</v>
      </c>
      <c r="D1332">
        <v>2314</v>
      </c>
      <c r="E1332">
        <v>1954</v>
      </c>
      <c r="F1332">
        <v>1728</v>
      </c>
      <c r="G1332">
        <v>1420</v>
      </c>
      <c r="H1332">
        <v>1226</v>
      </c>
      <c r="I1332">
        <v>737.2</v>
      </c>
      <c r="J1332">
        <v>481.2</v>
      </c>
    </row>
    <row r="1334" spans="1:10" x14ac:dyDescent="0.3">
      <c r="A1334" t="s">
        <v>165</v>
      </c>
      <c r="B1334" t="s">
        <v>166</v>
      </c>
    </row>
    <row r="1335" spans="1:10" x14ac:dyDescent="0.3">
      <c r="A1335" t="s">
        <v>3</v>
      </c>
      <c r="B1335" t="s">
        <v>143</v>
      </c>
    </row>
    <row r="1336" spans="1:10" x14ac:dyDescent="0.3">
      <c r="A1336">
        <v>1</v>
      </c>
      <c r="B1336">
        <v>0</v>
      </c>
    </row>
    <row r="1337" spans="1:10" x14ac:dyDescent="0.3">
      <c r="A1337">
        <v>2</v>
      </c>
      <c r="B1337">
        <v>0.49218699999999999</v>
      </c>
    </row>
    <row r="1338" spans="1:10" x14ac:dyDescent="0.3">
      <c r="A1338">
        <v>3</v>
      </c>
      <c r="B1338">
        <v>0.984375</v>
      </c>
    </row>
    <row r="1339" spans="1:10" x14ac:dyDescent="0.3">
      <c r="A1339">
        <v>4</v>
      </c>
      <c r="B1339">
        <v>1.4765619999999999</v>
      </c>
    </row>
    <row r="1340" spans="1:10" x14ac:dyDescent="0.3">
      <c r="A1340">
        <v>5</v>
      </c>
      <c r="B1340">
        <v>2.4531239999999999</v>
      </c>
    </row>
    <row r="1341" spans="1:10" x14ac:dyDescent="0.3">
      <c r="A1341">
        <v>6</v>
      </c>
      <c r="B1341">
        <v>4.9140610000000002</v>
      </c>
    </row>
    <row r="1342" spans="1:10" x14ac:dyDescent="0.3">
      <c r="A1342">
        <v>7</v>
      </c>
      <c r="B1342">
        <v>7.3671860000000002</v>
      </c>
    </row>
    <row r="1343" spans="1:10" x14ac:dyDescent="0.3">
      <c r="A1343">
        <v>8</v>
      </c>
      <c r="B1343">
        <v>9.8203099999999992</v>
      </c>
    </row>
    <row r="1344" spans="1:10" x14ac:dyDescent="0.3">
      <c r="A1344">
        <v>9</v>
      </c>
      <c r="B1344">
        <v>14.734370999999999</v>
      </c>
    </row>
    <row r="1345" spans="1:2" x14ac:dyDescent="0.3">
      <c r="A1345">
        <v>10</v>
      </c>
      <c r="B1345">
        <v>19.648432</v>
      </c>
    </row>
    <row r="1346" spans="1:2" x14ac:dyDescent="0.3">
      <c r="A1346">
        <v>11</v>
      </c>
      <c r="B1346">
        <v>21.609369000000001</v>
      </c>
    </row>
    <row r="1347" spans="1:2" x14ac:dyDescent="0.3">
      <c r="A1347">
        <v>12</v>
      </c>
      <c r="B1347">
        <v>28.976555000000001</v>
      </c>
    </row>
    <row r="1348" spans="1:2" x14ac:dyDescent="0.3">
      <c r="A1348">
        <v>13</v>
      </c>
      <c r="B1348">
        <v>30.453116999999999</v>
      </c>
    </row>
    <row r="1349" spans="1:2" x14ac:dyDescent="0.3">
      <c r="A1349">
        <v>14</v>
      </c>
      <c r="B1349">
        <v>32.414054</v>
      </c>
    </row>
    <row r="1351" spans="1:2" x14ac:dyDescent="0.3">
      <c r="A1351" t="s">
        <v>167</v>
      </c>
      <c r="B1351" t="s">
        <v>168</v>
      </c>
    </row>
    <row r="1352" spans="1:2" x14ac:dyDescent="0.3">
      <c r="A1352" t="s">
        <v>3</v>
      </c>
      <c r="B1352" t="s">
        <v>6</v>
      </c>
    </row>
    <row r="1353" spans="1:2" x14ac:dyDescent="0.3">
      <c r="A1353">
        <v>1</v>
      </c>
      <c r="B1353">
        <v>475</v>
      </c>
    </row>
    <row r="1354" spans="1:2" x14ac:dyDescent="0.3">
      <c r="A1354">
        <v>2</v>
      </c>
      <c r="B1354">
        <v>500</v>
      </c>
    </row>
    <row r="1355" spans="1:2" x14ac:dyDescent="0.3">
      <c r="A1355">
        <v>3</v>
      </c>
      <c r="B1355">
        <v>650</v>
      </c>
    </row>
    <row r="1356" spans="1:2" x14ac:dyDescent="0.3">
      <c r="A1356">
        <v>4</v>
      </c>
      <c r="B1356">
        <v>750</v>
      </c>
    </row>
    <row r="1357" spans="1:2" x14ac:dyDescent="0.3">
      <c r="A1357">
        <v>5</v>
      </c>
      <c r="B1357">
        <v>1000</v>
      </c>
    </row>
    <row r="1358" spans="1:2" x14ac:dyDescent="0.3">
      <c r="A1358">
        <v>6</v>
      </c>
      <c r="B1358">
        <v>1200</v>
      </c>
    </row>
    <row r="1359" spans="1:2" x14ac:dyDescent="0.3">
      <c r="A1359">
        <v>7</v>
      </c>
      <c r="B1359">
        <v>1300</v>
      </c>
    </row>
    <row r="1360" spans="1:2" x14ac:dyDescent="0.3">
      <c r="A1360">
        <v>8</v>
      </c>
      <c r="B1360">
        <v>1400</v>
      </c>
    </row>
    <row r="1361" spans="1:2" x14ac:dyDescent="0.3">
      <c r="A1361">
        <v>9</v>
      </c>
      <c r="B1361">
        <v>1600</v>
      </c>
    </row>
    <row r="1362" spans="1:2" x14ac:dyDescent="0.3">
      <c r="A1362">
        <v>10</v>
      </c>
      <c r="B1362">
        <v>1800</v>
      </c>
    </row>
    <row r="1363" spans="1:2" x14ac:dyDescent="0.3">
      <c r="A1363">
        <v>11</v>
      </c>
      <c r="B1363">
        <v>2000</v>
      </c>
    </row>
    <row r="1364" spans="1:2" x14ac:dyDescent="0.3">
      <c r="A1364">
        <v>12</v>
      </c>
      <c r="B1364">
        <v>2200</v>
      </c>
    </row>
    <row r="1365" spans="1:2" x14ac:dyDescent="0.3">
      <c r="A1365">
        <v>13</v>
      </c>
      <c r="B1365">
        <v>2400</v>
      </c>
    </row>
    <row r="1366" spans="1:2" x14ac:dyDescent="0.3">
      <c r="A1366">
        <v>14</v>
      </c>
      <c r="B1366">
        <v>2500</v>
      </c>
    </row>
    <row r="1367" spans="1:2" x14ac:dyDescent="0.3">
      <c r="A1367">
        <v>15</v>
      </c>
      <c r="B1367">
        <v>2600</v>
      </c>
    </row>
    <row r="1368" spans="1:2" x14ac:dyDescent="0.3">
      <c r="A1368">
        <v>16</v>
      </c>
      <c r="B1368">
        <v>2700</v>
      </c>
    </row>
    <row r="1369" spans="1:2" x14ac:dyDescent="0.3">
      <c r="A1369">
        <v>17</v>
      </c>
      <c r="B1369">
        <v>2800</v>
      </c>
    </row>
    <row r="1370" spans="1:2" x14ac:dyDescent="0.3">
      <c r="A1370">
        <v>18</v>
      </c>
      <c r="B1370">
        <v>3000</v>
      </c>
    </row>
    <row r="1371" spans="1:2" x14ac:dyDescent="0.3">
      <c r="A1371">
        <v>19</v>
      </c>
      <c r="B1371">
        <v>3250</v>
      </c>
    </row>
    <row r="1372" spans="1:2" x14ac:dyDescent="0.3">
      <c r="A1372">
        <v>20</v>
      </c>
      <c r="B1372">
        <v>3800</v>
      </c>
    </row>
    <row r="1373" spans="1:2" x14ac:dyDescent="0.3">
      <c r="A1373">
        <v>21</v>
      </c>
      <c r="B1373">
        <v>4200</v>
      </c>
    </row>
    <row r="1375" spans="1:2" x14ac:dyDescent="0.3">
      <c r="A1375" t="s">
        <v>169</v>
      </c>
      <c r="B1375" t="s">
        <v>170</v>
      </c>
    </row>
    <row r="1376" spans="1:2" x14ac:dyDescent="0.3">
      <c r="A1376" t="s">
        <v>3</v>
      </c>
      <c r="B1376" t="s">
        <v>6</v>
      </c>
    </row>
    <row r="1377" spans="1:2" x14ac:dyDescent="0.3">
      <c r="A1377">
        <v>1</v>
      </c>
      <c r="B1377">
        <v>600</v>
      </c>
    </row>
    <row r="1378" spans="1:2" x14ac:dyDescent="0.3">
      <c r="A1378">
        <v>2</v>
      </c>
      <c r="B1378">
        <v>650</v>
      </c>
    </row>
    <row r="1379" spans="1:2" x14ac:dyDescent="0.3">
      <c r="A1379">
        <v>3</v>
      </c>
      <c r="B1379">
        <v>700</v>
      </c>
    </row>
    <row r="1380" spans="1:2" x14ac:dyDescent="0.3">
      <c r="A1380">
        <v>4</v>
      </c>
      <c r="B1380">
        <v>800</v>
      </c>
    </row>
    <row r="1381" spans="1:2" x14ac:dyDescent="0.3">
      <c r="A1381">
        <v>5</v>
      </c>
      <c r="B1381">
        <v>900</v>
      </c>
    </row>
    <row r="1382" spans="1:2" x14ac:dyDescent="0.3">
      <c r="A1382">
        <v>6</v>
      </c>
      <c r="B1382">
        <v>1000</v>
      </c>
    </row>
    <row r="1383" spans="1:2" x14ac:dyDescent="0.3">
      <c r="A1383">
        <v>7</v>
      </c>
      <c r="B1383">
        <v>1200</v>
      </c>
    </row>
    <row r="1384" spans="1:2" x14ac:dyDescent="0.3">
      <c r="A1384">
        <v>8</v>
      </c>
      <c r="B1384">
        <v>1380</v>
      </c>
    </row>
    <row r="1385" spans="1:2" x14ac:dyDescent="0.3">
      <c r="A1385">
        <v>9</v>
      </c>
      <c r="B1385">
        <v>1600</v>
      </c>
    </row>
    <row r="1386" spans="1:2" x14ac:dyDescent="0.3">
      <c r="A1386">
        <v>10</v>
      </c>
      <c r="B1386">
        <v>1800</v>
      </c>
    </row>
    <row r="1387" spans="1:2" x14ac:dyDescent="0.3">
      <c r="A1387">
        <v>11</v>
      </c>
      <c r="B1387">
        <v>2000</v>
      </c>
    </row>
    <row r="1388" spans="1:2" x14ac:dyDescent="0.3">
      <c r="A1388">
        <v>12</v>
      </c>
      <c r="B1388">
        <v>2200</v>
      </c>
    </row>
    <row r="1389" spans="1:2" x14ac:dyDescent="0.3">
      <c r="A1389">
        <v>13</v>
      </c>
      <c r="B1389">
        <v>2400</v>
      </c>
    </row>
    <row r="1390" spans="1:2" x14ac:dyDescent="0.3">
      <c r="A1390">
        <v>14</v>
      </c>
      <c r="B1390">
        <v>2600</v>
      </c>
    </row>
    <row r="1391" spans="1:2" x14ac:dyDescent="0.3">
      <c r="A1391">
        <v>15</v>
      </c>
      <c r="B1391">
        <v>2800</v>
      </c>
    </row>
    <row r="1392" spans="1:2" x14ac:dyDescent="0.3">
      <c r="A1392">
        <v>16</v>
      </c>
      <c r="B1392">
        <v>2900</v>
      </c>
    </row>
    <row r="1393" spans="1:2" x14ac:dyDescent="0.3">
      <c r="A1393">
        <v>17</v>
      </c>
      <c r="B1393">
        <v>3000</v>
      </c>
    </row>
    <row r="1394" spans="1:2" x14ac:dyDescent="0.3">
      <c r="A1394">
        <v>18</v>
      </c>
      <c r="B1394">
        <v>3200</v>
      </c>
    </row>
    <row r="1395" spans="1:2" x14ac:dyDescent="0.3">
      <c r="A1395">
        <v>19</v>
      </c>
      <c r="B1395">
        <v>3250</v>
      </c>
    </row>
    <row r="1396" spans="1:2" x14ac:dyDescent="0.3">
      <c r="A1396">
        <v>20</v>
      </c>
      <c r="B1396">
        <v>3600</v>
      </c>
    </row>
    <row r="1397" spans="1:2" x14ac:dyDescent="0.3">
      <c r="A1397">
        <v>21</v>
      </c>
      <c r="B1397">
        <v>4000</v>
      </c>
    </row>
    <row r="1399" spans="1:2" x14ac:dyDescent="0.3">
      <c r="A1399" t="s">
        <v>171</v>
      </c>
      <c r="B1399" t="s">
        <v>172</v>
      </c>
    </row>
    <row r="1400" spans="1:2" x14ac:dyDescent="0.3">
      <c r="A1400" t="s">
        <v>3</v>
      </c>
      <c r="B1400" t="s">
        <v>143</v>
      </c>
    </row>
    <row r="1401" spans="1:2" x14ac:dyDescent="0.3">
      <c r="A1401">
        <v>1</v>
      </c>
      <c r="B1401">
        <v>0</v>
      </c>
    </row>
    <row r="1402" spans="1:2" x14ac:dyDescent="0.3">
      <c r="A1402">
        <v>2</v>
      </c>
      <c r="B1402">
        <v>9.3281229999999997</v>
      </c>
    </row>
    <row r="1403" spans="1:2" x14ac:dyDescent="0.3">
      <c r="A1403">
        <v>3</v>
      </c>
      <c r="B1403">
        <v>10.507809999999999</v>
      </c>
    </row>
    <row r="1404" spans="1:2" x14ac:dyDescent="0.3">
      <c r="A1404">
        <v>4</v>
      </c>
      <c r="B1404">
        <v>11.789059</v>
      </c>
    </row>
    <row r="1405" spans="1:2" x14ac:dyDescent="0.3">
      <c r="A1405">
        <v>5</v>
      </c>
      <c r="B1405">
        <v>13.210934</v>
      </c>
    </row>
    <row r="1406" spans="1:2" x14ac:dyDescent="0.3">
      <c r="A1406">
        <v>6</v>
      </c>
      <c r="B1406">
        <v>14.492184</v>
      </c>
    </row>
    <row r="1408" spans="1:2" x14ac:dyDescent="0.3">
      <c r="A1408" t="s">
        <v>1203</v>
      </c>
      <c r="B1408" t="s">
        <v>173</v>
      </c>
    </row>
    <row r="1409" spans="1:15" x14ac:dyDescent="0.3">
      <c r="B1409" t="s">
        <v>146</v>
      </c>
    </row>
    <row r="1410" spans="1:15" x14ac:dyDescent="0.3">
      <c r="A1410" t="s">
        <v>22</v>
      </c>
      <c r="B1410">
        <v>0</v>
      </c>
      <c r="C1410">
        <v>0.5</v>
      </c>
      <c r="D1410">
        <v>1</v>
      </c>
      <c r="E1410">
        <v>1.5</v>
      </c>
      <c r="F1410">
        <v>2.5</v>
      </c>
      <c r="G1410">
        <v>4.9000000000000004</v>
      </c>
      <c r="H1410">
        <v>7.4</v>
      </c>
      <c r="I1410">
        <v>9.8000000000000007</v>
      </c>
      <c r="J1410">
        <v>14.7</v>
      </c>
      <c r="K1410">
        <v>19.600000000000001</v>
      </c>
      <c r="L1410">
        <v>21.6</v>
      </c>
      <c r="M1410">
        <v>29</v>
      </c>
      <c r="N1410">
        <v>30.5</v>
      </c>
      <c r="O1410">
        <v>32.4</v>
      </c>
    </row>
    <row r="1411" spans="1:15" x14ac:dyDescent="0.3">
      <c r="A1411">
        <v>475</v>
      </c>
      <c r="B1411">
        <v>0</v>
      </c>
      <c r="C1411">
        <v>0</v>
      </c>
      <c r="D1411">
        <v>0</v>
      </c>
      <c r="E1411">
        <v>0</v>
      </c>
      <c r="F1411">
        <v>0</v>
      </c>
      <c r="G1411">
        <v>0</v>
      </c>
      <c r="H1411">
        <v>0</v>
      </c>
      <c r="I1411">
        <v>0</v>
      </c>
      <c r="J1411">
        <v>0</v>
      </c>
      <c r="K1411">
        <v>0</v>
      </c>
      <c r="L1411">
        <v>0</v>
      </c>
      <c r="M1411">
        <v>0</v>
      </c>
      <c r="N1411">
        <v>0</v>
      </c>
      <c r="O1411">
        <v>0</v>
      </c>
    </row>
    <row r="1412" spans="1:15" x14ac:dyDescent="0.3">
      <c r="A1412">
        <v>500</v>
      </c>
      <c r="B1412">
        <v>62.975544999999997</v>
      </c>
      <c r="C1412">
        <v>72.418480000000002</v>
      </c>
      <c r="D1412">
        <v>77.309783999999993</v>
      </c>
      <c r="E1412">
        <v>85.190218999999999</v>
      </c>
      <c r="F1412">
        <v>99.592393000000001</v>
      </c>
      <c r="G1412">
        <v>99.592393000000001</v>
      </c>
      <c r="H1412">
        <v>99.592393000000001</v>
      </c>
      <c r="I1412">
        <v>99.592393000000001</v>
      </c>
      <c r="J1412">
        <v>99.592393000000001</v>
      </c>
      <c r="K1412">
        <v>99.592393000000001</v>
      </c>
      <c r="L1412">
        <v>99.592393000000001</v>
      </c>
      <c r="M1412">
        <v>144.97282899999999</v>
      </c>
      <c r="N1412">
        <v>144.97282899999999</v>
      </c>
      <c r="O1412">
        <v>144.97282899999999</v>
      </c>
    </row>
    <row r="1413" spans="1:15" x14ac:dyDescent="0.3">
      <c r="A1413">
        <v>650</v>
      </c>
      <c r="B1413">
        <v>59.986414000000003</v>
      </c>
      <c r="C1413">
        <v>69.972828000000007</v>
      </c>
      <c r="D1413">
        <v>83.016306</v>
      </c>
      <c r="E1413">
        <v>89.605980000000002</v>
      </c>
      <c r="F1413">
        <v>97.486414999999994</v>
      </c>
      <c r="G1413">
        <v>108.016307</v>
      </c>
      <c r="H1413">
        <v>116.983698</v>
      </c>
      <c r="I1413">
        <v>124.796198</v>
      </c>
      <c r="J1413">
        <v>130.02717699999999</v>
      </c>
      <c r="K1413">
        <v>144.97282899999999</v>
      </c>
      <c r="L1413">
        <v>144.97282899999999</v>
      </c>
      <c r="M1413">
        <v>144.97282899999999</v>
      </c>
      <c r="N1413">
        <v>144.97282899999999</v>
      </c>
      <c r="O1413">
        <v>144.97282899999999</v>
      </c>
    </row>
    <row r="1414" spans="1:15" x14ac:dyDescent="0.3">
      <c r="A1414">
        <v>750</v>
      </c>
      <c r="B1414">
        <v>55.978262000000001</v>
      </c>
      <c r="C1414">
        <v>69.972828000000007</v>
      </c>
      <c r="D1414">
        <v>72.010870999999995</v>
      </c>
      <c r="E1414">
        <v>83.016306</v>
      </c>
      <c r="F1414">
        <v>100.00000199999999</v>
      </c>
      <c r="G1414">
        <v>108.49185</v>
      </c>
      <c r="H1414">
        <v>116.71195899999999</v>
      </c>
      <c r="I1414">
        <v>123.097829</v>
      </c>
      <c r="J1414">
        <v>130.02717699999999</v>
      </c>
      <c r="K1414">
        <v>144.97282899999999</v>
      </c>
      <c r="L1414">
        <v>144.97282899999999</v>
      </c>
      <c r="M1414">
        <v>144.97282899999999</v>
      </c>
      <c r="N1414">
        <v>144.97282899999999</v>
      </c>
      <c r="O1414">
        <v>144.97282899999999</v>
      </c>
    </row>
    <row r="1415" spans="1:15" x14ac:dyDescent="0.3">
      <c r="A1415">
        <v>1000</v>
      </c>
      <c r="B1415">
        <v>55.027175</v>
      </c>
      <c r="C1415">
        <v>69.972828000000007</v>
      </c>
      <c r="D1415">
        <v>70.991849000000002</v>
      </c>
      <c r="E1415">
        <v>75.000001999999995</v>
      </c>
      <c r="F1415">
        <v>90.013588999999996</v>
      </c>
      <c r="G1415">
        <v>105.027176</v>
      </c>
      <c r="H1415">
        <v>119.021742</v>
      </c>
      <c r="I1415">
        <v>130.91032899999999</v>
      </c>
      <c r="J1415">
        <v>130.02717699999999</v>
      </c>
      <c r="K1415">
        <v>144.97282899999999</v>
      </c>
      <c r="L1415">
        <v>144.97282899999999</v>
      </c>
      <c r="M1415">
        <v>144.97282899999999</v>
      </c>
      <c r="N1415">
        <v>144.97282899999999</v>
      </c>
      <c r="O1415">
        <v>144.97282899999999</v>
      </c>
    </row>
    <row r="1416" spans="1:15" x14ac:dyDescent="0.3">
      <c r="A1416">
        <v>1200</v>
      </c>
      <c r="B1416">
        <v>55.027175</v>
      </c>
      <c r="C1416">
        <v>69.972828000000007</v>
      </c>
      <c r="D1416">
        <v>70.991849000000002</v>
      </c>
      <c r="E1416">
        <v>72.010870999999995</v>
      </c>
      <c r="F1416">
        <v>76.970110000000005</v>
      </c>
      <c r="G1416">
        <v>94.972828000000007</v>
      </c>
      <c r="H1416">
        <v>109.98641499999999</v>
      </c>
      <c r="I1416">
        <v>119.633155</v>
      </c>
      <c r="J1416">
        <v>132.13315499999999</v>
      </c>
      <c r="K1416">
        <v>140.421199</v>
      </c>
      <c r="L1416">
        <v>144.97282899999999</v>
      </c>
      <c r="M1416">
        <v>144.97282899999999</v>
      </c>
      <c r="N1416">
        <v>144.97282899999999</v>
      </c>
      <c r="O1416">
        <v>144.97282899999999</v>
      </c>
    </row>
    <row r="1417" spans="1:15" x14ac:dyDescent="0.3">
      <c r="A1417">
        <v>1300</v>
      </c>
      <c r="B1417">
        <v>55.027175</v>
      </c>
      <c r="C1417">
        <v>62.975544999999997</v>
      </c>
      <c r="D1417">
        <v>72.010870999999995</v>
      </c>
      <c r="E1417">
        <v>72.010870999999995</v>
      </c>
      <c r="F1417">
        <v>76.019023000000004</v>
      </c>
      <c r="G1417">
        <v>91.032611000000003</v>
      </c>
      <c r="H1417">
        <v>105.027176</v>
      </c>
      <c r="I1417">
        <v>119.972829</v>
      </c>
      <c r="J1417">
        <v>130.02717699999999</v>
      </c>
      <c r="K1417">
        <v>139.19837200000001</v>
      </c>
      <c r="L1417">
        <v>144.97282899999999</v>
      </c>
      <c r="M1417">
        <v>144.97282899999999</v>
      </c>
      <c r="N1417">
        <v>144.97282899999999</v>
      </c>
      <c r="O1417">
        <v>144.97282899999999</v>
      </c>
    </row>
    <row r="1418" spans="1:15" x14ac:dyDescent="0.3">
      <c r="A1418">
        <v>1400</v>
      </c>
      <c r="B1418">
        <v>55.027175</v>
      </c>
      <c r="C1418">
        <v>62.975544999999997</v>
      </c>
      <c r="D1418">
        <v>70.991849000000002</v>
      </c>
      <c r="E1418">
        <v>73.980980000000002</v>
      </c>
      <c r="F1418">
        <v>75.000001999999995</v>
      </c>
      <c r="G1418">
        <v>87.975544999999997</v>
      </c>
      <c r="H1418">
        <v>100.00000199999999</v>
      </c>
      <c r="I1418">
        <v>113.994568</v>
      </c>
      <c r="J1418">
        <v>127.989133</v>
      </c>
      <c r="K1418">
        <v>139.67391599999999</v>
      </c>
      <c r="L1418">
        <v>144.97282899999999</v>
      </c>
      <c r="M1418">
        <v>144.97282899999999</v>
      </c>
      <c r="N1418">
        <v>144.97282899999999</v>
      </c>
      <c r="O1418">
        <v>144.97282899999999</v>
      </c>
    </row>
    <row r="1419" spans="1:15" x14ac:dyDescent="0.3">
      <c r="A1419">
        <v>1600</v>
      </c>
      <c r="B1419">
        <v>55.027175</v>
      </c>
      <c r="C1419">
        <v>62.975544999999997</v>
      </c>
      <c r="D1419">
        <v>70.991849000000002</v>
      </c>
      <c r="E1419">
        <v>72.010870999999995</v>
      </c>
      <c r="F1419">
        <v>73.029893000000001</v>
      </c>
      <c r="G1419">
        <v>84.986414999999994</v>
      </c>
      <c r="H1419">
        <v>94.972828000000007</v>
      </c>
      <c r="I1419">
        <v>111.005437</v>
      </c>
      <c r="J1419">
        <v>122.01087200000001</v>
      </c>
      <c r="K1419">
        <v>137.97554600000001</v>
      </c>
      <c r="L1419">
        <v>144.97282899999999</v>
      </c>
      <c r="M1419">
        <v>144.97282899999999</v>
      </c>
      <c r="N1419">
        <v>144.97282899999999</v>
      </c>
      <c r="O1419">
        <v>144.97282899999999</v>
      </c>
    </row>
    <row r="1420" spans="1:15" x14ac:dyDescent="0.3">
      <c r="A1420">
        <v>1800</v>
      </c>
      <c r="B1420">
        <v>55.027175</v>
      </c>
      <c r="C1420">
        <v>62.024458000000003</v>
      </c>
      <c r="D1420">
        <v>68.002718999999999</v>
      </c>
      <c r="E1420">
        <v>69.972828000000007</v>
      </c>
      <c r="F1420">
        <v>75.000001999999995</v>
      </c>
      <c r="G1420">
        <v>83.016306</v>
      </c>
      <c r="H1420">
        <v>91.983698000000004</v>
      </c>
      <c r="I1420">
        <v>101.970111</v>
      </c>
      <c r="J1420">
        <v>119.021742</v>
      </c>
      <c r="K1420">
        <v>129.00815499999999</v>
      </c>
      <c r="L1420">
        <v>144.97282899999999</v>
      </c>
      <c r="M1420">
        <v>144.97282899999999</v>
      </c>
      <c r="N1420">
        <v>144.97282899999999</v>
      </c>
      <c r="O1420">
        <v>144.97282899999999</v>
      </c>
    </row>
    <row r="1421" spans="1:15" x14ac:dyDescent="0.3">
      <c r="A1421">
        <v>2000</v>
      </c>
      <c r="B1421">
        <v>49.796196999999999</v>
      </c>
      <c r="C1421">
        <v>52.989131999999998</v>
      </c>
      <c r="D1421">
        <v>59.986414000000003</v>
      </c>
      <c r="E1421">
        <v>65.013587999999999</v>
      </c>
      <c r="F1421">
        <v>69.972828000000007</v>
      </c>
      <c r="G1421">
        <v>81.997283999999993</v>
      </c>
      <c r="H1421">
        <v>91.032611000000003</v>
      </c>
      <c r="I1421">
        <v>101.019024</v>
      </c>
      <c r="J1421">
        <v>116.032611</v>
      </c>
      <c r="K1421">
        <v>125.883155</v>
      </c>
      <c r="L1421">
        <v>144.97282899999999</v>
      </c>
      <c r="M1421">
        <v>144.97282899999999</v>
      </c>
      <c r="N1421">
        <v>144.97282899999999</v>
      </c>
      <c r="O1421">
        <v>144.97282899999999</v>
      </c>
    </row>
    <row r="1422" spans="1:15" x14ac:dyDescent="0.3">
      <c r="A1422">
        <v>2200</v>
      </c>
      <c r="B1422">
        <v>48.233696999999999</v>
      </c>
      <c r="C1422">
        <v>50.611414000000003</v>
      </c>
      <c r="D1422">
        <v>54.415762000000001</v>
      </c>
      <c r="E1422">
        <v>57.269022999999997</v>
      </c>
      <c r="F1422">
        <v>66.983697000000006</v>
      </c>
      <c r="G1422">
        <v>80.027175999999997</v>
      </c>
      <c r="H1422">
        <v>90.013588999999996</v>
      </c>
      <c r="I1422">
        <v>100.00000199999999</v>
      </c>
      <c r="J1422">
        <v>113.994568</v>
      </c>
      <c r="K1422">
        <v>124.932068</v>
      </c>
      <c r="L1422">
        <v>144.97282899999999</v>
      </c>
      <c r="M1422">
        <v>144.97282899999999</v>
      </c>
      <c r="N1422">
        <v>144.97282899999999</v>
      </c>
      <c r="O1422">
        <v>144.97282899999999</v>
      </c>
    </row>
    <row r="1423" spans="1:15" x14ac:dyDescent="0.3">
      <c r="A1423">
        <v>2400</v>
      </c>
      <c r="B1423">
        <v>45.380436000000003</v>
      </c>
      <c r="C1423">
        <v>48.709240000000001</v>
      </c>
      <c r="D1423">
        <v>53.804349000000002</v>
      </c>
      <c r="E1423">
        <v>57.269022999999997</v>
      </c>
      <c r="F1423">
        <v>62.567936000000003</v>
      </c>
      <c r="G1423">
        <v>75.000001999999995</v>
      </c>
      <c r="H1423">
        <v>87.975544999999997</v>
      </c>
      <c r="I1423">
        <v>97.010872000000006</v>
      </c>
      <c r="J1423">
        <v>112.50000199999999</v>
      </c>
      <c r="K1423">
        <v>123.980981</v>
      </c>
      <c r="L1423">
        <v>144.97282899999999</v>
      </c>
      <c r="M1423">
        <v>144.97282899999999</v>
      </c>
      <c r="N1423">
        <v>144.97282899999999</v>
      </c>
      <c r="O1423">
        <v>144.97282899999999</v>
      </c>
    </row>
    <row r="1424" spans="1:15" x14ac:dyDescent="0.3">
      <c r="A1424">
        <v>2500</v>
      </c>
      <c r="B1424">
        <v>43.817936000000003</v>
      </c>
      <c r="C1424">
        <v>45.923914000000003</v>
      </c>
      <c r="D1424">
        <v>52.173914000000003</v>
      </c>
      <c r="E1424">
        <v>54.687500999999997</v>
      </c>
      <c r="F1424">
        <v>60.529893000000001</v>
      </c>
      <c r="G1424">
        <v>68.070654000000005</v>
      </c>
      <c r="H1424">
        <v>83.016306</v>
      </c>
      <c r="I1424">
        <v>94.972828000000007</v>
      </c>
      <c r="J1424">
        <v>112.02445899999999</v>
      </c>
      <c r="K1424">
        <v>123.505437</v>
      </c>
      <c r="L1424">
        <v>144.97282899999999</v>
      </c>
      <c r="M1424">
        <v>144.97282899999999</v>
      </c>
      <c r="N1424">
        <v>144.97282899999999</v>
      </c>
      <c r="O1424">
        <v>144.97282899999999</v>
      </c>
    </row>
    <row r="1425" spans="1:15" x14ac:dyDescent="0.3">
      <c r="A1425">
        <v>2600</v>
      </c>
      <c r="B1425">
        <v>44.429349000000002</v>
      </c>
      <c r="C1425">
        <v>44.429349000000002</v>
      </c>
      <c r="D1425">
        <v>49.116849000000002</v>
      </c>
      <c r="E1425">
        <v>52.717391999999997</v>
      </c>
      <c r="F1425">
        <v>58.016306</v>
      </c>
      <c r="G1425">
        <v>66.576087999999999</v>
      </c>
      <c r="H1425">
        <v>76.019023000000004</v>
      </c>
      <c r="I1425">
        <v>87.975544999999997</v>
      </c>
      <c r="J1425">
        <v>111.005437</v>
      </c>
      <c r="K1425">
        <v>123.029894</v>
      </c>
      <c r="L1425">
        <v>144.97282899999999</v>
      </c>
      <c r="M1425">
        <v>144.97282899999999</v>
      </c>
      <c r="N1425">
        <v>144.97282899999999</v>
      </c>
      <c r="O1425">
        <v>144.97282899999999</v>
      </c>
    </row>
    <row r="1426" spans="1:15" x14ac:dyDescent="0.3">
      <c r="A1426">
        <v>2700</v>
      </c>
      <c r="B1426">
        <v>44.769022999999997</v>
      </c>
      <c r="C1426">
        <v>44.769022999999997</v>
      </c>
      <c r="D1426">
        <v>46.807065999999999</v>
      </c>
      <c r="E1426">
        <v>48.573371000000002</v>
      </c>
      <c r="F1426">
        <v>53.804349000000002</v>
      </c>
      <c r="G1426">
        <v>63.790762000000001</v>
      </c>
      <c r="H1426">
        <v>74.184783999999993</v>
      </c>
      <c r="I1426">
        <v>83.695654000000005</v>
      </c>
      <c r="J1426">
        <v>105.978263</v>
      </c>
      <c r="K1426">
        <v>122.48641600000001</v>
      </c>
      <c r="L1426">
        <v>144.97282899999999</v>
      </c>
      <c r="M1426">
        <v>144.97282899999999</v>
      </c>
      <c r="N1426">
        <v>144.97282899999999</v>
      </c>
      <c r="O1426">
        <v>144.97282899999999</v>
      </c>
    </row>
    <row r="1427" spans="1:15" x14ac:dyDescent="0.3">
      <c r="A1427">
        <v>2800</v>
      </c>
      <c r="B1427">
        <v>45.380436000000003</v>
      </c>
      <c r="C1427">
        <v>45.380436000000003</v>
      </c>
      <c r="D1427">
        <v>46.127718000000002</v>
      </c>
      <c r="E1427">
        <v>46.875000999999997</v>
      </c>
      <c r="F1427">
        <v>50.000000999999997</v>
      </c>
      <c r="G1427">
        <v>57.133153</v>
      </c>
      <c r="H1427">
        <v>68.478262000000001</v>
      </c>
      <c r="I1427">
        <v>79.483697000000006</v>
      </c>
      <c r="J1427">
        <v>101.970111</v>
      </c>
      <c r="K1427">
        <v>120.92391600000001</v>
      </c>
      <c r="L1427">
        <v>144.97282899999999</v>
      </c>
      <c r="M1427">
        <v>144.97282899999999</v>
      </c>
      <c r="N1427">
        <v>144.97282899999999</v>
      </c>
      <c r="O1427">
        <v>144.97282899999999</v>
      </c>
    </row>
    <row r="1428" spans="1:15" x14ac:dyDescent="0.3">
      <c r="A1428">
        <v>3000</v>
      </c>
      <c r="B1428">
        <v>45.312500999999997</v>
      </c>
      <c r="C1428">
        <v>45.312500999999997</v>
      </c>
      <c r="D1428">
        <v>45.312500999999997</v>
      </c>
      <c r="E1428">
        <v>45.312500999999997</v>
      </c>
      <c r="F1428">
        <v>47.622284000000001</v>
      </c>
      <c r="G1428">
        <v>53.804349000000002</v>
      </c>
      <c r="H1428">
        <v>66.168480000000002</v>
      </c>
      <c r="I1428">
        <v>76.086957999999996</v>
      </c>
      <c r="J1428">
        <v>95.584241000000006</v>
      </c>
      <c r="K1428">
        <v>115.013589</v>
      </c>
      <c r="L1428">
        <v>144.97282899999999</v>
      </c>
      <c r="M1428">
        <v>144.97282899999999</v>
      </c>
      <c r="N1428">
        <v>144.97282899999999</v>
      </c>
      <c r="O1428">
        <v>144.97282899999999</v>
      </c>
    </row>
    <row r="1429" spans="1:15" x14ac:dyDescent="0.3">
      <c r="A1429">
        <v>3250</v>
      </c>
      <c r="B1429">
        <v>45.516305000000003</v>
      </c>
      <c r="C1429">
        <v>45.516305000000003</v>
      </c>
      <c r="D1429">
        <v>45.516305000000003</v>
      </c>
      <c r="E1429">
        <v>45.516305000000003</v>
      </c>
      <c r="F1429">
        <v>45.516305000000003</v>
      </c>
      <c r="G1429">
        <v>45.516305000000003</v>
      </c>
      <c r="H1429">
        <v>54.008153</v>
      </c>
      <c r="I1429">
        <v>74.592393000000001</v>
      </c>
      <c r="J1429">
        <v>94.972828000000007</v>
      </c>
      <c r="K1429">
        <v>111.005437</v>
      </c>
      <c r="L1429">
        <v>144.97282899999999</v>
      </c>
      <c r="M1429">
        <v>144.97282899999999</v>
      </c>
      <c r="N1429">
        <v>144.97282899999999</v>
      </c>
      <c r="O1429">
        <v>144.97282899999999</v>
      </c>
    </row>
    <row r="1430" spans="1:15" x14ac:dyDescent="0.3">
      <c r="A1430">
        <v>3800</v>
      </c>
      <c r="B1430">
        <v>44.972827000000002</v>
      </c>
      <c r="C1430">
        <v>44.972827000000002</v>
      </c>
      <c r="D1430">
        <v>44.972827000000002</v>
      </c>
      <c r="E1430">
        <v>44.972827000000002</v>
      </c>
      <c r="F1430">
        <v>44.972827000000002</v>
      </c>
      <c r="G1430">
        <v>44.972827000000002</v>
      </c>
      <c r="H1430">
        <v>50.475544999999997</v>
      </c>
      <c r="I1430">
        <v>72.690218999999999</v>
      </c>
      <c r="J1430">
        <v>84.986414999999994</v>
      </c>
      <c r="K1430">
        <v>91.983698000000004</v>
      </c>
      <c r="L1430">
        <v>101.290763</v>
      </c>
      <c r="M1430">
        <v>101.290763</v>
      </c>
      <c r="N1430">
        <v>101.290763</v>
      </c>
      <c r="O1430">
        <v>144.97282899999999</v>
      </c>
    </row>
    <row r="1431" spans="1:15" x14ac:dyDescent="0.3">
      <c r="A1431">
        <v>4200</v>
      </c>
      <c r="B1431">
        <v>44.972827000000002</v>
      </c>
      <c r="C1431">
        <v>44.972827000000002</v>
      </c>
      <c r="D1431">
        <v>44.972827000000002</v>
      </c>
      <c r="E1431">
        <v>44.972827000000002</v>
      </c>
      <c r="F1431">
        <v>44.972827000000002</v>
      </c>
      <c r="G1431">
        <v>44.972827000000002</v>
      </c>
      <c r="H1431">
        <v>69.497283999999993</v>
      </c>
      <c r="I1431">
        <v>72.690218999999999</v>
      </c>
      <c r="J1431">
        <v>83.967393000000001</v>
      </c>
      <c r="K1431">
        <v>91.983698000000004</v>
      </c>
      <c r="L1431">
        <v>70.176631999999998</v>
      </c>
      <c r="M1431">
        <v>70.176631999999998</v>
      </c>
      <c r="N1431">
        <v>70.176631999999998</v>
      </c>
      <c r="O1431">
        <v>70.176631999999998</v>
      </c>
    </row>
    <row r="1433" spans="1:15" x14ac:dyDescent="0.3">
      <c r="A1433" t="s">
        <v>1204</v>
      </c>
      <c r="B1433" t="s">
        <v>174</v>
      </c>
    </row>
    <row r="1434" spans="1:15" x14ac:dyDescent="0.3">
      <c r="B1434" t="s">
        <v>146</v>
      </c>
    </row>
    <row r="1435" spans="1:15" x14ac:dyDescent="0.3">
      <c r="A1435" t="s">
        <v>22</v>
      </c>
      <c r="B1435">
        <v>0</v>
      </c>
      <c r="C1435">
        <v>9.3000000000000007</v>
      </c>
      <c r="D1435">
        <v>10.5</v>
      </c>
      <c r="E1435">
        <v>11.8</v>
      </c>
      <c r="F1435">
        <v>13.2</v>
      </c>
      <c r="G1435">
        <v>14.5</v>
      </c>
    </row>
    <row r="1436" spans="1:15" x14ac:dyDescent="0.3">
      <c r="A1436">
        <v>600</v>
      </c>
      <c r="B1436">
        <v>144.97282899999999</v>
      </c>
      <c r="C1436">
        <v>144.97282899999999</v>
      </c>
      <c r="D1436">
        <v>144.97282899999999</v>
      </c>
      <c r="E1436">
        <v>144.97282899999999</v>
      </c>
      <c r="F1436">
        <v>144.97282899999999</v>
      </c>
      <c r="G1436">
        <v>144.97282899999999</v>
      </c>
    </row>
    <row r="1437" spans="1:15" x14ac:dyDescent="0.3">
      <c r="A1437">
        <v>650</v>
      </c>
      <c r="B1437">
        <v>144.97282899999999</v>
      </c>
      <c r="C1437">
        <v>144.97282899999999</v>
      </c>
      <c r="D1437">
        <v>144.97282899999999</v>
      </c>
      <c r="E1437">
        <v>144.97282899999999</v>
      </c>
      <c r="F1437">
        <v>144.97282899999999</v>
      </c>
      <c r="G1437">
        <v>144.97282899999999</v>
      </c>
    </row>
    <row r="1438" spans="1:15" x14ac:dyDescent="0.3">
      <c r="A1438">
        <v>700</v>
      </c>
      <c r="B1438">
        <v>144.97282899999999</v>
      </c>
      <c r="C1438">
        <v>144.97282899999999</v>
      </c>
      <c r="D1438">
        <v>144.97282899999999</v>
      </c>
      <c r="E1438">
        <v>144.97282899999999</v>
      </c>
      <c r="F1438">
        <v>144.97282899999999</v>
      </c>
      <c r="G1438">
        <v>144.97282899999999</v>
      </c>
    </row>
    <row r="1439" spans="1:15" x14ac:dyDescent="0.3">
      <c r="A1439">
        <v>800</v>
      </c>
      <c r="B1439">
        <v>144.97282899999999</v>
      </c>
      <c r="C1439">
        <v>144.97282899999999</v>
      </c>
      <c r="D1439">
        <v>144.97282899999999</v>
      </c>
      <c r="E1439">
        <v>144.97282899999999</v>
      </c>
      <c r="F1439">
        <v>144.97282899999999</v>
      </c>
      <c r="G1439">
        <v>144.97282899999999</v>
      </c>
    </row>
    <row r="1440" spans="1:15" x14ac:dyDescent="0.3">
      <c r="A1440">
        <v>900</v>
      </c>
      <c r="B1440">
        <v>144.97282899999999</v>
      </c>
      <c r="C1440">
        <v>144.97282899999999</v>
      </c>
      <c r="D1440">
        <v>144.97282899999999</v>
      </c>
      <c r="E1440">
        <v>144.97282899999999</v>
      </c>
      <c r="F1440">
        <v>144.97282899999999</v>
      </c>
      <c r="G1440">
        <v>144.97282899999999</v>
      </c>
    </row>
    <row r="1441" spans="1:7" x14ac:dyDescent="0.3">
      <c r="A1441">
        <v>1000</v>
      </c>
      <c r="B1441">
        <v>144.97282899999999</v>
      </c>
      <c r="C1441">
        <v>144.97282899999999</v>
      </c>
      <c r="D1441">
        <v>144.97282899999999</v>
      </c>
      <c r="E1441">
        <v>144.97282899999999</v>
      </c>
      <c r="F1441">
        <v>144.97282899999999</v>
      </c>
      <c r="G1441">
        <v>144.97282899999999</v>
      </c>
    </row>
    <row r="1442" spans="1:7" x14ac:dyDescent="0.3">
      <c r="A1442">
        <v>1200</v>
      </c>
      <c r="B1442">
        <v>144.97282899999999</v>
      </c>
      <c r="C1442">
        <v>144.97282899999999</v>
      </c>
      <c r="D1442">
        <v>144.97282899999999</v>
      </c>
      <c r="E1442">
        <v>144.97282899999999</v>
      </c>
      <c r="F1442">
        <v>144.97282899999999</v>
      </c>
      <c r="G1442">
        <v>144.97282899999999</v>
      </c>
    </row>
    <row r="1443" spans="1:7" x14ac:dyDescent="0.3">
      <c r="A1443">
        <v>1380</v>
      </c>
      <c r="B1443">
        <v>144.97282899999999</v>
      </c>
      <c r="C1443">
        <v>144.97282899999999</v>
      </c>
      <c r="D1443">
        <v>144.97282899999999</v>
      </c>
      <c r="E1443">
        <v>144.97282899999999</v>
      </c>
      <c r="F1443">
        <v>144.97282899999999</v>
      </c>
      <c r="G1443">
        <v>144.97282899999999</v>
      </c>
    </row>
    <row r="1444" spans="1:7" x14ac:dyDescent="0.3">
      <c r="A1444">
        <v>1600</v>
      </c>
      <c r="B1444">
        <v>122.01087200000001</v>
      </c>
      <c r="C1444">
        <v>122.01087200000001</v>
      </c>
      <c r="D1444">
        <v>122.01087200000001</v>
      </c>
      <c r="E1444">
        <v>122.01087200000001</v>
      </c>
      <c r="F1444">
        <v>122.01087200000001</v>
      </c>
      <c r="G1444">
        <v>122.01087200000001</v>
      </c>
    </row>
    <row r="1445" spans="1:7" x14ac:dyDescent="0.3">
      <c r="A1445">
        <v>1800</v>
      </c>
      <c r="B1445">
        <v>113.994568</v>
      </c>
      <c r="C1445">
        <v>112.50000199999999</v>
      </c>
      <c r="D1445">
        <v>116.508155</v>
      </c>
      <c r="E1445">
        <v>118.00272</v>
      </c>
      <c r="F1445">
        <v>121.671198</v>
      </c>
      <c r="G1445">
        <v>122.282611</v>
      </c>
    </row>
    <row r="1446" spans="1:7" x14ac:dyDescent="0.3">
      <c r="A1446">
        <v>2000</v>
      </c>
      <c r="B1446">
        <v>104.008154</v>
      </c>
      <c r="C1446">
        <v>108.89945899999999</v>
      </c>
      <c r="D1446">
        <v>111.005437</v>
      </c>
      <c r="E1446">
        <v>115.013589</v>
      </c>
      <c r="F1446">
        <v>117.595111</v>
      </c>
      <c r="G1446">
        <v>119.633155</v>
      </c>
    </row>
    <row r="1447" spans="1:7" x14ac:dyDescent="0.3">
      <c r="A1447">
        <v>2200</v>
      </c>
      <c r="B1447">
        <v>91.032611000000003</v>
      </c>
      <c r="C1447">
        <v>103.12500199999999</v>
      </c>
      <c r="D1447">
        <v>106.182067</v>
      </c>
      <c r="E1447">
        <v>112.97554599999999</v>
      </c>
      <c r="F1447">
        <v>117.18750199999999</v>
      </c>
      <c r="G1447">
        <v>119.49728500000001</v>
      </c>
    </row>
    <row r="1448" spans="1:7" x14ac:dyDescent="0.3">
      <c r="A1448">
        <v>2400</v>
      </c>
      <c r="B1448">
        <v>80.978262999999998</v>
      </c>
      <c r="C1448">
        <v>97.486414999999994</v>
      </c>
      <c r="D1448">
        <v>100.203806</v>
      </c>
      <c r="E1448">
        <v>105.027176</v>
      </c>
      <c r="F1448">
        <v>106.114133</v>
      </c>
      <c r="G1448">
        <v>110.326089</v>
      </c>
    </row>
    <row r="1449" spans="1:7" x14ac:dyDescent="0.3">
      <c r="A1449">
        <v>2600</v>
      </c>
      <c r="B1449">
        <v>75.475544999999997</v>
      </c>
      <c r="C1449">
        <v>97.078806</v>
      </c>
      <c r="D1449">
        <v>95.991849999999999</v>
      </c>
      <c r="E1449">
        <v>98.709241000000006</v>
      </c>
      <c r="F1449">
        <v>102.921198</v>
      </c>
      <c r="G1449">
        <v>105.027176</v>
      </c>
    </row>
    <row r="1450" spans="1:7" x14ac:dyDescent="0.3">
      <c r="A1450">
        <v>2800</v>
      </c>
      <c r="B1450">
        <v>70.380436000000003</v>
      </c>
      <c r="C1450">
        <v>95.516306</v>
      </c>
      <c r="D1450">
        <v>97.010872000000006</v>
      </c>
      <c r="E1450">
        <v>93.478262999999998</v>
      </c>
      <c r="F1450">
        <v>98.029893000000001</v>
      </c>
      <c r="G1450">
        <v>101.019024</v>
      </c>
    </row>
    <row r="1451" spans="1:7" x14ac:dyDescent="0.3">
      <c r="A1451">
        <v>2900</v>
      </c>
      <c r="B1451">
        <v>67.323370999999995</v>
      </c>
      <c r="C1451">
        <v>98.980980000000002</v>
      </c>
      <c r="D1451">
        <v>101.290763</v>
      </c>
      <c r="E1451">
        <v>90.692937000000001</v>
      </c>
      <c r="F1451">
        <v>94.972828000000007</v>
      </c>
      <c r="G1451">
        <v>106.99728500000001</v>
      </c>
    </row>
    <row r="1452" spans="1:7" x14ac:dyDescent="0.3">
      <c r="A1452">
        <v>3000</v>
      </c>
      <c r="B1452">
        <v>64.130436000000003</v>
      </c>
      <c r="C1452">
        <v>96.875001999999995</v>
      </c>
      <c r="D1452">
        <v>94.972828000000007</v>
      </c>
      <c r="E1452">
        <v>91.983698000000004</v>
      </c>
      <c r="F1452">
        <v>98.029893000000001</v>
      </c>
      <c r="G1452">
        <v>110.59782800000001</v>
      </c>
    </row>
    <row r="1453" spans="1:7" x14ac:dyDescent="0.3">
      <c r="A1453">
        <v>3200</v>
      </c>
      <c r="B1453">
        <v>59.510871000000002</v>
      </c>
      <c r="C1453">
        <v>76.019023000000004</v>
      </c>
      <c r="D1453">
        <v>79.415762000000001</v>
      </c>
      <c r="E1453">
        <v>87.024457999999996</v>
      </c>
      <c r="F1453">
        <v>92.187501999999995</v>
      </c>
      <c r="G1453">
        <v>95.108698000000004</v>
      </c>
    </row>
    <row r="1454" spans="1:7" x14ac:dyDescent="0.3">
      <c r="A1454">
        <v>3250</v>
      </c>
      <c r="B1454">
        <v>57.676631999999998</v>
      </c>
      <c r="C1454">
        <v>77.309783999999993</v>
      </c>
      <c r="D1454">
        <v>80.978262999999998</v>
      </c>
      <c r="E1454">
        <v>84.986414999999994</v>
      </c>
      <c r="F1454">
        <v>87.975544999999997</v>
      </c>
      <c r="G1454">
        <v>90.013588999999996</v>
      </c>
    </row>
    <row r="1455" spans="1:7" x14ac:dyDescent="0.3">
      <c r="A1455">
        <v>3600</v>
      </c>
      <c r="B1455">
        <v>57.676631999999998</v>
      </c>
      <c r="C1455">
        <v>72.010870999999995</v>
      </c>
      <c r="D1455">
        <v>72.010870999999995</v>
      </c>
      <c r="E1455">
        <v>72.010870999999995</v>
      </c>
      <c r="F1455">
        <v>72.010870999999995</v>
      </c>
      <c r="G1455">
        <v>72.010870999999995</v>
      </c>
    </row>
    <row r="1456" spans="1:7" x14ac:dyDescent="0.3">
      <c r="A1456">
        <v>4000</v>
      </c>
      <c r="B1456">
        <v>0</v>
      </c>
      <c r="C1456">
        <v>0</v>
      </c>
      <c r="D1456">
        <v>0</v>
      </c>
      <c r="E1456">
        <v>0</v>
      </c>
      <c r="F1456">
        <v>0</v>
      </c>
      <c r="G1456">
        <v>0</v>
      </c>
    </row>
    <row r="1458" spans="1:7" x14ac:dyDescent="0.3">
      <c r="A1458" t="s">
        <v>175</v>
      </c>
      <c r="B1458" t="s">
        <v>176</v>
      </c>
    </row>
    <row r="1459" spans="1:7" x14ac:dyDescent="0.3">
      <c r="B1459" t="s">
        <v>146</v>
      </c>
    </row>
    <row r="1460" spans="1:7" x14ac:dyDescent="0.3">
      <c r="A1460" t="s">
        <v>22</v>
      </c>
      <c r="B1460">
        <v>0</v>
      </c>
      <c r="C1460">
        <v>9.3000000000000007</v>
      </c>
      <c r="D1460">
        <v>10.5</v>
      </c>
      <c r="E1460">
        <v>11.8</v>
      </c>
      <c r="F1460">
        <v>13.2</v>
      </c>
      <c r="G1460">
        <v>14.5</v>
      </c>
    </row>
    <row r="1461" spans="1:7" x14ac:dyDescent="0.3">
      <c r="A1461">
        <v>600</v>
      </c>
      <c r="B1461">
        <v>144.97282899999999</v>
      </c>
      <c r="C1461">
        <v>144.97282899999999</v>
      </c>
      <c r="D1461">
        <v>144.97282899999999</v>
      </c>
      <c r="E1461">
        <v>144.97282899999999</v>
      </c>
      <c r="F1461">
        <v>144.97282899999999</v>
      </c>
      <c r="G1461">
        <v>144.97282899999999</v>
      </c>
    </row>
    <row r="1462" spans="1:7" x14ac:dyDescent="0.3">
      <c r="A1462">
        <v>650</v>
      </c>
      <c r="B1462">
        <v>144.97282899999999</v>
      </c>
      <c r="C1462">
        <v>144.97282899999999</v>
      </c>
      <c r="D1462">
        <v>144.97282899999999</v>
      </c>
      <c r="E1462">
        <v>144.97282899999999</v>
      </c>
      <c r="F1462">
        <v>144.97282899999999</v>
      </c>
      <c r="G1462">
        <v>144.97282899999999</v>
      </c>
    </row>
    <row r="1463" spans="1:7" x14ac:dyDescent="0.3">
      <c r="A1463">
        <v>700</v>
      </c>
      <c r="B1463">
        <v>144.97282899999999</v>
      </c>
      <c r="C1463">
        <v>144.97282899999999</v>
      </c>
      <c r="D1463">
        <v>144.97282899999999</v>
      </c>
      <c r="E1463">
        <v>144.97282899999999</v>
      </c>
      <c r="F1463">
        <v>144.97282899999999</v>
      </c>
      <c r="G1463">
        <v>144.97282899999999</v>
      </c>
    </row>
    <row r="1464" spans="1:7" x14ac:dyDescent="0.3">
      <c r="A1464">
        <v>800</v>
      </c>
      <c r="B1464">
        <v>144.97282899999999</v>
      </c>
      <c r="C1464">
        <v>144.97282899999999</v>
      </c>
      <c r="D1464">
        <v>144.97282899999999</v>
      </c>
      <c r="E1464">
        <v>144.97282899999999</v>
      </c>
      <c r="F1464">
        <v>144.97282899999999</v>
      </c>
      <c r="G1464">
        <v>144.97282899999999</v>
      </c>
    </row>
    <row r="1465" spans="1:7" x14ac:dyDescent="0.3">
      <c r="A1465">
        <v>900</v>
      </c>
      <c r="B1465">
        <v>144.97282899999999</v>
      </c>
      <c r="C1465">
        <v>144.97282899999999</v>
      </c>
      <c r="D1465">
        <v>144.97282899999999</v>
      </c>
      <c r="E1465">
        <v>144.97282899999999</v>
      </c>
      <c r="F1465">
        <v>144.97282899999999</v>
      </c>
      <c r="G1465">
        <v>144.97282899999999</v>
      </c>
    </row>
    <row r="1466" spans="1:7" x14ac:dyDescent="0.3">
      <c r="A1466">
        <v>1000</v>
      </c>
      <c r="B1466">
        <v>144.97282899999999</v>
      </c>
      <c r="C1466">
        <v>144.97282899999999</v>
      </c>
      <c r="D1466">
        <v>144.97282899999999</v>
      </c>
      <c r="E1466">
        <v>144.97282899999999</v>
      </c>
      <c r="F1466">
        <v>144.97282899999999</v>
      </c>
      <c r="G1466">
        <v>144.97282899999999</v>
      </c>
    </row>
    <row r="1467" spans="1:7" x14ac:dyDescent="0.3">
      <c r="A1467">
        <v>1200</v>
      </c>
      <c r="B1467">
        <v>144.97282899999999</v>
      </c>
      <c r="C1467">
        <v>144.97282899999999</v>
      </c>
      <c r="D1467">
        <v>144.97282899999999</v>
      </c>
      <c r="E1467">
        <v>144.97282899999999</v>
      </c>
      <c r="F1467">
        <v>144.97282899999999</v>
      </c>
      <c r="G1467">
        <v>144.97282899999999</v>
      </c>
    </row>
    <row r="1468" spans="1:7" x14ac:dyDescent="0.3">
      <c r="A1468">
        <v>1380</v>
      </c>
      <c r="B1468">
        <v>144.97282899999999</v>
      </c>
      <c r="C1468">
        <v>144.97282899999999</v>
      </c>
      <c r="D1468">
        <v>144.97282899999999</v>
      </c>
      <c r="E1468">
        <v>144.97282899999999</v>
      </c>
      <c r="F1468">
        <v>144.97282899999999</v>
      </c>
      <c r="G1468">
        <v>144.97282899999999</v>
      </c>
    </row>
    <row r="1469" spans="1:7" x14ac:dyDescent="0.3">
      <c r="A1469">
        <v>1600</v>
      </c>
      <c r="B1469">
        <v>122.01087200000001</v>
      </c>
      <c r="C1469">
        <v>144.97282899999999</v>
      </c>
      <c r="D1469">
        <v>144.97282899999999</v>
      </c>
      <c r="E1469">
        <v>144.97282899999999</v>
      </c>
      <c r="F1469">
        <v>144.97282899999999</v>
      </c>
      <c r="G1469">
        <v>144.97282899999999</v>
      </c>
    </row>
    <row r="1470" spans="1:7" x14ac:dyDescent="0.3">
      <c r="A1470">
        <v>1800</v>
      </c>
      <c r="B1470">
        <v>113.994568</v>
      </c>
      <c r="C1470">
        <v>144.97282899999999</v>
      </c>
      <c r="D1470">
        <v>144.97282899999999</v>
      </c>
      <c r="E1470">
        <v>144.97282899999999</v>
      </c>
      <c r="F1470">
        <v>144.97282899999999</v>
      </c>
      <c r="G1470">
        <v>144.97282899999999</v>
      </c>
    </row>
    <row r="1471" spans="1:7" x14ac:dyDescent="0.3">
      <c r="A1471">
        <v>2000</v>
      </c>
      <c r="B1471">
        <v>104.008154</v>
      </c>
      <c r="C1471">
        <v>144.97282899999999</v>
      </c>
      <c r="D1471">
        <v>144.97282899999999</v>
      </c>
      <c r="E1471">
        <v>144.97282899999999</v>
      </c>
      <c r="F1471">
        <v>144.97282899999999</v>
      </c>
      <c r="G1471">
        <v>144.97282899999999</v>
      </c>
    </row>
    <row r="1472" spans="1:7" x14ac:dyDescent="0.3">
      <c r="A1472">
        <v>2200</v>
      </c>
      <c r="B1472">
        <v>91.032611000000003</v>
      </c>
      <c r="C1472">
        <v>144.97282899999999</v>
      </c>
      <c r="D1472">
        <v>144.97282899999999</v>
      </c>
      <c r="E1472">
        <v>144.97282899999999</v>
      </c>
      <c r="F1472">
        <v>144.97282899999999</v>
      </c>
      <c r="G1472">
        <v>144.97282899999999</v>
      </c>
    </row>
    <row r="1473" spans="1:7" x14ac:dyDescent="0.3">
      <c r="A1473">
        <v>2400</v>
      </c>
      <c r="B1473">
        <v>80.978262999999998</v>
      </c>
      <c r="C1473">
        <v>144.97282899999999</v>
      </c>
      <c r="D1473">
        <v>144.97282899999999</v>
      </c>
      <c r="E1473">
        <v>144.97282899999999</v>
      </c>
      <c r="F1473">
        <v>144.97282899999999</v>
      </c>
      <c r="G1473">
        <v>144.97282899999999</v>
      </c>
    </row>
    <row r="1474" spans="1:7" x14ac:dyDescent="0.3">
      <c r="A1474">
        <v>2600</v>
      </c>
      <c r="B1474">
        <v>75.475544999999997</v>
      </c>
      <c r="C1474">
        <v>144.97282899999999</v>
      </c>
      <c r="D1474">
        <v>144.97282899999999</v>
      </c>
      <c r="E1474">
        <v>144.97282899999999</v>
      </c>
      <c r="F1474">
        <v>144.97282899999999</v>
      </c>
      <c r="G1474">
        <v>144.97282899999999</v>
      </c>
    </row>
    <row r="1475" spans="1:7" x14ac:dyDescent="0.3">
      <c r="A1475">
        <v>2800</v>
      </c>
      <c r="B1475">
        <v>70.380436000000003</v>
      </c>
      <c r="C1475">
        <v>144.97282899999999</v>
      </c>
      <c r="D1475">
        <v>144.97282899999999</v>
      </c>
      <c r="E1475">
        <v>144.97282899999999</v>
      </c>
      <c r="F1475">
        <v>144.97282899999999</v>
      </c>
      <c r="G1475">
        <v>144.97282899999999</v>
      </c>
    </row>
    <row r="1476" spans="1:7" x14ac:dyDescent="0.3">
      <c r="A1476">
        <v>2900</v>
      </c>
      <c r="B1476">
        <v>67.323370999999995</v>
      </c>
      <c r="C1476">
        <v>144.97282899999999</v>
      </c>
      <c r="D1476">
        <v>144.97282899999999</v>
      </c>
      <c r="E1476">
        <v>144.97282899999999</v>
      </c>
      <c r="F1476">
        <v>144.97282899999999</v>
      </c>
      <c r="G1476">
        <v>144.97282899999999</v>
      </c>
    </row>
    <row r="1477" spans="1:7" x14ac:dyDescent="0.3">
      <c r="A1477">
        <v>3000</v>
      </c>
      <c r="B1477">
        <v>64.130436000000003</v>
      </c>
      <c r="C1477">
        <v>144.97282899999999</v>
      </c>
      <c r="D1477">
        <v>144.97282899999999</v>
      </c>
      <c r="E1477">
        <v>144.97282899999999</v>
      </c>
      <c r="F1477">
        <v>144.97282899999999</v>
      </c>
      <c r="G1477">
        <v>144.97282899999999</v>
      </c>
    </row>
    <row r="1478" spans="1:7" x14ac:dyDescent="0.3">
      <c r="A1478">
        <v>3200</v>
      </c>
      <c r="B1478">
        <v>59.510871000000002</v>
      </c>
      <c r="C1478">
        <v>144.97282899999999</v>
      </c>
      <c r="D1478">
        <v>144.97282899999999</v>
      </c>
      <c r="E1478">
        <v>144.97282899999999</v>
      </c>
      <c r="F1478">
        <v>144.97282899999999</v>
      </c>
      <c r="G1478">
        <v>144.97282899999999</v>
      </c>
    </row>
    <row r="1479" spans="1:7" x14ac:dyDescent="0.3">
      <c r="A1479">
        <v>3250</v>
      </c>
      <c r="B1479">
        <v>57.676631999999998</v>
      </c>
      <c r="C1479">
        <v>144.97282899999999</v>
      </c>
      <c r="D1479">
        <v>144.97282899999999</v>
      </c>
      <c r="E1479">
        <v>144.97282899999999</v>
      </c>
      <c r="F1479">
        <v>144.97282899999999</v>
      </c>
      <c r="G1479">
        <v>144.97282899999999</v>
      </c>
    </row>
    <row r="1480" spans="1:7" x14ac:dyDescent="0.3">
      <c r="A1480">
        <v>3600</v>
      </c>
      <c r="B1480">
        <v>57.676631999999998</v>
      </c>
      <c r="C1480">
        <v>144.97282899999999</v>
      </c>
      <c r="D1480">
        <v>144.97282899999999</v>
      </c>
      <c r="E1480">
        <v>144.97282899999999</v>
      </c>
      <c r="F1480">
        <v>144.97282899999999</v>
      </c>
      <c r="G1480">
        <v>144.97282899999999</v>
      </c>
    </row>
    <row r="1481" spans="1:7" x14ac:dyDescent="0.3">
      <c r="A1481">
        <v>4000</v>
      </c>
      <c r="B1481">
        <v>0</v>
      </c>
      <c r="C1481">
        <v>144.97282899999999</v>
      </c>
      <c r="D1481">
        <v>144.97282899999999</v>
      </c>
      <c r="E1481">
        <v>144.97282899999999</v>
      </c>
      <c r="F1481">
        <v>144.97282899999999</v>
      </c>
      <c r="G1481">
        <v>144.97282899999999</v>
      </c>
    </row>
    <row r="1483" spans="1:7" x14ac:dyDescent="0.3">
      <c r="A1483" t="s">
        <v>177</v>
      </c>
      <c r="B1483" t="s">
        <v>178</v>
      </c>
    </row>
    <row r="1484" spans="1:7" x14ac:dyDescent="0.3">
      <c r="B1484" t="s">
        <v>146</v>
      </c>
    </row>
    <row r="1485" spans="1:7" x14ac:dyDescent="0.3">
      <c r="A1485" t="s">
        <v>22</v>
      </c>
      <c r="B1485">
        <v>0</v>
      </c>
      <c r="C1485">
        <v>9.3000000000000007</v>
      </c>
      <c r="D1485">
        <v>10.5</v>
      </c>
      <c r="E1485">
        <v>11.8</v>
      </c>
      <c r="F1485">
        <v>13.2</v>
      </c>
      <c r="G1485">
        <v>14.5</v>
      </c>
    </row>
    <row r="1486" spans="1:7" x14ac:dyDescent="0.3">
      <c r="A1486">
        <v>600</v>
      </c>
      <c r="B1486">
        <v>144.97282899999999</v>
      </c>
      <c r="C1486">
        <v>144.97282899999999</v>
      </c>
      <c r="D1486">
        <v>144.97282899999999</v>
      </c>
      <c r="E1486">
        <v>144.97282899999999</v>
      </c>
      <c r="F1486">
        <v>144.97282899999999</v>
      </c>
      <c r="G1486">
        <v>144.97282899999999</v>
      </c>
    </row>
    <row r="1487" spans="1:7" x14ac:dyDescent="0.3">
      <c r="A1487">
        <v>650</v>
      </c>
      <c r="B1487">
        <v>144.97282899999999</v>
      </c>
      <c r="C1487">
        <v>144.97282899999999</v>
      </c>
      <c r="D1487">
        <v>144.97282899999999</v>
      </c>
      <c r="E1487">
        <v>144.97282899999999</v>
      </c>
      <c r="F1487">
        <v>144.97282899999999</v>
      </c>
      <c r="G1487">
        <v>144.97282899999999</v>
      </c>
    </row>
    <row r="1488" spans="1:7" x14ac:dyDescent="0.3">
      <c r="A1488">
        <v>700</v>
      </c>
      <c r="B1488">
        <v>144.97282899999999</v>
      </c>
      <c r="C1488">
        <v>144.97282899999999</v>
      </c>
      <c r="D1488">
        <v>144.97282899999999</v>
      </c>
      <c r="E1488">
        <v>144.97282899999999</v>
      </c>
      <c r="F1488">
        <v>144.97282899999999</v>
      </c>
      <c r="G1488">
        <v>144.97282899999999</v>
      </c>
    </row>
    <row r="1489" spans="1:7" x14ac:dyDescent="0.3">
      <c r="A1489">
        <v>800</v>
      </c>
      <c r="B1489">
        <v>144.97282899999999</v>
      </c>
      <c r="C1489">
        <v>144.97282899999999</v>
      </c>
      <c r="D1489">
        <v>144.97282899999999</v>
      </c>
      <c r="E1489">
        <v>144.97282899999999</v>
      </c>
      <c r="F1489">
        <v>144.97282899999999</v>
      </c>
      <c r="G1489">
        <v>144.97282899999999</v>
      </c>
    </row>
    <row r="1490" spans="1:7" x14ac:dyDescent="0.3">
      <c r="A1490">
        <v>900</v>
      </c>
      <c r="B1490">
        <v>144.97282899999999</v>
      </c>
      <c r="C1490">
        <v>144.97282899999999</v>
      </c>
      <c r="D1490">
        <v>144.97282899999999</v>
      </c>
      <c r="E1490">
        <v>144.97282899999999</v>
      </c>
      <c r="F1490">
        <v>144.97282899999999</v>
      </c>
      <c r="G1490">
        <v>144.97282899999999</v>
      </c>
    </row>
    <row r="1491" spans="1:7" x14ac:dyDescent="0.3">
      <c r="A1491">
        <v>1000</v>
      </c>
      <c r="B1491">
        <v>144.97282899999999</v>
      </c>
      <c r="C1491">
        <v>144.97282899999999</v>
      </c>
      <c r="D1491">
        <v>144.97282899999999</v>
      </c>
      <c r="E1491">
        <v>144.97282899999999</v>
      </c>
      <c r="F1491">
        <v>144.97282899999999</v>
      </c>
      <c r="G1491">
        <v>144.97282899999999</v>
      </c>
    </row>
    <row r="1492" spans="1:7" x14ac:dyDescent="0.3">
      <c r="A1492">
        <v>1200</v>
      </c>
      <c r="B1492">
        <v>144.97282899999999</v>
      </c>
      <c r="C1492">
        <v>144.97282899999999</v>
      </c>
      <c r="D1492">
        <v>144.97282899999999</v>
      </c>
      <c r="E1492">
        <v>144.97282899999999</v>
      </c>
      <c r="F1492">
        <v>144.97282899999999</v>
      </c>
      <c r="G1492">
        <v>144.97282899999999</v>
      </c>
    </row>
    <row r="1493" spans="1:7" x14ac:dyDescent="0.3">
      <c r="A1493">
        <v>1380</v>
      </c>
      <c r="B1493">
        <v>144.97282899999999</v>
      </c>
      <c r="C1493">
        <v>144.97282899999999</v>
      </c>
      <c r="D1493">
        <v>144.97282899999999</v>
      </c>
      <c r="E1493">
        <v>144.97282899999999</v>
      </c>
      <c r="F1493">
        <v>144.97282899999999</v>
      </c>
      <c r="G1493">
        <v>144.97282899999999</v>
      </c>
    </row>
    <row r="1494" spans="1:7" x14ac:dyDescent="0.3">
      <c r="A1494">
        <v>1600</v>
      </c>
      <c r="B1494">
        <v>122.01087200000001</v>
      </c>
      <c r="C1494">
        <v>144.97282899999999</v>
      </c>
      <c r="D1494">
        <v>144.97282899999999</v>
      </c>
      <c r="E1494">
        <v>144.97282899999999</v>
      </c>
      <c r="F1494">
        <v>144.97282899999999</v>
      </c>
      <c r="G1494">
        <v>144.97282899999999</v>
      </c>
    </row>
    <row r="1495" spans="1:7" x14ac:dyDescent="0.3">
      <c r="A1495">
        <v>1800</v>
      </c>
      <c r="B1495">
        <v>113.994568</v>
      </c>
      <c r="C1495">
        <v>144.97282899999999</v>
      </c>
      <c r="D1495">
        <v>144.97282899999999</v>
      </c>
      <c r="E1495">
        <v>144.97282899999999</v>
      </c>
      <c r="F1495">
        <v>144.97282899999999</v>
      </c>
      <c r="G1495">
        <v>144.97282899999999</v>
      </c>
    </row>
    <row r="1496" spans="1:7" x14ac:dyDescent="0.3">
      <c r="A1496">
        <v>2000</v>
      </c>
      <c r="B1496">
        <v>104.008154</v>
      </c>
      <c r="C1496">
        <v>144.97282899999999</v>
      </c>
      <c r="D1496">
        <v>144.97282899999999</v>
      </c>
      <c r="E1496">
        <v>144.97282899999999</v>
      </c>
      <c r="F1496">
        <v>144.97282899999999</v>
      </c>
      <c r="G1496">
        <v>144.97282899999999</v>
      </c>
    </row>
    <row r="1497" spans="1:7" x14ac:dyDescent="0.3">
      <c r="A1497">
        <v>2200</v>
      </c>
      <c r="B1497">
        <v>91.032611000000003</v>
      </c>
      <c r="C1497">
        <v>144.97282899999999</v>
      </c>
      <c r="D1497">
        <v>144.97282899999999</v>
      </c>
      <c r="E1497">
        <v>144.97282899999999</v>
      </c>
      <c r="F1497">
        <v>144.97282899999999</v>
      </c>
      <c r="G1497">
        <v>144.97282899999999</v>
      </c>
    </row>
    <row r="1498" spans="1:7" x14ac:dyDescent="0.3">
      <c r="A1498">
        <v>2400</v>
      </c>
      <c r="B1498">
        <v>80.978262999999998</v>
      </c>
      <c r="C1498">
        <v>144.97282899999999</v>
      </c>
      <c r="D1498">
        <v>144.97282899999999</v>
      </c>
      <c r="E1498">
        <v>144.97282899999999</v>
      </c>
      <c r="F1498">
        <v>144.97282899999999</v>
      </c>
      <c r="G1498">
        <v>144.97282899999999</v>
      </c>
    </row>
    <row r="1499" spans="1:7" x14ac:dyDescent="0.3">
      <c r="A1499">
        <v>2600</v>
      </c>
      <c r="B1499">
        <v>75.475544999999997</v>
      </c>
      <c r="C1499">
        <v>144.97282899999999</v>
      </c>
      <c r="D1499">
        <v>144.97282899999999</v>
      </c>
      <c r="E1499">
        <v>144.97282899999999</v>
      </c>
      <c r="F1499">
        <v>144.97282899999999</v>
      </c>
      <c r="G1499">
        <v>144.97282899999999</v>
      </c>
    </row>
    <row r="1500" spans="1:7" x14ac:dyDescent="0.3">
      <c r="A1500">
        <v>2800</v>
      </c>
      <c r="B1500">
        <v>70.380436000000003</v>
      </c>
      <c r="C1500">
        <v>144.97282899999999</v>
      </c>
      <c r="D1500">
        <v>144.97282899999999</v>
      </c>
      <c r="E1500">
        <v>144.97282899999999</v>
      </c>
      <c r="F1500">
        <v>144.97282899999999</v>
      </c>
      <c r="G1500">
        <v>144.97282899999999</v>
      </c>
    </row>
    <row r="1501" spans="1:7" x14ac:dyDescent="0.3">
      <c r="A1501">
        <v>2900</v>
      </c>
      <c r="B1501">
        <v>67.323370999999995</v>
      </c>
      <c r="C1501">
        <v>144.97282899999999</v>
      </c>
      <c r="D1501">
        <v>144.97282899999999</v>
      </c>
      <c r="E1501">
        <v>144.97282899999999</v>
      </c>
      <c r="F1501">
        <v>144.97282899999999</v>
      </c>
      <c r="G1501">
        <v>144.97282899999999</v>
      </c>
    </row>
    <row r="1502" spans="1:7" x14ac:dyDescent="0.3">
      <c r="A1502">
        <v>3000</v>
      </c>
      <c r="B1502">
        <v>64.130436000000003</v>
      </c>
      <c r="C1502">
        <v>144.97282899999999</v>
      </c>
      <c r="D1502">
        <v>144.97282899999999</v>
      </c>
      <c r="E1502">
        <v>144.97282899999999</v>
      </c>
      <c r="F1502">
        <v>144.97282899999999</v>
      </c>
      <c r="G1502">
        <v>144.97282899999999</v>
      </c>
    </row>
    <row r="1503" spans="1:7" x14ac:dyDescent="0.3">
      <c r="A1503">
        <v>3200</v>
      </c>
      <c r="B1503">
        <v>59.510871000000002</v>
      </c>
      <c r="C1503">
        <v>144.97282899999999</v>
      </c>
      <c r="D1503">
        <v>144.97282899999999</v>
      </c>
      <c r="E1503">
        <v>144.97282899999999</v>
      </c>
      <c r="F1503">
        <v>144.97282899999999</v>
      </c>
      <c r="G1503">
        <v>144.97282899999999</v>
      </c>
    </row>
    <row r="1504" spans="1:7" x14ac:dyDescent="0.3">
      <c r="A1504">
        <v>3250</v>
      </c>
      <c r="B1504">
        <v>57.676631999999998</v>
      </c>
      <c r="C1504">
        <v>144.97282899999999</v>
      </c>
      <c r="D1504">
        <v>144.97282899999999</v>
      </c>
      <c r="E1504">
        <v>144.97282899999999</v>
      </c>
      <c r="F1504">
        <v>144.97282899999999</v>
      </c>
      <c r="G1504">
        <v>144.97282899999999</v>
      </c>
    </row>
    <row r="1505" spans="1:7" x14ac:dyDescent="0.3">
      <c r="A1505">
        <v>3600</v>
      </c>
      <c r="B1505">
        <v>57.676631999999998</v>
      </c>
      <c r="C1505">
        <v>144.97282899999999</v>
      </c>
      <c r="D1505">
        <v>144.97282899999999</v>
      </c>
      <c r="E1505">
        <v>144.97282899999999</v>
      </c>
      <c r="F1505">
        <v>144.97282899999999</v>
      </c>
      <c r="G1505">
        <v>144.97282899999999</v>
      </c>
    </row>
    <row r="1506" spans="1:7" x14ac:dyDescent="0.3">
      <c r="A1506">
        <v>4000</v>
      </c>
      <c r="B1506">
        <v>0</v>
      </c>
      <c r="C1506">
        <v>144.97282899999999</v>
      </c>
      <c r="D1506">
        <v>144.97282899999999</v>
      </c>
      <c r="E1506">
        <v>144.97282899999999</v>
      </c>
      <c r="F1506">
        <v>144.97282899999999</v>
      </c>
      <c r="G1506">
        <v>144.97282899999999</v>
      </c>
    </row>
    <row r="1508" spans="1:7" x14ac:dyDescent="0.3">
      <c r="A1508" t="s">
        <v>179</v>
      </c>
      <c r="B1508" t="s">
        <v>180</v>
      </c>
    </row>
    <row r="1509" spans="1:7" x14ac:dyDescent="0.3">
      <c r="A1509" t="s">
        <v>3</v>
      </c>
      <c r="B1509" t="s">
        <v>6</v>
      </c>
    </row>
    <row r="1510" spans="1:7" x14ac:dyDescent="0.3">
      <c r="A1510">
        <v>1</v>
      </c>
      <c r="B1510">
        <v>750</v>
      </c>
    </row>
    <row r="1511" spans="1:7" x14ac:dyDescent="0.3">
      <c r="A1511">
        <v>2</v>
      </c>
      <c r="B1511">
        <v>800</v>
      </c>
    </row>
    <row r="1512" spans="1:7" x14ac:dyDescent="0.3">
      <c r="A1512">
        <v>3</v>
      </c>
      <c r="B1512">
        <v>900</v>
      </c>
    </row>
    <row r="1513" spans="1:7" x14ac:dyDescent="0.3">
      <c r="A1513">
        <v>4</v>
      </c>
      <c r="B1513">
        <v>1000</v>
      </c>
    </row>
    <row r="1514" spans="1:7" x14ac:dyDescent="0.3">
      <c r="A1514">
        <v>5</v>
      </c>
      <c r="B1514">
        <v>1200</v>
      </c>
    </row>
    <row r="1515" spans="1:7" x14ac:dyDescent="0.3">
      <c r="A1515">
        <v>6</v>
      </c>
      <c r="B1515">
        <v>1400</v>
      </c>
    </row>
    <row r="1516" spans="1:7" x14ac:dyDescent="0.3">
      <c r="A1516">
        <v>7</v>
      </c>
      <c r="B1516">
        <v>1600</v>
      </c>
    </row>
    <row r="1517" spans="1:7" x14ac:dyDescent="0.3">
      <c r="A1517">
        <v>8</v>
      </c>
      <c r="B1517">
        <v>1800</v>
      </c>
    </row>
    <row r="1518" spans="1:7" x14ac:dyDescent="0.3">
      <c r="A1518">
        <v>9</v>
      </c>
      <c r="B1518">
        <v>2000</v>
      </c>
    </row>
    <row r="1519" spans="1:7" x14ac:dyDescent="0.3">
      <c r="A1519">
        <v>10</v>
      </c>
      <c r="B1519">
        <v>2200</v>
      </c>
    </row>
    <row r="1520" spans="1:7" x14ac:dyDescent="0.3">
      <c r="A1520">
        <v>11</v>
      </c>
      <c r="B1520">
        <v>2400</v>
      </c>
    </row>
    <row r="1521" spans="1:2" x14ac:dyDescent="0.3">
      <c r="A1521">
        <v>12</v>
      </c>
      <c r="B1521">
        <v>2600</v>
      </c>
    </row>
    <row r="1522" spans="1:2" x14ac:dyDescent="0.3">
      <c r="A1522">
        <v>13</v>
      </c>
      <c r="B1522">
        <v>2700</v>
      </c>
    </row>
    <row r="1523" spans="1:2" x14ac:dyDescent="0.3">
      <c r="A1523">
        <v>14</v>
      </c>
      <c r="B1523">
        <v>2800</v>
      </c>
    </row>
    <row r="1524" spans="1:2" x14ac:dyDescent="0.3">
      <c r="A1524">
        <v>15</v>
      </c>
      <c r="B1524">
        <v>2900</v>
      </c>
    </row>
    <row r="1525" spans="1:2" x14ac:dyDescent="0.3">
      <c r="A1525">
        <v>16</v>
      </c>
      <c r="B1525">
        <v>3000</v>
      </c>
    </row>
    <row r="1526" spans="1:2" x14ac:dyDescent="0.3">
      <c r="A1526">
        <v>17</v>
      </c>
      <c r="B1526">
        <v>3200</v>
      </c>
    </row>
    <row r="1527" spans="1:2" x14ac:dyDescent="0.3">
      <c r="A1527">
        <v>18</v>
      </c>
      <c r="B1527">
        <v>3600</v>
      </c>
    </row>
    <row r="1528" spans="1:2" x14ac:dyDescent="0.3">
      <c r="A1528">
        <v>19</v>
      </c>
      <c r="B1528">
        <v>4000</v>
      </c>
    </row>
    <row r="1530" spans="1:2" x14ac:dyDescent="0.3">
      <c r="A1530" t="s">
        <v>181</v>
      </c>
      <c r="B1530" t="s">
        <v>182</v>
      </c>
    </row>
    <row r="1531" spans="1:2" x14ac:dyDescent="0.3">
      <c r="A1531" t="s">
        <v>3</v>
      </c>
      <c r="B1531" t="s">
        <v>183</v>
      </c>
    </row>
    <row r="1532" spans="1:2" x14ac:dyDescent="0.3">
      <c r="A1532">
        <v>1</v>
      </c>
      <c r="B1532">
        <v>4.4983000000000002E-2</v>
      </c>
    </row>
    <row r="1533" spans="1:2" x14ac:dyDescent="0.3">
      <c r="A1533">
        <v>2</v>
      </c>
      <c r="B1533">
        <v>4.7974000000000003E-2</v>
      </c>
    </row>
    <row r="1534" spans="1:2" x14ac:dyDescent="0.3">
      <c r="A1534">
        <v>3</v>
      </c>
      <c r="B1534">
        <v>4.9987999999999998E-2</v>
      </c>
    </row>
    <row r="1535" spans="1:2" x14ac:dyDescent="0.3">
      <c r="A1535">
        <v>4</v>
      </c>
      <c r="B1535">
        <v>5.2002E-2</v>
      </c>
    </row>
    <row r="1536" spans="1:2" x14ac:dyDescent="0.3">
      <c r="A1536">
        <v>5</v>
      </c>
      <c r="B1536">
        <v>5.4993E-2</v>
      </c>
    </row>
    <row r="1537" spans="1:17" x14ac:dyDescent="0.3">
      <c r="A1537">
        <v>6</v>
      </c>
      <c r="B1537">
        <v>5.7007000000000002E-2</v>
      </c>
    </row>
    <row r="1538" spans="1:17" x14ac:dyDescent="0.3">
      <c r="A1538">
        <v>7</v>
      </c>
      <c r="B1538">
        <v>5.9998000000000003E-2</v>
      </c>
    </row>
    <row r="1539" spans="1:17" x14ac:dyDescent="0.3">
      <c r="A1539">
        <v>8</v>
      </c>
      <c r="B1539">
        <v>6.2011999999999998E-2</v>
      </c>
    </row>
    <row r="1540" spans="1:17" x14ac:dyDescent="0.3">
      <c r="A1540">
        <v>9</v>
      </c>
      <c r="B1540">
        <v>9.9975999999999995E-2</v>
      </c>
    </row>
    <row r="1541" spans="1:17" x14ac:dyDescent="0.3">
      <c r="A1541">
        <v>10</v>
      </c>
      <c r="B1541">
        <v>9.9975999999999995E-2</v>
      </c>
    </row>
    <row r="1542" spans="1:17" x14ac:dyDescent="0.3">
      <c r="A1542">
        <v>11</v>
      </c>
      <c r="B1542">
        <v>9.9975999999999995E-2</v>
      </c>
    </row>
    <row r="1543" spans="1:17" x14ac:dyDescent="0.3">
      <c r="A1543">
        <v>12</v>
      </c>
      <c r="B1543">
        <v>9.9975999999999995E-2</v>
      </c>
    </row>
    <row r="1544" spans="1:17" x14ac:dyDescent="0.3">
      <c r="A1544">
        <v>13</v>
      </c>
      <c r="B1544">
        <v>9.9975999999999995E-2</v>
      </c>
    </row>
    <row r="1545" spans="1:17" x14ac:dyDescent="0.3">
      <c r="A1545">
        <v>14</v>
      </c>
      <c r="B1545">
        <v>9.9975999999999995E-2</v>
      </c>
    </row>
    <row r="1546" spans="1:17" x14ac:dyDescent="0.3">
      <c r="A1546">
        <v>15</v>
      </c>
      <c r="B1546">
        <v>9.9975999999999995E-2</v>
      </c>
    </row>
    <row r="1547" spans="1:17" x14ac:dyDescent="0.3">
      <c r="A1547">
        <v>16</v>
      </c>
      <c r="B1547">
        <v>9.9975999999999995E-2</v>
      </c>
    </row>
    <row r="1549" spans="1:17" x14ac:dyDescent="0.3">
      <c r="A1549" t="s">
        <v>184</v>
      </c>
      <c r="B1549" t="s">
        <v>185</v>
      </c>
    </row>
    <row r="1550" spans="1:17" x14ac:dyDescent="0.3">
      <c r="B1550" t="s">
        <v>186</v>
      </c>
    </row>
    <row r="1551" spans="1:17" x14ac:dyDescent="0.3">
      <c r="A1551" t="s">
        <v>22</v>
      </c>
      <c r="B1551">
        <v>4.4979999999999999E-2</v>
      </c>
      <c r="C1551">
        <v>4.7969999999999999E-2</v>
      </c>
      <c r="D1551">
        <v>4.999E-2</v>
      </c>
      <c r="E1551">
        <v>5.1999999999999998E-2</v>
      </c>
      <c r="F1551">
        <v>5.4989999999999997E-2</v>
      </c>
      <c r="G1551">
        <v>5.7009999999999998E-2</v>
      </c>
      <c r="H1551">
        <v>0.06</v>
      </c>
      <c r="I1551">
        <v>6.2010000000000003E-2</v>
      </c>
      <c r="J1551">
        <v>9.9979999999999999E-2</v>
      </c>
      <c r="K1551">
        <v>9.9979999999999999E-2</v>
      </c>
      <c r="L1551">
        <v>9.9979999999999999E-2</v>
      </c>
      <c r="M1551">
        <v>9.9979999999999999E-2</v>
      </c>
      <c r="N1551">
        <v>9.9979999999999999E-2</v>
      </c>
      <c r="O1551">
        <v>9.9979999999999999E-2</v>
      </c>
      <c r="P1551">
        <v>9.9979999999999999E-2</v>
      </c>
      <c r="Q1551">
        <v>9.9979999999999999E-2</v>
      </c>
    </row>
    <row r="1552" spans="1:17" x14ac:dyDescent="0.3">
      <c r="A1552">
        <v>750</v>
      </c>
      <c r="B1552">
        <v>69.972825</v>
      </c>
      <c r="C1552">
        <v>69.972825</v>
      </c>
      <c r="D1552">
        <v>69.972825</v>
      </c>
      <c r="E1552">
        <v>69.972825</v>
      </c>
      <c r="F1552">
        <v>69.972825</v>
      </c>
      <c r="G1552">
        <v>73.233694999999997</v>
      </c>
      <c r="H1552">
        <v>83.016304000000005</v>
      </c>
      <c r="I1552">
        <v>94.972825</v>
      </c>
      <c r="J1552">
        <v>144.972825</v>
      </c>
      <c r="K1552">
        <v>144.972825</v>
      </c>
      <c r="L1552">
        <v>144.972825</v>
      </c>
      <c r="M1552">
        <v>144.972825</v>
      </c>
      <c r="N1552">
        <v>144.972825</v>
      </c>
      <c r="O1552">
        <v>144.972825</v>
      </c>
      <c r="P1552">
        <v>144.972825</v>
      </c>
      <c r="Q1552">
        <v>144.972825</v>
      </c>
    </row>
    <row r="1553" spans="1:17" x14ac:dyDescent="0.3">
      <c r="A1553">
        <v>800</v>
      </c>
      <c r="B1553">
        <v>69.972825</v>
      </c>
      <c r="C1553">
        <v>69.972825</v>
      </c>
      <c r="D1553">
        <v>69.972825</v>
      </c>
      <c r="E1553">
        <v>69.972825</v>
      </c>
      <c r="F1553">
        <v>69.972825</v>
      </c>
      <c r="G1553">
        <v>73.233694999999997</v>
      </c>
      <c r="H1553">
        <v>83.016304000000005</v>
      </c>
      <c r="I1553">
        <v>97.010869</v>
      </c>
      <c r="J1553">
        <v>144.972825</v>
      </c>
      <c r="K1553">
        <v>144.972825</v>
      </c>
      <c r="L1553">
        <v>144.972825</v>
      </c>
      <c r="M1553">
        <v>144.972825</v>
      </c>
      <c r="N1553">
        <v>144.972825</v>
      </c>
      <c r="O1553">
        <v>144.972825</v>
      </c>
      <c r="P1553">
        <v>144.972825</v>
      </c>
      <c r="Q1553">
        <v>144.972825</v>
      </c>
    </row>
    <row r="1554" spans="1:17" x14ac:dyDescent="0.3">
      <c r="A1554">
        <v>900</v>
      </c>
      <c r="B1554">
        <v>69.972825</v>
      </c>
      <c r="C1554">
        <v>69.972825</v>
      </c>
      <c r="D1554">
        <v>69.972825</v>
      </c>
      <c r="E1554">
        <v>69.972825</v>
      </c>
      <c r="F1554">
        <v>74.999999000000003</v>
      </c>
      <c r="G1554">
        <v>76.970107999999996</v>
      </c>
      <c r="H1554">
        <v>84.986412000000001</v>
      </c>
      <c r="I1554">
        <v>104.008151</v>
      </c>
      <c r="J1554">
        <v>144.972825</v>
      </c>
      <c r="K1554">
        <v>144.972825</v>
      </c>
      <c r="L1554">
        <v>144.972825</v>
      </c>
      <c r="M1554">
        <v>144.972825</v>
      </c>
      <c r="N1554">
        <v>144.972825</v>
      </c>
      <c r="O1554">
        <v>144.972825</v>
      </c>
      <c r="P1554">
        <v>144.972825</v>
      </c>
      <c r="Q1554">
        <v>144.972825</v>
      </c>
    </row>
    <row r="1555" spans="1:17" x14ac:dyDescent="0.3">
      <c r="A1555">
        <v>1000</v>
      </c>
      <c r="B1555">
        <v>68.002717000000004</v>
      </c>
      <c r="C1555">
        <v>68.002717000000004</v>
      </c>
      <c r="D1555">
        <v>68.002717000000004</v>
      </c>
      <c r="E1555">
        <v>68.002717000000004</v>
      </c>
      <c r="F1555">
        <v>76.970107999999996</v>
      </c>
      <c r="G1555">
        <v>84.986412000000001</v>
      </c>
      <c r="H1555">
        <v>84.986412000000001</v>
      </c>
      <c r="I1555">
        <v>101.970108</v>
      </c>
      <c r="J1555">
        <v>144.972825</v>
      </c>
      <c r="K1555">
        <v>144.972825</v>
      </c>
      <c r="L1555">
        <v>144.972825</v>
      </c>
      <c r="M1555">
        <v>144.972825</v>
      </c>
      <c r="N1555">
        <v>144.972825</v>
      </c>
      <c r="O1555">
        <v>144.972825</v>
      </c>
      <c r="P1555">
        <v>144.972825</v>
      </c>
      <c r="Q1555">
        <v>144.972825</v>
      </c>
    </row>
    <row r="1556" spans="1:17" x14ac:dyDescent="0.3">
      <c r="A1556">
        <v>1200</v>
      </c>
      <c r="B1556">
        <v>76.970107999999996</v>
      </c>
      <c r="C1556">
        <v>81.997281999999998</v>
      </c>
      <c r="D1556">
        <v>83.016304000000005</v>
      </c>
      <c r="E1556">
        <v>84.986412000000001</v>
      </c>
      <c r="F1556">
        <v>95.991847000000007</v>
      </c>
      <c r="G1556">
        <v>95.991847000000007</v>
      </c>
      <c r="H1556">
        <v>101.494564</v>
      </c>
      <c r="I1556">
        <v>111.00543399999999</v>
      </c>
      <c r="J1556">
        <v>144.972825</v>
      </c>
      <c r="K1556">
        <v>144.972825</v>
      </c>
      <c r="L1556">
        <v>144.972825</v>
      </c>
      <c r="M1556">
        <v>144.972825</v>
      </c>
      <c r="N1556">
        <v>144.972825</v>
      </c>
      <c r="O1556">
        <v>144.972825</v>
      </c>
      <c r="P1556">
        <v>144.972825</v>
      </c>
      <c r="Q1556">
        <v>144.972825</v>
      </c>
    </row>
    <row r="1557" spans="1:17" x14ac:dyDescent="0.3">
      <c r="A1557">
        <v>1400</v>
      </c>
      <c r="B1557">
        <v>98.029889999999995</v>
      </c>
      <c r="C1557">
        <v>98.029889999999995</v>
      </c>
      <c r="D1557">
        <v>99.999999000000003</v>
      </c>
      <c r="E1557">
        <v>102.98913</v>
      </c>
      <c r="F1557">
        <v>106.997282</v>
      </c>
      <c r="G1557">
        <v>106.997282</v>
      </c>
      <c r="H1557">
        <v>112.432064</v>
      </c>
      <c r="I1557">
        <v>112.432064</v>
      </c>
      <c r="J1557">
        <v>144.972825</v>
      </c>
      <c r="K1557">
        <v>144.972825</v>
      </c>
      <c r="L1557">
        <v>144.972825</v>
      </c>
      <c r="M1557">
        <v>144.972825</v>
      </c>
      <c r="N1557">
        <v>144.972825</v>
      </c>
      <c r="O1557">
        <v>144.972825</v>
      </c>
      <c r="P1557">
        <v>144.972825</v>
      </c>
      <c r="Q1557">
        <v>144.972825</v>
      </c>
    </row>
    <row r="1558" spans="1:17" x14ac:dyDescent="0.3">
      <c r="A1558">
        <v>1600</v>
      </c>
      <c r="B1558">
        <v>119.633151</v>
      </c>
      <c r="C1558">
        <v>121.059782</v>
      </c>
      <c r="D1558">
        <v>123.02988999999999</v>
      </c>
      <c r="E1558">
        <v>123.02988999999999</v>
      </c>
      <c r="F1558">
        <v>123.02988999999999</v>
      </c>
      <c r="G1558">
        <v>123.02988999999999</v>
      </c>
      <c r="H1558">
        <v>123.02988999999999</v>
      </c>
      <c r="I1558">
        <v>123.02988999999999</v>
      </c>
      <c r="J1558">
        <v>144.972825</v>
      </c>
      <c r="K1558">
        <v>144.972825</v>
      </c>
      <c r="L1558">
        <v>144.972825</v>
      </c>
      <c r="M1558">
        <v>144.972825</v>
      </c>
      <c r="N1558">
        <v>144.972825</v>
      </c>
      <c r="O1558">
        <v>144.972825</v>
      </c>
      <c r="P1558">
        <v>144.972825</v>
      </c>
      <c r="Q1558">
        <v>144.972825</v>
      </c>
    </row>
    <row r="1559" spans="1:17" x14ac:dyDescent="0.3">
      <c r="A1559">
        <v>1800</v>
      </c>
      <c r="B1559">
        <v>118.749999</v>
      </c>
      <c r="C1559">
        <v>126.019021</v>
      </c>
      <c r="D1559">
        <v>126.019021</v>
      </c>
      <c r="E1559">
        <v>126.019021</v>
      </c>
      <c r="F1559">
        <v>126.019021</v>
      </c>
      <c r="G1559">
        <v>126.019021</v>
      </c>
      <c r="H1559">
        <v>126.019021</v>
      </c>
      <c r="I1559">
        <v>126.019021</v>
      </c>
      <c r="J1559">
        <v>144.972825</v>
      </c>
      <c r="K1559">
        <v>144.972825</v>
      </c>
      <c r="L1559">
        <v>144.972825</v>
      </c>
      <c r="M1559">
        <v>144.972825</v>
      </c>
      <c r="N1559">
        <v>144.972825</v>
      </c>
      <c r="O1559">
        <v>144.972825</v>
      </c>
      <c r="P1559">
        <v>144.972825</v>
      </c>
      <c r="Q1559">
        <v>144.972825</v>
      </c>
    </row>
    <row r="1560" spans="1:17" x14ac:dyDescent="0.3">
      <c r="A1560">
        <v>2000</v>
      </c>
      <c r="B1560">
        <v>121.73912900000001</v>
      </c>
      <c r="C1560">
        <v>125.543477</v>
      </c>
      <c r="D1560">
        <v>126.29076000000001</v>
      </c>
      <c r="E1560">
        <v>126.970108</v>
      </c>
      <c r="F1560">
        <v>130.97826000000001</v>
      </c>
      <c r="G1560">
        <v>130.97826000000001</v>
      </c>
      <c r="H1560">
        <v>130.97826000000001</v>
      </c>
      <c r="I1560">
        <v>130.97826000000001</v>
      </c>
      <c r="J1560">
        <v>144.972825</v>
      </c>
      <c r="K1560">
        <v>144.972825</v>
      </c>
      <c r="L1560">
        <v>144.972825</v>
      </c>
      <c r="M1560">
        <v>144.972825</v>
      </c>
      <c r="N1560">
        <v>144.972825</v>
      </c>
      <c r="O1560">
        <v>144.972825</v>
      </c>
      <c r="P1560">
        <v>144.972825</v>
      </c>
      <c r="Q1560">
        <v>144.972825</v>
      </c>
    </row>
    <row r="1561" spans="1:17" x14ac:dyDescent="0.3">
      <c r="A1561">
        <v>2200</v>
      </c>
      <c r="B1561">
        <v>120.788042</v>
      </c>
      <c r="C1561">
        <v>128.26086799999999</v>
      </c>
      <c r="D1561">
        <v>131.589673</v>
      </c>
      <c r="E1561">
        <v>134.986412</v>
      </c>
      <c r="F1561">
        <v>137.02445499999999</v>
      </c>
      <c r="G1561">
        <v>137.02445499999999</v>
      </c>
      <c r="H1561">
        <v>137.02445499999999</v>
      </c>
      <c r="I1561">
        <v>137.02445499999999</v>
      </c>
      <c r="J1561">
        <v>144.972825</v>
      </c>
      <c r="K1561">
        <v>144.972825</v>
      </c>
      <c r="L1561">
        <v>144.972825</v>
      </c>
      <c r="M1561">
        <v>144.972825</v>
      </c>
      <c r="N1561">
        <v>144.972825</v>
      </c>
      <c r="O1561">
        <v>144.972825</v>
      </c>
      <c r="P1561">
        <v>144.972825</v>
      </c>
      <c r="Q1561">
        <v>144.972825</v>
      </c>
    </row>
    <row r="1562" spans="1:17" x14ac:dyDescent="0.3">
      <c r="A1562">
        <v>2400</v>
      </c>
      <c r="B1562">
        <v>112.499999</v>
      </c>
      <c r="C1562">
        <v>119.021738</v>
      </c>
      <c r="D1562">
        <v>122.010868</v>
      </c>
      <c r="E1562">
        <v>124.999999</v>
      </c>
      <c r="F1562">
        <v>137.02445499999999</v>
      </c>
      <c r="G1562">
        <v>137.02445499999999</v>
      </c>
      <c r="H1562">
        <v>137.02445499999999</v>
      </c>
      <c r="I1562">
        <v>137.02445499999999</v>
      </c>
      <c r="J1562">
        <v>144.972825</v>
      </c>
      <c r="K1562">
        <v>144.972825</v>
      </c>
      <c r="L1562">
        <v>144.972825</v>
      </c>
      <c r="M1562">
        <v>144.972825</v>
      </c>
      <c r="N1562">
        <v>144.972825</v>
      </c>
      <c r="O1562">
        <v>144.972825</v>
      </c>
      <c r="P1562">
        <v>144.972825</v>
      </c>
      <c r="Q1562">
        <v>144.972825</v>
      </c>
    </row>
    <row r="1563" spans="1:17" x14ac:dyDescent="0.3">
      <c r="A1563">
        <v>2600</v>
      </c>
      <c r="B1563">
        <v>110.19021600000001</v>
      </c>
      <c r="C1563">
        <v>113.994564</v>
      </c>
      <c r="D1563">
        <v>117.934782</v>
      </c>
      <c r="E1563">
        <v>121.94293399999999</v>
      </c>
      <c r="F1563">
        <v>136.00543400000001</v>
      </c>
      <c r="G1563">
        <v>137.97554199999999</v>
      </c>
      <c r="H1563">
        <v>137.97554199999999</v>
      </c>
      <c r="I1563">
        <v>137.97554199999999</v>
      </c>
      <c r="J1563">
        <v>144.972825</v>
      </c>
      <c r="K1563">
        <v>144.972825</v>
      </c>
      <c r="L1563">
        <v>144.972825</v>
      </c>
      <c r="M1563">
        <v>144.972825</v>
      </c>
      <c r="N1563">
        <v>144.972825</v>
      </c>
      <c r="O1563">
        <v>144.972825</v>
      </c>
      <c r="P1563">
        <v>144.972825</v>
      </c>
      <c r="Q1563">
        <v>144.972825</v>
      </c>
    </row>
    <row r="1564" spans="1:17" x14ac:dyDescent="0.3">
      <c r="A1564">
        <v>2700</v>
      </c>
      <c r="B1564">
        <v>105.706521</v>
      </c>
      <c r="C1564">
        <v>110.733695</v>
      </c>
      <c r="D1564">
        <v>117.527173</v>
      </c>
      <c r="E1564">
        <v>122.010868</v>
      </c>
      <c r="F1564">
        <v>133.96738999999999</v>
      </c>
      <c r="G1564">
        <v>140.013586</v>
      </c>
      <c r="H1564">
        <v>140.013586</v>
      </c>
      <c r="I1564">
        <v>140.013586</v>
      </c>
      <c r="J1564">
        <v>144.972825</v>
      </c>
      <c r="K1564">
        <v>144.972825</v>
      </c>
      <c r="L1564">
        <v>144.972825</v>
      </c>
      <c r="M1564">
        <v>144.972825</v>
      </c>
      <c r="N1564">
        <v>144.972825</v>
      </c>
      <c r="O1564">
        <v>144.972825</v>
      </c>
      <c r="P1564">
        <v>144.972825</v>
      </c>
      <c r="Q1564">
        <v>144.972825</v>
      </c>
    </row>
    <row r="1565" spans="1:17" x14ac:dyDescent="0.3">
      <c r="A1565">
        <v>2800</v>
      </c>
      <c r="B1565">
        <v>101.222825</v>
      </c>
      <c r="C1565">
        <v>107.40488999999999</v>
      </c>
      <c r="D1565">
        <v>117.05162900000001</v>
      </c>
      <c r="E1565">
        <v>122.010868</v>
      </c>
      <c r="F1565">
        <v>133.01630299999999</v>
      </c>
      <c r="G1565">
        <v>142.527173</v>
      </c>
      <c r="H1565">
        <v>142.527173</v>
      </c>
      <c r="I1565">
        <v>142.527173</v>
      </c>
      <c r="J1565">
        <v>144.972825</v>
      </c>
      <c r="K1565">
        <v>144.972825</v>
      </c>
      <c r="L1565">
        <v>144.972825</v>
      </c>
      <c r="M1565">
        <v>144.972825</v>
      </c>
      <c r="N1565">
        <v>144.972825</v>
      </c>
      <c r="O1565">
        <v>144.972825</v>
      </c>
      <c r="P1565">
        <v>144.972825</v>
      </c>
      <c r="Q1565">
        <v>144.972825</v>
      </c>
    </row>
    <row r="1566" spans="1:17" x14ac:dyDescent="0.3">
      <c r="A1566">
        <v>2900</v>
      </c>
      <c r="B1566">
        <v>98.980976999999996</v>
      </c>
      <c r="C1566">
        <v>107.472825</v>
      </c>
      <c r="D1566">
        <v>116.032608</v>
      </c>
      <c r="E1566">
        <v>122.010868</v>
      </c>
      <c r="F1566">
        <v>133.01630299999999</v>
      </c>
      <c r="G1566">
        <v>137.02445499999999</v>
      </c>
      <c r="H1566">
        <v>141.98369400000001</v>
      </c>
      <c r="I1566">
        <v>141.98369400000001</v>
      </c>
      <c r="J1566">
        <v>144.972825</v>
      </c>
      <c r="K1566">
        <v>144.972825</v>
      </c>
      <c r="L1566">
        <v>144.972825</v>
      </c>
      <c r="M1566">
        <v>144.972825</v>
      </c>
      <c r="N1566">
        <v>144.972825</v>
      </c>
      <c r="O1566">
        <v>144.972825</v>
      </c>
      <c r="P1566">
        <v>144.972825</v>
      </c>
      <c r="Q1566">
        <v>144.972825</v>
      </c>
    </row>
    <row r="1567" spans="1:17" x14ac:dyDescent="0.3">
      <c r="A1567">
        <v>3000</v>
      </c>
      <c r="B1567">
        <v>95.720107999999996</v>
      </c>
      <c r="C1567">
        <v>102.98913</v>
      </c>
      <c r="D1567">
        <v>108.96738999999999</v>
      </c>
      <c r="E1567">
        <v>114.945651</v>
      </c>
      <c r="F1567">
        <v>119.972825</v>
      </c>
      <c r="G1567">
        <v>122.010868</v>
      </c>
      <c r="H1567">
        <v>131.521738</v>
      </c>
      <c r="I1567">
        <v>131.521738</v>
      </c>
      <c r="J1567">
        <v>144.972825</v>
      </c>
      <c r="K1567">
        <v>144.972825</v>
      </c>
      <c r="L1567">
        <v>144.972825</v>
      </c>
      <c r="M1567">
        <v>144.972825</v>
      </c>
      <c r="N1567">
        <v>144.972825</v>
      </c>
      <c r="O1567">
        <v>144.972825</v>
      </c>
      <c r="P1567">
        <v>144.972825</v>
      </c>
      <c r="Q1567">
        <v>144.972825</v>
      </c>
    </row>
    <row r="1568" spans="1:17" x14ac:dyDescent="0.3">
      <c r="A1568">
        <v>3200</v>
      </c>
      <c r="B1568">
        <v>79.755433999999994</v>
      </c>
      <c r="C1568">
        <v>93.002717000000004</v>
      </c>
      <c r="D1568">
        <v>93.817933999999994</v>
      </c>
      <c r="E1568">
        <v>94.701086000000004</v>
      </c>
      <c r="F1568">
        <v>99.999999000000003</v>
      </c>
      <c r="G1568">
        <v>101.019021</v>
      </c>
      <c r="H1568">
        <v>102.98913</v>
      </c>
      <c r="I1568">
        <v>102.98913</v>
      </c>
      <c r="J1568">
        <v>102.98913</v>
      </c>
      <c r="K1568">
        <v>102.98913</v>
      </c>
      <c r="L1568">
        <v>102.98913</v>
      </c>
      <c r="M1568">
        <v>102.98913</v>
      </c>
      <c r="N1568">
        <v>102.98913</v>
      </c>
      <c r="O1568">
        <v>102.98913</v>
      </c>
      <c r="P1568">
        <v>102.98913</v>
      </c>
      <c r="Q1568">
        <v>102.98913</v>
      </c>
    </row>
    <row r="1569" spans="1:17" x14ac:dyDescent="0.3">
      <c r="A1569">
        <v>3600</v>
      </c>
      <c r="B1569">
        <v>70.991847000000007</v>
      </c>
      <c r="C1569">
        <v>70.991847000000007</v>
      </c>
      <c r="D1569">
        <v>70.991847000000007</v>
      </c>
      <c r="E1569">
        <v>70.991847000000007</v>
      </c>
      <c r="F1569">
        <v>70.991847000000007</v>
      </c>
      <c r="G1569">
        <v>70.991847000000007</v>
      </c>
      <c r="H1569">
        <v>70.991847000000007</v>
      </c>
      <c r="I1569">
        <v>70.991847000000007</v>
      </c>
      <c r="J1569">
        <v>69.972825</v>
      </c>
      <c r="K1569">
        <v>69.972825</v>
      </c>
      <c r="L1569">
        <v>69.972825</v>
      </c>
      <c r="M1569">
        <v>69.972825</v>
      </c>
      <c r="N1569">
        <v>69.972825</v>
      </c>
      <c r="O1569">
        <v>69.972825</v>
      </c>
      <c r="P1569">
        <v>69.972825</v>
      </c>
      <c r="Q1569">
        <v>69.972825</v>
      </c>
    </row>
    <row r="1570" spans="1:17" x14ac:dyDescent="0.3">
      <c r="A1570">
        <v>4000</v>
      </c>
      <c r="B1570">
        <v>0</v>
      </c>
      <c r="C1570">
        <v>0</v>
      </c>
      <c r="D1570">
        <v>0</v>
      </c>
      <c r="E1570">
        <v>0</v>
      </c>
      <c r="F1570">
        <v>0</v>
      </c>
      <c r="G1570">
        <v>0</v>
      </c>
      <c r="H1570">
        <v>0</v>
      </c>
      <c r="I1570">
        <v>0</v>
      </c>
      <c r="J1570">
        <v>0</v>
      </c>
      <c r="K1570">
        <v>0</v>
      </c>
      <c r="L1570">
        <v>0</v>
      </c>
      <c r="M1570">
        <v>0</v>
      </c>
      <c r="N1570">
        <v>0</v>
      </c>
      <c r="O1570">
        <v>0</v>
      </c>
      <c r="P1570">
        <v>0</v>
      </c>
      <c r="Q1570">
        <v>0</v>
      </c>
    </row>
    <row r="1572" spans="1:17" x14ac:dyDescent="0.3">
      <c r="A1572" t="s">
        <v>187</v>
      </c>
      <c r="B1572" t="s">
        <v>188</v>
      </c>
    </row>
    <row r="1573" spans="1:17" x14ac:dyDescent="0.3">
      <c r="A1573" t="s">
        <v>3</v>
      </c>
      <c r="B1573" t="s">
        <v>6</v>
      </c>
    </row>
    <row r="1574" spans="1:17" x14ac:dyDescent="0.3">
      <c r="A1574">
        <v>1</v>
      </c>
      <c r="B1574">
        <v>1450</v>
      </c>
    </row>
    <row r="1575" spans="1:17" x14ac:dyDescent="0.3">
      <c r="A1575">
        <v>2</v>
      </c>
      <c r="B1575">
        <v>1500</v>
      </c>
    </row>
    <row r="1576" spans="1:17" x14ac:dyDescent="0.3">
      <c r="A1576">
        <v>3</v>
      </c>
      <c r="B1576">
        <v>1600</v>
      </c>
    </row>
    <row r="1577" spans="1:17" x14ac:dyDescent="0.3">
      <c r="A1577">
        <v>4</v>
      </c>
      <c r="B1577">
        <v>1700</v>
      </c>
    </row>
    <row r="1578" spans="1:17" x14ac:dyDescent="0.3">
      <c r="A1578">
        <v>5</v>
      </c>
      <c r="B1578">
        <v>1800</v>
      </c>
    </row>
    <row r="1579" spans="1:17" x14ac:dyDescent="0.3">
      <c r="A1579">
        <v>6</v>
      </c>
      <c r="B1579">
        <v>1900</v>
      </c>
    </row>
    <row r="1580" spans="1:17" x14ac:dyDescent="0.3">
      <c r="A1580">
        <v>7</v>
      </c>
      <c r="B1580">
        <v>2000</v>
      </c>
    </row>
    <row r="1581" spans="1:17" x14ac:dyDescent="0.3">
      <c r="A1581">
        <v>8</v>
      </c>
      <c r="B1581">
        <v>2100</v>
      </c>
    </row>
    <row r="1582" spans="1:17" x14ac:dyDescent="0.3">
      <c r="A1582">
        <v>9</v>
      </c>
      <c r="B1582">
        <v>2200</v>
      </c>
    </row>
    <row r="1583" spans="1:17" x14ac:dyDescent="0.3">
      <c r="A1583">
        <v>10</v>
      </c>
      <c r="B1583">
        <v>2600</v>
      </c>
    </row>
    <row r="1584" spans="1:17" x14ac:dyDescent="0.3">
      <c r="A1584">
        <v>11</v>
      </c>
      <c r="B1584">
        <v>2700</v>
      </c>
    </row>
    <row r="1585" spans="1:6" x14ac:dyDescent="0.3">
      <c r="A1585">
        <v>12</v>
      </c>
      <c r="B1585">
        <v>2800</v>
      </c>
    </row>
    <row r="1586" spans="1:6" x14ac:dyDescent="0.3">
      <c r="A1586">
        <v>13</v>
      </c>
      <c r="B1586">
        <v>2900</v>
      </c>
    </row>
    <row r="1587" spans="1:6" x14ac:dyDescent="0.3">
      <c r="A1587">
        <v>14</v>
      </c>
      <c r="B1587">
        <v>2925</v>
      </c>
    </row>
    <row r="1589" spans="1:6" x14ac:dyDescent="0.3">
      <c r="A1589" t="s">
        <v>189</v>
      </c>
      <c r="B1589" t="s">
        <v>190</v>
      </c>
    </row>
    <row r="1590" spans="1:6" x14ac:dyDescent="0.3">
      <c r="A1590" t="s">
        <v>3</v>
      </c>
      <c r="B1590" t="s">
        <v>86</v>
      </c>
    </row>
    <row r="1591" spans="1:6" x14ac:dyDescent="0.3">
      <c r="A1591">
        <v>1</v>
      </c>
      <c r="B1591">
        <v>0</v>
      </c>
    </row>
    <row r="1592" spans="1:6" x14ac:dyDescent="0.3">
      <c r="A1592">
        <v>2</v>
      </c>
      <c r="B1592">
        <v>1.0000009999999999</v>
      </c>
    </row>
    <row r="1593" spans="1:6" x14ac:dyDescent="0.3">
      <c r="A1593">
        <v>3</v>
      </c>
      <c r="B1593">
        <v>2.0000010000000001</v>
      </c>
    </row>
    <row r="1594" spans="1:6" x14ac:dyDescent="0.3">
      <c r="A1594">
        <v>4</v>
      </c>
      <c r="B1594">
        <v>3.0000019999999998</v>
      </c>
    </row>
    <row r="1595" spans="1:6" x14ac:dyDescent="0.3">
      <c r="A1595">
        <v>5</v>
      </c>
      <c r="B1595">
        <v>3.9899930000000001</v>
      </c>
    </row>
    <row r="1597" spans="1:6" x14ac:dyDescent="0.3">
      <c r="A1597" t="s">
        <v>191</v>
      </c>
      <c r="B1597" t="s">
        <v>192</v>
      </c>
    </row>
    <row r="1598" spans="1:6" x14ac:dyDescent="0.3">
      <c r="B1598" t="s">
        <v>193</v>
      </c>
    </row>
    <row r="1599" spans="1:6" x14ac:dyDescent="0.3">
      <c r="A1599" t="s">
        <v>22</v>
      </c>
      <c r="B1599">
        <v>0</v>
      </c>
      <c r="C1599">
        <v>1</v>
      </c>
      <c r="D1599">
        <v>2</v>
      </c>
      <c r="E1599">
        <v>3</v>
      </c>
      <c r="F1599">
        <v>3.99</v>
      </c>
    </row>
    <row r="1600" spans="1:6" x14ac:dyDescent="0.3">
      <c r="A1600">
        <v>1450</v>
      </c>
      <c r="B1600">
        <v>113.519024</v>
      </c>
      <c r="C1600">
        <v>113.58695899999999</v>
      </c>
      <c r="D1600">
        <v>113.58695899999999</v>
      </c>
      <c r="E1600">
        <v>113.58695899999999</v>
      </c>
      <c r="F1600">
        <v>113.58695899999999</v>
      </c>
    </row>
    <row r="1601" spans="1:6" x14ac:dyDescent="0.3">
      <c r="A1601">
        <v>1500</v>
      </c>
      <c r="B1601">
        <v>116.032611</v>
      </c>
      <c r="C1601">
        <v>114.19837200000001</v>
      </c>
      <c r="D1601">
        <v>113.519024</v>
      </c>
      <c r="E1601">
        <v>113.519024</v>
      </c>
      <c r="F1601">
        <v>113.519024</v>
      </c>
    </row>
    <row r="1602" spans="1:6" x14ac:dyDescent="0.3">
      <c r="A1602">
        <v>1600</v>
      </c>
      <c r="B1602">
        <v>119.089676</v>
      </c>
      <c r="C1602">
        <v>116.576089</v>
      </c>
      <c r="D1602">
        <v>118.070655</v>
      </c>
      <c r="E1602">
        <v>118.070655</v>
      </c>
      <c r="F1602">
        <v>118.070655</v>
      </c>
    </row>
    <row r="1603" spans="1:6" x14ac:dyDescent="0.3">
      <c r="A1603">
        <v>1700</v>
      </c>
      <c r="B1603">
        <v>115.013589</v>
      </c>
      <c r="C1603">
        <v>114.87772</v>
      </c>
      <c r="D1603">
        <v>116.032611</v>
      </c>
      <c r="E1603">
        <v>116.032611</v>
      </c>
      <c r="F1603">
        <v>116.032611</v>
      </c>
    </row>
    <row r="1604" spans="1:6" x14ac:dyDescent="0.3">
      <c r="A1604">
        <v>1800</v>
      </c>
      <c r="B1604">
        <v>118.817937</v>
      </c>
      <c r="C1604">
        <v>118.070655</v>
      </c>
      <c r="D1604">
        <v>119.49728500000001</v>
      </c>
      <c r="E1604">
        <v>119.49728500000001</v>
      </c>
      <c r="F1604">
        <v>119.49728500000001</v>
      </c>
    </row>
    <row r="1605" spans="1:6" x14ac:dyDescent="0.3">
      <c r="A1605">
        <v>1900</v>
      </c>
      <c r="B1605">
        <v>122.62228500000001</v>
      </c>
      <c r="C1605">
        <v>120.380437</v>
      </c>
      <c r="D1605">
        <v>122.62228500000001</v>
      </c>
      <c r="E1605">
        <v>122.62228500000001</v>
      </c>
      <c r="F1605">
        <v>122.62228500000001</v>
      </c>
    </row>
    <row r="1606" spans="1:6" x14ac:dyDescent="0.3">
      <c r="A1606">
        <v>2000</v>
      </c>
      <c r="B1606">
        <v>126.494568</v>
      </c>
      <c r="C1606">
        <v>122.62228500000001</v>
      </c>
      <c r="D1606">
        <v>125.00000300000001</v>
      </c>
      <c r="E1606">
        <v>125.00000300000001</v>
      </c>
      <c r="F1606">
        <v>125.00000300000001</v>
      </c>
    </row>
    <row r="1607" spans="1:6" x14ac:dyDescent="0.3">
      <c r="A1607">
        <v>2100</v>
      </c>
      <c r="B1607">
        <v>129.415764</v>
      </c>
      <c r="C1607">
        <v>128.532611</v>
      </c>
      <c r="D1607">
        <v>129.415764</v>
      </c>
      <c r="E1607">
        <v>129.415764</v>
      </c>
      <c r="F1607">
        <v>129.415764</v>
      </c>
    </row>
    <row r="1608" spans="1:6" x14ac:dyDescent="0.3">
      <c r="A1608">
        <v>2200</v>
      </c>
      <c r="B1608">
        <v>130.91032899999999</v>
      </c>
      <c r="C1608">
        <v>130.36685</v>
      </c>
      <c r="D1608">
        <v>130.91032899999999</v>
      </c>
      <c r="E1608">
        <v>130.91032899999999</v>
      </c>
      <c r="F1608">
        <v>130.91032899999999</v>
      </c>
    </row>
    <row r="1609" spans="1:6" x14ac:dyDescent="0.3">
      <c r="A1609">
        <v>2600</v>
      </c>
      <c r="B1609">
        <v>131.18206799999999</v>
      </c>
      <c r="C1609">
        <v>131.18206799999999</v>
      </c>
      <c r="D1609">
        <v>131.18206799999999</v>
      </c>
      <c r="E1609">
        <v>131.18206799999999</v>
      </c>
      <c r="F1609">
        <v>131.18206799999999</v>
      </c>
    </row>
    <row r="1610" spans="1:6" x14ac:dyDescent="0.3">
      <c r="A1610">
        <v>2700</v>
      </c>
      <c r="B1610">
        <v>133.28804600000001</v>
      </c>
      <c r="C1610">
        <v>133.28804600000001</v>
      </c>
      <c r="D1610">
        <v>133.28804600000001</v>
      </c>
      <c r="E1610">
        <v>133.28804600000001</v>
      </c>
      <c r="F1610">
        <v>133.28804600000001</v>
      </c>
    </row>
    <row r="1611" spans="1:6" x14ac:dyDescent="0.3">
      <c r="A1611">
        <v>2800</v>
      </c>
      <c r="B1611">
        <v>134.71467699999999</v>
      </c>
      <c r="C1611">
        <v>134.71467699999999</v>
      </c>
      <c r="D1611">
        <v>134.71467699999999</v>
      </c>
      <c r="E1611">
        <v>134.71467699999999</v>
      </c>
      <c r="F1611">
        <v>134.71467699999999</v>
      </c>
    </row>
    <row r="1612" spans="1:6" x14ac:dyDescent="0.3">
      <c r="A1612">
        <v>2900</v>
      </c>
      <c r="B1612">
        <v>135.12228500000001</v>
      </c>
      <c r="C1612">
        <v>135.12228500000001</v>
      </c>
      <c r="D1612">
        <v>135.12228500000001</v>
      </c>
      <c r="E1612">
        <v>135.12228500000001</v>
      </c>
      <c r="F1612">
        <v>135.12228500000001</v>
      </c>
    </row>
    <row r="1613" spans="1:6" x14ac:dyDescent="0.3">
      <c r="A1613">
        <v>2925</v>
      </c>
      <c r="B1613">
        <v>135.86956799999999</v>
      </c>
      <c r="C1613">
        <v>135.86956799999999</v>
      </c>
      <c r="D1613">
        <v>135.86956799999999</v>
      </c>
      <c r="E1613">
        <v>135.86956799999999</v>
      </c>
      <c r="F1613">
        <v>135.86956799999999</v>
      </c>
    </row>
    <row r="1615" spans="1:6" x14ac:dyDescent="0.3">
      <c r="A1615" t="s">
        <v>194</v>
      </c>
      <c r="B1615" t="s">
        <v>195</v>
      </c>
    </row>
    <row r="1616" spans="1:6" x14ac:dyDescent="0.3">
      <c r="A1616" t="s">
        <v>3</v>
      </c>
      <c r="B1616" t="s">
        <v>6</v>
      </c>
    </row>
    <row r="1617" spans="1:2" x14ac:dyDescent="0.3">
      <c r="A1617">
        <v>1</v>
      </c>
      <c r="B1617">
        <v>750</v>
      </c>
    </row>
    <row r="1618" spans="1:2" x14ac:dyDescent="0.3">
      <c r="A1618">
        <v>2</v>
      </c>
      <c r="B1618">
        <v>800</v>
      </c>
    </row>
    <row r="1619" spans="1:2" x14ac:dyDescent="0.3">
      <c r="A1619">
        <v>3</v>
      </c>
      <c r="B1619">
        <v>900</v>
      </c>
    </row>
    <row r="1620" spans="1:2" x14ac:dyDescent="0.3">
      <c r="A1620">
        <v>4</v>
      </c>
      <c r="B1620">
        <v>1000</v>
      </c>
    </row>
    <row r="1621" spans="1:2" x14ac:dyDescent="0.3">
      <c r="A1621">
        <v>5</v>
      </c>
      <c r="B1621">
        <v>1200</v>
      </c>
    </row>
    <row r="1622" spans="1:2" x14ac:dyDescent="0.3">
      <c r="A1622">
        <v>6</v>
      </c>
      <c r="B1622">
        <v>1380</v>
      </c>
    </row>
    <row r="1623" spans="1:2" x14ac:dyDescent="0.3">
      <c r="A1623">
        <v>7</v>
      </c>
      <c r="B1623">
        <v>1600</v>
      </c>
    </row>
    <row r="1624" spans="1:2" x14ac:dyDescent="0.3">
      <c r="A1624">
        <v>8</v>
      </c>
      <c r="B1624">
        <v>1700</v>
      </c>
    </row>
    <row r="1625" spans="1:2" x14ac:dyDescent="0.3">
      <c r="A1625">
        <v>9</v>
      </c>
      <c r="B1625">
        <v>1800</v>
      </c>
    </row>
    <row r="1626" spans="1:2" x14ac:dyDescent="0.3">
      <c r="A1626">
        <v>10</v>
      </c>
      <c r="B1626">
        <v>1900</v>
      </c>
    </row>
    <row r="1627" spans="1:2" x14ac:dyDescent="0.3">
      <c r="A1627">
        <v>11</v>
      </c>
      <c r="B1627">
        <v>2000</v>
      </c>
    </row>
    <row r="1628" spans="1:2" x14ac:dyDescent="0.3">
      <c r="A1628">
        <v>12</v>
      </c>
      <c r="B1628">
        <v>2100</v>
      </c>
    </row>
    <row r="1629" spans="1:2" x14ac:dyDescent="0.3">
      <c r="A1629">
        <v>13</v>
      </c>
      <c r="B1629">
        <v>2200</v>
      </c>
    </row>
    <row r="1630" spans="1:2" x14ac:dyDescent="0.3">
      <c r="A1630">
        <v>14</v>
      </c>
      <c r="B1630">
        <v>2600</v>
      </c>
    </row>
    <row r="1631" spans="1:2" x14ac:dyDescent="0.3">
      <c r="A1631">
        <v>15</v>
      </c>
      <c r="B1631">
        <v>2700</v>
      </c>
    </row>
    <row r="1632" spans="1:2" x14ac:dyDescent="0.3">
      <c r="A1632">
        <v>16</v>
      </c>
      <c r="B1632">
        <v>2800</v>
      </c>
    </row>
    <row r="1633" spans="1:6" x14ac:dyDescent="0.3">
      <c r="A1633">
        <v>17</v>
      </c>
      <c r="B1633">
        <v>2900</v>
      </c>
    </row>
    <row r="1634" spans="1:6" x14ac:dyDescent="0.3">
      <c r="A1634">
        <v>18</v>
      </c>
      <c r="B1634">
        <v>3000</v>
      </c>
    </row>
    <row r="1635" spans="1:6" x14ac:dyDescent="0.3">
      <c r="A1635">
        <v>19</v>
      </c>
      <c r="B1635">
        <v>3100</v>
      </c>
    </row>
    <row r="1636" spans="1:6" x14ac:dyDescent="0.3">
      <c r="A1636">
        <v>20</v>
      </c>
      <c r="B1636">
        <v>3220</v>
      </c>
    </row>
    <row r="1637" spans="1:6" x14ac:dyDescent="0.3">
      <c r="A1637">
        <v>21</v>
      </c>
      <c r="B1637">
        <v>3600</v>
      </c>
    </row>
    <row r="1639" spans="1:6" x14ac:dyDescent="0.3">
      <c r="A1639" t="s">
        <v>196</v>
      </c>
      <c r="B1639" t="s">
        <v>197</v>
      </c>
    </row>
    <row r="1640" spans="1:6" x14ac:dyDescent="0.3">
      <c r="B1640" t="s">
        <v>193</v>
      </c>
    </row>
    <row r="1641" spans="1:6" x14ac:dyDescent="0.3">
      <c r="A1641" t="s">
        <v>22</v>
      </c>
      <c r="B1641">
        <v>0</v>
      </c>
      <c r="C1641">
        <v>1</v>
      </c>
      <c r="D1641">
        <v>2</v>
      </c>
      <c r="E1641">
        <v>3</v>
      </c>
      <c r="F1641">
        <v>4</v>
      </c>
    </row>
    <row r="1642" spans="1:6" x14ac:dyDescent="0.3">
      <c r="A1642">
        <v>750</v>
      </c>
      <c r="B1642">
        <v>88.519020999999995</v>
      </c>
      <c r="C1642">
        <v>88.519020999999995</v>
      </c>
      <c r="D1642">
        <v>69.972825</v>
      </c>
      <c r="E1642">
        <v>69.972825</v>
      </c>
      <c r="F1642">
        <v>69.972825</v>
      </c>
    </row>
    <row r="1643" spans="1:6" x14ac:dyDescent="0.3">
      <c r="A1643">
        <v>800</v>
      </c>
      <c r="B1643">
        <v>92.798912000000001</v>
      </c>
      <c r="C1643">
        <v>92.798912000000001</v>
      </c>
      <c r="D1643">
        <v>69.972825</v>
      </c>
      <c r="E1643">
        <v>69.972825</v>
      </c>
      <c r="F1643">
        <v>69.972825</v>
      </c>
    </row>
    <row r="1644" spans="1:6" x14ac:dyDescent="0.3">
      <c r="A1644">
        <v>900</v>
      </c>
      <c r="B1644">
        <v>100.475543</v>
      </c>
      <c r="C1644">
        <v>100.475543</v>
      </c>
      <c r="D1644">
        <v>69.972825</v>
      </c>
      <c r="E1644">
        <v>69.972825</v>
      </c>
      <c r="F1644">
        <v>69.972825</v>
      </c>
    </row>
    <row r="1645" spans="1:6" x14ac:dyDescent="0.3">
      <c r="A1645">
        <v>1000</v>
      </c>
      <c r="B1645">
        <v>101.970108</v>
      </c>
      <c r="C1645">
        <v>101.970108</v>
      </c>
      <c r="D1645">
        <v>68.002717000000004</v>
      </c>
      <c r="E1645">
        <v>68.002717000000004</v>
      </c>
      <c r="F1645">
        <v>68.002717000000004</v>
      </c>
    </row>
    <row r="1646" spans="1:6" x14ac:dyDescent="0.3">
      <c r="A1646">
        <v>1200</v>
      </c>
      <c r="B1646">
        <v>109.918477</v>
      </c>
      <c r="C1646">
        <v>109.918477</v>
      </c>
      <c r="D1646">
        <v>84.986412000000001</v>
      </c>
      <c r="E1646">
        <v>81.997281999999998</v>
      </c>
      <c r="F1646">
        <v>76.970107999999996</v>
      </c>
    </row>
    <row r="1647" spans="1:6" x14ac:dyDescent="0.3">
      <c r="A1647">
        <v>1380</v>
      </c>
      <c r="B1647">
        <v>112.160325</v>
      </c>
      <c r="C1647">
        <v>111.820651</v>
      </c>
      <c r="D1647">
        <v>101.222825</v>
      </c>
      <c r="E1647">
        <v>96.399456000000001</v>
      </c>
      <c r="F1647">
        <v>95.923912000000001</v>
      </c>
    </row>
    <row r="1648" spans="1:6" x14ac:dyDescent="0.3">
      <c r="A1648">
        <v>1600</v>
      </c>
      <c r="B1648">
        <v>121.46738999999999</v>
      </c>
      <c r="C1648">
        <v>119.90488999999999</v>
      </c>
      <c r="D1648">
        <v>120.788042</v>
      </c>
      <c r="E1648">
        <v>121.059782</v>
      </c>
      <c r="F1648">
        <v>119.633151</v>
      </c>
    </row>
    <row r="1649" spans="1:6" x14ac:dyDescent="0.3">
      <c r="A1649">
        <v>1700</v>
      </c>
      <c r="B1649">
        <v>123.02988999999999</v>
      </c>
      <c r="C1649">
        <v>120.720108</v>
      </c>
      <c r="D1649">
        <v>122.894021</v>
      </c>
      <c r="E1649">
        <v>123.02988999999999</v>
      </c>
      <c r="F1649">
        <v>118.682064</v>
      </c>
    </row>
    <row r="1650" spans="1:6" x14ac:dyDescent="0.3">
      <c r="A1650">
        <v>1800</v>
      </c>
      <c r="B1650">
        <v>125.407608</v>
      </c>
      <c r="C1650">
        <v>122.282608</v>
      </c>
      <c r="D1650">
        <v>124.999999</v>
      </c>
      <c r="E1650">
        <v>124.999999</v>
      </c>
      <c r="F1650">
        <v>117.730977</v>
      </c>
    </row>
    <row r="1651" spans="1:6" x14ac:dyDescent="0.3">
      <c r="A1651">
        <v>1900</v>
      </c>
      <c r="B1651">
        <v>128.19293400000001</v>
      </c>
      <c r="C1651">
        <v>123.709238</v>
      </c>
      <c r="D1651">
        <v>125.475542</v>
      </c>
      <c r="E1651">
        <v>124.796195</v>
      </c>
      <c r="F1651">
        <v>119.225542</v>
      </c>
    </row>
    <row r="1652" spans="1:6" x14ac:dyDescent="0.3">
      <c r="A1652">
        <v>2000</v>
      </c>
      <c r="B1652">
        <v>130.027173</v>
      </c>
      <c r="C1652">
        <v>126.76630299999999</v>
      </c>
      <c r="D1652">
        <v>126.019021</v>
      </c>
      <c r="E1652">
        <v>124.524455</v>
      </c>
      <c r="F1652">
        <v>120.720108</v>
      </c>
    </row>
    <row r="1653" spans="1:6" x14ac:dyDescent="0.3">
      <c r="A1653">
        <v>2100</v>
      </c>
      <c r="B1653">
        <v>134.51086799999999</v>
      </c>
      <c r="C1653">
        <v>133.83152100000001</v>
      </c>
      <c r="D1653">
        <v>130.027173</v>
      </c>
      <c r="E1653">
        <v>125.883151</v>
      </c>
      <c r="F1653">
        <v>120.312499</v>
      </c>
    </row>
    <row r="1654" spans="1:6" x14ac:dyDescent="0.3">
      <c r="A1654">
        <v>2200</v>
      </c>
      <c r="B1654">
        <v>136.209238</v>
      </c>
      <c r="C1654">
        <v>134.986412</v>
      </c>
      <c r="D1654">
        <v>133.96738999999999</v>
      </c>
      <c r="E1654">
        <v>127.24184700000001</v>
      </c>
      <c r="F1654">
        <v>119.836955</v>
      </c>
    </row>
    <row r="1655" spans="1:6" x14ac:dyDescent="0.3">
      <c r="A1655">
        <v>2600</v>
      </c>
      <c r="B1655">
        <v>136.68478099999999</v>
      </c>
      <c r="C1655">
        <v>134.51086799999999</v>
      </c>
      <c r="D1655">
        <v>120.99184700000001</v>
      </c>
      <c r="E1655">
        <v>112.975542</v>
      </c>
      <c r="F1655">
        <v>109.171195</v>
      </c>
    </row>
    <row r="1656" spans="1:6" x14ac:dyDescent="0.3">
      <c r="A1656">
        <v>2700</v>
      </c>
      <c r="B1656">
        <v>138.17934700000001</v>
      </c>
      <c r="C1656">
        <v>136.00543400000001</v>
      </c>
      <c r="D1656">
        <v>123.30162900000001</v>
      </c>
      <c r="E1656">
        <v>109.714673</v>
      </c>
      <c r="F1656">
        <v>104.687499</v>
      </c>
    </row>
    <row r="1657" spans="1:6" x14ac:dyDescent="0.3">
      <c r="A1657">
        <v>2800</v>
      </c>
      <c r="B1657">
        <v>141.44021599999999</v>
      </c>
      <c r="C1657">
        <v>140.42119400000001</v>
      </c>
      <c r="D1657">
        <v>125.67934700000001</v>
      </c>
      <c r="E1657">
        <v>106.385869</v>
      </c>
      <c r="F1657">
        <v>100.20380299999999</v>
      </c>
    </row>
    <row r="1658" spans="1:6" x14ac:dyDescent="0.3">
      <c r="A1658">
        <v>2900</v>
      </c>
      <c r="B1658">
        <v>141.10054199999999</v>
      </c>
      <c r="C1658">
        <v>141.10054199999999</v>
      </c>
      <c r="D1658">
        <v>123.50543399999999</v>
      </c>
      <c r="E1658">
        <v>106.521738</v>
      </c>
      <c r="F1658">
        <v>98.029889999999995</v>
      </c>
    </row>
    <row r="1659" spans="1:6" x14ac:dyDescent="0.3">
      <c r="A1659">
        <v>3000</v>
      </c>
      <c r="B1659">
        <v>130.36684700000001</v>
      </c>
      <c r="C1659">
        <v>130.230977</v>
      </c>
      <c r="D1659">
        <v>113.994564</v>
      </c>
      <c r="E1659">
        <v>101.970108</v>
      </c>
      <c r="F1659">
        <v>94.701086000000004</v>
      </c>
    </row>
    <row r="1660" spans="1:6" x14ac:dyDescent="0.3">
      <c r="A1660">
        <v>3100</v>
      </c>
      <c r="B1660">
        <v>117.527173</v>
      </c>
      <c r="C1660">
        <v>117.527173</v>
      </c>
      <c r="D1660">
        <v>104.75543399999999</v>
      </c>
      <c r="E1660">
        <v>97.486412000000001</v>
      </c>
      <c r="F1660">
        <v>87.499999000000003</v>
      </c>
    </row>
    <row r="1661" spans="1:6" x14ac:dyDescent="0.3">
      <c r="A1661">
        <v>3220</v>
      </c>
      <c r="B1661">
        <v>98.029889999999995</v>
      </c>
      <c r="C1661">
        <v>98.029889999999995</v>
      </c>
      <c r="D1661">
        <v>93.478260000000006</v>
      </c>
      <c r="E1661">
        <v>91.915760000000006</v>
      </c>
      <c r="F1661">
        <v>78.804347000000007</v>
      </c>
    </row>
    <row r="1662" spans="1:6" x14ac:dyDescent="0.3">
      <c r="A1662">
        <v>3600</v>
      </c>
      <c r="B1662">
        <v>69.972825</v>
      </c>
      <c r="C1662">
        <v>69.972825</v>
      </c>
      <c r="D1662">
        <v>69.972825</v>
      </c>
      <c r="E1662">
        <v>69.972825</v>
      </c>
      <c r="F1662">
        <v>69.972825</v>
      </c>
    </row>
    <row r="1664" spans="1:6" x14ac:dyDescent="0.3">
      <c r="A1664" t="s">
        <v>198</v>
      </c>
      <c r="B1664" t="s">
        <v>199</v>
      </c>
    </row>
    <row r="1665" spans="1:2" x14ac:dyDescent="0.3">
      <c r="A1665" t="s">
        <v>3</v>
      </c>
      <c r="B1665" t="s">
        <v>6</v>
      </c>
    </row>
    <row r="1666" spans="1:2" x14ac:dyDescent="0.3">
      <c r="A1666">
        <v>1</v>
      </c>
      <c r="B1666">
        <v>800</v>
      </c>
    </row>
    <row r="1667" spans="1:2" x14ac:dyDescent="0.3">
      <c r="A1667">
        <v>2</v>
      </c>
      <c r="B1667">
        <v>1000</v>
      </c>
    </row>
    <row r="1668" spans="1:2" x14ac:dyDescent="0.3">
      <c r="A1668">
        <v>3</v>
      </c>
      <c r="B1668">
        <v>1200</v>
      </c>
    </row>
    <row r="1669" spans="1:2" x14ac:dyDescent="0.3">
      <c r="A1669">
        <v>4</v>
      </c>
      <c r="B1669">
        <v>1400</v>
      </c>
    </row>
    <row r="1670" spans="1:2" x14ac:dyDescent="0.3">
      <c r="A1670">
        <v>5</v>
      </c>
      <c r="B1670">
        <v>1600</v>
      </c>
    </row>
    <row r="1671" spans="1:2" x14ac:dyDescent="0.3">
      <c r="A1671">
        <v>6</v>
      </c>
      <c r="B1671">
        <v>1700</v>
      </c>
    </row>
    <row r="1672" spans="1:2" x14ac:dyDescent="0.3">
      <c r="A1672">
        <v>7</v>
      </c>
      <c r="B1672">
        <v>1800</v>
      </c>
    </row>
    <row r="1673" spans="1:2" x14ac:dyDescent="0.3">
      <c r="A1673">
        <v>8</v>
      </c>
      <c r="B1673">
        <v>1900</v>
      </c>
    </row>
    <row r="1674" spans="1:2" x14ac:dyDescent="0.3">
      <c r="A1674">
        <v>9</v>
      </c>
      <c r="B1674">
        <v>2000</v>
      </c>
    </row>
    <row r="1675" spans="1:2" x14ac:dyDescent="0.3">
      <c r="A1675">
        <v>10</v>
      </c>
      <c r="B1675">
        <v>2100</v>
      </c>
    </row>
    <row r="1676" spans="1:2" x14ac:dyDescent="0.3">
      <c r="A1676">
        <v>11</v>
      </c>
      <c r="B1676">
        <v>2200</v>
      </c>
    </row>
    <row r="1677" spans="1:2" x14ac:dyDescent="0.3">
      <c r="A1677">
        <v>12</v>
      </c>
      <c r="B1677">
        <v>2300</v>
      </c>
    </row>
    <row r="1678" spans="1:2" x14ac:dyDescent="0.3">
      <c r="A1678">
        <v>13</v>
      </c>
      <c r="B1678">
        <v>2400</v>
      </c>
    </row>
    <row r="1679" spans="1:2" x14ac:dyDescent="0.3">
      <c r="A1679">
        <v>14</v>
      </c>
      <c r="B1679">
        <v>2500</v>
      </c>
    </row>
    <row r="1680" spans="1:2" x14ac:dyDescent="0.3">
      <c r="A1680">
        <v>15</v>
      </c>
      <c r="B1680">
        <v>2600</v>
      </c>
    </row>
    <row r="1681" spans="1:2" x14ac:dyDescent="0.3">
      <c r="A1681">
        <v>16</v>
      </c>
      <c r="B1681">
        <v>2700</v>
      </c>
    </row>
    <row r="1682" spans="1:2" x14ac:dyDescent="0.3">
      <c r="A1682">
        <v>17</v>
      </c>
      <c r="B1682">
        <v>2800</v>
      </c>
    </row>
    <row r="1683" spans="1:2" x14ac:dyDescent="0.3">
      <c r="A1683">
        <v>18</v>
      </c>
      <c r="B1683">
        <v>2900</v>
      </c>
    </row>
    <row r="1684" spans="1:2" x14ac:dyDescent="0.3">
      <c r="A1684">
        <v>19</v>
      </c>
      <c r="B1684">
        <v>3000</v>
      </c>
    </row>
    <row r="1685" spans="1:2" x14ac:dyDescent="0.3">
      <c r="A1685">
        <v>20</v>
      </c>
      <c r="B1685">
        <v>3200</v>
      </c>
    </row>
    <row r="1686" spans="1:2" x14ac:dyDescent="0.3">
      <c r="A1686">
        <v>21</v>
      </c>
      <c r="B1686">
        <v>3500</v>
      </c>
    </row>
    <row r="1688" spans="1:2" x14ac:dyDescent="0.3">
      <c r="A1688" t="s">
        <v>200</v>
      </c>
      <c r="B1688" t="s">
        <v>201</v>
      </c>
    </row>
    <row r="1689" spans="1:2" x14ac:dyDescent="0.3">
      <c r="A1689" t="s">
        <v>3</v>
      </c>
      <c r="B1689" t="s">
        <v>86</v>
      </c>
    </row>
    <row r="1690" spans="1:2" x14ac:dyDescent="0.3">
      <c r="A1690">
        <v>1</v>
      </c>
      <c r="B1690">
        <v>0</v>
      </c>
    </row>
    <row r="1691" spans="1:2" x14ac:dyDescent="0.3">
      <c r="A1691">
        <v>2</v>
      </c>
      <c r="B1691">
        <v>0.99999700000000002</v>
      </c>
    </row>
    <row r="1692" spans="1:2" x14ac:dyDescent="0.3">
      <c r="A1692">
        <v>3</v>
      </c>
      <c r="B1692">
        <v>1.999995</v>
      </c>
    </row>
    <row r="1693" spans="1:2" x14ac:dyDescent="0.3">
      <c r="A1693">
        <v>4</v>
      </c>
      <c r="B1693">
        <v>2.9999920000000002</v>
      </c>
    </row>
    <row r="1694" spans="1:2" x14ac:dyDescent="0.3">
      <c r="A1694">
        <v>5</v>
      </c>
      <c r="B1694">
        <v>3.9999289999999998</v>
      </c>
    </row>
    <row r="1696" spans="1:2" x14ac:dyDescent="0.3">
      <c r="A1696" t="s">
        <v>202</v>
      </c>
      <c r="B1696" t="s">
        <v>203</v>
      </c>
    </row>
    <row r="1697" spans="1:6" x14ac:dyDescent="0.3">
      <c r="B1697" t="s">
        <v>193</v>
      </c>
    </row>
    <row r="1698" spans="1:6" x14ac:dyDescent="0.3">
      <c r="A1698" t="s">
        <v>22</v>
      </c>
      <c r="B1698">
        <v>0</v>
      </c>
      <c r="C1698">
        <v>1</v>
      </c>
      <c r="D1698">
        <v>2</v>
      </c>
      <c r="E1698">
        <v>3</v>
      </c>
      <c r="F1698">
        <v>3.9998999999999998</v>
      </c>
    </row>
    <row r="1699" spans="1:6" x14ac:dyDescent="0.3">
      <c r="A1699">
        <v>800</v>
      </c>
      <c r="B1699">
        <v>385.25778600000001</v>
      </c>
      <c r="C1699">
        <v>385.25778600000001</v>
      </c>
      <c r="D1699">
        <v>300.200872</v>
      </c>
      <c r="E1699">
        <v>295.19752399999999</v>
      </c>
      <c r="F1699">
        <v>290.19417600000003</v>
      </c>
    </row>
    <row r="1700" spans="1:6" x14ac:dyDescent="0.3">
      <c r="A1700">
        <v>1000</v>
      </c>
      <c r="B1700">
        <v>441.29528199999999</v>
      </c>
      <c r="C1700">
        <v>441.29528199999999</v>
      </c>
      <c r="D1700">
        <v>270.18078500000001</v>
      </c>
      <c r="E1700">
        <v>265.177437</v>
      </c>
      <c r="F1700">
        <v>260.17408899999998</v>
      </c>
    </row>
    <row r="1701" spans="1:6" x14ac:dyDescent="0.3">
      <c r="A1701">
        <v>1200</v>
      </c>
      <c r="B1701">
        <v>497.33277800000002</v>
      </c>
      <c r="C1701">
        <v>497.33277800000002</v>
      </c>
      <c r="D1701">
        <v>365.244394</v>
      </c>
      <c r="E1701">
        <v>338.226316</v>
      </c>
      <c r="F1701">
        <v>300.200872</v>
      </c>
    </row>
    <row r="1702" spans="1:6" x14ac:dyDescent="0.3">
      <c r="A1702">
        <v>1400</v>
      </c>
      <c r="B1702">
        <v>555.37161300000002</v>
      </c>
      <c r="C1702">
        <v>555.37161300000002</v>
      </c>
      <c r="D1702">
        <v>477.31938600000001</v>
      </c>
      <c r="E1702">
        <v>445.29795999999999</v>
      </c>
      <c r="F1702">
        <v>420.28122100000002</v>
      </c>
    </row>
    <row r="1703" spans="1:6" x14ac:dyDescent="0.3">
      <c r="A1703">
        <v>1600</v>
      </c>
      <c r="B1703">
        <v>600.40174400000001</v>
      </c>
      <c r="C1703">
        <v>600.40174400000001</v>
      </c>
      <c r="D1703">
        <v>588.39370899999994</v>
      </c>
      <c r="E1703">
        <v>584.391031</v>
      </c>
      <c r="F1703">
        <v>558.37362199999995</v>
      </c>
    </row>
    <row r="1704" spans="1:6" x14ac:dyDescent="0.3">
      <c r="A1704">
        <v>1700</v>
      </c>
      <c r="B1704">
        <v>600.40174400000001</v>
      </c>
      <c r="C1704">
        <v>600.40174400000001</v>
      </c>
      <c r="D1704">
        <v>577.38634400000001</v>
      </c>
      <c r="E1704">
        <v>571.38232600000003</v>
      </c>
      <c r="F1704">
        <v>531.35554300000001</v>
      </c>
    </row>
    <row r="1705" spans="1:6" x14ac:dyDescent="0.3">
      <c r="A1705">
        <v>1800</v>
      </c>
      <c r="B1705">
        <v>599.40107399999999</v>
      </c>
      <c r="C1705">
        <v>599.40107399999999</v>
      </c>
      <c r="D1705">
        <v>598.40040499999998</v>
      </c>
      <c r="E1705">
        <v>598.40040499999998</v>
      </c>
      <c r="F1705">
        <v>528.35353399999997</v>
      </c>
    </row>
    <row r="1706" spans="1:6" x14ac:dyDescent="0.3">
      <c r="A1706">
        <v>1900</v>
      </c>
      <c r="B1706">
        <v>598.40040499999998</v>
      </c>
      <c r="C1706">
        <v>598.40040499999998</v>
      </c>
      <c r="D1706">
        <v>598.40040499999998</v>
      </c>
      <c r="E1706">
        <v>596.39906499999995</v>
      </c>
      <c r="F1706">
        <v>538.36023</v>
      </c>
    </row>
    <row r="1707" spans="1:6" x14ac:dyDescent="0.3">
      <c r="A1707">
        <v>2000</v>
      </c>
      <c r="B1707">
        <v>597.39973499999996</v>
      </c>
      <c r="C1707">
        <v>597.39973499999996</v>
      </c>
      <c r="D1707">
        <v>589.39437799999996</v>
      </c>
      <c r="E1707">
        <v>586.39237000000003</v>
      </c>
      <c r="F1707">
        <v>535.35822199999996</v>
      </c>
    </row>
    <row r="1708" spans="1:6" x14ac:dyDescent="0.3">
      <c r="A1708">
        <v>2100</v>
      </c>
      <c r="B1708">
        <v>596.39906499999995</v>
      </c>
      <c r="C1708">
        <v>596.39906499999995</v>
      </c>
      <c r="D1708">
        <v>582.38969099999997</v>
      </c>
      <c r="E1708">
        <v>571.38232600000003</v>
      </c>
      <c r="F1708">
        <v>526.35219500000005</v>
      </c>
    </row>
    <row r="1709" spans="1:6" x14ac:dyDescent="0.3">
      <c r="A1709">
        <v>2200</v>
      </c>
      <c r="B1709">
        <v>595.39839600000005</v>
      </c>
      <c r="C1709">
        <v>595.39839600000005</v>
      </c>
      <c r="D1709">
        <v>581.38902199999995</v>
      </c>
      <c r="E1709">
        <v>570.38165700000002</v>
      </c>
      <c r="F1709">
        <v>525.35152600000004</v>
      </c>
    </row>
    <row r="1710" spans="1:6" x14ac:dyDescent="0.3">
      <c r="A1710">
        <v>2300</v>
      </c>
      <c r="B1710">
        <v>595.39839600000005</v>
      </c>
      <c r="C1710">
        <v>595.39839600000005</v>
      </c>
      <c r="D1710">
        <v>595.39839600000005</v>
      </c>
      <c r="E1710">
        <v>572.38299600000005</v>
      </c>
      <c r="F1710">
        <v>510.34148199999998</v>
      </c>
    </row>
    <row r="1711" spans="1:6" x14ac:dyDescent="0.3">
      <c r="A1711">
        <v>2400</v>
      </c>
      <c r="B1711">
        <v>594.39772600000003</v>
      </c>
      <c r="C1711">
        <v>594.39772600000003</v>
      </c>
      <c r="D1711">
        <v>576.38567399999999</v>
      </c>
      <c r="E1711">
        <v>542.36290899999995</v>
      </c>
      <c r="F1711">
        <v>484.324073</v>
      </c>
    </row>
    <row r="1712" spans="1:6" x14ac:dyDescent="0.3">
      <c r="A1712">
        <v>2500</v>
      </c>
      <c r="B1712">
        <v>593.39705700000002</v>
      </c>
      <c r="C1712">
        <v>593.39705700000002</v>
      </c>
      <c r="D1712">
        <v>547.36625600000002</v>
      </c>
      <c r="E1712">
        <v>509.34081300000003</v>
      </c>
      <c r="F1712">
        <v>467.31269099999997</v>
      </c>
    </row>
    <row r="1713" spans="1:6" x14ac:dyDescent="0.3">
      <c r="A1713">
        <v>2600</v>
      </c>
      <c r="B1713">
        <v>592.396387</v>
      </c>
      <c r="C1713">
        <v>592.396387</v>
      </c>
      <c r="D1713">
        <v>525.35152600000004</v>
      </c>
      <c r="E1713">
        <v>478.32005600000002</v>
      </c>
      <c r="F1713">
        <v>455.30465600000002</v>
      </c>
    </row>
    <row r="1714" spans="1:6" x14ac:dyDescent="0.3">
      <c r="A1714">
        <v>2700</v>
      </c>
      <c r="B1714">
        <v>591.39571799999999</v>
      </c>
      <c r="C1714">
        <v>591.39571799999999</v>
      </c>
      <c r="D1714">
        <v>509.34081300000003</v>
      </c>
      <c r="E1714">
        <v>456.30532499999998</v>
      </c>
      <c r="F1714">
        <v>423.28322900000001</v>
      </c>
    </row>
    <row r="1715" spans="1:6" x14ac:dyDescent="0.3">
      <c r="A1715">
        <v>2800</v>
      </c>
      <c r="B1715">
        <v>590.39504799999997</v>
      </c>
      <c r="C1715">
        <v>590.39504799999997</v>
      </c>
      <c r="D1715">
        <v>500.33478600000001</v>
      </c>
      <c r="E1715">
        <v>428.28657700000002</v>
      </c>
      <c r="F1715">
        <v>388.259794</v>
      </c>
    </row>
    <row r="1716" spans="1:6" x14ac:dyDescent="0.3">
      <c r="A1716">
        <v>2900</v>
      </c>
      <c r="B1716">
        <v>589.39437799999996</v>
      </c>
      <c r="C1716">
        <v>589.39437799999996</v>
      </c>
      <c r="D1716">
        <v>487.32608199999999</v>
      </c>
      <c r="E1716">
        <v>413.27653400000003</v>
      </c>
      <c r="F1716">
        <v>356.23836799999998</v>
      </c>
    </row>
    <row r="1717" spans="1:6" x14ac:dyDescent="0.3">
      <c r="A1717">
        <v>3000</v>
      </c>
      <c r="B1717">
        <v>491.32875999999999</v>
      </c>
      <c r="C1717">
        <v>491.32875999999999</v>
      </c>
      <c r="D1717">
        <v>440.29461199999997</v>
      </c>
      <c r="E1717">
        <v>392.262473</v>
      </c>
      <c r="F1717">
        <v>348.23301099999998</v>
      </c>
    </row>
    <row r="1718" spans="1:6" x14ac:dyDescent="0.3">
      <c r="A1718">
        <v>3200</v>
      </c>
      <c r="B1718">
        <v>295.19752399999999</v>
      </c>
      <c r="C1718">
        <v>295.19752399999999</v>
      </c>
      <c r="D1718">
        <v>328.21962000000002</v>
      </c>
      <c r="E1718">
        <v>307.20555899999999</v>
      </c>
      <c r="F1718">
        <v>247.16538499999999</v>
      </c>
    </row>
    <row r="1719" spans="1:6" x14ac:dyDescent="0.3">
      <c r="A1719">
        <v>3500</v>
      </c>
      <c r="B1719">
        <v>1.0006699999999999</v>
      </c>
      <c r="C1719">
        <v>1.0006699999999999</v>
      </c>
      <c r="D1719">
        <v>1.0006699999999999</v>
      </c>
      <c r="E1719">
        <v>1.0006699999999999</v>
      </c>
      <c r="F1719">
        <v>1.0006699999999999</v>
      </c>
    </row>
    <row r="1721" spans="1:6" x14ac:dyDescent="0.3">
      <c r="A1721" t="s">
        <v>204</v>
      </c>
      <c r="B1721" t="s">
        <v>205</v>
      </c>
    </row>
    <row r="1722" spans="1:6" x14ac:dyDescent="0.3">
      <c r="A1722" t="s">
        <v>3</v>
      </c>
      <c r="B1722" t="s">
        <v>6</v>
      </c>
    </row>
    <row r="1723" spans="1:6" x14ac:dyDescent="0.3">
      <c r="A1723">
        <v>1</v>
      </c>
      <c r="B1723">
        <v>1800</v>
      </c>
    </row>
    <row r="1724" spans="1:6" x14ac:dyDescent="0.3">
      <c r="A1724">
        <v>2</v>
      </c>
      <c r="B1724">
        <v>2000</v>
      </c>
    </row>
    <row r="1725" spans="1:6" x14ac:dyDescent="0.3">
      <c r="A1725">
        <v>3</v>
      </c>
      <c r="B1725">
        <v>2200</v>
      </c>
    </row>
    <row r="1726" spans="1:6" x14ac:dyDescent="0.3">
      <c r="A1726">
        <v>4</v>
      </c>
      <c r="B1726">
        <v>2400</v>
      </c>
    </row>
    <row r="1727" spans="1:6" x14ac:dyDescent="0.3">
      <c r="A1727">
        <v>5</v>
      </c>
      <c r="B1727">
        <v>2600</v>
      </c>
    </row>
    <row r="1728" spans="1:6" x14ac:dyDescent="0.3">
      <c r="A1728">
        <v>6</v>
      </c>
      <c r="B1728">
        <v>2700</v>
      </c>
    </row>
    <row r="1729" spans="1:2" x14ac:dyDescent="0.3">
      <c r="A1729">
        <v>7</v>
      </c>
      <c r="B1729">
        <v>2800</v>
      </c>
    </row>
    <row r="1730" spans="1:2" x14ac:dyDescent="0.3">
      <c r="A1730">
        <v>8</v>
      </c>
      <c r="B1730">
        <v>2900</v>
      </c>
    </row>
    <row r="1731" spans="1:2" x14ac:dyDescent="0.3">
      <c r="A1731">
        <v>9</v>
      </c>
      <c r="B1731">
        <v>3000</v>
      </c>
    </row>
    <row r="1732" spans="1:2" x14ac:dyDescent="0.3">
      <c r="A1732">
        <v>10</v>
      </c>
      <c r="B1732">
        <v>3100</v>
      </c>
    </row>
    <row r="1733" spans="1:2" x14ac:dyDescent="0.3">
      <c r="A1733">
        <v>11</v>
      </c>
      <c r="B1733">
        <v>3200</v>
      </c>
    </row>
    <row r="1734" spans="1:2" x14ac:dyDescent="0.3">
      <c r="A1734">
        <v>12</v>
      </c>
      <c r="B1734">
        <v>3300</v>
      </c>
    </row>
    <row r="1735" spans="1:2" x14ac:dyDescent="0.3">
      <c r="A1735">
        <v>13</v>
      </c>
      <c r="B1735">
        <v>3400</v>
      </c>
    </row>
    <row r="1736" spans="1:2" x14ac:dyDescent="0.3">
      <c r="A1736">
        <v>14</v>
      </c>
      <c r="B1736">
        <v>3500</v>
      </c>
    </row>
    <row r="1738" spans="1:2" x14ac:dyDescent="0.3">
      <c r="A1738" t="s">
        <v>206</v>
      </c>
      <c r="B1738" t="s">
        <v>207</v>
      </c>
    </row>
    <row r="1739" spans="1:2" x14ac:dyDescent="0.3">
      <c r="A1739" t="s">
        <v>22</v>
      </c>
      <c r="B1739" t="s">
        <v>16</v>
      </c>
    </row>
    <row r="1740" spans="1:2" x14ac:dyDescent="0.3">
      <c r="A1740">
        <v>1800</v>
      </c>
      <c r="B1740">
        <v>126.019021</v>
      </c>
    </row>
    <row r="1741" spans="1:2" x14ac:dyDescent="0.3">
      <c r="A1741">
        <v>2000</v>
      </c>
      <c r="B1741">
        <v>122.010868</v>
      </c>
    </row>
    <row r="1742" spans="1:2" x14ac:dyDescent="0.3">
      <c r="A1742">
        <v>2200</v>
      </c>
      <c r="B1742">
        <v>113.994564</v>
      </c>
    </row>
    <row r="1743" spans="1:2" x14ac:dyDescent="0.3">
      <c r="A1743">
        <v>2400</v>
      </c>
      <c r="B1743">
        <v>102.98913</v>
      </c>
    </row>
    <row r="1744" spans="1:2" x14ac:dyDescent="0.3">
      <c r="A1744">
        <v>2600</v>
      </c>
      <c r="B1744">
        <v>94.972825</v>
      </c>
    </row>
    <row r="1745" spans="1:2" x14ac:dyDescent="0.3">
      <c r="A1745">
        <v>2700</v>
      </c>
      <c r="B1745">
        <v>87.975543000000002</v>
      </c>
    </row>
    <row r="1746" spans="1:2" x14ac:dyDescent="0.3">
      <c r="A1746">
        <v>2800</v>
      </c>
      <c r="B1746">
        <v>86.005433999999994</v>
      </c>
    </row>
    <row r="1747" spans="1:2" x14ac:dyDescent="0.3">
      <c r="A1747">
        <v>2900</v>
      </c>
      <c r="B1747">
        <v>76.019020999999995</v>
      </c>
    </row>
    <row r="1748" spans="1:2" x14ac:dyDescent="0.3">
      <c r="A1748">
        <v>3000</v>
      </c>
      <c r="B1748">
        <v>76.019020999999995</v>
      </c>
    </row>
    <row r="1749" spans="1:2" x14ac:dyDescent="0.3">
      <c r="A1749">
        <v>3100</v>
      </c>
      <c r="B1749">
        <v>76.019020999999995</v>
      </c>
    </row>
    <row r="1750" spans="1:2" x14ac:dyDescent="0.3">
      <c r="A1750">
        <v>3200</v>
      </c>
      <c r="B1750">
        <v>76.019020999999995</v>
      </c>
    </row>
    <row r="1751" spans="1:2" x14ac:dyDescent="0.3">
      <c r="A1751">
        <v>3300</v>
      </c>
      <c r="B1751">
        <v>76.019020999999995</v>
      </c>
    </row>
    <row r="1752" spans="1:2" x14ac:dyDescent="0.3">
      <c r="A1752">
        <v>3400</v>
      </c>
      <c r="B1752">
        <v>76.019020999999995</v>
      </c>
    </row>
    <row r="1753" spans="1:2" x14ac:dyDescent="0.3">
      <c r="A1753">
        <v>3500</v>
      </c>
      <c r="B1753">
        <v>76.019020999999995</v>
      </c>
    </row>
    <row r="1755" spans="1:2" x14ac:dyDescent="0.3">
      <c r="A1755" t="s">
        <v>208</v>
      </c>
      <c r="B1755" t="s">
        <v>209</v>
      </c>
    </row>
    <row r="1756" spans="1:2" x14ac:dyDescent="0.3">
      <c r="A1756" t="s">
        <v>3</v>
      </c>
      <c r="B1756" t="s">
        <v>6</v>
      </c>
    </row>
    <row r="1757" spans="1:2" x14ac:dyDescent="0.3">
      <c r="A1757">
        <v>1</v>
      </c>
      <c r="B1757">
        <v>1400</v>
      </c>
    </row>
    <row r="1758" spans="1:2" x14ac:dyDescent="0.3">
      <c r="A1758">
        <v>2</v>
      </c>
      <c r="B1758">
        <v>1500</v>
      </c>
    </row>
    <row r="1759" spans="1:2" x14ac:dyDescent="0.3">
      <c r="A1759">
        <v>3</v>
      </c>
      <c r="B1759">
        <v>1600</v>
      </c>
    </row>
    <row r="1760" spans="1:2" x14ac:dyDescent="0.3">
      <c r="A1760">
        <v>4</v>
      </c>
      <c r="B1760">
        <v>1700</v>
      </c>
    </row>
    <row r="1761" spans="1:2" x14ac:dyDescent="0.3">
      <c r="A1761">
        <v>5</v>
      </c>
      <c r="B1761">
        <v>1800</v>
      </c>
    </row>
    <row r="1762" spans="1:2" x14ac:dyDescent="0.3">
      <c r="A1762">
        <v>6</v>
      </c>
      <c r="B1762">
        <v>1900</v>
      </c>
    </row>
    <row r="1763" spans="1:2" x14ac:dyDescent="0.3">
      <c r="A1763">
        <v>7</v>
      </c>
      <c r="B1763">
        <v>2000</v>
      </c>
    </row>
    <row r="1764" spans="1:2" x14ac:dyDescent="0.3">
      <c r="A1764">
        <v>8</v>
      </c>
      <c r="B1764">
        <v>2100</v>
      </c>
    </row>
    <row r="1765" spans="1:2" x14ac:dyDescent="0.3">
      <c r="A1765">
        <v>9</v>
      </c>
      <c r="B1765">
        <v>2200</v>
      </c>
    </row>
    <row r="1766" spans="1:2" x14ac:dyDescent="0.3">
      <c r="A1766">
        <v>10</v>
      </c>
      <c r="B1766">
        <v>2300</v>
      </c>
    </row>
    <row r="1767" spans="1:2" x14ac:dyDescent="0.3">
      <c r="A1767">
        <v>11</v>
      </c>
      <c r="B1767">
        <v>2400</v>
      </c>
    </row>
    <row r="1768" spans="1:2" x14ac:dyDescent="0.3">
      <c r="A1768">
        <v>12</v>
      </c>
      <c r="B1768">
        <v>2500</v>
      </c>
    </row>
    <row r="1769" spans="1:2" x14ac:dyDescent="0.3">
      <c r="A1769">
        <v>13</v>
      </c>
      <c r="B1769">
        <v>2600</v>
      </c>
    </row>
    <row r="1770" spans="1:2" x14ac:dyDescent="0.3">
      <c r="A1770">
        <v>14</v>
      </c>
      <c r="B1770">
        <v>2700</v>
      </c>
    </row>
    <row r="1771" spans="1:2" x14ac:dyDescent="0.3">
      <c r="A1771">
        <v>15</v>
      </c>
      <c r="B1771">
        <v>2800</v>
      </c>
    </row>
    <row r="1772" spans="1:2" x14ac:dyDescent="0.3">
      <c r="A1772">
        <v>16</v>
      </c>
      <c r="B1772">
        <v>2900</v>
      </c>
    </row>
    <row r="1773" spans="1:2" x14ac:dyDescent="0.3">
      <c r="A1773">
        <v>17</v>
      </c>
      <c r="B1773">
        <v>3000</v>
      </c>
    </row>
    <row r="1774" spans="1:2" x14ac:dyDescent="0.3">
      <c r="A1774">
        <v>18</v>
      </c>
      <c r="B1774">
        <v>3100</v>
      </c>
    </row>
    <row r="1775" spans="1:2" x14ac:dyDescent="0.3">
      <c r="A1775">
        <v>19</v>
      </c>
      <c r="B1775">
        <v>3200</v>
      </c>
    </row>
    <row r="1777" spans="1:2" x14ac:dyDescent="0.3">
      <c r="A1777" t="s">
        <v>210</v>
      </c>
      <c r="B1777" t="s">
        <v>211</v>
      </c>
    </row>
    <row r="1778" spans="1:2" x14ac:dyDescent="0.3">
      <c r="A1778" t="s">
        <v>3</v>
      </c>
      <c r="B1778" t="s">
        <v>16</v>
      </c>
    </row>
    <row r="1779" spans="1:2" x14ac:dyDescent="0.3">
      <c r="A1779">
        <v>1</v>
      </c>
      <c r="B1779">
        <v>0</v>
      </c>
    </row>
    <row r="1780" spans="1:2" x14ac:dyDescent="0.3">
      <c r="A1780">
        <v>2</v>
      </c>
      <c r="B1780">
        <v>9.9864130000000007</v>
      </c>
    </row>
    <row r="1781" spans="1:2" x14ac:dyDescent="0.3">
      <c r="A1781">
        <v>3</v>
      </c>
      <c r="B1781">
        <v>19.972826000000001</v>
      </c>
    </row>
    <row r="1782" spans="1:2" x14ac:dyDescent="0.3">
      <c r="A1782">
        <v>4</v>
      </c>
      <c r="B1782">
        <v>30.027173999999999</v>
      </c>
    </row>
    <row r="1783" spans="1:2" x14ac:dyDescent="0.3">
      <c r="A1783">
        <v>5</v>
      </c>
      <c r="B1783">
        <v>40.013587000000001</v>
      </c>
    </row>
    <row r="1784" spans="1:2" x14ac:dyDescent="0.3">
      <c r="A1784">
        <v>6</v>
      </c>
      <c r="B1784">
        <v>50</v>
      </c>
    </row>
    <row r="1785" spans="1:2" x14ac:dyDescent="0.3">
      <c r="A1785">
        <v>7</v>
      </c>
      <c r="B1785">
        <v>59.986412999999999</v>
      </c>
    </row>
    <row r="1786" spans="1:2" x14ac:dyDescent="0.3">
      <c r="A1786">
        <v>8</v>
      </c>
      <c r="B1786">
        <v>69.972825</v>
      </c>
    </row>
    <row r="1787" spans="1:2" x14ac:dyDescent="0.3">
      <c r="A1787">
        <v>9</v>
      </c>
      <c r="B1787">
        <v>80.027173000000005</v>
      </c>
    </row>
    <row r="1788" spans="1:2" x14ac:dyDescent="0.3">
      <c r="A1788">
        <v>10</v>
      </c>
      <c r="B1788">
        <v>90.013586000000004</v>
      </c>
    </row>
    <row r="1789" spans="1:2" x14ac:dyDescent="0.3">
      <c r="A1789">
        <v>11</v>
      </c>
      <c r="B1789">
        <v>99.999999000000003</v>
      </c>
    </row>
    <row r="1790" spans="1:2" x14ac:dyDescent="0.3">
      <c r="A1790">
        <v>12</v>
      </c>
      <c r="B1790">
        <v>109.986412</v>
      </c>
    </row>
    <row r="1791" spans="1:2" x14ac:dyDescent="0.3">
      <c r="A1791">
        <v>13</v>
      </c>
      <c r="B1791">
        <v>119.972825</v>
      </c>
    </row>
    <row r="1792" spans="1:2" x14ac:dyDescent="0.3">
      <c r="A1792">
        <v>14</v>
      </c>
      <c r="B1792">
        <v>130.027173</v>
      </c>
    </row>
    <row r="1793" spans="1:17" x14ac:dyDescent="0.3">
      <c r="A1793">
        <v>15</v>
      </c>
      <c r="B1793">
        <v>140.013586</v>
      </c>
    </row>
    <row r="1794" spans="1:17" x14ac:dyDescent="0.3">
      <c r="A1794">
        <v>16</v>
      </c>
      <c r="B1794">
        <v>149.999999</v>
      </c>
    </row>
    <row r="1796" spans="1:17" x14ac:dyDescent="0.3">
      <c r="A1796" t="s">
        <v>212</v>
      </c>
      <c r="B1796" t="s">
        <v>213</v>
      </c>
    </row>
    <row r="1797" spans="1:17" x14ac:dyDescent="0.3">
      <c r="B1797" t="s">
        <v>26</v>
      </c>
    </row>
    <row r="1798" spans="1:17" x14ac:dyDescent="0.3">
      <c r="A1798" t="s">
        <v>22</v>
      </c>
      <c r="B1798">
        <v>0</v>
      </c>
      <c r="C1798">
        <v>10</v>
      </c>
      <c r="D1798">
        <v>20</v>
      </c>
      <c r="E1798">
        <v>30</v>
      </c>
      <c r="F1798">
        <v>40</v>
      </c>
      <c r="G1798">
        <v>50</v>
      </c>
      <c r="H1798">
        <v>60</v>
      </c>
      <c r="I1798">
        <v>70</v>
      </c>
      <c r="J1798">
        <v>80</v>
      </c>
      <c r="K1798">
        <v>90</v>
      </c>
      <c r="L1798">
        <v>100</v>
      </c>
      <c r="M1798">
        <v>110</v>
      </c>
      <c r="N1798">
        <v>120</v>
      </c>
      <c r="O1798">
        <v>130</v>
      </c>
      <c r="P1798">
        <v>140</v>
      </c>
      <c r="Q1798">
        <v>150</v>
      </c>
    </row>
    <row r="1799" spans="1:17" x14ac:dyDescent="0.3">
      <c r="A1799">
        <v>1400</v>
      </c>
      <c r="B1799">
        <v>2</v>
      </c>
      <c r="C1799">
        <v>2</v>
      </c>
      <c r="D1799">
        <v>2</v>
      </c>
      <c r="E1799">
        <v>2</v>
      </c>
      <c r="F1799">
        <v>2</v>
      </c>
      <c r="G1799">
        <v>2</v>
      </c>
      <c r="H1799">
        <v>1</v>
      </c>
      <c r="I1799">
        <v>0.890625</v>
      </c>
      <c r="J1799">
        <v>0.984375</v>
      </c>
      <c r="K1799">
        <v>0.97656299999999996</v>
      </c>
      <c r="L1799">
        <v>0.92968799999999996</v>
      </c>
      <c r="M1799">
        <v>0.9375</v>
      </c>
      <c r="N1799">
        <v>0.9375</v>
      </c>
      <c r="O1799">
        <v>0.9375</v>
      </c>
      <c r="P1799">
        <v>0.9375</v>
      </c>
      <c r="Q1799">
        <v>0.9375</v>
      </c>
    </row>
    <row r="1800" spans="1:17" x14ac:dyDescent="0.3">
      <c r="A1800">
        <v>1500</v>
      </c>
      <c r="B1800">
        <v>2</v>
      </c>
      <c r="C1800">
        <v>2</v>
      </c>
      <c r="D1800">
        <v>2</v>
      </c>
      <c r="E1800">
        <v>2</v>
      </c>
      <c r="F1800">
        <v>2</v>
      </c>
      <c r="G1800">
        <v>2</v>
      </c>
      <c r="H1800">
        <v>1</v>
      </c>
      <c r="I1800">
        <v>0.86718799999999996</v>
      </c>
      <c r="J1800">
        <v>0.953125</v>
      </c>
      <c r="K1800">
        <v>0.96093799999999996</v>
      </c>
      <c r="L1800">
        <v>0.9375</v>
      </c>
      <c r="M1800">
        <v>0.91406299999999996</v>
      </c>
      <c r="N1800">
        <v>0.91406299999999996</v>
      </c>
      <c r="O1800">
        <v>0.91406299999999996</v>
      </c>
      <c r="P1800">
        <v>0.91406299999999996</v>
      </c>
      <c r="Q1800">
        <v>0.91406299999999996</v>
      </c>
    </row>
    <row r="1801" spans="1:17" x14ac:dyDescent="0.3">
      <c r="A1801">
        <v>1600</v>
      </c>
      <c r="B1801">
        <v>2</v>
      </c>
      <c r="C1801">
        <v>2</v>
      </c>
      <c r="D1801">
        <v>2</v>
      </c>
      <c r="E1801">
        <v>2</v>
      </c>
      <c r="F1801">
        <v>2</v>
      </c>
      <c r="G1801">
        <v>2</v>
      </c>
      <c r="H1801">
        <v>1</v>
      </c>
      <c r="I1801">
        <v>0.859375</v>
      </c>
      <c r="J1801">
        <v>0.9375</v>
      </c>
      <c r="K1801">
        <v>0.921875</v>
      </c>
      <c r="L1801">
        <v>0.89843799999999996</v>
      </c>
      <c r="M1801">
        <v>0.88281299999999996</v>
      </c>
      <c r="N1801">
        <v>0.84375</v>
      </c>
      <c r="O1801">
        <v>0.84375</v>
      </c>
      <c r="P1801">
        <v>0.84375</v>
      </c>
      <c r="Q1801">
        <v>0.84375</v>
      </c>
    </row>
    <row r="1802" spans="1:17" x14ac:dyDescent="0.3">
      <c r="A1802">
        <v>1700</v>
      </c>
      <c r="B1802">
        <v>2</v>
      </c>
      <c r="C1802">
        <v>2</v>
      </c>
      <c r="D1802">
        <v>2</v>
      </c>
      <c r="E1802">
        <v>2</v>
      </c>
      <c r="F1802">
        <v>2</v>
      </c>
      <c r="G1802">
        <v>2</v>
      </c>
      <c r="H1802">
        <v>1</v>
      </c>
      <c r="I1802">
        <v>0.83593799999999996</v>
      </c>
      <c r="J1802">
        <v>0.859375</v>
      </c>
      <c r="K1802">
        <v>0.921875</v>
      </c>
      <c r="L1802">
        <v>0.875</v>
      </c>
      <c r="M1802">
        <v>0.83593799999999996</v>
      </c>
      <c r="N1802">
        <v>0.78906299999999996</v>
      </c>
      <c r="O1802">
        <v>0.78906299999999996</v>
      </c>
      <c r="P1802">
        <v>0.78906299999999996</v>
      </c>
      <c r="Q1802">
        <v>0.78906299999999996</v>
      </c>
    </row>
    <row r="1803" spans="1:17" x14ac:dyDescent="0.3">
      <c r="A1803">
        <v>1800</v>
      </c>
      <c r="B1803">
        <v>2</v>
      </c>
      <c r="C1803">
        <v>2</v>
      </c>
      <c r="D1803">
        <v>2</v>
      </c>
      <c r="E1803">
        <v>2</v>
      </c>
      <c r="F1803">
        <v>2</v>
      </c>
      <c r="G1803">
        <v>2</v>
      </c>
      <c r="H1803">
        <v>1</v>
      </c>
      <c r="I1803">
        <v>0.82031299999999996</v>
      </c>
      <c r="J1803">
        <v>0.921875</v>
      </c>
      <c r="K1803">
        <v>0.828125</v>
      </c>
      <c r="L1803">
        <v>0.8125</v>
      </c>
      <c r="M1803">
        <v>0.8125</v>
      </c>
      <c r="N1803">
        <v>0.77343799999999996</v>
      </c>
      <c r="O1803">
        <v>0.77343799999999996</v>
      </c>
      <c r="P1803">
        <v>0.77343799999999996</v>
      </c>
      <c r="Q1803">
        <v>0.77343799999999996</v>
      </c>
    </row>
    <row r="1804" spans="1:17" x14ac:dyDescent="0.3">
      <c r="A1804">
        <v>1900</v>
      </c>
      <c r="B1804">
        <v>2</v>
      </c>
      <c r="C1804">
        <v>2</v>
      </c>
      <c r="D1804">
        <v>2</v>
      </c>
      <c r="E1804">
        <v>2</v>
      </c>
      <c r="F1804">
        <v>2</v>
      </c>
      <c r="G1804">
        <v>2</v>
      </c>
      <c r="H1804">
        <v>1</v>
      </c>
      <c r="I1804">
        <v>0.80468799999999996</v>
      </c>
      <c r="J1804">
        <v>0.84375</v>
      </c>
      <c r="K1804">
        <v>0.8125</v>
      </c>
      <c r="L1804">
        <v>0.78125</v>
      </c>
      <c r="M1804">
        <v>0.78906299999999996</v>
      </c>
      <c r="N1804">
        <v>0.75781299999999996</v>
      </c>
      <c r="O1804">
        <v>0.75781299999999996</v>
      </c>
      <c r="P1804">
        <v>0.75781299999999996</v>
      </c>
      <c r="Q1804">
        <v>0.75781299999999996</v>
      </c>
    </row>
    <row r="1805" spans="1:17" x14ac:dyDescent="0.3">
      <c r="A1805">
        <v>2000</v>
      </c>
      <c r="B1805">
        <v>2</v>
      </c>
      <c r="C1805">
        <v>2</v>
      </c>
      <c r="D1805">
        <v>2</v>
      </c>
      <c r="E1805">
        <v>2</v>
      </c>
      <c r="F1805">
        <v>2</v>
      </c>
      <c r="G1805">
        <v>2</v>
      </c>
      <c r="H1805">
        <v>1</v>
      </c>
      <c r="I1805">
        <v>0.796875</v>
      </c>
      <c r="J1805">
        <v>0.83593799999999996</v>
      </c>
      <c r="K1805">
        <v>0.796875</v>
      </c>
      <c r="L1805">
        <v>0.765625</v>
      </c>
      <c r="M1805">
        <v>0.765625</v>
      </c>
      <c r="N1805">
        <v>0.75</v>
      </c>
      <c r="O1805">
        <v>0.75</v>
      </c>
      <c r="P1805">
        <v>0.75</v>
      </c>
      <c r="Q1805">
        <v>0.75</v>
      </c>
    </row>
    <row r="1806" spans="1:17" x14ac:dyDescent="0.3">
      <c r="A1806">
        <v>2100</v>
      </c>
      <c r="B1806">
        <v>2</v>
      </c>
      <c r="C1806">
        <v>2</v>
      </c>
      <c r="D1806">
        <v>2</v>
      </c>
      <c r="E1806">
        <v>2</v>
      </c>
      <c r="F1806">
        <v>2</v>
      </c>
      <c r="G1806">
        <v>2</v>
      </c>
      <c r="H1806">
        <v>1</v>
      </c>
      <c r="I1806">
        <v>0.78125</v>
      </c>
      <c r="J1806">
        <v>0.80468799999999996</v>
      </c>
      <c r="K1806">
        <v>0.77343799999999996</v>
      </c>
      <c r="L1806">
        <v>0.75781299999999996</v>
      </c>
      <c r="M1806">
        <v>0.75</v>
      </c>
      <c r="N1806">
        <v>0.71875</v>
      </c>
      <c r="O1806">
        <v>0.74218799999999996</v>
      </c>
      <c r="P1806">
        <v>0.74218799999999996</v>
      </c>
      <c r="Q1806">
        <v>0.74218799999999996</v>
      </c>
    </row>
    <row r="1807" spans="1:17" x14ac:dyDescent="0.3">
      <c r="A1807">
        <v>2200</v>
      </c>
      <c r="B1807">
        <v>2</v>
      </c>
      <c r="C1807">
        <v>2</v>
      </c>
      <c r="D1807">
        <v>2</v>
      </c>
      <c r="E1807">
        <v>2</v>
      </c>
      <c r="F1807">
        <v>2</v>
      </c>
      <c r="G1807">
        <v>2</v>
      </c>
      <c r="H1807">
        <v>1</v>
      </c>
      <c r="I1807">
        <v>0.75781299999999996</v>
      </c>
      <c r="J1807">
        <v>0.77343799999999996</v>
      </c>
      <c r="K1807">
        <v>0.74218799999999996</v>
      </c>
      <c r="L1807">
        <v>0.734375</v>
      </c>
      <c r="M1807">
        <v>0.71875</v>
      </c>
      <c r="N1807">
        <v>0.71093799999999996</v>
      </c>
      <c r="O1807">
        <v>0.71093799999999996</v>
      </c>
      <c r="P1807">
        <v>0.71093799999999996</v>
      </c>
      <c r="Q1807">
        <v>0.71093799999999996</v>
      </c>
    </row>
    <row r="1808" spans="1:17" x14ac:dyDescent="0.3">
      <c r="A1808">
        <v>2300</v>
      </c>
      <c r="B1808">
        <v>2</v>
      </c>
      <c r="C1808">
        <v>2</v>
      </c>
      <c r="D1808">
        <v>2</v>
      </c>
      <c r="E1808">
        <v>2</v>
      </c>
      <c r="F1808">
        <v>2</v>
      </c>
      <c r="G1808">
        <v>2</v>
      </c>
      <c r="H1808">
        <v>1</v>
      </c>
      <c r="I1808">
        <v>0.734375</v>
      </c>
      <c r="J1808">
        <v>0.734375</v>
      </c>
      <c r="K1808">
        <v>0.71875</v>
      </c>
      <c r="L1808">
        <v>0.71093799999999996</v>
      </c>
      <c r="M1808">
        <v>0.703125</v>
      </c>
      <c r="N1808">
        <v>0.703125</v>
      </c>
      <c r="O1808">
        <v>0.703125</v>
      </c>
      <c r="P1808">
        <v>0.703125</v>
      </c>
      <c r="Q1808">
        <v>0.703125</v>
      </c>
    </row>
    <row r="1809" spans="1:17" x14ac:dyDescent="0.3">
      <c r="A1809">
        <v>2400</v>
      </c>
      <c r="B1809">
        <v>2</v>
      </c>
      <c r="C1809">
        <v>2</v>
      </c>
      <c r="D1809">
        <v>2</v>
      </c>
      <c r="E1809">
        <v>2</v>
      </c>
      <c r="F1809">
        <v>2</v>
      </c>
      <c r="G1809">
        <v>2</v>
      </c>
      <c r="H1809">
        <v>1</v>
      </c>
      <c r="I1809">
        <v>0.71875</v>
      </c>
      <c r="J1809">
        <v>0.71875</v>
      </c>
      <c r="K1809">
        <v>0.69531299999999996</v>
      </c>
      <c r="L1809">
        <v>0.703125</v>
      </c>
      <c r="M1809">
        <v>0.69531299999999996</v>
      </c>
      <c r="N1809">
        <v>0.71093799999999996</v>
      </c>
      <c r="O1809">
        <v>0.703125</v>
      </c>
      <c r="P1809">
        <v>0.703125</v>
      </c>
      <c r="Q1809">
        <v>0.703125</v>
      </c>
    </row>
    <row r="1810" spans="1:17" x14ac:dyDescent="0.3">
      <c r="A1810">
        <v>2500</v>
      </c>
      <c r="B1810">
        <v>2</v>
      </c>
      <c r="C1810">
        <v>2</v>
      </c>
      <c r="D1810">
        <v>2</v>
      </c>
      <c r="E1810">
        <v>2</v>
      </c>
      <c r="F1810">
        <v>2</v>
      </c>
      <c r="G1810">
        <v>2</v>
      </c>
      <c r="H1810">
        <v>1</v>
      </c>
      <c r="I1810">
        <v>0.703125</v>
      </c>
      <c r="J1810">
        <v>0.703125</v>
      </c>
      <c r="K1810">
        <v>0.69531299999999996</v>
      </c>
      <c r="L1810">
        <v>0.69531299999999996</v>
      </c>
      <c r="M1810">
        <v>0.6875</v>
      </c>
      <c r="N1810">
        <v>0.72656299999999996</v>
      </c>
      <c r="O1810">
        <v>0.734375</v>
      </c>
      <c r="P1810">
        <v>0.734375</v>
      </c>
      <c r="Q1810">
        <v>0.734375</v>
      </c>
    </row>
    <row r="1811" spans="1:17" x14ac:dyDescent="0.3">
      <c r="A1811">
        <v>2600</v>
      </c>
      <c r="B1811">
        <v>2</v>
      </c>
      <c r="C1811">
        <v>2</v>
      </c>
      <c r="D1811">
        <v>2</v>
      </c>
      <c r="E1811">
        <v>2</v>
      </c>
      <c r="F1811">
        <v>2</v>
      </c>
      <c r="G1811">
        <v>2</v>
      </c>
      <c r="H1811">
        <v>1</v>
      </c>
      <c r="I1811">
        <v>0.6875</v>
      </c>
      <c r="J1811">
        <v>0.71093799999999996</v>
      </c>
      <c r="K1811">
        <v>0.69531299999999996</v>
      </c>
      <c r="L1811">
        <v>0.6875</v>
      </c>
      <c r="M1811">
        <v>0.6875</v>
      </c>
      <c r="N1811">
        <v>0.71875</v>
      </c>
      <c r="O1811">
        <v>0.72656299999999996</v>
      </c>
      <c r="P1811">
        <v>0.72656299999999996</v>
      </c>
      <c r="Q1811">
        <v>0.72656299999999996</v>
      </c>
    </row>
    <row r="1812" spans="1:17" x14ac:dyDescent="0.3">
      <c r="A1812">
        <v>2700</v>
      </c>
      <c r="B1812">
        <v>2</v>
      </c>
      <c r="C1812">
        <v>2</v>
      </c>
      <c r="D1812">
        <v>2</v>
      </c>
      <c r="E1812">
        <v>2</v>
      </c>
      <c r="F1812">
        <v>2</v>
      </c>
      <c r="G1812">
        <v>2</v>
      </c>
      <c r="H1812">
        <v>1</v>
      </c>
      <c r="I1812">
        <v>0.67968799999999996</v>
      </c>
      <c r="J1812">
        <v>0.71093799999999996</v>
      </c>
      <c r="K1812">
        <v>0.71093799999999996</v>
      </c>
      <c r="L1812">
        <v>0.703125</v>
      </c>
      <c r="M1812">
        <v>0.69531299999999996</v>
      </c>
      <c r="N1812">
        <v>0.71875</v>
      </c>
      <c r="O1812">
        <v>0.71875</v>
      </c>
      <c r="P1812">
        <v>0.71875</v>
      </c>
      <c r="Q1812">
        <v>0.71875</v>
      </c>
    </row>
    <row r="1813" spans="1:17" x14ac:dyDescent="0.3">
      <c r="A1813">
        <v>2800</v>
      </c>
      <c r="B1813">
        <v>2</v>
      </c>
      <c r="C1813">
        <v>2</v>
      </c>
      <c r="D1813">
        <v>2</v>
      </c>
      <c r="E1813">
        <v>2</v>
      </c>
      <c r="F1813">
        <v>2</v>
      </c>
      <c r="G1813">
        <v>2</v>
      </c>
      <c r="H1813">
        <v>1</v>
      </c>
      <c r="I1813">
        <v>0.671875</v>
      </c>
      <c r="J1813">
        <v>0.71875</v>
      </c>
      <c r="K1813">
        <v>0.71875</v>
      </c>
      <c r="L1813">
        <v>0.703125</v>
      </c>
      <c r="M1813">
        <v>0.6875</v>
      </c>
      <c r="N1813">
        <v>0.640625</v>
      </c>
      <c r="O1813">
        <v>0.71875</v>
      </c>
      <c r="P1813">
        <v>0.71875</v>
      </c>
      <c r="Q1813">
        <v>0.71875</v>
      </c>
    </row>
    <row r="1814" spans="1:17" x14ac:dyDescent="0.3">
      <c r="A1814">
        <v>2900</v>
      </c>
      <c r="B1814">
        <v>2</v>
      </c>
      <c r="C1814">
        <v>2</v>
      </c>
      <c r="D1814">
        <v>2</v>
      </c>
      <c r="E1814">
        <v>2</v>
      </c>
      <c r="F1814">
        <v>2</v>
      </c>
      <c r="G1814">
        <v>2</v>
      </c>
      <c r="H1814">
        <v>1</v>
      </c>
      <c r="I1814">
        <v>0.66406299999999996</v>
      </c>
      <c r="J1814">
        <v>0.69531299999999996</v>
      </c>
      <c r="K1814">
        <v>0.703125</v>
      </c>
      <c r="L1814">
        <v>0.703125</v>
      </c>
      <c r="M1814">
        <v>0.67968799999999996</v>
      </c>
      <c r="N1814">
        <v>0.734375</v>
      </c>
      <c r="O1814">
        <v>0.734375</v>
      </c>
      <c r="P1814">
        <v>0.734375</v>
      </c>
      <c r="Q1814">
        <v>0.734375</v>
      </c>
    </row>
    <row r="1815" spans="1:17" x14ac:dyDescent="0.3">
      <c r="A1815">
        <v>3000</v>
      </c>
      <c r="B1815">
        <v>2</v>
      </c>
      <c r="C1815">
        <v>2</v>
      </c>
      <c r="D1815">
        <v>2</v>
      </c>
      <c r="E1815">
        <v>2</v>
      </c>
      <c r="F1815">
        <v>2</v>
      </c>
      <c r="G1815">
        <v>2</v>
      </c>
      <c r="H1815">
        <v>1</v>
      </c>
      <c r="I1815">
        <v>0.64843799999999996</v>
      </c>
      <c r="J1815">
        <v>0.671875</v>
      </c>
      <c r="K1815">
        <v>0.703125</v>
      </c>
      <c r="L1815">
        <v>0.71875</v>
      </c>
      <c r="M1815">
        <v>0.69531299999999996</v>
      </c>
      <c r="N1815">
        <v>0.69531299999999996</v>
      </c>
      <c r="O1815">
        <v>0.69531299999999996</v>
      </c>
      <c r="P1815">
        <v>0.69531299999999996</v>
      </c>
      <c r="Q1815">
        <v>0.69531299999999996</v>
      </c>
    </row>
    <row r="1816" spans="1:17" x14ac:dyDescent="0.3">
      <c r="A1816">
        <v>3100</v>
      </c>
      <c r="B1816">
        <v>2</v>
      </c>
      <c r="C1816">
        <v>2</v>
      </c>
      <c r="D1816">
        <v>2</v>
      </c>
      <c r="E1816">
        <v>2</v>
      </c>
      <c r="F1816">
        <v>2</v>
      </c>
      <c r="G1816">
        <v>2</v>
      </c>
      <c r="H1816">
        <v>1</v>
      </c>
      <c r="I1816">
        <v>0.640625</v>
      </c>
      <c r="J1816">
        <v>0.671875</v>
      </c>
      <c r="K1816">
        <v>0.69531299999999996</v>
      </c>
      <c r="L1816">
        <v>0.69531299999999996</v>
      </c>
      <c r="M1816">
        <v>0.66406299999999996</v>
      </c>
      <c r="N1816">
        <v>0.66406299999999996</v>
      </c>
      <c r="O1816">
        <v>0.66406299999999996</v>
      </c>
      <c r="P1816">
        <v>0.66406299999999996</v>
      </c>
      <c r="Q1816">
        <v>0.66406299999999996</v>
      </c>
    </row>
    <row r="1817" spans="1:17" x14ac:dyDescent="0.3">
      <c r="A1817">
        <v>3200</v>
      </c>
      <c r="B1817">
        <v>2</v>
      </c>
      <c r="C1817">
        <v>2</v>
      </c>
      <c r="D1817">
        <v>2</v>
      </c>
      <c r="E1817">
        <v>2</v>
      </c>
      <c r="F1817">
        <v>2</v>
      </c>
      <c r="G1817">
        <v>2</v>
      </c>
      <c r="H1817">
        <v>1</v>
      </c>
      <c r="I1817">
        <v>0.65625</v>
      </c>
      <c r="J1817">
        <v>0.66406299999999996</v>
      </c>
      <c r="K1817">
        <v>0.67968799999999996</v>
      </c>
      <c r="L1817">
        <v>0.671875</v>
      </c>
      <c r="M1817">
        <v>0.65625</v>
      </c>
      <c r="N1817">
        <v>0.65625</v>
      </c>
      <c r="O1817">
        <v>0.65625</v>
      </c>
      <c r="P1817">
        <v>0.65625</v>
      </c>
      <c r="Q1817">
        <v>0.65625</v>
      </c>
    </row>
    <row r="1819" spans="1:17" x14ac:dyDescent="0.3">
      <c r="A1819" t="s">
        <v>214</v>
      </c>
      <c r="B1819" t="s">
        <v>215</v>
      </c>
      <c r="D1819" t="s">
        <v>216</v>
      </c>
    </row>
    <row r="1821" spans="1:17" x14ac:dyDescent="0.3">
      <c r="A1821" t="s">
        <v>217</v>
      </c>
      <c r="B1821" t="s">
        <v>218</v>
      </c>
    </row>
    <row r="1822" spans="1:17" x14ac:dyDescent="0.3">
      <c r="A1822" t="s">
        <v>3</v>
      </c>
      <c r="B1822" t="s">
        <v>16</v>
      </c>
    </row>
    <row r="1823" spans="1:17" x14ac:dyDescent="0.3">
      <c r="A1823">
        <v>1</v>
      </c>
      <c r="B1823">
        <v>0</v>
      </c>
    </row>
    <row r="1824" spans="1:17" x14ac:dyDescent="0.3">
      <c r="A1824">
        <v>2</v>
      </c>
      <c r="B1824">
        <v>9.9864130000000007</v>
      </c>
    </row>
    <row r="1825" spans="1:2" x14ac:dyDescent="0.3">
      <c r="A1825">
        <v>3</v>
      </c>
      <c r="B1825">
        <v>19.972826000000001</v>
      </c>
    </row>
    <row r="1826" spans="1:2" x14ac:dyDescent="0.3">
      <c r="A1826">
        <v>4</v>
      </c>
      <c r="B1826">
        <v>30.027173999999999</v>
      </c>
    </row>
    <row r="1827" spans="1:2" x14ac:dyDescent="0.3">
      <c r="A1827">
        <v>5</v>
      </c>
      <c r="B1827">
        <v>44.972825999999998</v>
      </c>
    </row>
    <row r="1828" spans="1:2" x14ac:dyDescent="0.3">
      <c r="A1828">
        <v>6</v>
      </c>
      <c r="B1828">
        <v>55.027172999999998</v>
      </c>
    </row>
    <row r="1829" spans="1:2" x14ac:dyDescent="0.3">
      <c r="A1829">
        <v>7</v>
      </c>
      <c r="B1829">
        <v>65.013586000000004</v>
      </c>
    </row>
    <row r="1830" spans="1:2" x14ac:dyDescent="0.3">
      <c r="A1830">
        <v>8</v>
      </c>
      <c r="B1830">
        <v>74.999999000000003</v>
      </c>
    </row>
    <row r="1831" spans="1:2" x14ac:dyDescent="0.3">
      <c r="A1831">
        <v>9</v>
      </c>
      <c r="B1831">
        <v>84.986412000000001</v>
      </c>
    </row>
    <row r="1832" spans="1:2" x14ac:dyDescent="0.3">
      <c r="A1832">
        <v>10</v>
      </c>
      <c r="B1832">
        <v>94.972825</v>
      </c>
    </row>
    <row r="1833" spans="1:2" x14ac:dyDescent="0.3">
      <c r="A1833">
        <v>11</v>
      </c>
      <c r="B1833">
        <v>109.986412</v>
      </c>
    </row>
    <row r="1834" spans="1:2" x14ac:dyDescent="0.3">
      <c r="A1834">
        <v>12</v>
      </c>
      <c r="B1834">
        <v>119.972825</v>
      </c>
    </row>
    <row r="1835" spans="1:2" x14ac:dyDescent="0.3">
      <c r="A1835">
        <v>13</v>
      </c>
      <c r="B1835">
        <v>124.999999</v>
      </c>
    </row>
    <row r="1836" spans="1:2" x14ac:dyDescent="0.3">
      <c r="A1836">
        <v>14</v>
      </c>
      <c r="B1836">
        <v>130.027173</v>
      </c>
    </row>
    <row r="1837" spans="1:2" x14ac:dyDescent="0.3">
      <c r="A1837">
        <v>15</v>
      </c>
      <c r="B1837">
        <v>134.986412</v>
      </c>
    </row>
    <row r="1838" spans="1:2" x14ac:dyDescent="0.3">
      <c r="A1838">
        <v>16</v>
      </c>
      <c r="B1838">
        <v>140.013586</v>
      </c>
    </row>
    <row r="1840" spans="1:2" x14ac:dyDescent="0.3">
      <c r="A1840" t="s">
        <v>219</v>
      </c>
      <c r="B1840" t="s">
        <v>220</v>
      </c>
    </row>
    <row r="1841" spans="1:2" x14ac:dyDescent="0.3">
      <c r="A1841" t="s">
        <v>3</v>
      </c>
      <c r="B1841" t="s">
        <v>6</v>
      </c>
    </row>
    <row r="1842" spans="1:2" x14ac:dyDescent="0.3">
      <c r="A1842">
        <v>1</v>
      </c>
      <c r="B1842">
        <v>620</v>
      </c>
    </row>
    <row r="1843" spans="1:2" x14ac:dyDescent="0.3">
      <c r="A1843">
        <v>2</v>
      </c>
      <c r="B1843">
        <v>650</v>
      </c>
    </row>
    <row r="1844" spans="1:2" x14ac:dyDescent="0.3">
      <c r="A1844">
        <v>3</v>
      </c>
      <c r="B1844">
        <v>800</v>
      </c>
    </row>
    <row r="1845" spans="1:2" x14ac:dyDescent="0.3">
      <c r="A1845">
        <v>4</v>
      </c>
      <c r="B1845">
        <v>1000</v>
      </c>
    </row>
    <row r="1846" spans="1:2" x14ac:dyDescent="0.3">
      <c r="A1846">
        <v>5</v>
      </c>
      <c r="B1846">
        <v>1200</v>
      </c>
    </row>
    <row r="1847" spans="1:2" x14ac:dyDescent="0.3">
      <c r="A1847">
        <v>6</v>
      </c>
      <c r="B1847">
        <v>1400</v>
      </c>
    </row>
    <row r="1848" spans="1:2" x14ac:dyDescent="0.3">
      <c r="A1848">
        <v>7</v>
      </c>
      <c r="B1848">
        <v>1550</v>
      </c>
    </row>
    <row r="1849" spans="1:2" x14ac:dyDescent="0.3">
      <c r="A1849">
        <v>8</v>
      </c>
      <c r="B1849">
        <v>1700</v>
      </c>
    </row>
    <row r="1850" spans="1:2" x14ac:dyDescent="0.3">
      <c r="A1850">
        <v>9</v>
      </c>
      <c r="B1850">
        <v>1800</v>
      </c>
    </row>
    <row r="1851" spans="1:2" x14ac:dyDescent="0.3">
      <c r="A1851">
        <v>10</v>
      </c>
      <c r="B1851">
        <v>2000</v>
      </c>
    </row>
    <row r="1852" spans="1:2" x14ac:dyDescent="0.3">
      <c r="A1852">
        <v>11</v>
      </c>
      <c r="B1852">
        <v>2200</v>
      </c>
    </row>
    <row r="1853" spans="1:2" x14ac:dyDescent="0.3">
      <c r="A1853">
        <v>12</v>
      </c>
      <c r="B1853">
        <v>2400</v>
      </c>
    </row>
    <row r="1854" spans="1:2" x14ac:dyDescent="0.3">
      <c r="A1854">
        <v>13</v>
      </c>
      <c r="B1854">
        <v>2600</v>
      </c>
    </row>
    <row r="1855" spans="1:2" x14ac:dyDescent="0.3">
      <c r="A1855">
        <v>14</v>
      </c>
      <c r="B1855">
        <v>2800</v>
      </c>
    </row>
    <row r="1856" spans="1:2" x14ac:dyDescent="0.3">
      <c r="A1856">
        <v>15</v>
      </c>
      <c r="B1856">
        <v>2900</v>
      </c>
    </row>
    <row r="1857" spans="1:2" x14ac:dyDescent="0.3">
      <c r="A1857">
        <v>16</v>
      </c>
      <c r="B1857">
        <v>3000</v>
      </c>
    </row>
    <row r="1858" spans="1:2" x14ac:dyDescent="0.3">
      <c r="A1858">
        <v>17</v>
      </c>
      <c r="B1858">
        <v>3200</v>
      </c>
    </row>
    <row r="1859" spans="1:2" x14ac:dyDescent="0.3">
      <c r="A1859">
        <v>18</v>
      </c>
      <c r="B1859">
        <v>3300</v>
      </c>
    </row>
    <row r="1860" spans="1:2" x14ac:dyDescent="0.3">
      <c r="A1860">
        <v>19</v>
      </c>
      <c r="B1860">
        <v>3500</v>
      </c>
    </row>
    <row r="1862" spans="1:2" x14ac:dyDescent="0.3">
      <c r="A1862" t="s">
        <v>221</v>
      </c>
      <c r="B1862" t="s">
        <v>222</v>
      </c>
    </row>
    <row r="1863" spans="1:2" x14ac:dyDescent="0.3">
      <c r="A1863" t="s">
        <v>3</v>
      </c>
      <c r="B1863" t="s">
        <v>16</v>
      </c>
    </row>
    <row r="1864" spans="1:2" x14ac:dyDescent="0.3">
      <c r="A1864">
        <v>1</v>
      </c>
      <c r="B1864">
        <v>0</v>
      </c>
    </row>
    <row r="1865" spans="1:2" x14ac:dyDescent="0.3">
      <c r="A1865">
        <v>2</v>
      </c>
      <c r="B1865">
        <v>9.9864130000000007</v>
      </c>
    </row>
    <row r="1866" spans="1:2" x14ac:dyDescent="0.3">
      <c r="A1866">
        <v>3</v>
      </c>
      <c r="B1866">
        <v>19.972826000000001</v>
      </c>
    </row>
    <row r="1867" spans="1:2" x14ac:dyDescent="0.3">
      <c r="A1867">
        <v>4</v>
      </c>
      <c r="B1867">
        <v>30.027173999999999</v>
      </c>
    </row>
    <row r="1868" spans="1:2" x14ac:dyDescent="0.3">
      <c r="A1868">
        <v>5</v>
      </c>
      <c r="B1868">
        <v>44.972825999999998</v>
      </c>
    </row>
    <row r="1869" spans="1:2" x14ac:dyDescent="0.3">
      <c r="A1869">
        <v>6</v>
      </c>
      <c r="B1869">
        <v>55.027172999999998</v>
      </c>
    </row>
    <row r="1870" spans="1:2" x14ac:dyDescent="0.3">
      <c r="A1870">
        <v>7</v>
      </c>
      <c r="B1870">
        <v>65.013586000000004</v>
      </c>
    </row>
    <row r="1871" spans="1:2" x14ac:dyDescent="0.3">
      <c r="A1871">
        <v>8</v>
      </c>
      <c r="B1871">
        <v>74.999999000000003</v>
      </c>
    </row>
    <row r="1872" spans="1:2" x14ac:dyDescent="0.3">
      <c r="A1872">
        <v>9</v>
      </c>
      <c r="B1872">
        <v>84.986412000000001</v>
      </c>
    </row>
    <row r="1873" spans="1:2" x14ac:dyDescent="0.3">
      <c r="A1873">
        <v>10</v>
      </c>
      <c r="B1873">
        <v>94.972825</v>
      </c>
    </row>
    <row r="1874" spans="1:2" x14ac:dyDescent="0.3">
      <c r="A1874">
        <v>11</v>
      </c>
      <c r="B1874">
        <v>109.986412</v>
      </c>
    </row>
    <row r="1875" spans="1:2" x14ac:dyDescent="0.3">
      <c r="A1875">
        <v>12</v>
      </c>
      <c r="B1875">
        <v>119.972825</v>
      </c>
    </row>
    <row r="1876" spans="1:2" x14ac:dyDescent="0.3">
      <c r="A1876">
        <v>13</v>
      </c>
      <c r="B1876">
        <v>124.999999</v>
      </c>
    </row>
    <row r="1877" spans="1:2" x14ac:dyDescent="0.3">
      <c r="A1877">
        <v>14</v>
      </c>
      <c r="B1877">
        <v>130.027173</v>
      </c>
    </row>
    <row r="1878" spans="1:2" x14ac:dyDescent="0.3">
      <c r="A1878">
        <v>15</v>
      </c>
      <c r="B1878">
        <v>134.986412</v>
      </c>
    </row>
    <row r="1879" spans="1:2" x14ac:dyDescent="0.3">
      <c r="A1879">
        <v>16</v>
      </c>
      <c r="B1879">
        <v>140.013586</v>
      </c>
    </row>
    <row r="1881" spans="1:2" x14ac:dyDescent="0.3">
      <c r="A1881" t="s">
        <v>223</v>
      </c>
      <c r="B1881" t="s">
        <v>224</v>
      </c>
    </row>
    <row r="1882" spans="1:2" x14ac:dyDescent="0.3">
      <c r="A1882" t="s">
        <v>3</v>
      </c>
      <c r="B1882" t="s">
        <v>6</v>
      </c>
    </row>
    <row r="1883" spans="1:2" x14ac:dyDescent="0.3">
      <c r="A1883">
        <v>1</v>
      </c>
      <c r="B1883">
        <v>620</v>
      </c>
    </row>
    <row r="1884" spans="1:2" x14ac:dyDescent="0.3">
      <c r="A1884">
        <v>2</v>
      </c>
      <c r="B1884">
        <v>650</v>
      </c>
    </row>
    <row r="1885" spans="1:2" x14ac:dyDescent="0.3">
      <c r="A1885">
        <v>3</v>
      </c>
      <c r="B1885">
        <v>800</v>
      </c>
    </row>
    <row r="1886" spans="1:2" x14ac:dyDescent="0.3">
      <c r="A1886">
        <v>4</v>
      </c>
      <c r="B1886">
        <v>1000</v>
      </c>
    </row>
    <row r="1887" spans="1:2" x14ac:dyDescent="0.3">
      <c r="A1887">
        <v>5</v>
      </c>
      <c r="B1887">
        <v>1200</v>
      </c>
    </row>
    <row r="1888" spans="1:2" x14ac:dyDescent="0.3">
      <c r="A1888">
        <v>6</v>
      </c>
      <c r="B1888">
        <v>1400</v>
      </c>
    </row>
    <row r="1889" spans="1:2" x14ac:dyDescent="0.3">
      <c r="A1889">
        <v>7</v>
      </c>
      <c r="B1889">
        <v>1550</v>
      </c>
    </row>
    <row r="1890" spans="1:2" x14ac:dyDescent="0.3">
      <c r="A1890">
        <v>8</v>
      </c>
      <c r="B1890">
        <v>1700</v>
      </c>
    </row>
    <row r="1891" spans="1:2" x14ac:dyDescent="0.3">
      <c r="A1891">
        <v>9</v>
      </c>
      <c r="B1891">
        <v>1800</v>
      </c>
    </row>
    <row r="1892" spans="1:2" x14ac:dyDescent="0.3">
      <c r="A1892">
        <v>10</v>
      </c>
      <c r="B1892">
        <v>2000</v>
      </c>
    </row>
    <row r="1893" spans="1:2" x14ac:dyDescent="0.3">
      <c r="A1893">
        <v>11</v>
      </c>
      <c r="B1893">
        <v>2200</v>
      </c>
    </row>
    <row r="1894" spans="1:2" x14ac:dyDescent="0.3">
      <c r="A1894">
        <v>12</v>
      </c>
      <c r="B1894">
        <v>2400</v>
      </c>
    </row>
    <row r="1895" spans="1:2" x14ac:dyDescent="0.3">
      <c r="A1895">
        <v>13</v>
      </c>
      <c r="B1895">
        <v>2600</v>
      </c>
    </row>
    <row r="1896" spans="1:2" x14ac:dyDescent="0.3">
      <c r="A1896">
        <v>14</v>
      </c>
      <c r="B1896">
        <v>2800</v>
      </c>
    </row>
    <row r="1897" spans="1:2" x14ac:dyDescent="0.3">
      <c r="A1897">
        <v>15</v>
      </c>
      <c r="B1897">
        <v>2900</v>
      </c>
    </row>
    <row r="1898" spans="1:2" x14ac:dyDescent="0.3">
      <c r="A1898">
        <v>16</v>
      </c>
      <c r="B1898">
        <v>3000</v>
      </c>
    </row>
    <row r="1899" spans="1:2" x14ac:dyDescent="0.3">
      <c r="A1899">
        <v>17</v>
      </c>
      <c r="B1899">
        <v>3200</v>
      </c>
    </row>
    <row r="1900" spans="1:2" x14ac:dyDescent="0.3">
      <c r="A1900">
        <v>18</v>
      </c>
      <c r="B1900">
        <v>3300</v>
      </c>
    </row>
    <row r="1901" spans="1:2" x14ac:dyDescent="0.3">
      <c r="A1901">
        <v>19</v>
      </c>
      <c r="B1901">
        <v>3500</v>
      </c>
    </row>
    <row r="1903" spans="1:2" x14ac:dyDescent="0.3">
      <c r="A1903" t="s">
        <v>225</v>
      </c>
      <c r="B1903" t="s">
        <v>226</v>
      </c>
    </row>
    <row r="1904" spans="1:2" x14ac:dyDescent="0.3">
      <c r="A1904" t="s">
        <v>3</v>
      </c>
      <c r="B1904" t="s">
        <v>16</v>
      </c>
    </row>
    <row r="1905" spans="1:2" x14ac:dyDescent="0.3">
      <c r="A1905">
        <v>1</v>
      </c>
      <c r="B1905">
        <v>0</v>
      </c>
    </row>
    <row r="1906" spans="1:2" x14ac:dyDescent="0.3">
      <c r="A1906">
        <v>2</v>
      </c>
      <c r="B1906">
        <v>9.9864130000000007</v>
      </c>
    </row>
    <row r="1907" spans="1:2" x14ac:dyDescent="0.3">
      <c r="A1907">
        <v>3</v>
      </c>
      <c r="B1907">
        <v>19.972826000000001</v>
      </c>
    </row>
    <row r="1908" spans="1:2" x14ac:dyDescent="0.3">
      <c r="A1908">
        <v>4</v>
      </c>
      <c r="B1908">
        <v>30.027173999999999</v>
      </c>
    </row>
    <row r="1909" spans="1:2" x14ac:dyDescent="0.3">
      <c r="A1909">
        <v>5</v>
      </c>
      <c r="B1909">
        <v>44.972825999999998</v>
      </c>
    </row>
    <row r="1910" spans="1:2" x14ac:dyDescent="0.3">
      <c r="A1910">
        <v>6</v>
      </c>
      <c r="B1910">
        <v>55.027172999999998</v>
      </c>
    </row>
    <row r="1911" spans="1:2" x14ac:dyDescent="0.3">
      <c r="A1911">
        <v>7</v>
      </c>
      <c r="B1911">
        <v>65.013586000000004</v>
      </c>
    </row>
    <row r="1912" spans="1:2" x14ac:dyDescent="0.3">
      <c r="A1912">
        <v>8</v>
      </c>
      <c r="B1912">
        <v>74.999999000000003</v>
      </c>
    </row>
    <row r="1913" spans="1:2" x14ac:dyDescent="0.3">
      <c r="A1913">
        <v>9</v>
      </c>
      <c r="B1913">
        <v>84.986412000000001</v>
      </c>
    </row>
    <row r="1914" spans="1:2" x14ac:dyDescent="0.3">
      <c r="A1914">
        <v>10</v>
      </c>
      <c r="B1914">
        <v>94.972825</v>
      </c>
    </row>
    <row r="1915" spans="1:2" x14ac:dyDescent="0.3">
      <c r="A1915">
        <v>11</v>
      </c>
      <c r="B1915">
        <v>109.986412</v>
      </c>
    </row>
    <row r="1916" spans="1:2" x14ac:dyDescent="0.3">
      <c r="A1916">
        <v>12</v>
      </c>
      <c r="B1916">
        <v>119.972825</v>
      </c>
    </row>
    <row r="1917" spans="1:2" x14ac:dyDescent="0.3">
      <c r="A1917">
        <v>13</v>
      </c>
      <c r="B1917">
        <v>124.999999</v>
      </c>
    </row>
    <row r="1918" spans="1:2" x14ac:dyDescent="0.3">
      <c r="A1918">
        <v>14</v>
      </c>
      <c r="B1918">
        <v>130.027173</v>
      </c>
    </row>
    <row r="1919" spans="1:2" x14ac:dyDescent="0.3">
      <c r="A1919">
        <v>15</v>
      </c>
      <c r="B1919">
        <v>134.986412</v>
      </c>
    </row>
    <row r="1920" spans="1:2" x14ac:dyDescent="0.3">
      <c r="A1920">
        <v>16</v>
      </c>
      <c r="B1920">
        <v>140.013586</v>
      </c>
    </row>
    <row r="1922" spans="1:2" x14ac:dyDescent="0.3">
      <c r="A1922" t="s">
        <v>227</v>
      </c>
      <c r="B1922" t="s">
        <v>228</v>
      </c>
    </row>
    <row r="1923" spans="1:2" x14ac:dyDescent="0.3">
      <c r="A1923" t="s">
        <v>3</v>
      </c>
      <c r="B1923" t="s">
        <v>6</v>
      </c>
    </row>
    <row r="1924" spans="1:2" x14ac:dyDescent="0.3">
      <c r="A1924">
        <v>1</v>
      </c>
      <c r="B1924">
        <v>620</v>
      </c>
    </row>
    <row r="1925" spans="1:2" x14ac:dyDescent="0.3">
      <c r="A1925">
        <v>2</v>
      </c>
      <c r="B1925">
        <v>650</v>
      </c>
    </row>
    <row r="1926" spans="1:2" x14ac:dyDescent="0.3">
      <c r="A1926">
        <v>3</v>
      </c>
      <c r="B1926">
        <v>800</v>
      </c>
    </row>
    <row r="1927" spans="1:2" x14ac:dyDescent="0.3">
      <c r="A1927">
        <v>4</v>
      </c>
      <c r="B1927">
        <v>1000</v>
      </c>
    </row>
    <row r="1928" spans="1:2" x14ac:dyDescent="0.3">
      <c r="A1928">
        <v>5</v>
      </c>
      <c r="B1928">
        <v>1200</v>
      </c>
    </row>
    <row r="1929" spans="1:2" x14ac:dyDescent="0.3">
      <c r="A1929">
        <v>6</v>
      </c>
      <c r="B1929">
        <v>1400</v>
      </c>
    </row>
    <row r="1930" spans="1:2" x14ac:dyDescent="0.3">
      <c r="A1930">
        <v>7</v>
      </c>
      <c r="B1930">
        <v>1550</v>
      </c>
    </row>
    <row r="1931" spans="1:2" x14ac:dyDescent="0.3">
      <c r="A1931">
        <v>8</v>
      </c>
      <c r="B1931">
        <v>1700</v>
      </c>
    </row>
    <row r="1932" spans="1:2" x14ac:dyDescent="0.3">
      <c r="A1932">
        <v>9</v>
      </c>
      <c r="B1932">
        <v>1800</v>
      </c>
    </row>
    <row r="1933" spans="1:2" x14ac:dyDescent="0.3">
      <c r="A1933">
        <v>10</v>
      </c>
      <c r="B1933">
        <v>2000</v>
      </c>
    </row>
    <row r="1934" spans="1:2" x14ac:dyDescent="0.3">
      <c r="A1934">
        <v>11</v>
      </c>
      <c r="B1934">
        <v>2200</v>
      </c>
    </row>
    <row r="1935" spans="1:2" x14ac:dyDescent="0.3">
      <c r="A1935">
        <v>12</v>
      </c>
      <c r="B1935">
        <v>2400</v>
      </c>
    </row>
    <row r="1936" spans="1:2" x14ac:dyDescent="0.3">
      <c r="A1936">
        <v>13</v>
      </c>
      <c r="B1936">
        <v>2600</v>
      </c>
    </row>
    <row r="1937" spans="1:2" x14ac:dyDescent="0.3">
      <c r="A1937">
        <v>14</v>
      </c>
      <c r="B1937">
        <v>2800</v>
      </c>
    </row>
    <row r="1938" spans="1:2" x14ac:dyDescent="0.3">
      <c r="A1938">
        <v>15</v>
      </c>
      <c r="B1938">
        <v>2900</v>
      </c>
    </row>
    <row r="1939" spans="1:2" x14ac:dyDescent="0.3">
      <c r="A1939">
        <v>16</v>
      </c>
      <c r="B1939">
        <v>3000</v>
      </c>
    </row>
    <row r="1940" spans="1:2" x14ac:dyDescent="0.3">
      <c r="A1940">
        <v>17</v>
      </c>
      <c r="B1940">
        <v>3200</v>
      </c>
    </row>
    <row r="1941" spans="1:2" x14ac:dyDescent="0.3">
      <c r="A1941">
        <v>18</v>
      </c>
      <c r="B1941">
        <v>3300</v>
      </c>
    </row>
    <row r="1942" spans="1:2" x14ac:dyDescent="0.3">
      <c r="A1942">
        <v>19</v>
      </c>
      <c r="B1942">
        <v>3500</v>
      </c>
    </row>
    <row r="1944" spans="1:2" x14ac:dyDescent="0.3">
      <c r="A1944" t="s">
        <v>229</v>
      </c>
      <c r="B1944" t="s">
        <v>230</v>
      </c>
    </row>
    <row r="1945" spans="1:2" x14ac:dyDescent="0.3">
      <c r="A1945" t="s">
        <v>3</v>
      </c>
      <c r="B1945" t="s">
        <v>16</v>
      </c>
    </row>
    <row r="1946" spans="1:2" x14ac:dyDescent="0.3">
      <c r="A1946">
        <v>1</v>
      </c>
      <c r="B1946">
        <v>0</v>
      </c>
    </row>
    <row r="1947" spans="1:2" x14ac:dyDescent="0.3">
      <c r="A1947">
        <v>2</v>
      </c>
      <c r="B1947">
        <v>9.9864130000000007</v>
      </c>
    </row>
    <row r="1948" spans="1:2" x14ac:dyDescent="0.3">
      <c r="A1948">
        <v>3</v>
      </c>
      <c r="B1948">
        <v>19.972826000000001</v>
      </c>
    </row>
    <row r="1949" spans="1:2" x14ac:dyDescent="0.3">
      <c r="A1949">
        <v>4</v>
      </c>
      <c r="B1949">
        <v>30.027173999999999</v>
      </c>
    </row>
    <row r="1950" spans="1:2" x14ac:dyDescent="0.3">
      <c r="A1950">
        <v>5</v>
      </c>
      <c r="B1950">
        <v>44.972825999999998</v>
      </c>
    </row>
    <row r="1951" spans="1:2" x14ac:dyDescent="0.3">
      <c r="A1951">
        <v>6</v>
      </c>
      <c r="B1951">
        <v>55.027172999999998</v>
      </c>
    </row>
    <row r="1952" spans="1:2" x14ac:dyDescent="0.3">
      <c r="A1952">
        <v>7</v>
      </c>
      <c r="B1952">
        <v>65.013586000000004</v>
      </c>
    </row>
    <row r="1953" spans="1:2" x14ac:dyDescent="0.3">
      <c r="A1953">
        <v>8</v>
      </c>
      <c r="B1953">
        <v>74.999999000000003</v>
      </c>
    </row>
    <row r="1954" spans="1:2" x14ac:dyDescent="0.3">
      <c r="A1954">
        <v>9</v>
      </c>
      <c r="B1954">
        <v>84.986412000000001</v>
      </c>
    </row>
    <row r="1955" spans="1:2" x14ac:dyDescent="0.3">
      <c r="A1955">
        <v>10</v>
      </c>
      <c r="B1955">
        <v>94.972825</v>
      </c>
    </row>
    <row r="1956" spans="1:2" x14ac:dyDescent="0.3">
      <c r="A1956">
        <v>11</v>
      </c>
      <c r="B1956">
        <v>109.986412</v>
      </c>
    </row>
    <row r="1957" spans="1:2" x14ac:dyDescent="0.3">
      <c r="A1957">
        <v>12</v>
      </c>
      <c r="B1957">
        <v>119.972825</v>
      </c>
    </row>
    <row r="1958" spans="1:2" x14ac:dyDescent="0.3">
      <c r="A1958">
        <v>13</v>
      </c>
      <c r="B1958">
        <v>124.999999</v>
      </c>
    </row>
    <row r="1959" spans="1:2" x14ac:dyDescent="0.3">
      <c r="A1959">
        <v>14</v>
      </c>
      <c r="B1959">
        <v>130.027173</v>
      </c>
    </row>
    <row r="1960" spans="1:2" x14ac:dyDescent="0.3">
      <c r="A1960">
        <v>15</v>
      </c>
      <c r="B1960">
        <v>134.986412</v>
      </c>
    </row>
    <row r="1961" spans="1:2" x14ac:dyDescent="0.3">
      <c r="A1961">
        <v>16</v>
      </c>
      <c r="B1961">
        <v>140.013586</v>
      </c>
    </row>
    <row r="1963" spans="1:2" x14ac:dyDescent="0.3">
      <c r="A1963" t="s">
        <v>231</v>
      </c>
      <c r="B1963" t="s">
        <v>232</v>
      </c>
    </row>
    <row r="1964" spans="1:2" x14ac:dyDescent="0.3">
      <c r="A1964" t="s">
        <v>3</v>
      </c>
      <c r="B1964" t="s">
        <v>6</v>
      </c>
    </row>
    <row r="1965" spans="1:2" x14ac:dyDescent="0.3">
      <c r="A1965">
        <v>1</v>
      </c>
      <c r="B1965">
        <v>620</v>
      </c>
    </row>
    <row r="1966" spans="1:2" x14ac:dyDescent="0.3">
      <c r="A1966">
        <v>2</v>
      </c>
      <c r="B1966">
        <v>650</v>
      </c>
    </row>
    <row r="1967" spans="1:2" x14ac:dyDescent="0.3">
      <c r="A1967">
        <v>3</v>
      </c>
      <c r="B1967">
        <v>800</v>
      </c>
    </row>
    <row r="1968" spans="1:2" x14ac:dyDescent="0.3">
      <c r="A1968">
        <v>4</v>
      </c>
      <c r="B1968">
        <v>1000</v>
      </c>
    </row>
    <row r="1969" spans="1:2" x14ac:dyDescent="0.3">
      <c r="A1969">
        <v>5</v>
      </c>
      <c r="B1969">
        <v>1200</v>
      </c>
    </row>
    <row r="1970" spans="1:2" x14ac:dyDescent="0.3">
      <c r="A1970">
        <v>6</v>
      </c>
      <c r="B1970">
        <v>1400</v>
      </c>
    </row>
    <row r="1971" spans="1:2" x14ac:dyDescent="0.3">
      <c r="A1971">
        <v>7</v>
      </c>
      <c r="B1971">
        <v>1550</v>
      </c>
    </row>
    <row r="1972" spans="1:2" x14ac:dyDescent="0.3">
      <c r="A1972">
        <v>8</v>
      </c>
      <c r="B1972">
        <v>1700</v>
      </c>
    </row>
    <row r="1973" spans="1:2" x14ac:dyDescent="0.3">
      <c r="A1973">
        <v>9</v>
      </c>
      <c r="B1973">
        <v>1800</v>
      </c>
    </row>
    <row r="1974" spans="1:2" x14ac:dyDescent="0.3">
      <c r="A1974">
        <v>10</v>
      </c>
      <c r="B1974">
        <v>2000</v>
      </c>
    </row>
    <row r="1975" spans="1:2" x14ac:dyDescent="0.3">
      <c r="A1975">
        <v>11</v>
      </c>
      <c r="B1975">
        <v>2200</v>
      </c>
    </row>
    <row r="1976" spans="1:2" x14ac:dyDescent="0.3">
      <c r="A1976">
        <v>12</v>
      </c>
      <c r="B1976">
        <v>2400</v>
      </c>
    </row>
    <row r="1977" spans="1:2" x14ac:dyDescent="0.3">
      <c r="A1977">
        <v>13</v>
      </c>
      <c r="B1977">
        <v>2600</v>
      </c>
    </row>
    <row r="1978" spans="1:2" x14ac:dyDescent="0.3">
      <c r="A1978">
        <v>14</v>
      </c>
      <c r="B1978">
        <v>2800</v>
      </c>
    </row>
    <row r="1979" spans="1:2" x14ac:dyDescent="0.3">
      <c r="A1979">
        <v>15</v>
      </c>
      <c r="B1979">
        <v>2900</v>
      </c>
    </row>
    <row r="1980" spans="1:2" x14ac:dyDescent="0.3">
      <c r="A1980">
        <v>16</v>
      </c>
      <c r="B1980">
        <v>3000</v>
      </c>
    </row>
    <row r="1981" spans="1:2" x14ac:dyDescent="0.3">
      <c r="A1981">
        <v>17</v>
      </c>
      <c r="B1981">
        <v>3200</v>
      </c>
    </row>
    <row r="1982" spans="1:2" x14ac:dyDescent="0.3">
      <c r="A1982">
        <v>18</v>
      </c>
      <c r="B1982">
        <v>3300</v>
      </c>
    </row>
    <row r="1983" spans="1:2" x14ac:dyDescent="0.3">
      <c r="A1983">
        <v>19</v>
      </c>
      <c r="B1983">
        <v>3500</v>
      </c>
    </row>
    <row r="1985" spans="1:2" x14ac:dyDescent="0.3">
      <c r="A1985" t="s">
        <v>233</v>
      </c>
      <c r="B1985" t="s">
        <v>234</v>
      </c>
    </row>
    <row r="1986" spans="1:2" x14ac:dyDescent="0.3">
      <c r="A1986" t="s">
        <v>3</v>
      </c>
      <c r="B1986" t="s">
        <v>16</v>
      </c>
    </row>
    <row r="1987" spans="1:2" x14ac:dyDescent="0.3">
      <c r="A1987">
        <v>1</v>
      </c>
      <c r="B1987">
        <v>0</v>
      </c>
    </row>
    <row r="1988" spans="1:2" x14ac:dyDescent="0.3">
      <c r="A1988">
        <v>2</v>
      </c>
      <c r="B1988">
        <v>9.9864130000000007</v>
      </c>
    </row>
    <row r="1989" spans="1:2" x14ac:dyDescent="0.3">
      <c r="A1989">
        <v>3</v>
      </c>
      <c r="B1989">
        <v>19.972826000000001</v>
      </c>
    </row>
    <row r="1990" spans="1:2" x14ac:dyDescent="0.3">
      <c r="A1990">
        <v>4</v>
      </c>
      <c r="B1990">
        <v>30.027173999999999</v>
      </c>
    </row>
    <row r="1991" spans="1:2" x14ac:dyDescent="0.3">
      <c r="A1991">
        <v>5</v>
      </c>
      <c r="B1991">
        <v>44.972825999999998</v>
      </c>
    </row>
    <row r="1992" spans="1:2" x14ac:dyDescent="0.3">
      <c r="A1992">
        <v>6</v>
      </c>
      <c r="B1992">
        <v>55.027172999999998</v>
      </c>
    </row>
    <row r="1993" spans="1:2" x14ac:dyDescent="0.3">
      <c r="A1993">
        <v>7</v>
      </c>
      <c r="B1993">
        <v>65.013586000000004</v>
      </c>
    </row>
    <row r="1994" spans="1:2" x14ac:dyDescent="0.3">
      <c r="A1994">
        <v>8</v>
      </c>
      <c r="B1994">
        <v>74.999999000000003</v>
      </c>
    </row>
    <row r="1995" spans="1:2" x14ac:dyDescent="0.3">
      <c r="A1995">
        <v>9</v>
      </c>
      <c r="B1995">
        <v>84.986412000000001</v>
      </c>
    </row>
    <row r="1996" spans="1:2" x14ac:dyDescent="0.3">
      <c r="A1996">
        <v>10</v>
      </c>
      <c r="B1996">
        <v>94.972825</v>
      </c>
    </row>
    <row r="1997" spans="1:2" x14ac:dyDescent="0.3">
      <c r="A1997">
        <v>11</v>
      </c>
      <c r="B1997">
        <v>109.986412</v>
      </c>
    </row>
    <row r="1998" spans="1:2" x14ac:dyDescent="0.3">
      <c r="A1998">
        <v>12</v>
      </c>
      <c r="B1998">
        <v>119.972825</v>
      </c>
    </row>
    <row r="1999" spans="1:2" x14ac:dyDescent="0.3">
      <c r="A1999">
        <v>13</v>
      </c>
      <c r="B1999">
        <v>124.999999</v>
      </c>
    </row>
    <row r="2000" spans="1:2" x14ac:dyDescent="0.3">
      <c r="A2000">
        <v>14</v>
      </c>
      <c r="B2000">
        <v>130.027173</v>
      </c>
    </row>
    <row r="2001" spans="1:2" x14ac:dyDescent="0.3">
      <c r="A2001">
        <v>15</v>
      </c>
      <c r="B2001">
        <v>134.986412</v>
      </c>
    </row>
    <row r="2002" spans="1:2" x14ac:dyDescent="0.3">
      <c r="A2002">
        <v>16</v>
      </c>
      <c r="B2002">
        <v>140.013586</v>
      </c>
    </row>
    <row r="2004" spans="1:2" x14ac:dyDescent="0.3">
      <c r="A2004" t="s">
        <v>235</v>
      </c>
      <c r="B2004" t="s">
        <v>236</v>
      </c>
    </row>
    <row r="2005" spans="1:2" x14ac:dyDescent="0.3">
      <c r="A2005" t="s">
        <v>3</v>
      </c>
      <c r="B2005" t="s">
        <v>6</v>
      </c>
    </row>
    <row r="2006" spans="1:2" x14ac:dyDescent="0.3">
      <c r="A2006">
        <v>1</v>
      </c>
      <c r="B2006">
        <v>620</v>
      </c>
    </row>
    <row r="2007" spans="1:2" x14ac:dyDescent="0.3">
      <c r="A2007">
        <v>2</v>
      </c>
      <c r="B2007">
        <v>650</v>
      </c>
    </row>
    <row r="2008" spans="1:2" x14ac:dyDescent="0.3">
      <c r="A2008">
        <v>3</v>
      </c>
      <c r="B2008">
        <v>800</v>
      </c>
    </row>
    <row r="2009" spans="1:2" x14ac:dyDescent="0.3">
      <c r="A2009">
        <v>4</v>
      </c>
      <c r="B2009">
        <v>1000</v>
      </c>
    </row>
    <row r="2010" spans="1:2" x14ac:dyDescent="0.3">
      <c r="A2010">
        <v>5</v>
      </c>
      <c r="B2010">
        <v>1200</v>
      </c>
    </row>
    <row r="2011" spans="1:2" x14ac:dyDescent="0.3">
      <c r="A2011">
        <v>6</v>
      </c>
      <c r="B2011">
        <v>1400</v>
      </c>
    </row>
    <row r="2012" spans="1:2" x14ac:dyDescent="0.3">
      <c r="A2012">
        <v>7</v>
      </c>
      <c r="B2012">
        <v>1550</v>
      </c>
    </row>
    <row r="2013" spans="1:2" x14ac:dyDescent="0.3">
      <c r="A2013">
        <v>8</v>
      </c>
      <c r="B2013">
        <v>1700</v>
      </c>
    </row>
    <row r="2014" spans="1:2" x14ac:dyDescent="0.3">
      <c r="A2014">
        <v>9</v>
      </c>
      <c r="B2014">
        <v>1800</v>
      </c>
    </row>
    <row r="2015" spans="1:2" x14ac:dyDescent="0.3">
      <c r="A2015">
        <v>10</v>
      </c>
      <c r="B2015">
        <v>2000</v>
      </c>
    </row>
    <row r="2016" spans="1:2" x14ac:dyDescent="0.3">
      <c r="A2016">
        <v>11</v>
      </c>
      <c r="B2016">
        <v>2200</v>
      </c>
    </row>
    <row r="2017" spans="1:17" x14ac:dyDescent="0.3">
      <c r="A2017">
        <v>12</v>
      </c>
      <c r="B2017">
        <v>2400</v>
      </c>
    </row>
    <row r="2018" spans="1:17" x14ac:dyDescent="0.3">
      <c r="A2018">
        <v>13</v>
      </c>
      <c r="B2018">
        <v>2600</v>
      </c>
    </row>
    <row r="2019" spans="1:17" x14ac:dyDescent="0.3">
      <c r="A2019">
        <v>14</v>
      </c>
      <c r="B2019">
        <v>2800</v>
      </c>
    </row>
    <row r="2020" spans="1:17" x14ac:dyDescent="0.3">
      <c r="A2020">
        <v>15</v>
      </c>
      <c r="B2020">
        <v>2900</v>
      </c>
    </row>
    <row r="2021" spans="1:17" x14ac:dyDescent="0.3">
      <c r="A2021">
        <v>16</v>
      </c>
      <c r="B2021">
        <v>3000</v>
      </c>
    </row>
    <row r="2022" spans="1:17" x14ac:dyDescent="0.3">
      <c r="A2022">
        <v>17</v>
      </c>
      <c r="B2022">
        <v>3200</v>
      </c>
    </row>
    <row r="2023" spans="1:17" x14ac:dyDescent="0.3">
      <c r="A2023">
        <v>18</v>
      </c>
      <c r="B2023">
        <v>3300</v>
      </c>
    </row>
    <row r="2024" spans="1:17" x14ac:dyDescent="0.3">
      <c r="A2024">
        <v>19</v>
      </c>
      <c r="B2024">
        <v>3500</v>
      </c>
    </row>
    <row r="2026" spans="1:17" x14ac:dyDescent="0.3">
      <c r="A2026" t="s">
        <v>1205</v>
      </c>
      <c r="B2026" t="s">
        <v>237</v>
      </c>
    </row>
    <row r="2027" spans="1:17" x14ac:dyDescent="0.3">
      <c r="B2027" t="s">
        <v>26</v>
      </c>
    </row>
    <row r="2028" spans="1:17" x14ac:dyDescent="0.3">
      <c r="A2028" t="s">
        <v>22</v>
      </c>
      <c r="B2028">
        <v>0</v>
      </c>
      <c r="C2028">
        <v>10</v>
      </c>
      <c r="D2028">
        <v>20</v>
      </c>
      <c r="E2028">
        <v>30</v>
      </c>
      <c r="F2028">
        <v>45</v>
      </c>
      <c r="G2028">
        <v>55</v>
      </c>
      <c r="H2028">
        <v>65</v>
      </c>
      <c r="I2028">
        <v>75</v>
      </c>
      <c r="J2028">
        <v>85</v>
      </c>
      <c r="K2028">
        <v>95</v>
      </c>
      <c r="L2028">
        <v>110</v>
      </c>
      <c r="M2028">
        <v>120</v>
      </c>
      <c r="N2028">
        <v>125</v>
      </c>
      <c r="O2028">
        <v>130</v>
      </c>
      <c r="P2028">
        <v>135</v>
      </c>
      <c r="Q2028">
        <v>140</v>
      </c>
    </row>
    <row r="2029" spans="1:17" x14ac:dyDescent="0.3">
      <c r="A2029">
        <v>620</v>
      </c>
      <c r="B2029">
        <v>-3.0078130000000001</v>
      </c>
      <c r="C2029">
        <v>-3.0078130000000001</v>
      </c>
      <c r="D2029">
        <v>-3.0078130000000001</v>
      </c>
      <c r="E2029">
        <v>-3.0078130000000001</v>
      </c>
      <c r="F2029">
        <v>-5</v>
      </c>
      <c r="G2029">
        <v>-8.8671880000000005</v>
      </c>
      <c r="H2029">
        <v>-12.03125</v>
      </c>
      <c r="I2029">
        <v>-12.03125</v>
      </c>
      <c r="J2029">
        <v>-12.03125</v>
      </c>
      <c r="K2029">
        <v>-12.03125</v>
      </c>
      <c r="L2029">
        <v>-8.046875</v>
      </c>
      <c r="M2029">
        <v>3.9063000000000001E-2</v>
      </c>
      <c r="N2029">
        <v>3.9063000000000001E-2</v>
      </c>
      <c r="O2029">
        <v>3.9063000000000001E-2</v>
      </c>
      <c r="P2029">
        <v>3.9063000000000001E-2</v>
      </c>
      <c r="Q2029">
        <v>3.9063000000000001E-2</v>
      </c>
    </row>
    <row r="2030" spans="1:17" x14ac:dyDescent="0.3">
      <c r="A2030">
        <v>650</v>
      </c>
      <c r="B2030">
        <v>-3.9453130000000001</v>
      </c>
      <c r="C2030">
        <v>-4.53125</v>
      </c>
      <c r="D2030">
        <v>-4.53125</v>
      </c>
      <c r="E2030">
        <v>-5</v>
      </c>
      <c r="F2030">
        <v>-8.515625</v>
      </c>
      <c r="G2030">
        <v>-9.921875</v>
      </c>
      <c r="H2030">
        <v>-11.09375</v>
      </c>
      <c r="I2030">
        <v>-11.445313000000001</v>
      </c>
      <c r="J2030">
        <v>-12.265625</v>
      </c>
      <c r="K2030">
        <v>-12.734375</v>
      </c>
      <c r="L2030">
        <v>-12.734375</v>
      </c>
      <c r="M2030">
        <v>-12.734375</v>
      </c>
      <c r="N2030">
        <v>-12.734375</v>
      </c>
      <c r="O2030">
        <v>-12.734375</v>
      </c>
      <c r="P2030">
        <v>-12.734375</v>
      </c>
      <c r="Q2030">
        <v>-12.734375</v>
      </c>
    </row>
    <row r="2031" spans="1:17" x14ac:dyDescent="0.3">
      <c r="A2031">
        <v>800</v>
      </c>
      <c r="B2031">
        <v>-3.9453130000000001</v>
      </c>
      <c r="C2031">
        <v>-3.9453130000000001</v>
      </c>
      <c r="D2031">
        <v>-3.9453130000000001</v>
      </c>
      <c r="E2031">
        <v>-3.9453130000000001</v>
      </c>
      <c r="F2031">
        <v>-6.9921879999999996</v>
      </c>
      <c r="G2031">
        <v>-10.039063000000001</v>
      </c>
      <c r="H2031">
        <v>-10.742188000000001</v>
      </c>
      <c r="I2031">
        <v>-11.445313000000001</v>
      </c>
      <c r="J2031">
        <v>-12.265625</v>
      </c>
      <c r="K2031">
        <v>-12.734375</v>
      </c>
      <c r="L2031">
        <v>-12.734375</v>
      </c>
      <c r="M2031">
        <v>-12.734375</v>
      </c>
      <c r="N2031">
        <v>-12.734375</v>
      </c>
      <c r="O2031">
        <v>-12.734375</v>
      </c>
      <c r="P2031">
        <v>-12.734375</v>
      </c>
      <c r="Q2031">
        <v>-12.734375</v>
      </c>
    </row>
    <row r="2032" spans="1:17" x14ac:dyDescent="0.3">
      <c r="A2032">
        <v>1000</v>
      </c>
      <c r="B2032">
        <v>2.5</v>
      </c>
      <c r="C2032">
        <v>2.5</v>
      </c>
      <c r="D2032">
        <v>2.03125</v>
      </c>
      <c r="E2032">
        <v>0.97656299999999996</v>
      </c>
      <c r="F2032">
        <v>-3.9453130000000001</v>
      </c>
      <c r="G2032">
        <v>-8.984375</v>
      </c>
      <c r="H2032">
        <v>-9.921875</v>
      </c>
      <c r="I2032">
        <v>-10.039063000000001</v>
      </c>
      <c r="J2032">
        <v>-10.15625</v>
      </c>
      <c r="K2032">
        <v>-10.390625</v>
      </c>
      <c r="L2032">
        <v>-10.625</v>
      </c>
      <c r="M2032">
        <v>-10.742188000000001</v>
      </c>
      <c r="N2032">
        <v>-10.859375</v>
      </c>
      <c r="O2032">
        <v>-10.859375</v>
      </c>
      <c r="P2032">
        <v>-10.976563000000001</v>
      </c>
      <c r="Q2032">
        <v>-11.09375</v>
      </c>
    </row>
    <row r="2033" spans="1:17" x14ac:dyDescent="0.3">
      <c r="A2033">
        <v>1200</v>
      </c>
      <c r="B2033">
        <v>8.0078130000000005</v>
      </c>
      <c r="C2033">
        <v>7.890625</v>
      </c>
      <c r="D2033">
        <v>7.1875</v>
      </c>
      <c r="E2033">
        <v>4.9609379999999996</v>
      </c>
      <c r="F2033">
        <v>-1.71875</v>
      </c>
      <c r="G2033">
        <v>-5</v>
      </c>
      <c r="H2033">
        <v>-6.5234379999999996</v>
      </c>
      <c r="I2033">
        <v>-6.7578129999999996</v>
      </c>
      <c r="J2033">
        <v>-6.7578129999999996</v>
      </c>
      <c r="K2033">
        <v>-7.2265629999999996</v>
      </c>
      <c r="L2033">
        <v>-7.9296879999999996</v>
      </c>
      <c r="M2033">
        <v>-8.3984380000000005</v>
      </c>
      <c r="N2033">
        <v>-8.6328130000000005</v>
      </c>
      <c r="O2033">
        <v>-8.8671880000000005</v>
      </c>
      <c r="P2033">
        <v>-8.984375</v>
      </c>
      <c r="Q2033">
        <v>-9.21875</v>
      </c>
    </row>
    <row r="2034" spans="1:17" x14ac:dyDescent="0.3">
      <c r="A2034">
        <v>1400</v>
      </c>
      <c r="B2034">
        <v>8.0078130000000005</v>
      </c>
      <c r="C2034">
        <v>7.890625</v>
      </c>
      <c r="D2034">
        <v>7.1875</v>
      </c>
      <c r="E2034">
        <v>6.953125</v>
      </c>
      <c r="F2034">
        <v>2.03125</v>
      </c>
      <c r="G2034">
        <v>-2.5390630000000001</v>
      </c>
      <c r="H2034">
        <v>-5</v>
      </c>
      <c r="I2034">
        <v>-4.6484379999999996</v>
      </c>
      <c r="J2034">
        <v>-4.6484379999999996</v>
      </c>
      <c r="K2034">
        <v>-4.6484379999999996</v>
      </c>
      <c r="L2034">
        <v>-4.1796879999999996</v>
      </c>
      <c r="M2034">
        <v>-4.1796879999999996</v>
      </c>
      <c r="N2034">
        <v>-4.296875</v>
      </c>
      <c r="O2034">
        <v>-4.296875</v>
      </c>
      <c r="P2034">
        <v>-4.296875</v>
      </c>
      <c r="Q2034">
        <v>-4.296875</v>
      </c>
    </row>
    <row r="2035" spans="1:17" x14ac:dyDescent="0.3">
      <c r="A2035">
        <v>1550</v>
      </c>
      <c r="B2035">
        <v>8.0078130000000005</v>
      </c>
      <c r="C2035">
        <v>7.890625</v>
      </c>
      <c r="D2035">
        <v>7.1875</v>
      </c>
      <c r="E2035">
        <v>6.953125</v>
      </c>
      <c r="F2035">
        <v>1.6796880000000001</v>
      </c>
      <c r="G2035">
        <v>-0.3125</v>
      </c>
      <c r="H2035">
        <v>-3.0078130000000001</v>
      </c>
      <c r="I2035">
        <v>-4.765625</v>
      </c>
      <c r="J2035">
        <v>-4.6484379999999996</v>
      </c>
      <c r="K2035">
        <v>-4.4140629999999996</v>
      </c>
      <c r="L2035">
        <v>-4.8828129999999996</v>
      </c>
      <c r="M2035">
        <v>-5.46875</v>
      </c>
      <c r="N2035">
        <v>-4.296875</v>
      </c>
      <c r="O2035">
        <v>-4.296875</v>
      </c>
      <c r="P2035">
        <v>-4.296875</v>
      </c>
      <c r="Q2035">
        <v>-4.296875</v>
      </c>
    </row>
    <row r="2036" spans="1:17" x14ac:dyDescent="0.3">
      <c r="A2036">
        <v>1700</v>
      </c>
      <c r="B2036">
        <v>8.0078130000000005</v>
      </c>
      <c r="C2036">
        <v>7.890625</v>
      </c>
      <c r="D2036">
        <v>8.4765630000000005</v>
      </c>
      <c r="E2036">
        <v>8.9453130000000005</v>
      </c>
      <c r="F2036">
        <v>4.0234379999999996</v>
      </c>
      <c r="G2036">
        <v>-0.546875</v>
      </c>
      <c r="H2036">
        <v>-1.484375</v>
      </c>
      <c r="I2036">
        <v>-4.296875</v>
      </c>
      <c r="J2036">
        <v>-4.8828129999999996</v>
      </c>
      <c r="K2036">
        <v>-5.46875</v>
      </c>
      <c r="L2036">
        <v>-6.40625</v>
      </c>
      <c r="M2036">
        <v>-7.109375</v>
      </c>
      <c r="N2036">
        <v>-6.0546879999999996</v>
      </c>
      <c r="O2036">
        <v>-5.703125</v>
      </c>
      <c r="P2036">
        <v>-5.703125</v>
      </c>
      <c r="Q2036">
        <v>-5.703125</v>
      </c>
    </row>
    <row r="2037" spans="1:17" x14ac:dyDescent="0.3">
      <c r="A2037">
        <v>1800</v>
      </c>
      <c r="B2037">
        <v>8.0078130000000005</v>
      </c>
      <c r="C2037">
        <v>7.890625</v>
      </c>
      <c r="D2037">
        <v>8.4765630000000005</v>
      </c>
      <c r="E2037">
        <v>8.9453130000000005</v>
      </c>
      <c r="F2037">
        <v>5.546875</v>
      </c>
      <c r="G2037">
        <v>3.9063000000000001E-2</v>
      </c>
      <c r="H2037">
        <v>-1.484375</v>
      </c>
      <c r="I2037">
        <v>-3.4765630000000001</v>
      </c>
      <c r="J2037">
        <v>-4.6484379999999996</v>
      </c>
      <c r="K2037">
        <v>-5.234375</v>
      </c>
      <c r="L2037">
        <v>-6.5234379999999996</v>
      </c>
      <c r="M2037">
        <v>-7.34375</v>
      </c>
      <c r="N2037">
        <v>-6.2890629999999996</v>
      </c>
      <c r="O2037">
        <v>-6.2890629999999996</v>
      </c>
      <c r="P2037">
        <v>-6.2890629999999996</v>
      </c>
      <c r="Q2037">
        <v>-6.2890629999999996</v>
      </c>
    </row>
    <row r="2038" spans="1:17" x14ac:dyDescent="0.3">
      <c r="A2038">
        <v>2000</v>
      </c>
      <c r="B2038">
        <v>4.9609379999999996</v>
      </c>
      <c r="C2038">
        <v>4.9609379999999996</v>
      </c>
      <c r="D2038">
        <v>6.953125</v>
      </c>
      <c r="E2038">
        <v>8.9453130000000005</v>
      </c>
      <c r="F2038">
        <v>5.546875</v>
      </c>
      <c r="G2038">
        <v>0.50781299999999996</v>
      </c>
      <c r="H2038">
        <v>3.9063000000000001E-2</v>
      </c>
      <c r="I2038">
        <v>-1.953125</v>
      </c>
      <c r="J2038">
        <v>-4.4140629999999996</v>
      </c>
      <c r="K2038">
        <v>-6.9921879999999996</v>
      </c>
      <c r="L2038">
        <v>-7.2265629999999996</v>
      </c>
      <c r="M2038">
        <v>-7.2265629999999996</v>
      </c>
      <c r="N2038">
        <v>-7.109375</v>
      </c>
      <c r="O2038">
        <v>-7.109375</v>
      </c>
      <c r="P2038">
        <v>-6.2890629999999996</v>
      </c>
      <c r="Q2038">
        <v>-5.8203129999999996</v>
      </c>
    </row>
    <row r="2039" spans="1:17" x14ac:dyDescent="0.3">
      <c r="A2039">
        <v>2200</v>
      </c>
      <c r="B2039">
        <v>4.4921879999999996</v>
      </c>
      <c r="C2039">
        <v>2.03125</v>
      </c>
      <c r="D2039">
        <v>0.97656299999999996</v>
      </c>
      <c r="E2039">
        <v>3.9063000000000001E-2</v>
      </c>
      <c r="F2039">
        <v>-2.1875</v>
      </c>
      <c r="G2039">
        <v>-3.2421880000000001</v>
      </c>
      <c r="H2039">
        <v>-5</v>
      </c>
      <c r="I2039">
        <v>-6.0546879999999996</v>
      </c>
      <c r="J2039">
        <v>-8.046875</v>
      </c>
      <c r="K2039">
        <v>-8.046875</v>
      </c>
      <c r="L2039">
        <v>-8.046875</v>
      </c>
      <c r="M2039">
        <v>-6.9921879999999996</v>
      </c>
      <c r="N2039">
        <v>-6.0546879999999996</v>
      </c>
      <c r="O2039">
        <v>-5.5859379999999996</v>
      </c>
      <c r="P2039">
        <v>-4.296875</v>
      </c>
      <c r="Q2039">
        <v>-3.828125</v>
      </c>
    </row>
    <row r="2040" spans="1:17" x14ac:dyDescent="0.3">
      <c r="A2040">
        <v>2400</v>
      </c>
      <c r="B2040">
        <v>4.0234379999999996</v>
      </c>
      <c r="C2040">
        <v>3.9063000000000001E-2</v>
      </c>
      <c r="D2040">
        <v>-3.0078130000000001</v>
      </c>
      <c r="E2040">
        <v>-5.46875</v>
      </c>
      <c r="F2040">
        <v>-6.9921879999999996</v>
      </c>
      <c r="G2040">
        <v>-7.8125</v>
      </c>
      <c r="H2040">
        <v>-8.984375</v>
      </c>
      <c r="I2040">
        <v>-9.453125</v>
      </c>
      <c r="J2040">
        <v>-9.453125</v>
      </c>
      <c r="K2040">
        <v>-8.984375</v>
      </c>
      <c r="L2040">
        <v>-8.046875</v>
      </c>
      <c r="M2040">
        <v>-6.9921879999999996</v>
      </c>
      <c r="N2040">
        <v>-5.8203129999999996</v>
      </c>
      <c r="O2040">
        <v>-5</v>
      </c>
      <c r="P2040">
        <v>-3.125</v>
      </c>
      <c r="Q2040">
        <v>-2.421875</v>
      </c>
    </row>
    <row r="2041" spans="1:17" x14ac:dyDescent="0.3">
      <c r="A2041">
        <v>2600</v>
      </c>
      <c r="B2041">
        <v>2.96875</v>
      </c>
      <c r="C2041">
        <v>-1.015625</v>
      </c>
      <c r="D2041">
        <v>-3.9453130000000001</v>
      </c>
      <c r="E2041">
        <v>-5.703125</v>
      </c>
      <c r="F2041">
        <v>-5.5859379999999996</v>
      </c>
      <c r="G2041">
        <v>-6.7578129999999996</v>
      </c>
      <c r="H2041">
        <v>-6.5234379999999996</v>
      </c>
      <c r="I2041">
        <v>-8.984375</v>
      </c>
      <c r="J2041">
        <v>-8.984375</v>
      </c>
      <c r="K2041">
        <v>-8.046875</v>
      </c>
      <c r="L2041">
        <v>-6.9921879999999996</v>
      </c>
      <c r="M2041">
        <v>-6.5234379999999996</v>
      </c>
      <c r="N2041">
        <v>-3.9453130000000001</v>
      </c>
      <c r="O2041">
        <v>-1.953125</v>
      </c>
      <c r="P2041">
        <v>0.15625</v>
      </c>
      <c r="Q2041">
        <v>0.74218799999999996</v>
      </c>
    </row>
    <row r="2042" spans="1:17" x14ac:dyDescent="0.3">
      <c r="A2042">
        <v>2800</v>
      </c>
      <c r="B2042">
        <v>2.96875</v>
      </c>
      <c r="C2042">
        <v>-1.015625</v>
      </c>
      <c r="D2042">
        <v>-3.7109380000000001</v>
      </c>
      <c r="E2042">
        <v>-5.8203129999999996</v>
      </c>
      <c r="F2042">
        <v>-6.0546879999999996</v>
      </c>
      <c r="G2042">
        <v>-6.640625</v>
      </c>
      <c r="H2042">
        <v>-6.171875</v>
      </c>
      <c r="I2042">
        <v>-8.515625</v>
      </c>
      <c r="J2042">
        <v>-6.9921879999999996</v>
      </c>
      <c r="K2042">
        <v>-6.9921879999999996</v>
      </c>
      <c r="L2042">
        <v>-6.0546879999999996</v>
      </c>
      <c r="M2042">
        <v>-4.53125</v>
      </c>
      <c r="N2042">
        <v>-1.953125</v>
      </c>
      <c r="O2042">
        <v>2.03125</v>
      </c>
      <c r="P2042">
        <v>5.4296879999999996</v>
      </c>
      <c r="Q2042">
        <v>6.015625</v>
      </c>
    </row>
    <row r="2043" spans="1:17" x14ac:dyDescent="0.3">
      <c r="A2043">
        <v>2900</v>
      </c>
      <c r="B2043">
        <v>-1.953125</v>
      </c>
      <c r="C2043">
        <v>-3.0078130000000001</v>
      </c>
      <c r="D2043">
        <v>-3.4765630000000001</v>
      </c>
      <c r="E2043">
        <v>-4.296875</v>
      </c>
      <c r="F2043">
        <v>-4.4140629999999996</v>
      </c>
      <c r="G2043">
        <v>-5.5859379999999996</v>
      </c>
      <c r="H2043">
        <v>-5.46875</v>
      </c>
      <c r="I2043">
        <v>-6.5234379999999996</v>
      </c>
      <c r="J2043">
        <v>-6.0546879999999996</v>
      </c>
      <c r="K2043">
        <v>-6.0546879999999996</v>
      </c>
      <c r="L2043">
        <v>-4.765625</v>
      </c>
      <c r="M2043">
        <v>-1.484375</v>
      </c>
      <c r="N2043">
        <v>2.03125</v>
      </c>
      <c r="O2043">
        <v>5.3125</v>
      </c>
      <c r="P2043">
        <v>8.2421880000000005</v>
      </c>
      <c r="Q2043">
        <v>9.1796880000000005</v>
      </c>
    </row>
    <row r="2044" spans="1:17" x14ac:dyDescent="0.3">
      <c r="A2044">
        <v>3000</v>
      </c>
      <c r="B2044">
        <v>-1.015625</v>
      </c>
      <c r="C2044">
        <v>-1.015625</v>
      </c>
      <c r="D2044">
        <v>-1.015625</v>
      </c>
      <c r="E2044">
        <v>-3.0078130000000001</v>
      </c>
      <c r="F2044">
        <v>-3.4765630000000001</v>
      </c>
      <c r="G2044">
        <v>-4.4140629999999996</v>
      </c>
      <c r="H2044">
        <v>-5.1171879999999996</v>
      </c>
      <c r="I2044">
        <v>-6.0546879999999996</v>
      </c>
      <c r="J2044">
        <v>-6.0546879999999996</v>
      </c>
      <c r="K2044">
        <v>-5.46875</v>
      </c>
      <c r="L2044">
        <v>-3.9453130000000001</v>
      </c>
      <c r="M2044">
        <v>0.50781299999999996</v>
      </c>
      <c r="N2044">
        <v>2.03125</v>
      </c>
      <c r="O2044">
        <v>4.2578129999999996</v>
      </c>
      <c r="P2044">
        <v>7.5390629999999996</v>
      </c>
      <c r="Q2044">
        <v>8.0078130000000005</v>
      </c>
    </row>
    <row r="2045" spans="1:17" x14ac:dyDescent="0.3">
      <c r="A2045">
        <v>3200</v>
      </c>
      <c r="B2045">
        <v>4.9609379999999996</v>
      </c>
      <c r="C2045">
        <v>2.03125</v>
      </c>
      <c r="D2045">
        <v>3.9063000000000001E-2</v>
      </c>
      <c r="E2045">
        <v>-2.0703130000000001</v>
      </c>
      <c r="F2045">
        <v>-3.9453130000000001</v>
      </c>
      <c r="G2045">
        <v>-3.9453130000000001</v>
      </c>
      <c r="H2045">
        <v>-3.9453130000000001</v>
      </c>
      <c r="I2045">
        <v>-3.7109380000000001</v>
      </c>
      <c r="J2045">
        <v>-3.7109380000000001</v>
      </c>
      <c r="K2045">
        <v>-3.4765630000000001</v>
      </c>
      <c r="L2045">
        <v>-0.546875</v>
      </c>
      <c r="M2045">
        <v>2.5</v>
      </c>
      <c r="N2045">
        <v>0.97656299999999996</v>
      </c>
      <c r="O2045">
        <v>0.97656299999999996</v>
      </c>
      <c r="P2045">
        <v>2.03125</v>
      </c>
      <c r="Q2045">
        <v>2.03125</v>
      </c>
    </row>
    <row r="2046" spans="1:17" x14ac:dyDescent="0.3">
      <c r="A2046">
        <v>3300</v>
      </c>
      <c r="B2046">
        <v>4.9609379999999996</v>
      </c>
      <c r="C2046">
        <v>2.03125</v>
      </c>
      <c r="D2046">
        <v>3.9063000000000001E-2</v>
      </c>
      <c r="E2046">
        <v>-2.0703130000000001</v>
      </c>
      <c r="F2046">
        <v>-3.9453130000000001</v>
      </c>
      <c r="G2046">
        <v>-3.9453130000000001</v>
      </c>
      <c r="H2046">
        <v>-3.9453130000000001</v>
      </c>
      <c r="I2046">
        <v>-3.9453130000000001</v>
      </c>
      <c r="J2046">
        <v>-3.9453130000000001</v>
      </c>
      <c r="K2046">
        <v>-3.9453130000000001</v>
      </c>
      <c r="L2046">
        <v>-0.546875</v>
      </c>
      <c r="M2046">
        <v>3.9063000000000001E-2</v>
      </c>
      <c r="N2046">
        <v>0.50781299999999996</v>
      </c>
      <c r="O2046">
        <v>0.97656299999999996</v>
      </c>
      <c r="P2046">
        <v>2.03125</v>
      </c>
      <c r="Q2046">
        <v>2.03125</v>
      </c>
    </row>
    <row r="2047" spans="1:17" x14ac:dyDescent="0.3">
      <c r="A2047">
        <v>3500</v>
      </c>
      <c r="B2047">
        <v>4.9609379999999996</v>
      </c>
      <c r="C2047">
        <v>2.03125</v>
      </c>
      <c r="D2047">
        <v>3.9063000000000001E-2</v>
      </c>
      <c r="E2047">
        <v>-2.0703130000000001</v>
      </c>
      <c r="F2047">
        <v>-3.9453130000000001</v>
      </c>
      <c r="G2047">
        <v>-3.828125</v>
      </c>
      <c r="H2047">
        <v>-3.828125</v>
      </c>
      <c r="I2047">
        <v>-3.828125</v>
      </c>
      <c r="J2047">
        <v>-3.828125</v>
      </c>
      <c r="K2047">
        <v>-3.828125</v>
      </c>
      <c r="L2047">
        <v>-0.546875</v>
      </c>
      <c r="M2047">
        <v>3.9063000000000001E-2</v>
      </c>
      <c r="N2047">
        <v>0.50781299999999996</v>
      </c>
      <c r="O2047">
        <v>0.97656299999999996</v>
      </c>
      <c r="P2047">
        <v>2.03125</v>
      </c>
      <c r="Q2047">
        <v>2.03125</v>
      </c>
    </row>
    <row r="2049" spans="1:17" x14ac:dyDescent="0.3">
      <c r="A2049" t="s">
        <v>1206</v>
      </c>
      <c r="B2049" t="s">
        <v>1207</v>
      </c>
    </row>
    <row r="2050" spans="1:17" x14ac:dyDescent="0.3">
      <c r="B2050" t="s">
        <v>26</v>
      </c>
    </row>
    <row r="2051" spans="1:17" x14ac:dyDescent="0.3">
      <c r="A2051" t="s">
        <v>22</v>
      </c>
      <c r="B2051">
        <v>0</v>
      </c>
      <c r="C2051">
        <v>10</v>
      </c>
      <c r="D2051">
        <v>20</v>
      </c>
      <c r="E2051">
        <v>30</v>
      </c>
      <c r="F2051">
        <v>45</v>
      </c>
      <c r="G2051">
        <v>55</v>
      </c>
      <c r="H2051">
        <v>65</v>
      </c>
      <c r="I2051">
        <v>75</v>
      </c>
      <c r="J2051">
        <v>85</v>
      </c>
      <c r="K2051">
        <v>95</v>
      </c>
      <c r="L2051">
        <v>110</v>
      </c>
      <c r="M2051">
        <v>120</v>
      </c>
      <c r="N2051">
        <v>125</v>
      </c>
      <c r="O2051">
        <v>130</v>
      </c>
      <c r="P2051">
        <v>135</v>
      </c>
      <c r="Q2051">
        <v>140</v>
      </c>
    </row>
    <row r="2052" spans="1:17" x14ac:dyDescent="0.3">
      <c r="A2052">
        <v>620</v>
      </c>
      <c r="B2052">
        <v>-3.0078130000000001</v>
      </c>
      <c r="C2052">
        <v>-3.0078130000000001</v>
      </c>
      <c r="D2052">
        <v>-3.0078130000000001</v>
      </c>
      <c r="E2052">
        <v>-3.0078130000000001</v>
      </c>
      <c r="F2052">
        <v>-5</v>
      </c>
      <c r="G2052">
        <v>-8.8671880000000005</v>
      </c>
      <c r="H2052">
        <v>-12.03125</v>
      </c>
      <c r="I2052">
        <v>-12.03125</v>
      </c>
      <c r="J2052">
        <v>-12.03125</v>
      </c>
      <c r="K2052">
        <v>-12.03125</v>
      </c>
      <c r="L2052">
        <v>-8.046875</v>
      </c>
      <c r="M2052">
        <v>3.9063000000000001E-2</v>
      </c>
      <c r="N2052">
        <v>3.9063000000000001E-2</v>
      </c>
      <c r="O2052">
        <v>3.9063000000000001E-2</v>
      </c>
      <c r="P2052">
        <v>3.9063000000000001E-2</v>
      </c>
      <c r="Q2052">
        <v>3.9063000000000001E-2</v>
      </c>
    </row>
    <row r="2053" spans="1:17" x14ac:dyDescent="0.3">
      <c r="A2053">
        <v>650</v>
      </c>
      <c r="B2053">
        <v>-3.0078130000000001</v>
      </c>
      <c r="C2053">
        <v>-3.0078130000000001</v>
      </c>
      <c r="D2053">
        <v>-3.0078130000000001</v>
      </c>
      <c r="E2053">
        <v>-5</v>
      </c>
      <c r="F2053">
        <v>-8.515625</v>
      </c>
      <c r="G2053">
        <v>-9.921875</v>
      </c>
      <c r="H2053">
        <v>-11.09375</v>
      </c>
      <c r="I2053">
        <v>-11.445313000000001</v>
      </c>
      <c r="J2053">
        <v>-12.265625</v>
      </c>
      <c r="K2053">
        <v>-12.734375</v>
      </c>
      <c r="L2053">
        <v>-12.734375</v>
      </c>
      <c r="M2053">
        <v>-12.734375</v>
      </c>
      <c r="N2053">
        <v>-12.734375</v>
      </c>
      <c r="O2053">
        <v>-12.734375</v>
      </c>
      <c r="P2053">
        <v>-12.734375</v>
      </c>
      <c r="Q2053">
        <v>-12.734375</v>
      </c>
    </row>
    <row r="2054" spans="1:17" x14ac:dyDescent="0.3">
      <c r="A2054">
        <v>800</v>
      </c>
      <c r="B2054">
        <v>3.9063000000000001E-2</v>
      </c>
      <c r="C2054">
        <v>3.9063000000000001E-2</v>
      </c>
      <c r="D2054">
        <v>3.9063000000000001E-2</v>
      </c>
      <c r="E2054">
        <v>-3.9453130000000001</v>
      </c>
      <c r="F2054">
        <v>-6.9921879999999996</v>
      </c>
      <c r="G2054">
        <v>-8.984375</v>
      </c>
      <c r="H2054">
        <v>-10.742188000000001</v>
      </c>
      <c r="I2054">
        <v>-11.445313000000001</v>
      </c>
      <c r="J2054">
        <v>-12.265625</v>
      </c>
      <c r="K2054">
        <v>-12.734375</v>
      </c>
      <c r="L2054">
        <v>-12.734375</v>
      </c>
      <c r="M2054">
        <v>-12.734375</v>
      </c>
      <c r="N2054">
        <v>-12.734375</v>
      </c>
      <c r="O2054">
        <v>-12.734375</v>
      </c>
      <c r="P2054">
        <v>-12.734375</v>
      </c>
      <c r="Q2054">
        <v>-12.734375</v>
      </c>
    </row>
    <row r="2055" spans="1:17" x14ac:dyDescent="0.3">
      <c r="A2055">
        <v>1000</v>
      </c>
      <c r="B2055">
        <v>8.0078130000000005</v>
      </c>
      <c r="C2055">
        <v>7.890625</v>
      </c>
      <c r="D2055">
        <v>7.1875</v>
      </c>
      <c r="E2055">
        <v>2.03125</v>
      </c>
      <c r="F2055">
        <v>-1.484375</v>
      </c>
      <c r="G2055">
        <v>-6.5234379999999996</v>
      </c>
      <c r="H2055">
        <v>-8.515625</v>
      </c>
      <c r="I2055">
        <v>-10.039063000000001</v>
      </c>
      <c r="J2055">
        <v>-10.15625</v>
      </c>
      <c r="K2055">
        <v>-10.390625</v>
      </c>
      <c r="L2055">
        <v>-10.625</v>
      </c>
      <c r="M2055">
        <v>-10.742188000000001</v>
      </c>
      <c r="N2055">
        <v>-10.859375</v>
      </c>
      <c r="O2055">
        <v>-10.859375</v>
      </c>
      <c r="P2055">
        <v>-10.976563000000001</v>
      </c>
      <c r="Q2055">
        <v>-11.09375</v>
      </c>
    </row>
    <row r="2056" spans="1:17" x14ac:dyDescent="0.3">
      <c r="A2056">
        <v>1200</v>
      </c>
      <c r="B2056">
        <v>8.0078130000000005</v>
      </c>
      <c r="C2056">
        <v>7.890625</v>
      </c>
      <c r="D2056">
        <v>7.1875</v>
      </c>
      <c r="E2056">
        <v>4.9609379999999996</v>
      </c>
      <c r="F2056">
        <v>2.03125</v>
      </c>
      <c r="G2056">
        <v>-4.53125</v>
      </c>
      <c r="H2056">
        <v>-6.0546879999999996</v>
      </c>
      <c r="I2056">
        <v>-5</v>
      </c>
      <c r="J2056">
        <v>-6.7578129999999996</v>
      </c>
      <c r="K2056">
        <v>-7.2265629999999996</v>
      </c>
      <c r="L2056">
        <v>-7.9296879999999996</v>
      </c>
      <c r="M2056">
        <v>-8.3984380000000005</v>
      </c>
      <c r="N2056">
        <v>-8.6328130000000005</v>
      </c>
      <c r="O2056">
        <v>-8.8671880000000005</v>
      </c>
      <c r="P2056">
        <v>-8.984375</v>
      </c>
      <c r="Q2056">
        <v>-9.21875</v>
      </c>
    </row>
    <row r="2057" spans="1:17" x14ac:dyDescent="0.3">
      <c r="A2057">
        <v>1400</v>
      </c>
      <c r="B2057">
        <v>8.0078130000000005</v>
      </c>
      <c r="C2057">
        <v>7.890625</v>
      </c>
      <c r="D2057">
        <v>7.1875</v>
      </c>
      <c r="E2057">
        <v>6.953125</v>
      </c>
      <c r="F2057">
        <v>4.0234379999999996</v>
      </c>
      <c r="G2057">
        <v>-1.015625</v>
      </c>
      <c r="H2057">
        <v>-3.0078130000000001</v>
      </c>
      <c r="I2057">
        <v>-3.0078130000000001</v>
      </c>
      <c r="J2057">
        <v>-3.9453130000000001</v>
      </c>
      <c r="K2057">
        <v>-3.9453130000000001</v>
      </c>
      <c r="L2057">
        <v>-3.9453130000000001</v>
      </c>
      <c r="M2057">
        <v>-3.9453130000000001</v>
      </c>
      <c r="N2057">
        <v>-3.9453130000000001</v>
      </c>
      <c r="O2057">
        <v>-4.296875</v>
      </c>
      <c r="P2057">
        <v>-4.296875</v>
      </c>
      <c r="Q2057">
        <v>-4.296875</v>
      </c>
    </row>
    <row r="2058" spans="1:17" x14ac:dyDescent="0.3">
      <c r="A2058">
        <v>1550</v>
      </c>
      <c r="B2058">
        <v>8.0078130000000005</v>
      </c>
      <c r="C2058">
        <v>7.890625</v>
      </c>
      <c r="D2058">
        <v>7.1875</v>
      </c>
      <c r="E2058">
        <v>6.953125</v>
      </c>
      <c r="F2058">
        <v>4.0234379999999996</v>
      </c>
      <c r="G2058">
        <v>-0.3125</v>
      </c>
      <c r="H2058">
        <v>-1.015625</v>
      </c>
      <c r="I2058">
        <v>-1.015625</v>
      </c>
      <c r="J2058">
        <v>-1.015625</v>
      </c>
      <c r="K2058">
        <v>-1.25</v>
      </c>
      <c r="L2058">
        <v>-1.953125</v>
      </c>
      <c r="M2058">
        <v>-1.953125</v>
      </c>
      <c r="N2058">
        <v>-1.953125</v>
      </c>
      <c r="O2058">
        <v>-4.296875</v>
      </c>
      <c r="P2058">
        <v>-4.296875</v>
      </c>
      <c r="Q2058">
        <v>-4.296875</v>
      </c>
    </row>
    <row r="2059" spans="1:17" x14ac:dyDescent="0.3">
      <c r="A2059">
        <v>1700</v>
      </c>
      <c r="B2059">
        <v>8.0078130000000005</v>
      </c>
      <c r="C2059">
        <v>7.890625</v>
      </c>
      <c r="D2059">
        <v>8.4765630000000005</v>
      </c>
      <c r="E2059">
        <v>8.9453130000000005</v>
      </c>
      <c r="F2059">
        <v>6.015625</v>
      </c>
      <c r="G2059">
        <v>0.15625</v>
      </c>
      <c r="H2059">
        <v>-0.19531299999999999</v>
      </c>
      <c r="I2059">
        <v>-1.015625</v>
      </c>
      <c r="J2059">
        <v>-1.25</v>
      </c>
      <c r="K2059">
        <v>-1.484375</v>
      </c>
      <c r="L2059">
        <v>-1.71875</v>
      </c>
      <c r="M2059">
        <v>-2.5390630000000001</v>
      </c>
      <c r="N2059">
        <v>-2.5390630000000001</v>
      </c>
      <c r="O2059">
        <v>-5.703125</v>
      </c>
      <c r="P2059">
        <v>-5.703125</v>
      </c>
      <c r="Q2059">
        <v>-5.703125</v>
      </c>
    </row>
    <row r="2060" spans="1:17" x14ac:dyDescent="0.3">
      <c r="A2060">
        <v>1800</v>
      </c>
      <c r="B2060">
        <v>8.0078130000000005</v>
      </c>
      <c r="C2060">
        <v>7.890625</v>
      </c>
      <c r="D2060">
        <v>8.4765630000000005</v>
      </c>
      <c r="E2060">
        <v>8.9453130000000005</v>
      </c>
      <c r="F2060">
        <v>5.546875</v>
      </c>
      <c r="G2060">
        <v>1.4453130000000001</v>
      </c>
      <c r="H2060">
        <v>3.9063000000000001E-2</v>
      </c>
      <c r="I2060">
        <v>-1.484375</v>
      </c>
      <c r="J2060">
        <v>-1.953125</v>
      </c>
      <c r="K2060">
        <v>-1.953125</v>
      </c>
      <c r="L2060">
        <v>-1.71875</v>
      </c>
      <c r="M2060">
        <v>-1.8359380000000001</v>
      </c>
      <c r="N2060">
        <v>-2.3046880000000001</v>
      </c>
      <c r="O2060">
        <v>-6.2890629999999996</v>
      </c>
      <c r="P2060">
        <v>-6.2890629999999996</v>
      </c>
      <c r="Q2060">
        <v>-6.2890629999999996</v>
      </c>
    </row>
    <row r="2061" spans="1:17" x14ac:dyDescent="0.3">
      <c r="A2061">
        <v>2000</v>
      </c>
      <c r="B2061">
        <v>6.484375</v>
      </c>
      <c r="C2061">
        <v>6.484375</v>
      </c>
      <c r="D2061">
        <v>8.0078130000000005</v>
      </c>
      <c r="E2061">
        <v>9.765625</v>
      </c>
      <c r="F2061">
        <v>4.9609379999999996</v>
      </c>
      <c r="G2061">
        <v>1.4453130000000001</v>
      </c>
      <c r="H2061">
        <v>3.9063000000000001E-2</v>
      </c>
      <c r="I2061">
        <v>3.9063000000000001E-2</v>
      </c>
      <c r="J2061">
        <v>-1.484375</v>
      </c>
      <c r="K2061">
        <v>-1.953125</v>
      </c>
      <c r="L2061">
        <v>-3.0078130000000001</v>
      </c>
      <c r="M2061">
        <v>-4.1796879999999996</v>
      </c>
      <c r="N2061">
        <v>-5.1171879999999996</v>
      </c>
      <c r="O2061">
        <v>-7.109375</v>
      </c>
      <c r="P2061">
        <v>-6.2890629999999996</v>
      </c>
      <c r="Q2061">
        <v>-5.8203129999999996</v>
      </c>
    </row>
    <row r="2062" spans="1:17" x14ac:dyDescent="0.3">
      <c r="A2062">
        <v>2200</v>
      </c>
      <c r="B2062">
        <v>4.9609379999999996</v>
      </c>
      <c r="C2062">
        <v>4.9609379999999996</v>
      </c>
      <c r="D2062">
        <v>6.953125</v>
      </c>
      <c r="E2062">
        <v>8.9453130000000005</v>
      </c>
      <c r="F2062">
        <v>3.5546880000000001</v>
      </c>
      <c r="G2062">
        <v>-1.015625</v>
      </c>
      <c r="H2062">
        <v>-2.5390630000000001</v>
      </c>
      <c r="I2062">
        <v>-2.5390630000000001</v>
      </c>
      <c r="J2062">
        <v>-3.9453130000000001</v>
      </c>
      <c r="K2062">
        <v>-5</v>
      </c>
      <c r="L2062">
        <v>-4.765625</v>
      </c>
      <c r="M2062">
        <v>-4.53125</v>
      </c>
      <c r="N2062">
        <v>-4.53125</v>
      </c>
      <c r="O2062">
        <v>-4.53125</v>
      </c>
      <c r="P2062">
        <v>-4.53125</v>
      </c>
      <c r="Q2062">
        <v>-3.4765630000000001</v>
      </c>
    </row>
    <row r="2063" spans="1:17" x14ac:dyDescent="0.3">
      <c r="A2063">
        <v>2400</v>
      </c>
      <c r="B2063">
        <v>4.9609379999999996</v>
      </c>
      <c r="C2063">
        <v>4.9609379999999996</v>
      </c>
      <c r="D2063">
        <v>4.9609379999999996</v>
      </c>
      <c r="E2063">
        <v>2.96875</v>
      </c>
      <c r="F2063">
        <v>-2.5390630000000001</v>
      </c>
      <c r="G2063">
        <v>-3.125</v>
      </c>
      <c r="H2063">
        <v>-3.7109380000000001</v>
      </c>
      <c r="I2063">
        <v>-4.1796879999999996</v>
      </c>
      <c r="J2063">
        <v>-5.46875</v>
      </c>
      <c r="K2063">
        <v>-6.0546879999999996</v>
      </c>
      <c r="L2063">
        <v>-5.3515629999999996</v>
      </c>
      <c r="M2063">
        <v>-4.296875</v>
      </c>
      <c r="N2063">
        <v>-3.4765630000000001</v>
      </c>
      <c r="O2063">
        <v>-3.4765630000000001</v>
      </c>
      <c r="P2063">
        <v>-3.0078130000000001</v>
      </c>
      <c r="Q2063">
        <v>-1.6015630000000001</v>
      </c>
    </row>
    <row r="2064" spans="1:17" x14ac:dyDescent="0.3">
      <c r="A2064">
        <v>2600</v>
      </c>
      <c r="B2064">
        <v>4.0234379999999996</v>
      </c>
      <c r="C2064">
        <v>2.03125</v>
      </c>
      <c r="D2064">
        <v>2.03125</v>
      </c>
      <c r="E2064">
        <v>2.03125</v>
      </c>
      <c r="F2064">
        <v>-5</v>
      </c>
      <c r="G2064">
        <v>-3.9453130000000001</v>
      </c>
      <c r="H2064">
        <v>-4.53125</v>
      </c>
      <c r="I2064">
        <v>-5</v>
      </c>
      <c r="J2064">
        <v>-5</v>
      </c>
      <c r="K2064">
        <v>-5</v>
      </c>
      <c r="L2064">
        <v>-6.0546879999999996</v>
      </c>
      <c r="M2064">
        <v>-5</v>
      </c>
      <c r="N2064">
        <v>-1.484375</v>
      </c>
      <c r="O2064">
        <v>3.9063000000000001E-2</v>
      </c>
      <c r="P2064">
        <v>0.97656299999999996</v>
      </c>
      <c r="Q2064">
        <v>1.4453130000000001</v>
      </c>
    </row>
    <row r="2065" spans="1:17" x14ac:dyDescent="0.3">
      <c r="A2065">
        <v>2800</v>
      </c>
      <c r="B2065">
        <v>2.96875</v>
      </c>
      <c r="C2065">
        <v>-1.015625</v>
      </c>
      <c r="D2065">
        <v>-1.953125</v>
      </c>
      <c r="E2065">
        <v>-3.828125</v>
      </c>
      <c r="F2065">
        <v>-4.53125</v>
      </c>
      <c r="G2065">
        <v>-6.9921879999999996</v>
      </c>
      <c r="H2065">
        <v>-7.2265629999999996</v>
      </c>
      <c r="I2065">
        <v>-8.515625</v>
      </c>
      <c r="J2065">
        <v>-6.9921879999999996</v>
      </c>
      <c r="K2065">
        <v>-6.0546879999999996</v>
      </c>
      <c r="L2065">
        <v>-4.53125</v>
      </c>
      <c r="M2065">
        <v>-1.015625</v>
      </c>
      <c r="N2065">
        <v>1.4453130000000001</v>
      </c>
      <c r="O2065">
        <v>4.4921879999999996</v>
      </c>
      <c r="P2065">
        <v>5.546875</v>
      </c>
      <c r="Q2065">
        <v>6.25</v>
      </c>
    </row>
    <row r="2066" spans="1:17" x14ac:dyDescent="0.3">
      <c r="A2066">
        <v>2900</v>
      </c>
      <c r="B2066">
        <v>2.96875</v>
      </c>
      <c r="C2066">
        <v>-1.015625</v>
      </c>
      <c r="D2066">
        <v>-1.015625</v>
      </c>
      <c r="E2066">
        <v>-1.484375</v>
      </c>
      <c r="F2066">
        <v>-3.0078130000000001</v>
      </c>
      <c r="G2066">
        <v>-6.0546879999999996</v>
      </c>
      <c r="H2066">
        <v>-6.5234379999999996</v>
      </c>
      <c r="I2066">
        <v>-8.515625</v>
      </c>
      <c r="J2066">
        <v>-8.046875</v>
      </c>
      <c r="K2066">
        <v>-6.0546879999999996</v>
      </c>
      <c r="L2066">
        <v>-3.0078130000000001</v>
      </c>
      <c r="M2066">
        <v>2.96875</v>
      </c>
      <c r="N2066">
        <v>5.4296879999999996</v>
      </c>
      <c r="O2066">
        <v>7.3046879999999996</v>
      </c>
      <c r="P2066">
        <v>8.7109380000000005</v>
      </c>
      <c r="Q2066">
        <v>9.1796880000000005</v>
      </c>
    </row>
    <row r="2067" spans="1:17" x14ac:dyDescent="0.3">
      <c r="A2067">
        <v>3000</v>
      </c>
      <c r="B2067">
        <v>2.96875</v>
      </c>
      <c r="C2067">
        <v>3.9063000000000001E-2</v>
      </c>
      <c r="D2067">
        <v>3.9063000000000001E-2</v>
      </c>
      <c r="E2067">
        <v>3.9063000000000001E-2</v>
      </c>
      <c r="F2067">
        <v>-1.484375</v>
      </c>
      <c r="G2067">
        <v>-5</v>
      </c>
      <c r="H2067">
        <v>-6.0546879999999996</v>
      </c>
      <c r="I2067">
        <v>-6.5234379999999996</v>
      </c>
      <c r="J2067">
        <v>-6.0546879999999996</v>
      </c>
      <c r="K2067">
        <v>-3.9453130000000001</v>
      </c>
      <c r="L2067">
        <v>0.97656299999999996</v>
      </c>
      <c r="M2067">
        <v>4.140625</v>
      </c>
      <c r="N2067">
        <v>5.1953129999999996</v>
      </c>
      <c r="O2067">
        <v>6.484375</v>
      </c>
      <c r="P2067">
        <v>8.0078130000000005</v>
      </c>
      <c r="Q2067">
        <v>8.4765630000000005</v>
      </c>
    </row>
    <row r="2068" spans="1:17" x14ac:dyDescent="0.3">
      <c r="A2068">
        <v>3200</v>
      </c>
      <c r="B2068">
        <v>4.9609379999999996</v>
      </c>
      <c r="C2068">
        <v>2.03125</v>
      </c>
      <c r="D2068">
        <v>3.9063000000000001E-2</v>
      </c>
      <c r="E2068">
        <v>3.9063000000000001E-2</v>
      </c>
      <c r="F2068">
        <v>-1.953125</v>
      </c>
      <c r="G2068">
        <v>-3.9453130000000001</v>
      </c>
      <c r="H2068">
        <v>-3.9453130000000001</v>
      </c>
      <c r="I2068">
        <v>-3.7109380000000001</v>
      </c>
      <c r="J2068">
        <v>-3.7109380000000001</v>
      </c>
      <c r="K2068">
        <v>-3.4765630000000001</v>
      </c>
      <c r="L2068">
        <v>-3.4765630000000001</v>
      </c>
      <c r="M2068">
        <v>3.9063000000000001E-2</v>
      </c>
      <c r="N2068">
        <v>0.50781299999999996</v>
      </c>
      <c r="O2068">
        <v>0.97656299999999996</v>
      </c>
      <c r="P2068">
        <v>2.03125</v>
      </c>
      <c r="Q2068">
        <v>2.03125</v>
      </c>
    </row>
    <row r="2069" spans="1:17" x14ac:dyDescent="0.3">
      <c r="A2069">
        <v>3300</v>
      </c>
      <c r="B2069">
        <v>4.9609379999999996</v>
      </c>
      <c r="C2069">
        <v>2.03125</v>
      </c>
      <c r="D2069">
        <v>3.9063000000000001E-2</v>
      </c>
      <c r="E2069">
        <v>3.9063000000000001E-2</v>
      </c>
      <c r="F2069">
        <v>-1.953125</v>
      </c>
      <c r="G2069">
        <v>-3.9453130000000001</v>
      </c>
      <c r="H2069">
        <v>-3.9453130000000001</v>
      </c>
      <c r="I2069">
        <v>-3.9453130000000001</v>
      </c>
      <c r="J2069">
        <v>-3.9453130000000001</v>
      </c>
      <c r="K2069">
        <v>-3.9453130000000001</v>
      </c>
      <c r="L2069">
        <v>-0.546875</v>
      </c>
      <c r="M2069">
        <v>3.9063000000000001E-2</v>
      </c>
      <c r="N2069">
        <v>0.50781299999999996</v>
      </c>
      <c r="O2069">
        <v>0.97656299999999996</v>
      </c>
      <c r="P2069">
        <v>2.03125</v>
      </c>
      <c r="Q2069">
        <v>2.03125</v>
      </c>
    </row>
    <row r="2070" spans="1:17" x14ac:dyDescent="0.3">
      <c r="A2070">
        <v>3500</v>
      </c>
      <c r="B2070">
        <v>4.9609379999999996</v>
      </c>
      <c r="C2070">
        <v>2.03125</v>
      </c>
      <c r="D2070">
        <v>3.9063000000000001E-2</v>
      </c>
      <c r="E2070">
        <v>3.9063000000000001E-2</v>
      </c>
      <c r="F2070">
        <v>-1.953125</v>
      </c>
      <c r="G2070">
        <v>-3.828125</v>
      </c>
      <c r="H2070">
        <v>-3.828125</v>
      </c>
      <c r="I2070">
        <v>-3.828125</v>
      </c>
      <c r="J2070">
        <v>-3.828125</v>
      </c>
      <c r="K2070">
        <v>-3.828125</v>
      </c>
      <c r="L2070">
        <v>-0.546875</v>
      </c>
      <c r="M2070">
        <v>3.9063000000000001E-2</v>
      </c>
      <c r="N2070">
        <v>0.50781299999999996</v>
      </c>
      <c r="O2070">
        <v>0.97656299999999996</v>
      </c>
      <c r="P2070">
        <v>2.03125</v>
      </c>
      <c r="Q2070">
        <v>2.03125</v>
      </c>
    </row>
    <row r="2072" spans="1:17" x14ac:dyDescent="0.3">
      <c r="A2072" t="s">
        <v>1208</v>
      </c>
      <c r="B2072" t="s">
        <v>324</v>
      </c>
    </row>
    <row r="2073" spans="1:17" x14ac:dyDescent="0.3">
      <c r="B2073" t="s">
        <v>26</v>
      </c>
    </row>
    <row r="2074" spans="1:17" x14ac:dyDescent="0.3">
      <c r="A2074" t="s">
        <v>22</v>
      </c>
      <c r="B2074">
        <v>0</v>
      </c>
      <c r="C2074">
        <v>10</v>
      </c>
      <c r="D2074">
        <v>20</v>
      </c>
      <c r="E2074">
        <v>30</v>
      </c>
      <c r="F2074">
        <v>45</v>
      </c>
      <c r="G2074">
        <v>55</v>
      </c>
      <c r="H2074">
        <v>65</v>
      </c>
      <c r="I2074">
        <v>75</v>
      </c>
      <c r="J2074">
        <v>85</v>
      </c>
      <c r="K2074">
        <v>95</v>
      </c>
      <c r="L2074">
        <v>110</v>
      </c>
      <c r="M2074">
        <v>120</v>
      </c>
      <c r="N2074">
        <v>125</v>
      </c>
      <c r="O2074">
        <v>130</v>
      </c>
      <c r="P2074">
        <v>135</v>
      </c>
      <c r="Q2074">
        <v>140</v>
      </c>
    </row>
    <row r="2075" spans="1:17" x14ac:dyDescent="0.3">
      <c r="A2075">
        <v>620</v>
      </c>
      <c r="B2075">
        <v>-3.0078130000000001</v>
      </c>
      <c r="C2075">
        <v>-3.0078130000000001</v>
      </c>
      <c r="D2075">
        <v>-3.0078130000000001</v>
      </c>
      <c r="E2075">
        <v>-3.0078130000000001</v>
      </c>
      <c r="F2075">
        <v>-5</v>
      </c>
      <c r="G2075">
        <v>-8.8671880000000005</v>
      </c>
      <c r="H2075">
        <v>-12.03125</v>
      </c>
      <c r="I2075">
        <v>-12.03125</v>
      </c>
      <c r="J2075">
        <v>-12.03125</v>
      </c>
      <c r="K2075">
        <v>-12.03125</v>
      </c>
      <c r="L2075">
        <v>-8.046875</v>
      </c>
      <c r="M2075">
        <v>3.9063000000000001E-2</v>
      </c>
      <c r="N2075">
        <v>3.9063000000000001E-2</v>
      </c>
      <c r="O2075">
        <v>3.9063000000000001E-2</v>
      </c>
      <c r="P2075">
        <v>3.9063000000000001E-2</v>
      </c>
      <c r="Q2075">
        <v>3.9063000000000001E-2</v>
      </c>
    </row>
    <row r="2076" spans="1:17" x14ac:dyDescent="0.3">
      <c r="A2076">
        <v>650</v>
      </c>
      <c r="B2076">
        <v>-3.0078130000000001</v>
      </c>
      <c r="C2076">
        <v>-4.53125</v>
      </c>
      <c r="D2076">
        <v>-4.53125</v>
      </c>
      <c r="E2076">
        <v>-8.046875</v>
      </c>
      <c r="F2076">
        <v>-10.039063000000001</v>
      </c>
      <c r="G2076">
        <v>-12.96875</v>
      </c>
      <c r="H2076">
        <v>-12.96875</v>
      </c>
      <c r="I2076">
        <v>-12.5</v>
      </c>
      <c r="J2076">
        <v>-12.03125</v>
      </c>
      <c r="K2076">
        <v>-12.03125</v>
      </c>
      <c r="L2076">
        <v>-13.554688000000001</v>
      </c>
      <c r="M2076">
        <v>-13.554688000000001</v>
      </c>
      <c r="N2076">
        <v>-13.554688000000001</v>
      </c>
      <c r="O2076">
        <v>-13.554688000000001</v>
      </c>
      <c r="P2076">
        <v>-13.554688000000001</v>
      </c>
      <c r="Q2076">
        <v>-13.554688000000001</v>
      </c>
    </row>
    <row r="2077" spans="1:17" x14ac:dyDescent="0.3">
      <c r="A2077">
        <v>800</v>
      </c>
      <c r="B2077">
        <v>-3.4765630000000001</v>
      </c>
      <c r="C2077">
        <v>-3.9453130000000001</v>
      </c>
      <c r="D2077">
        <v>-3.9453130000000001</v>
      </c>
      <c r="E2077">
        <v>-6.2890629999999996</v>
      </c>
      <c r="F2077">
        <v>-12.96875</v>
      </c>
      <c r="G2077">
        <v>-12.96875</v>
      </c>
      <c r="H2077">
        <v>-12.96875</v>
      </c>
      <c r="I2077">
        <v>-12.5</v>
      </c>
      <c r="J2077">
        <v>-12.03125</v>
      </c>
      <c r="K2077">
        <v>-12.03125</v>
      </c>
      <c r="L2077">
        <v>-13.554688000000001</v>
      </c>
      <c r="M2077">
        <v>-13.554688000000001</v>
      </c>
      <c r="N2077">
        <v>-13.554688000000001</v>
      </c>
      <c r="O2077">
        <v>-13.554688000000001</v>
      </c>
      <c r="P2077">
        <v>-13.554688000000001</v>
      </c>
      <c r="Q2077">
        <v>-13.554688000000001</v>
      </c>
    </row>
    <row r="2078" spans="1:17" x14ac:dyDescent="0.3">
      <c r="A2078">
        <v>1000</v>
      </c>
      <c r="B2078">
        <v>-6.0546879999999996</v>
      </c>
      <c r="C2078">
        <v>-6.0546879999999996</v>
      </c>
      <c r="D2078">
        <v>-6.40625</v>
      </c>
      <c r="E2078">
        <v>-6.875</v>
      </c>
      <c r="F2078">
        <v>-12.96875</v>
      </c>
      <c r="G2078">
        <v>-12.96875</v>
      </c>
      <c r="H2078">
        <v>-12.03125</v>
      </c>
      <c r="I2078">
        <v>-12.5</v>
      </c>
      <c r="J2078">
        <v>-12.5</v>
      </c>
      <c r="K2078">
        <v>-12.5</v>
      </c>
      <c r="L2078">
        <v>-10.625</v>
      </c>
      <c r="M2078">
        <v>-10.742188000000001</v>
      </c>
      <c r="N2078">
        <v>-10.859375</v>
      </c>
      <c r="O2078">
        <v>-10.859375</v>
      </c>
      <c r="P2078">
        <v>-10.976563000000001</v>
      </c>
      <c r="Q2078">
        <v>-11.09375</v>
      </c>
    </row>
    <row r="2079" spans="1:17" x14ac:dyDescent="0.3">
      <c r="A2079">
        <v>1200</v>
      </c>
      <c r="B2079">
        <v>-1.015625</v>
      </c>
      <c r="C2079">
        <v>-1.484375</v>
      </c>
      <c r="D2079">
        <v>-2.5390630000000001</v>
      </c>
      <c r="E2079">
        <v>-3.59375</v>
      </c>
      <c r="F2079">
        <v>-8.1640630000000005</v>
      </c>
      <c r="G2079">
        <v>-11.445313000000001</v>
      </c>
      <c r="H2079">
        <v>-12.03125</v>
      </c>
      <c r="I2079">
        <v>-12.5</v>
      </c>
      <c r="J2079">
        <v>-12.5</v>
      </c>
      <c r="K2079">
        <v>-12.5</v>
      </c>
      <c r="L2079">
        <v>-12.5</v>
      </c>
      <c r="M2079">
        <v>-8.3984380000000005</v>
      </c>
      <c r="N2079">
        <v>-8.6328130000000005</v>
      </c>
      <c r="O2079">
        <v>-8.8671880000000005</v>
      </c>
      <c r="P2079">
        <v>-8.984375</v>
      </c>
      <c r="Q2079">
        <v>-9.21875</v>
      </c>
    </row>
    <row r="2080" spans="1:17" x14ac:dyDescent="0.3">
      <c r="A2080">
        <v>1400</v>
      </c>
      <c r="B2080">
        <v>-1.015625</v>
      </c>
      <c r="C2080">
        <v>-1.015625</v>
      </c>
      <c r="D2080">
        <v>-2.7734380000000001</v>
      </c>
      <c r="E2080">
        <v>-3.2421880000000001</v>
      </c>
      <c r="F2080">
        <v>-9.5703130000000005</v>
      </c>
      <c r="G2080">
        <v>-11.679688000000001</v>
      </c>
      <c r="H2080">
        <v>-12.03125</v>
      </c>
      <c r="I2080">
        <v>-12.5</v>
      </c>
      <c r="J2080">
        <v>-8.046875</v>
      </c>
      <c r="K2080">
        <v>-8.046875</v>
      </c>
      <c r="L2080">
        <v>-8.046875</v>
      </c>
      <c r="M2080">
        <v>-4.1796879999999996</v>
      </c>
      <c r="N2080">
        <v>-4.296875</v>
      </c>
      <c r="O2080">
        <v>-4.296875</v>
      </c>
      <c r="P2080">
        <v>-4.296875</v>
      </c>
      <c r="Q2080">
        <v>-4.296875</v>
      </c>
    </row>
    <row r="2081" spans="1:17" x14ac:dyDescent="0.3">
      <c r="A2081">
        <v>1550</v>
      </c>
      <c r="B2081">
        <v>-1.015625</v>
      </c>
      <c r="C2081">
        <v>-1.484375</v>
      </c>
      <c r="D2081">
        <v>-2.890625</v>
      </c>
      <c r="E2081">
        <v>-3.0078130000000001</v>
      </c>
      <c r="F2081">
        <v>-3.359375</v>
      </c>
      <c r="G2081">
        <v>-9.5703130000000005</v>
      </c>
      <c r="H2081">
        <v>-9.921875</v>
      </c>
      <c r="I2081">
        <v>-8.046875</v>
      </c>
      <c r="J2081">
        <v>-4.6484379999999996</v>
      </c>
      <c r="K2081">
        <v>-4.4140629999999996</v>
      </c>
      <c r="L2081">
        <v>-4.8828129999999996</v>
      </c>
      <c r="M2081">
        <v>-5.46875</v>
      </c>
      <c r="N2081">
        <v>-4.296875</v>
      </c>
      <c r="O2081">
        <v>-4.296875</v>
      </c>
      <c r="P2081">
        <v>-4.296875</v>
      </c>
      <c r="Q2081">
        <v>-4.296875</v>
      </c>
    </row>
    <row r="2082" spans="1:17" x14ac:dyDescent="0.3">
      <c r="A2082">
        <v>1700</v>
      </c>
      <c r="B2082">
        <v>3.9063000000000001E-2</v>
      </c>
      <c r="C2082">
        <v>-1.953125</v>
      </c>
      <c r="D2082">
        <v>-1.953125</v>
      </c>
      <c r="E2082">
        <v>-1.953125</v>
      </c>
      <c r="F2082">
        <v>-2.5390630000000001</v>
      </c>
      <c r="G2082">
        <v>-3.125</v>
      </c>
      <c r="H2082">
        <v>-8.984375</v>
      </c>
      <c r="I2082">
        <v>-4.296875</v>
      </c>
      <c r="J2082">
        <v>-4.8828129999999996</v>
      </c>
      <c r="K2082">
        <v>-5.46875</v>
      </c>
      <c r="L2082">
        <v>-6.40625</v>
      </c>
      <c r="M2082">
        <v>-7.109375</v>
      </c>
      <c r="N2082">
        <v>-5.46875</v>
      </c>
      <c r="O2082">
        <v>-5.703125</v>
      </c>
      <c r="P2082">
        <v>-5.703125</v>
      </c>
      <c r="Q2082">
        <v>-5.703125</v>
      </c>
    </row>
    <row r="2083" spans="1:17" x14ac:dyDescent="0.3">
      <c r="A2083">
        <v>1800</v>
      </c>
      <c r="B2083">
        <v>2.96875</v>
      </c>
      <c r="C2083">
        <v>-1.015625</v>
      </c>
      <c r="D2083">
        <v>-1.71875</v>
      </c>
      <c r="E2083">
        <v>-2.65625</v>
      </c>
      <c r="F2083">
        <v>-2.5390630000000001</v>
      </c>
      <c r="G2083">
        <v>-2.5390630000000001</v>
      </c>
      <c r="H2083">
        <v>-3.828125</v>
      </c>
      <c r="I2083">
        <v>-3.7109380000000001</v>
      </c>
      <c r="J2083">
        <v>-4.6484379999999996</v>
      </c>
      <c r="K2083">
        <v>-5.234375</v>
      </c>
      <c r="L2083">
        <v>-6.5234379999999996</v>
      </c>
      <c r="M2083">
        <v>-7.34375</v>
      </c>
      <c r="N2083">
        <v>-6.2890629999999996</v>
      </c>
      <c r="O2083">
        <v>-6.2890629999999996</v>
      </c>
      <c r="P2083">
        <v>-6.2890629999999996</v>
      </c>
      <c r="Q2083">
        <v>-6.2890629999999996</v>
      </c>
    </row>
    <row r="2084" spans="1:17" x14ac:dyDescent="0.3">
      <c r="A2084">
        <v>2000</v>
      </c>
      <c r="B2084">
        <v>2.96875</v>
      </c>
      <c r="C2084">
        <v>-1.015625</v>
      </c>
      <c r="D2084">
        <v>-2.3046880000000001</v>
      </c>
      <c r="E2084">
        <v>-3.125</v>
      </c>
      <c r="F2084">
        <v>-4.296875</v>
      </c>
      <c r="G2084">
        <v>-5.1171879999999996</v>
      </c>
      <c r="H2084">
        <v>-6.0546879999999996</v>
      </c>
      <c r="I2084">
        <v>-6.7578129999999996</v>
      </c>
      <c r="J2084">
        <v>-6.9921879999999996</v>
      </c>
      <c r="K2084">
        <v>-6.9921879999999996</v>
      </c>
      <c r="L2084">
        <v>-7.2265629999999996</v>
      </c>
      <c r="M2084">
        <v>-3.9453130000000001</v>
      </c>
      <c r="N2084">
        <v>-3.828125</v>
      </c>
      <c r="O2084">
        <v>-3.828125</v>
      </c>
      <c r="P2084">
        <v>-3.828125</v>
      </c>
      <c r="Q2084">
        <v>-3.828125</v>
      </c>
    </row>
    <row r="2085" spans="1:17" x14ac:dyDescent="0.3">
      <c r="A2085">
        <v>2200</v>
      </c>
      <c r="B2085">
        <v>2.96875</v>
      </c>
      <c r="C2085">
        <v>-1.015625</v>
      </c>
      <c r="D2085">
        <v>-3.7109380000000001</v>
      </c>
      <c r="E2085">
        <v>-3.9453130000000001</v>
      </c>
      <c r="F2085">
        <v>-5.1171879999999996</v>
      </c>
      <c r="G2085">
        <v>-6.40625</v>
      </c>
      <c r="H2085">
        <v>-7.8125</v>
      </c>
      <c r="I2085">
        <v>-8.75</v>
      </c>
      <c r="J2085">
        <v>-8.515625</v>
      </c>
      <c r="K2085">
        <v>-8.28125</v>
      </c>
      <c r="L2085">
        <v>-6.0546879999999996</v>
      </c>
      <c r="M2085">
        <v>-2.3046880000000001</v>
      </c>
      <c r="N2085">
        <v>-1.25</v>
      </c>
      <c r="O2085">
        <v>-2.890625</v>
      </c>
      <c r="P2085">
        <v>-2.890625</v>
      </c>
      <c r="Q2085">
        <v>-2.890625</v>
      </c>
    </row>
    <row r="2086" spans="1:17" x14ac:dyDescent="0.3">
      <c r="A2086">
        <v>2400</v>
      </c>
      <c r="B2086">
        <v>2.96875</v>
      </c>
      <c r="C2086">
        <v>-1.015625</v>
      </c>
      <c r="D2086">
        <v>-4.0625</v>
      </c>
      <c r="E2086">
        <v>-4.6484379999999996</v>
      </c>
      <c r="F2086">
        <v>-6.171875</v>
      </c>
      <c r="G2086">
        <v>-7.4609379999999996</v>
      </c>
      <c r="H2086">
        <v>-8.984375</v>
      </c>
      <c r="I2086">
        <v>-9.453125</v>
      </c>
      <c r="J2086">
        <v>-9.453125</v>
      </c>
      <c r="K2086">
        <v>-8.984375</v>
      </c>
      <c r="L2086">
        <v>-4.53125</v>
      </c>
      <c r="M2086">
        <v>1.796875</v>
      </c>
      <c r="N2086">
        <v>2.265625</v>
      </c>
      <c r="O2086">
        <v>3.203125</v>
      </c>
      <c r="P2086">
        <v>4.0234379999999996</v>
      </c>
      <c r="Q2086">
        <v>4.4921879999999996</v>
      </c>
    </row>
    <row r="2087" spans="1:17" x14ac:dyDescent="0.3">
      <c r="A2087">
        <v>2600</v>
      </c>
      <c r="B2087">
        <v>2.96875</v>
      </c>
      <c r="C2087">
        <v>-1.015625</v>
      </c>
      <c r="D2087">
        <v>-2.5390630000000001</v>
      </c>
      <c r="E2087">
        <v>-3.4765630000000001</v>
      </c>
      <c r="F2087">
        <v>-4.53125</v>
      </c>
      <c r="G2087">
        <v>-6.5234379999999996</v>
      </c>
      <c r="H2087">
        <v>-8.046875</v>
      </c>
      <c r="I2087">
        <v>-8.515625</v>
      </c>
      <c r="J2087">
        <v>-8.515625</v>
      </c>
      <c r="K2087">
        <v>-5</v>
      </c>
      <c r="L2087">
        <v>0.15625</v>
      </c>
      <c r="M2087">
        <v>2.96875</v>
      </c>
      <c r="N2087">
        <v>4.4921879999999996</v>
      </c>
      <c r="O2087">
        <v>5.546875</v>
      </c>
      <c r="P2087">
        <v>6.484375</v>
      </c>
      <c r="Q2087">
        <v>7.5390629999999996</v>
      </c>
    </row>
    <row r="2088" spans="1:17" x14ac:dyDescent="0.3">
      <c r="A2088">
        <v>2800</v>
      </c>
      <c r="B2088">
        <v>2.96875</v>
      </c>
      <c r="C2088">
        <v>-1.015625</v>
      </c>
      <c r="D2088">
        <v>-1.953125</v>
      </c>
      <c r="E2088">
        <v>-3.828125</v>
      </c>
      <c r="F2088">
        <v>-4.53125</v>
      </c>
      <c r="G2088">
        <v>-6.0546879999999996</v>
      </c>
      <c r="H2088">
        <v>-7.2265629999999996</v>
      </c>
      <c r="I2088">
        <v>-6.9921879999999996</v>
      </c>
      <c r="J2088">
        <v>-6.9921879999999996</v>
      </c>
      <c r="K2088">
        <v>-3.0078130000000001</v>
      </c>
      <c r="L2088">
        <v>1.4453130000000001</v>
      </c>
      <c r="M2088">
        <v>4.0234379999999996</v>
      </c>
      <c r="N2088">
        <v>6.015625</v>
      </c>
      <c r="O2088">
        <v>8.9453130000000005</v>
      </c>
      <c r="P2088">
        <v>9.6484380000000005</v>
      </c>
      <c r="Q2088">
        <v>9.6484380000000005</v>
      </c>
    </row>
    <row r="2089" spans="1:17" x14ac:dyDescent="0.3">
      <c r="A2089">
        <v>2900</v>
      </c>
      <c r="B2089">
        <v>2.96875</v>
      </c>
      <c r="C2089">
        <v>-1.015625</v>
      </c>
      <c r="D2089">
        <v>-1.015625</v>
      </c>
      <c r="E2089">
        <v>-1.484375</v>
      </c>
      <c r="F2089">
        <v>-3.0078130000000001</v>
      </c>
      <c r="G2089">
        <v>-5</v>
      </c>
      <c r="H2089">
        <v>-6.0546879999999996</v>
      </c>
      <c r="I2089">
        <v>-6.0546879999999996</v>
      </c>
      <c r="J2089">
        <v>-5.46875</v>
      </c>
      <c r="K2089">
        <v>-1.3671880000000001</v>
      </c>
      <c r="L2089">
        <v>3.5546880000000001</v>
      </c>
      <c r="M2089">
        <v>6.953125</v>
      </c>
      <c r="N2089">
        <v>11.054688000000001</v>
      </c>
      <c r="O2089">
        <v>11.054688000000001</v>
      </c>
      <c r="P2089">
        <v>11.40625</v>
      </c>
      <c r="Q2089">
        <v>11.523438000000001</v>
      </c>
    </row>
    <row r="2090" spans="1:17" x14ac:dyDescent="0.3">
      <c r="A2090">
        <v>3000</v>
      </c>
      <c r="B2090">
        <v>2.96875</v>
      </c>
      <c r="C2090">
        <v>3.9063000000000001E-2</v>
      </c>
      <c r="D2090">
        <v>3.9063000000000001E-2</v>
      </c>
      <c r="E2090">
        <v>3.9063000000000001E-2</v>
      </c>
      <c r="F2090">
        <v>-1.484375</v>
      </c>
      <c r="G2090">
        <v>-2.5390630000000001</v>
      </c>
      <c r="H2090">
        <v>-5.234375</v>
      </c>
      <c r="I2090">
        <v>-4.6484379999999996</v>
      </c>
      <c r="J2090">
        <v>-4.1796879999999996</v>
      </c>
      <c r="K2090">
        <v>2.5</v>
      </c>
      <c r="L2090">
        <v>6.1328129999999996</v>
      </c>
      <c r="M2090">
        <v>10</v>
      </c>
      <c r="N2090">
        <v>11.054688000000001</v>
      </c>
      <c r="O2090">
        <v>11.054688000000001</v>
      </c>
      <c r="P2090">
        <v>11.40625</v>
      </c>
      <c r="Q2090">
        <v>11.523438000000001</v>
      </c>
    </row>
    <row r="2091" spans="1:17" x14ac:dyDescent="0.3">
      <c r="A2091">
        <v>3200</v>
      </c>
      <c r="B2091">
        <v>4.9609379999999996</v>
      </c>
      <c r="C2091">
        <v>2.03125</v>
      </c>
      <c r="D2091">
        <v>3.9063000000000001E-2</v>
      </c>
      <c r="E2091">
        <v>3.9063000000000001E-2</v>
      </c>
      <c r="F2091">
        <v>-1.953125</v>
      </c>
      <c r="G2091">
        <v>-1.484375</v>
      </c>
      <c r="H2091">
        <v>-3.9453130000000001</v>
      </c>
      <c r="I2091">
        <v>-3.7109380000000001</v>
      </c>
      <c r="J2091">
        <v>-3.7109380000000001</v>
      </c>
      <c r="K2091">
        <v>3.4375</v>
      </c>
      <c r="L2091">
        <v>6.953125</v>
      </c>
      <c r="M2091">
        <v>11.054688000000001</v>
      </c>
      <c r="N2091">
        <v>11.054688000000001</v>
      </c>
      <c r="O2091">
        <v>11.054688000000001</v>
      </c>
      <c r="P2091">
        <v>11.40625</v>
      </c>
      <c r="Q2091">
        <v>11.523438000000001</v>
      </c>
    </row>
    <row r="2092" spans="1:17" x14ac:dyDescent="0.3">
      <c r="A2092">
        <v>3300</v>
      </c>
      <c r="B2092">
        <v>4.9609379999999996</v>
      </c>
      <c r="C2092">
        <v>2.03125</v>
      </c>
      <c r="D2092">
        <v>3.9063000000000001E-2</v>
      </c>
      <c r="E2092">
        <v>3.9063000000000001E-2</v>
      </c>
      <c r="F2092">
        <v>-1.953125</v>
      </c>
      <c r="G2092">
        <v>-1.484375</v>
      </c>
      <c r="H2092">
        <v>3.9063000000000001E-2</v>
      </c>
      <c r="I2092">
        <v>3.9063000000000001E-2</v>
      </c>
      <c r="J2092">
        <v>1.4453130000000001</v>
      </c>
      <c r="K2092">
        <v>3.4375</v>
      </c>
      <c r="L2092">
        <v>5.6640629999999996</v>
      </c>
      <c r="M2092">
        <v>11.054688000000001</v>
      </c>
      <c r="N2092">
        <v>11.054688000000001</v>
      </c>
      <c r="O2092">
        <v>11.054688000000001</v>
      </c>
      <c r="P2092">
        <v>11.40625</v>
      </c>
      <c r="Q2092">
        <v>11.523438000000001</v>
      </c>
    </row>
    <row r="2093" spans="1:17" x14ac:dyDescent="0.3">
      <c r="A2093">
        <v>3500</v>
      </c>
      <c r="B2093">
        <v>4.9609379999999996</v>
      </c>
      <c r="C2093">
        <v>2.03125</v>
      </c>
      <c r="D2093">
        <v>3.9063000000000001E-2</v>
      </c>
      <c r="E2093">
        <v>3.9063000000000001E-2</v>
      </c>
      <c r="F2093">
        <v>-1.953125</v>
      </c>
      <c r="G2093">
        <v>-1.484375</v>
      </c>
      <c r="H2093">
        <v>2.03125</v>
      </c>
      <c r="I2093">
        <v>2.03125</v>
      </c>
      <c r="J2093">
        <v>2.03125</v>
      </c>
      <c r="K2093">
        <v>3.4375</v>
      </c>
      <c r="L2093">
        <v>5.6640629999999996</v>
      </c>
      <c r="M2093">
        <v>11.054688000000001</v>
      </c>
      <c r="N2093">
        <v>11.054688000000001</v>
      </c>
      <c r="O2093">
        <v>11.054688000000001</v>
      </c>
      <c r="P2093">
        <v>11.40625</v>
      </c>
      <c r="Q2093">
        <v>11.523438000000001</v>
      </c>
    </row>
    <row r="2095" spans="1:17" x14ac:dyDescent="0.3">
      <c r="A2095" t="s">
        <v>1209</v>
      </c>
      <c r="B2095" t="s">
        <v>330</v>
      </c>
    </row>
    <row r="2096" spans="1:17" x14ac:dyDescent="0.3">
      <c r="B2096" t="s">
        <v>26</v>
      </c>
    </row>
    <row r="2097" spans="1:17" x14ac:dyDescent="0.3">
      <c r="A2097" t="s">
        <v>22</v>
      </c>
      <c r="B2097">
        <v>0</v>
      </c>
      <c r="C2097">
        <v>10</v>
      </c>
      <c r="D2097">
        <v>20</v>
      </c>
      <c r="E2097">
        <v>30</v>
      </c>
      <c r="F2097">
        <v>45</v>
      </c>
      <c r="G2097">
        <v>55</v>
      </c>
      <c r="H2097">
        <v>65</v>
      </c>
      <c r="I2097">
        <v>75</v>
      </c>
      <c r="J2097">
        <v>85</v>
      </c>
      <c r="K2097">
        <v>95</v>
      </c>
      <c r="L2097">
        <v>110</v>
      </c>
      <c r="M2097">
        <v>120</v>
      </c>
      <c r="N2097">
        <v>125</v>
      </c>
      <c r="O2097">
        <v>130</v>
      </c>
      <c r="P2097">
        <v>135</v>
      </c>
      <c r="Q2097">
        <v>140</v>
      </c>
    </row>
    <row r="2098" spans="1:17" x14ac:dyDescent="0.3">
      <c r="A2098">
        <v>620</v>
      </c>
      <c r="B2098">
        <v>-3.0078130000000001</v>
      </c>
      <c r="C2098">
        <v>-3.0078130000000001</v>
      </c>
      <c r="D2098">
        <v>-3.0078130000000001</v>
      </c>
      <c r="E2098">
        <v>-3.0078130000000001</v>
      </c>
      <c r="F2098">
        <v>-5</v>
      </c>
      <c r="G2098">
        <v>-8.8671880000000005</v>
      </c>
      <c r="H2098">
        <v>-12.03125</v>
      </c>
      <c r="I2098">
        <v>-12.03125</v>
      </c>
      <c r="J2098">
        <v>-12.03125</v>
      </c>
      <c r="K2098">
        <v>-12.03125</v>
      </c>
      <c r="L2098">
        <v>-8.046875</v>
      </c>
      <c r="M2098">
        <v>3.9063000000000001E-2</v>
      </c>
      <c r="N2098">
        <v>3.9063000000000001E-2</v>
      </c>
      <c r="O2098">
        <v>3.9063000000000001E-2</v>
      </c>
      <c r="P2098">
        <v>3.9063000000000001E-2</v>
      </c>
      <c r="Q2098">
        <v>3.9063000000000001E-2</v>
      </c>
    </row>
    <row r="2099" spans="1:17" x14ac:dyDescent="0.3">
      <c r="A2099">
        <v>650</v>
      </c>
      <c r="B2099">
        <v>-3.0078130000000001</v>
      </c>
      <c r="C2099">
        <v>-4.53125</v>
      </c>
      <c r="D2099">
        <v>-4.53125</v>
      </c>
      <c r="E2099">
        <v>-8.046875</v>
      </c>
      <c r="F2099">
        <v>-10.039063000000001</v>
      </c>
      <c r="G2099">
        <v>-12.96875</v>
      </c>
      <c r="H2099">
        <v>-12.96875</v>
      </c>
      <c r="I2099">
        <v>-12.5</v>
      </c>
      <c r="J2099">
        <v>-12.03125</v>
      </c>
      <c r="K2099">
        <v>-12.03125</v>
      </c>
      <c r="L2099">
        <v>-13.554688000000001</v>
      </c>
      <c r="M2099">
        <v>-13.554688000000001</v>
      </c>
      <c r="N2099">
        <v>-13.554688000000001</v>
      </c>
      <c r="O2099">
        <v>-13.554688000000001</v>
      </c>
      <c r="P2099">
        <v>-13.554688000000001</v>
      </c>
      <c r="Q2099">
        <v>-13.554688000000001</v>
      </c>
    </row>
    <row r="2100" spans="1:17" x14ac:dyDescent="0.3">
      <c r="A2100">
        <v>800</v>
      </c>
      <c r="B2100">
        <v>-3.4765630000000001</v>
      </c>
      <c r="C2100">
        <v>-3.9453130000000001</v>
      </c>
      <c r="D2100">
        <v>-3.9453130000000001</v>
      </c>
      <c r="E2100">
        <v>-6.2890629999999996</v>
      </c>
      <c r="F2100">
        <v>-12.96875</v>
      </c>
      <c r="G2100">
        <v>-12.96875</v>
      </c>
      <c r="H2100">
        <v>-12.96875</v>
      </c>
      <c r="I2100">
        <v>-12.5</v>
      </c>
      <c r="J2100">
        <v>-12.03125</v>
      </c>
      <c r="K2100">
        <v>-12.03125</v>
      </c>
      <c r="L2100">
        <v>-13.554688000000001</v>
      </c>
      <c r="M2100">
        <v>-13.554688000000001</v>
      </c>
      <c r="N2100">
        <v>-13.554688000000001</v>
      </c>
      <c r="O2100">
        <v>-13.554688000000001</v>
      </c>
      <c r="P2100">
        <v>-13.554688000000001</v>
      </c>
      <c r="Q2100">
        <v>-13.554688000000001</v>
      </c>
    </row>
    <row r="2101" spans="1:17" x14ac:dyDescent="0.3">
      <c r="A2101">
        <v>1000</v>
      </c>
      <c r="B2101">
        <v>-6.0546879999999996</v>
      </c>
      <c r="C2101">
        <v>-6.0546879999999996</v>
      </c>
      <c r="D2101">
        <v>-6.40625</v>
      </c>
      <c r="E2101">
        <v>-6.875</v>
      </c>
      <c r="F2101">
        <v>-12.96875</v>
      </c>
      <c r="G2101">
        <v>-12.96875</v>
      </c>
      <c r="H2101">
        <v>-12.03125</v>
      </c>
      <c r="I2101">
        <v>-12.5</v>
      </c>
      <c r="J2101">
        <v>-12.5</v>
      </c>
      <c r="K2101">
        <v>-12.5</v>
      </c>
      <c r="L2101">
        <v>-10.625</v>
      </c>
      <c r="M2101">
        <v>-10.742188000000001</v>
      </c>
      <c r="N2101">
        <v>-10.859375</v>
      </c>
      <c r="O2101">
        <v>-10.859375</v>
      </c>
      <c r="P2101">
        <v>-10.976563000000001</v>
      </c>
      <c r="Q2101">
        <v>-11.09375</v>
      </c>
    </row>
    <row r="2102" spans="1:17" x14ac:dyDescent="0.3">
      <c r="A2102">
        <v>1200</v>
      </c>
      <c r="B2102">
        <v>-1.015625</v>
      </c>
      <c r="C2102">
        <v>-1.484375</v>
      </c>
      <c r="D2102">
        <v>-2.5390630000000001</v>
      </c>
      <c r="E2102">
        <v>-3.59375</v>
      </c>
      <c r="F2102">
        <v>-8.1640630000000005</v>
      </c>
      <c r="G2102">
        <v>-11.445313000000001</v>
      </c>
      <c r="H2102">
        <v>-12.03125</v>
      </c>
      <c r="I2102">
        <v>-12.5</v>
      </c>
      <c r="J2102">
        <v>-12.5</v>
      </c>
      <c r="K2102">
        <v>-12.5</v>
      </c>
      <c r="L2102">
        <v>-12.5</v>
      </c>
      <c r="M2102">
        <v>-8.3984380000000005</v>
      </c>
      <c r="N2102">
        <v>-8.6328130000000005</v>
      </c>
      <c r="O2102">
        <v>-8.8671880000000005</v>
      </c>
      <c r="P2102">
        <v>-8.984375</v>
      </c>
      <c r="Q2102">
        <v>-9.21875</v>
      </c>
    </row>
    <row r="2103" spans="1:17" x14ac:dyDescent="0.3">
      <c r="A2103">
        <v>1400</v>
      </c>
      <c r="B2103">
        <v>-1.015625</v>
      </c>
      <c r="C2103">
        <v>-1.015625</v>
      </c>
      <c r="D2103">
        <v>-2.7734380000000001</v>
      </c>
      <c r="E2103">
        <v>-3.2421880000000001</v>
      </c>
      <c r="F2103">
        <v>-9.5703130000000005</v>
      </c>
      <c r="G2103">
        <v>-11.679688000000001</v>
      </c>
      <c r="H2103">
        <v>-12.03125</v>
      </c>
      <c r="I2103">
        <v>-12.5</v>
      </c>
      <c r="J2103">
        <v>-8.046875</v>
      </c>
      <c r="K2103">
        <v>-8.046875</v>
      </c>
      <c r="L2103">
        <v>-8.046875</v>
      </c>
      <c r="M2103">
        <v>-4.1796879999999996</v>
      </c>
      <c r="N2103">
        <v>-4.296875</v>
      </c>
      <c r="O2103">
        <v>-4.296875</v>
      </c>
      <c r="P2103">
        <v>-4.296875</v>
      </c>
      <c r="Q2103">
        <v>-4.296875</v>
      </c>
    </row>
    <row r="2104" spans="1:17" x14ac:dyDescent="0.3">
      <c r="A2104">
        <v>1550</v>
      </c>
      <c r="B2104">
        <v>-1.015625</v>
      </c>
      <c r="C2104">
        <v>-1.484375</v>
      </c>
      <c r="D2104">
        <v>-2.890625</v>
      </c>
      <c r="E2104">
        <v>-3.0078130000000001</v>
      </c>
      <c r="F2104">
        <v>-3.359375</v>
      </c>
      <c r="G2104">
        <v>-9.5703130000000005</v>
      </c>
      <c r="H2104">
        <v>-9.921875</v>
      </c>
      <c r="I2104">
        <v>-8.046875</v>
      </c>
      <c r="J2104">
        <v>-8.046875</v>
      </c>
      <c r="K2104">
        <v>-6.0546879999999996</v>
      </c>
      <c r="L2104">
        <v>-4.8828129999999996</v>
      </c>
      <c r="M2104">
        <v>-5.46875</v>
      </c>
      <c r="N2104">
        <v>-4.296875</v>
      </c>
      <c r="O2104">
        <v>-4.296875</v>
      </c>
      <c r="P2104">
        <v>-4.296875</v>
      </c>
      <c r="Q2104">
        <v>-4.296875</v>
      </c>
    </row>
    <row r="2105" spans="1:17" x14ac:dyDescent="0.3">
      <c r="A2105">
        <v>1700</v>
      </c>
      <c r="B2105">
        <v>3.9063000000000001E-2</v>
      </c>
      <c r="C2105">
        <v>-1.953125</v>
      </c>
      <c r="D2105">
        <v>-1.953125</v>
      </c>
      <c r="E2105">
        <v>-1.953125</v>
      </c>
      <c r="F2105">
        <v>-2.5390630000000001</v>
      </c>
      <c r="G2105">
        <v>-6.0546879999999996</v>
      </c>
      <c r="H2105">
        <v>-8.984375</v>
      </c>
      <c r="I2105">
        <v>-6.5234379999999996</v>
      </c>
      <c r="J2105">
        <v>-5</v>
      </c>
      <c r="K2105">
        <v>-5.46875</v>
      </c>
      <c r="L2105">
        <v>-6.40625</v>
      </c>
      <c r="M2105">
        <v>-7.109375</v>
      </c>
      <c r="N2105">
        <v>-5.46875</v>
      </c>
      <c r="O2105">
        <v>-5.703125</v>
      </c>
      <c r="P2105">
        <v>-5.703125</v>
      </c>
      <c r="Q2105">
        <v>-5.703125</v>
      </c>
    </row>
    <row r="2106" spans="1:17" x14ac:dyDescent="0.3">
      <c r="A2106">
        <v>1800</v>
      </c>
      <c r="B2106">
        <v>2.96875</v>
      </c>
      <c r="C2106">
        <v>-1.015625</v>
      </c>
      <c r="D2106">
        <v>-1.71875</v>
      </c>
      <c r="E2106">
        <v>-2.65625</v>
      </c>
      <c r="F2106">
        <v>-2.5390630000000001</v>
      </c>
      <c r="G2106">
        <v>-3.0078130000000001</v>
      </c>
      <c r="H2106">
        <v>-2.7734380000000001</v>
      </c>
      <c r="I2106">
        <v>-3.7109380000000001</v>
      </c>
      <c r="J2106">
        <v>-4.6484379999999996</v>
      </c>
      <c r="K2106">
        <v>-5.234375</v>
      </c>
      <c r="L2106">
        <v>-6.5234379999999996</v>
      </c>
      <c r="M2106">
        <v>-7.34375</v>
      </c>
      <c r="N2106">
        <v>-6.2890629999999996</v>
      </c>
      <c r="O2106">
        <v>-6.2890629999999996</v>
      </c>
      <c r="P2106">
        <v>-6.2890629999999996</v>
      </c>
      <c r="Q2106">
        <v>-6.2890629999999996</v>
      </c>
    </row>
    <row r="2107" spans="1:17" x14ac:dyDescent="0.3">
      <c r="A2107">
        <v>2000</v>
      </c>
      <c r="B2107">
        <v>2.96875</v>
      </c>
      <c r="C2107">
        <v>-1.015625</v>
      </c>
      <c r="D2107">
        <v>-2.3046880000000001</v>
      </c>
      <c r="E2107">
        <v>-3.125</v>
      </c>
      <c r="F2107">
        <v>-4.296875</v>
      </c>
      <c r="G2107">
        <v>-5.1171879999999996</v>
      </c>
      <c r="H2107">
        <v>-6.0546879999999996</v>
      </c>
      <c r="I2107">
        <v>-6.7578129999999996</v>
      </c>
      <c r="J2107">
        <v>-6.9921879999999996</v>
      </c>
      <c r="K2107">
        <v>-6.9921879999999996</v>
      </c>
      <c r="L2107">
        <v>-7.2265629999999996</v>
      </c>
      <c r="M2107">
        <v>-3.9453130000000001</v>
      </c>
      <c r="N2107">
        <v>-3.828125</v>
      </c>
      <c r="O2107">
        <v>-3.828125</v>
      </c>
      <c r="P2107">
        <v>-3.828125</v>
      </c>
      <c r="Q2107">
        <v>-3.828125</v>
      </c>
    </row>
    <row r="2108" spans="1:17" x14ac:dyDescent="0.3">
      <c r="A2108">
        <v>2200</v>
      </c>
      <c r="B2108">
        <v>2.96875</v>
      </c>
      <c r="C2108">
        <v>-1.015625</v>
      </c>
      <c r="D2108">
        <v>-3.7109380000000001</v>
      </c>
      <c r="E2108">
        <v>-3.9453130000000001</v>
      </c>
      <c r="F2108">
        <v>-5.1171879999999996</v>
      </c>
      <c r="G2108">
        <v>-6.40625</v>
      </c>
      <c r="H2108">
        <v>-7.8125</v>
      </c>
      <c r="I2108">
        <v>-8.75</v>
      </c>
      <c r="J2108">
        <v>-8.515625</v>
      </c>
      <c r="K2108">
        <v>-8.28125</v>
      </c>
      <c r="L2108">
        <v>-6.0546879999999996</v>
      </c>
      <c r="M2108">
        <v>-2.3046880000000001</v>
      </c>
      <c r="N2108">
        <v>-1.25</v>
      </c>
      <c r="O2108">
        <v>-2.890625</v>
      </c>
      <c r="P2108">
        <v>-2.890625</v>
      </c>
      <c r="Q2108">
        <v>-2.890625</v>
      </c>
    </row>
    <row r="2109" spans="1:17" x14ac:dyDescent="0.3">
      <c r="A2109">
        <v>2400</v>
      </c>
      <c r="B2109">
        <v>2.96875</v>
      </c>
      <c r="C2109">
        <v>-1.015625</v>
      </c>
      <c r="D2109">
        <v>-4.0625</v>
      </c>
      <c r="E2109">
        <v>-4.6484379999999996</v>
      </c>
      <c r="F2109">
        <v>-6.171875</v>
      </c>
      <c r="G2109">
        <v>-7.4609379999999996</v>
      </c>
      <c r="H2109">
        <v>-8.984375</v>
      </c>
      <c r="I2109">
        <v>-9.453125</v>
      </c>
      <c r="J2109">
        <v>-9.453125</v>
      </c>
      <c r="K2109">
        <v>-6.0546879999999996</v>
      </c>
      <c r="L2109">
        <v>-3.4765630000000001</v>
      </c>
      <c r="M2109">
        <v>2.8515630000000001</v>
      </c>
      <c r="N2109">
        <v>3.671875</v>
      </c>
      <c r="O2109">
        <v>3.5546880000000001</v>
      </c>
      <c r="P2109">
        <v>4.0234379999999996</v>
      </c>
      <c r="Q2109">
        <v>4.4921879999999996</v>
      </c>
    </row>
    <row r="2110" spans="1:17" x14ac:dyDescent="0.3">
      <c r="A2110">
        <v>2600</v>
      </c>
      <c r="B2110">
        <v>2.96875</v>
      </c>
      <c r="C2110">
        <v>-1.015625</v>
      </c>
      <c r="D2110">
        <v>-2.5390630000000001</v>
      </c>
      <c r="E2110">
        <v>-3.4765630000000001</v>
      </c>
      <c r="F2110">
        <v>-4.53125</v>
      </c>
      <c r="G2110">
        <v>-6.5234379999999996</v>
      </c>
      <c r="H2110">
        <v>-8.046875</v>
      </c>
      <c r="I2110">
        <v>-8.515625</v>
      </c>
      <c r="J2110">
        <v>-6.5234379999999996</v>
      </c>
      <c r="K2110">
        <v>-3.0078130000000001</v>
      </c>
      <c r="L2110">
        <v>2.1484380000000001</v>
      </c>
      <c r="M2110">
        <v>2.03125</v>
      </c>
      <c r="N2110">
        <v>6.484375</v>
      </c>
      <c r="O2110">
        <v>5.546875</v>
      </c>
      <c r="P2110">
        <v>6.484375</v>
      </c>
      <c r="Q2110">
        <v>7.5390629999999996</v>
      </c>
    </row>
    <row r="2111" spans="1:17" x14ac:dyDescent="0.3">
      <c r="A2111">
        <v>2800</v>
      </c>
      <c r="B2111">
        <v>2.96875</v>
      </c>
      <c r="C2111">
        <v>-1.015625</v>
      </c>
      <c r="D2111">
        <v>-1.953125</v>
      </c>
      <c r="E2111">
        <v>-3.828125</v>
      </c>
      <c r="F2111">
        <v>-4.53125</v>
      </c>
      <c r="G2111">
        <v>-6.0546879999999996</v>
      </c>
      <c r="H2111">
        <v>-7.2265629999999996</v>
      </c>
      <c r="I2111">
        <v>-6.9921879999999996</v>
      </c>
      <c r="J2111">
        <v>-3.9453130000000001</v>
      </c>
      <c r="K2111">
        <v>3.9063000000000001E-2</v>
      </c>
      <c r="L2111">
        <v>4.375</v>
      </c>
      <c r="M2111">
        <v>6.953125</v>
      </c>
      <c r="N2111">
        <v>6.015625</v>
      </c>
      <c r="O2111">
        <v>8.9453130000000005</v>
      </c>
      <c r="P2111">
        <v>9.6484380000000005</v>
      </c>
      <c r="Q2111">
        <v>9.6484380000000005</v>
      </c>
    </row>
    <row r="2112" spans="1:17" x14ac:dyDescent="0.3">
      <c r="A2112">
        <v>2900</v>
      </c>
      <c r="B2112">
        <v>2.96875</v>
      </c>
      <c r="C2112">
        <v>-1.015625</v>
      </c>
      <c r="D2112">
        <v>-1.015625</v>
      </c>
      <c r="E2112">
        <v>-1.484375</v>
      </c>
      <c r="F2112">
        <v>-3.0078130000000001</v>
      </c>
      <c r="G2112">
        <v>-5</v>
      </c>
      <c r="H2112">
        <v>-6.0546879999999996</v>
      </c>
      <c r="I2112">
        <v>-6.0546879999999996</v>
      </c>
      <c r="J2112">
        <v>-2.421875</v>
      </c>
      <c r="K2112">
        <v>1.5625</v>
      </c>
      <c r="L2112">
        <v>6.484375</v>
      </c>
      <c r="M2112">
        <v>10</v>
      </c>
      <c r="N2112">
        <v>11.054688000000001</v>
      </c>
      <c r="O2112">
        <v>11.054688000000001</v>
      </c>
      <c r="P2112">
        <v>11.40625</v>
      </c>
      <c r="Q2112">
        <v>11.523438000000001</v>
      </c>
    </row>
    <row r="2113" spans="1:17" x14ac:dyDescent="0.3">
      <c r="A2113">
        <v>3000</v>
      </c>
      <c r="B2113">
        <v>2.96875</v>
      </c>
      <c r="C2113">
        <v>3.9063000000000001E-2</v>
      </c>
      <c r="D2113">
        <v>3.9063000000000001E-2</v>
      </c>
      <c r="E2113">
        <v>3.9063000000000001E-2</v>
      </c>
      <c r="F2113">
        <v>-1.484375</v>
      </c>
      <c r="G2113">
        <v>-2.5390630000000001</v>
      </c>
      <c r="H2113">
        <v>-5.234375</v>
      </c>
      <c r="I2113">
        <v>-4.6484379999999996</v>
      </c>
      <c r="J2113">
        <v>-1.1328130000000001</v>
      </c>
      <c r="K2113">
        <v>5.546875</v>
      </c>
      <c r="L2113">
        <v>9.0625</v>
      </c>
      <c r="M2113">
        <v>10</v>
      </c>
      <c r="N2113">
        <v>11.054688000000001</v>
      </c>
      <c r="O2113">
        <v>11.054688000000001</v>
      </c>
      <c r="P2113">
        <v>11.40625</v>
      </c>
      <c r="Q2113">
        <v>11.523438000000001</v>
      </c>
    </row>
    <row r="2114" spans="1:17" x14ac:dyDescent="0.3">
      <c r="A2114">
        <v>3200</v>
      </c>
      <c r="B2114">
        <v>4.9609379999999996</v>
      </c>
      <c r="C2114">
        <v>2.03125</v>
      </c>
      <c r="D2114">
        <v>3.9063000000000001E-2</v>
      </c>
      <c r="E2114">
        <v>3.9063000000000001E-2</v>
      </c>
      <c r="F2114">
        <v>-1.953125</v>
      </c>
      <c r="G2114">
        <v>-1.484375</v>
      </c>
      <c r="H2114">
        <v>-3.9453130000000001</v>
      </c>
      <c r="I2114">
        <v>-3.7109380000000001</v>
      </c>
      <c r="J2114">
        <v>3.9063000000000001E-2</v>
      </c>
      <c r="K2114">
        <v>6.3671879999999996</v>
      </c>
      <c r="L2114">
        <v>10</v>
      </c>
      <c r="M2114">
        <v>11.054688000000001</v>
      </c>
      <c r="N2114">
        <v>11.054688000000001</v>
      </c>
      <c r="O2114">
        <v>11.054688000000001</v>
      </c>
      <c r="P2114">
        <v>11.40625</v>
      </c>
      <c r="Q2114">
        <v>11.523438000000001</v>
      </c>
    </row>
    <row r="2115" spans="1:17" x14ac:dyDescent="0.3">
      <c r="A2115">
        <v>3300</v>
      </c>
      <c r="B2115">
        <v>4.9609379999999996</v>
      </c>
      <c r="C2115">
        <v>2.03125</v>
      </c>
      <c r="D2115">
        <v>3.9063000000000001E-2</v>
      </c>
      <c r="E2115">
        <v>3.9063000000000001E-2</v>
      </c>
      <c r="F2115">
        <v>-1.953125</v>
      </c>
      <c r="G2115">
        <v>-1.484375</v>
      </c>
      <c r="H2115">
        <v>3.9063000000000001E-2</v>
      </c>
      <c r="I2115">
        <v>3.9063000000000001E-2</v>
      </c>
      <c r="J2115">
        <v>1.4453130000000001</v>
      </c>
      <c r="K2115">
        <v>3.4375</v>
      </c>
      <c r="L2115">
        <v>5.6640629999999996</v>
      </c>
      <c r="M2115">
        <v>11.054688000000001</v>
      </c>
      <c r="N2115">
        <v>11.054688000000001</v>
      </c>
      <c r="O2115">
        <v>11.054688000000001</v>
      </c>
      <c r="P2115">
        <v>11.40625</v>
      </c>
      <c r="Q2115">
        <v>11.523438000000001</v>
      </c>
    </row>
    <row r="2116" spans="1:17" x14ac:dyDescent="0.3">
      <c r="A2116">
        <v>3500</v>
      </c>
      <c r="B2116">
        <v>4.9609379999999996</v>
      </c>
      <c r="C2116">
        <v>2.03125</v>
      </c>
      <c r="D2116">
        <v>3.9063000000000001E-2</v>
      </c>
      <c r="E2116">
        <v>3.9063000000000001E-2</v>
      </c>
      <c r="F2116">
        <v>-1.953125</v>
      </c>
      <c r="G2116">
        <v>-1.484375</v>
      </c>
      <c r="H2116">
        <v>2.03125</v>
      </c>
      <c r="I2116">
        <v>2.03125</v>
      </c>
      <c r="J2116">
        <v>2.03125</v>
      </c>
      <c r="K2116">
        <v>3.4375</v>
      </c>
      <c r="L2116">
        <v>5.6640629999999996</v>
      </c>
      <c r="M2116">
        <v>11.054688000000001</v>
      </c>
      <c r="N2116">
        <v>11.054688000000001</v>
      </c>
      <c r="O2116">
        <v>11.054688000000001</v>
      </c>
      <c r="P2116">
        <v>11.40625</v>
      </c>
      <c r="Q2116">
        <v>11.523438000000001</v>
      </c>
    </row>
    <row r="2118" spans="1:17" x14ac:dyDescent="0.3">
      <c r="A2118" t="s">
        <v>1210</v>
      </c>
      <c r="B2118" t="s">
        <v>336</v>
      </c>
    </row>
    <row r="2119" spans="1:17" x14ac:dyDescent="0.3">
      <c r="B2119" t="s">
        <v>26</v>
      </c>
    </row>
    <row r="2120" spans="1:17" x14ac:dyDescent="0.3">
      <c r="A2120" t="s">
        <v>22</v>
      </c>
      <c r="B2120">
        <v>0</v>
      </c>
      <c r="C2120">
        <v>10</v>
      </c>
      <c r="D2120">
        <v>20</v>
      </c>
      <c r="E2120">
        <v>30</v>
      </c>
      <c r="F2120">
        <v>45</v>
      </c>
      <c r="G2120">
        <v>55</v>
      </c>
      <c r="H2120">
        <v>65</v>
      </c>
      <c r="I2120">
        <v>75</v>
      </c>
      <c r="J2120">
        <v>85</v>
      </c>
      <c r="K2120">
        <v>95</v>
      </c>
      <c r="L2120">
        <v>110</v>
      </c>
      <c r="M2120">
        <v>120</v>
      </c>
      <c r="N2120">
        <v>125</v>
      </c>
      <c r="O2120">
        <v>130</v>
      </c>
      <c r="P2120">
        <v>135</v>
      </c>
      <c r="Q2120">
        <v>140</v>
      </c>
    </row>
    <row r="2121" spans="1:17" x14ac:dyDescent="0.3">
      <c r="A2121">
        <v>620</v>
      </c>
      <c r="B2121">
        <v>-3.0078130000000001</v>
      </c>
      <c r="C2121">
        <v>-3.0078130000000001</v>
      </c>
      <c r="D2121">
        <v>-3.0078130000000001</v>
      </c>
      <c r="E2121">
        <v>-3.0078130000000001</v>
      </c>
      <c r="F2121">
        <v>-5</v>
      </c>
      <c r="G2121">
        <v>-8.8671880000000005</v>
      </c>
      <c r="H2121">
        <v>-12.03125</v>
      </c>
      <c r="I2121">
        <v>-12.03125</v>
      </c>
      <c r="J2121">
        <v>-12.03125</v>
      </c>
      <c r="K2121">
        <v>-12.03125</v>
      </c>
      <c r="L2121">
        <v>-8.046875</v>
      </c>
      <c r="M2121">
        <v>3.9063000000000001E-2</v>
      </c>
      <c r="N2121">
        <v>3.9063000000000001E-2</v>
      </c>
      <c r="O2121">
        <v>3.9063000000000001E-2</v>
      </c>
      <c r="P2121">
        <v>3.9063000000000001E-2</v>
      </c>
      <c r="Q2121">
        <v>3.9063000000000001E-2</v>
      </c>
    </row>
    <row r="2122" spans="1:17" x14ac:dyDescent="0.3">
      <c r="A2122">
        <v>650</v>
      </c>
      <c r="B2122">
        <v>-3.0078130000000001</v>
      </c>
      <c r="C2122">
        <v>-4.53125</v>
      </c>
      <c r="D2122">
        <v>-4.53125</v>
      </c>
      <c r="E2122">
        <v>-8.046875</v>
      </c>
      <c r="F2122">
        <v>-10.039063000000001</v>
      </c>
      <c r="G2122">
        <v>-12.96875</v>
      </c>
      <c r="H2122">
        <v>-12.96875</v>
      </c>
      <c r="I2122">
        <v>-12.5</v>
      </c>
      <c r="J2122">
        <v>-12.03125</v>
      </c>
      <c r="K2122">
        <v>-12.03125</v>
      </c>
      <c r="L2122">
        <v>-13.554688000000001</v>
      </c>
      <c r="M2122">
        <v>-13.554688000000001</v>
      </c>
      <c r="N2122">
        <v>-13.554688000000001</v>
      </c>
      <c r="O2122">
        <v>-13.554688000000001</v>
      </c>
      <c r="P2122">
        <v>-13.554688000000001</v>
      </c>
      <c r="Q2122">
        <v>-13.554688000000001</v>
      </c>
    </row>
    <row r="2123" spans="1:17" x14ac:dyDescent="0.3">
      <c r="A2123">
        <v>800</v>
      </c>
      <c r="B2123">
        <v>-3.4765630000000001</v>
      </c>
      <c r="C2123">
        <v>-3.9453130000000001</v>
      </c>
      <c r="D2123">
        <v>-3.9453130000000001</v>
      </c>
      <c r="E2123">
        <v>-6.2890629999999996</v>
      </c>
      <c r="F2123">
        <v>-12.96875</v>
      </c>
      <c r="G2123">
        <v>-12.96875</v>
      </c>
      <c r="H2123">
        <v>-12.96875</v>
      </c>
      <c r="I2123">
        <v>-12.5</v>
      </c>
      <c r="J2123">
        <v>-12.03125</v>
      </c>
      <c r="K2123">
        <v>-12.03125</v>
      </c>
      <c r="L2123">
        <v>-13.554688000000001</v>
      </c>
      <c r="M2123">
        <v>-13.554688000000001</v>
      </c>
      <c r="N2123">
        <v>-13.554688000000001</v>
      </c>
      <c r="O2123">
        <v>-13.554688000000001</v>
      </c>
      <c r="P2123">
        <v>-13.554688000000001</v>
      </c>
      <c r="Q2123">
        <v>-13.554688000000001</v>
      </c>
    </row>
    <row r="2124" spans="1:17" x14ac:dyDescent="0.3">
      <c r="A2124">
        <v>1000</v>
      </c>
      <c r="B2124">
        <v>-6.0546879999999996</v>
      </c>
      <c r="C2124">
        <v>-6.0546879999999996</v>
      </c>
      <c r="D2124">
        <v>-6.40625</v>
      </c>
      <c r="E2124">
        <v>-6.875</v>
      </c>
      <c r="F2124">
        <v>-12.96875</v>
      </c>
      <c r="G2124">
        <v>-12.96875</v>
      </c>
      <c r="H2124">
        <v>-12.03125</v>
      </c>
      <c r="I2124">
        <v>-12.5</v>
      </c>
      <c r="J2124">
        <v>-12.5</v>
      </c>
      <c r="K2124">
        <v>-12.5</v>
      </c>
      <c r="L2124">
        <v>-10.625</v>
      </c>
      <c r="M2124">
        <v>-10.742188000000001</v>
      </c>
      <c r="N2124">
        <v>-10.859375</v>
      </c>
      <c r="O2124">
        <v>-10.859375</v>
      </c>
      <c r="P2124">
        <v>-10.976563000000001</v>
      </c>
      <c r="Q2124">
        <v>-11.09375</v>
      </c>
    </row>
    <row r="2125" spans="1:17" x14ac:dyDescent="0.3">
      <c r="A2125">
        <v>1200</v>
      </c>
      <c r="B2125">
        <v>-1.015625</v>
      </c>
      <c r="C2125">
        <v>-1.484375</v>
      </c>
      <c r="D2125">
        <v>-2.5390630000000001</v>
      </c>
      <c r="E2125">
        <v>-3.59375</v>
      </c>
      <c r="F2125">
        <v>-8.1640630000000005</v>
      </c>
      <c r="G2125">
        <v>-11.445313000000001</v>
      </c>
      <c r="H2125">
        <v>-12.03125</v>
      </c>
      <c r="I2125">
        <v>-12.5</v>
      </c>
      <c r="J2125">
        <v>-12.5</v>
      </c>
      <c r="K2125">
        <v>-12.5</v>
      </c>
      <c r="L2125">
        <v>-12.5</v>
      </c>
      <c r="M2125">
        <v>-8.3984380000000005</v>
      </c>
      <c r="N2125">
        <v>-8.6328130000000005</v>
      </c>
      <c r="O2125">
        <v>-8.8671880000000005</v>
      </c>
      <c r="P2125">
        <v>-8.984375</v>
      </c>
      <c r="Q2125">
        <v>-9.21875</v>
      </c>
    </row>
    <row r="2126" spans="1:17" x14ac:dyDescent="0.3">
      <c r="A2126">
        <v>1400</v>
      </c>
      <c r="B2126">
        <v>-1.015625</v>
      </c>
      <c r="C2126">
        <v>-1.015625</v>
      </c>
      <c r="D2126">
        <v>-2.7734380000000001</v>
      </c>
      <c r="E2126">
        <v>-3.2421880000000001</v>
      </c>
      <c r="F2126">
        <v>-9.5703130000000005</v>
      </c>
      <c r="G2126">
        <v>-11.679688000000001</v>
      </c>
      <c r="H2126">
        <v>-12.03125</v>
      </c>
      <c r="I2126">
        <v>-12.5</v>
      </c>
      <c r="J2126">
        <v>-8.046875</v>
      </c>
      <c r="K2126">
        <v>-8.046875</v>
      </c>
      <c r="L2126">
        <v>-8.046875</v>
      </c>
      <c r="M2126">
        <v>-4.1796879999999996</v>
      </c>
      <c r="N2126">
        <v>-4.296875</v>
      </c>
      <c r="O2126">
        <v>-4.296875</v>
      </c>
      <c r="P2126">
        <v>-4.296875</v>
      </c>
      <c r="Q2126">
        <v>-4.296875</v>
      </c>
    </row>
    <row r="2127" spans="1:17" x14ac:dyDescent="0.3">
      <c r="A2127">
        <v>1550</v>
      </c>
      <c r="B2127">
        <v>-1.015625</v>
      </c>
      <c r="C2127">
        <v>-1.484375</v>
      </c>
      <c r="D2127">
        <v>-2.890625</v>
      </c>
      <c r="E2127">
        <v>-3.0078130000000001</v>
      </c>
      <c r="F2127">
        <v>-3.359375</v>
      </c>
      <c r="G2127">
        <v>-9.5703130000000005</v>
      </c>
      <c r="H2127">
        <v>-9.921875</v>
      </c>
      <c r="I2127">
        <v>-8.046875</v>
      </c>
      <c r="J2127">
        <v>-8.046875</v>
      </c>
      <c r="K2127">
        <v>-6.0546879999999996</v>
      </c>
      <c r="L2127">
        <v>-5</v>
      </c>
      <c r="M2127">
        <v>-5.46875</v>
      </c>
      <c r="N2127">
        <v>-4.296875</v>
      </c>
      <c r="O2127">
        <v>-4.296875</v>
      </c>
      <c r="P2127">
        <v>-4.296875</v>
      </c>
      <c r="Q2127">
        <v>-4.296875</v>
      </c>
    </row>
    <row r="2128" spans="1:17" x14ac:dyDescent="0.3">
      <c r="A2128">
        <v>1700</v>
      </c>
      <c r="B2128">
        <v>3.9063000000000001E-2</v>
      </c>
      <c r="C2128">
        <v>-1.953125</v>
      </c>
      <c r="D2128">
        <v>-1.953125</v>
      </c>
      <c r="E2128">
        <v>-1.953125</v>
      </c>
      <c r="F2128">
        <v>-2.5390630000000001</v>
      </c>
      <c r="G2128">
        <v>-6.9921879999999996</v>
      </c>
      <c r="H2128">
        <v>-8.984375</v>
      </c>
      <c r="I2128">
        <v>-8.046875</v>
      </c>
      <c r="J2128">
        <v>-6.9921879999999996</v>
      </c>
      <c r="K2128">
        <v>-6.0546879999999996</v>
      </c>
      <c r="L2128">
        <v>-6.40625</v>
      </c>
      <c r="M2128">
        <v>-7.109375</v>
      </c>
      <c r="N2128">
        <v>-5.46875</v>
      </c>
      <c r="O2128">
        <v>-5.703125</v>
      </c>
      <c r="P2128">
        <v>-5.703125</v>
      </c>
      <c r="Q2128">
        <v>-5.703125</v>
      </c>
    </row>
    <row r="2129" spans="1:17" x14ac:dyDescent="0.3">
      <c r="A2129">
        <v>1800</v>
      </c>
      <c r="B2129">
        <v>2.96875</v>
      </c>
      <c r="C2129">
        <v>-1.015625</v>
      </c>
      <c r="D2129">
        <v>-1.71875</v>
      </c>
      <c r="E2129">
        <v>-2.65625</v>
      </c>
      <c r="F2129">
        <v>-2.5390630000000001</v>
      </c>
      <c r="G2129">
        <v>-3.0078130000000001</v>
      </c>
      <c r="H2129">
        <v>-2.7734380000000001</v>
      </c>
      <c r="I2129">
        <v>-3.7109380000000001</v>
      </c>
      <c r="J2129">
        <v>-4.6484379999999996</v>
      </c>
      <c r="K2129">
        <v>-5.234375</v>
      </c>
      <c r="L2129">
        <v>-6.5234379999999996</v>
      </c>
      <c r="M2129">
        <v>-7.34375</v>
      </c>
      <c r="N2129">
        <v>-6.2890629999999996</v>
      </c>
      <c r="O2129">
        <v>-6.2890629999999996</v>
      </c>
      <c r="P2129">
        <v>-6.2890629999999996</v>
      </c>
      <c r="Q2129">
        <v>-6.2890629999999996</v>
      </c>
    </row>
    <row r="2130" spans="1:17" x14ac:dyDescent="0.3">
      <c r="A2130">
        <v>2000</v>
      </c>
      <c r="B2130">
        <v>2.96875</v>
      </c>
      <c r="C2130">
        <v>-1.015625</v>
      </c>
      <c r="D2130">
        <v>-2.3046880000000001</v>
      </c>
      <c r="E2130">
        <v>-3.125</v>
      </c>
      <c r="F2130">
        <v>-4.296875</v>
      </c>
      <c r="G2130">
        <v>-5.1171879999999996</v>
      </c>
      <c r="H2130">
        <v>-6.0546879999999996</v>
      </c>
      <c r="I2130">
        <v>-6.7578129999999996</v>
      </c>
      <c r="J2130">
        <v>-6.9921879999999996</v>
      </c>
      <c r="K2130">
        <v>-6.9921879999999996</v>
      </c>
      <c r="L2130">
        <v>-7.2265629999999996</v>
      </c>
      <c r="M2130">
        <v>-3.9453130000000001</v>
      </c>
      <c r="N2130">
        <v>-3.828125</v>
      </c>
      <c r="O2130">
        <v>-3.828125</v>
      </c>
      <c r="P2130">
        <v>-3.828125</v>
      </c>
      <c r="Q2130">
        <v>-3.828125</v>
      </c>
    </row>
    <row r="2131" spans="1:17" x14ac:dyDescent="0.3">
      <c r="A2131">
        <v>2200</v>
      </c>
      <c r="B2131">
        <v>2.96875</v>
      </c>
      <c r="C2131">
        <v>-1.015625</v>
      </c>
      <c r="D2131">
        <v>-3.7109380000000001</v>
      </c>
      <c r="E2131">
        <v>-3.9453130000000001</v>
      </c>
      <c r="F2131">
        <v>-5.1171879999999996</v>
      </c>
      <c r="G2131">
        <v>-6.40625</v>
      </c>
      <c r="H2131">
        <v>-7.8125</v>
      </c>
      <c r="I2131">
        <v>-8.75</v>
      </c>
      <c r="J2131">
        <v>-8.515625</v>
      </c>
      <c r="K2131">
        <v>-8.28125</v>
      </c>
      <c r="L2131">
        <v>-6.0546879999999996</v>
      </c>
      <c r="M2131">
        <v>-2.3046880000000001</v>
      </c>
      <c r="N2131">
        <v>-1.25</v>
      </c>
      <c r="O2131">
        <v>-2.890625</v>
      </c>
      <c r="P2131">
        <v>-2.890625</v>
      </c>
      <c r="Q2131">
        <v>-2.890625</v>
      </c>
    </row>
    <row r="2132" spans="1:17" x14ac:dyDescent="0.3">
      <c r="A2132">
        <v>2400</v>
      </c>
      <c r="B2132">
        <v>2.96875</v>
      </c>
      <c r="C2132">
        <v>-1.015625</v>
      </c>
      <c r="D2132">
        <v>-4.0625</v>
      </c>
      <c r="E2132">
        <v>-4.6484379999999996</v>
      </c>
      <c r="F2132">
        <v>-6.171875</v>
      </c>
      <c r="G2132">
        <v>-7.4609379999999996</v>
      </c>
      <c r="H2132">
        <v>-8.984375</v>
      </c>
      <c r="I2132">
        <v>-9.453125</v>
      </c>
      <c r="J2132">
        <v>-9.453125</v>
      </c>
      <c r="K2132">
        <v>-6.0546879999999996</v>
      </c>
      <c r="L2132">
        <v>-3.4765630000000001</v>
      </c>
      <c r="M2132">
        <v>2.8515630000000001</v>
      </c>
      <c r="N2132">
        <v>3.671875</v>
      </c>
      <c r="O2132">
        <v>3.5546880000000001</v>
      </c>
      <c r="P2132">
        <v>4.0234379999999996</v>
      </c>
      <c r="Q2132">
        <v>4.4921879999999996</v>
      </c>
    </row>
    <row r="2133" spans="1:17" x14ac:dyDescent="0.3">
      <c r="A2133">
        <v>2600</v>
      </c>
      <c r="B2133">
        <v>2.96875</v>
      </c>
      <c r="C2133">
        <v>-1.015625</v>
      </c>
      <c r="D2133">
        <v>-2.5390630000000001</v>
      </c>
      <c r="E2133">
        <v>-3.4765630000000001</v>
      </c>
      <c r="F2133">
        <v>-4.53125</v>
      </c>
      <c r="G2133">
        <v>-6.5234379999999996</v>
      </c>
      <c r="H2133">
        <v>-8.046875</v>
      </c>
      <c r="I2133">
        <v>-8.515625</v>
      </c>
      <c r="J2133">
        <v>-6.5234379999999996</v>
      </c>
      <c r="K2133">
        <v>-3.0078130000000001</v>
      </c>
      <c r="L2133">
        <v>2.1484380000000001</v>
      </c>
      <c r="M2133">
        <v>2.03125</v>
      </c>
      <c r="N2133">
        <v>6.484375</v>
      </c>
      <c r="O2133">
        <v>5.546875</v>
      </c>
      <c r="P2133">
        <v>6.484375</v>
      </c>
      <c r="Q2133">
        <v>7.5390629999999996</v>
      </c>
    </row>
    <row r="2134" spans="1:17" x14ac:dyDescent="0.3">
      <c r="A2134">
        <v>2800</v>
      </c>
      <c r="B2134">
        <v>2.96875</v>
      </c>
      <c r="C2134">
        <v>-1.015625</v>
      </c>
      <c r="D2134">
        <v>-1.953125</v>
      </c>
      <c r="E2134">
        <v>-3.828125</v>
      </c>
      <c r="F2134">
        <v>-4.53125</v>
      </c>
      <c r="G2134">
        <v>-6.0546879999999996</v>
      </c>
      <c r="H2134">
        <v>-7.2265629999999996</v>
      </c>
      <c r="I2134">
        <v>-6.9921879999999996</v>
      </c>
      <c r="J2134">
        <v>-3.9453130000000001</v>
      </c>
      <c r="K2134">
        <v>3.9063000000000001E-2</v>
      </c>
      <c r="L2134">
        <v>4.375</v>
      </c>
      <c r="M2134">
        <v>6.953125</v>
      </c>
      <c r="N2134">
        <v>6.015625</v>
      </c>
      <c r="O2134">
        <v>8.9453130000000005</v>
      </c>
      <c r="P2134">
        <v>9.6484380000000005</v>
      </c>
      <c r="Q2134">
        <v>9.6484380000000005</v>
      </c>
    </row>
    <row r="2135" spans="1:17" x14ac:dyDescent="0.3">
      <c r="A2135">
        <v>2900</v>
      </c>
      <c r="B2135">
        <v>2.96875</v>
      </c>
      <c r="C2135">
        <v>-1.015625</v>
      </c>
      <c r="D2135">
        <v>-1.015625</v>
      </c>
      <c r="E2135">
        <v>-1.484375</v>
      </c>
      <c r="F2135">
        <v>-3.0078130000000001</v>
      </c>
      <c r="G2135">
        <v>-5</v>
      </c>
      <c r="H2135">
        <v>-6.0546879999999996</v>
      </c>
      <c r="I2135">
        <v>-6.0546879999999996</v>
      </c>
      <c r="J2135">
        <v>-2.421875</v>
      </c>
      <c r="K2135">
        <v>1.5625</v>
      </c>
      <c r="L2135">
        <v>6.484375</v>
      </c>
      <c r="M2135">
        <v>10</v>
      </c>
      <c r="N2135">
        <v>11.054688000000001</v>
      </c>
      <c r="O2135">
        <v>11.054688000000001</v>
      </c>
      <c r="P2135">
        <v>11.40625</v>
      </c>
      <c r="Q2135">
        <v>11.523438000000001</v>
      </c>
    </row>
    <row r="2136" spans="1:17" x14ac:dyDescent="0.3">
      <c r="A2136">
        <v>3000</v>
      </c>
      <c r="B2136">
        <v>2.96875</v>
      </c>
      <c r="C2136">
        <v>3.9063000000000001E-2</v>
      </c>
      <c r="D2136">
        <v>3.9063000000000001E-2</v>
      </c>
      <c r="E2136">
        <v>3.9063000000000001E-2</v>
      </c>
      <c r="F2136">
        <v>-1.484375</v>
      </c>
      <c r="G2136">
        <v>-2.5390630000000001</v>
      </c>
      <c r="H2136">
        <v>-5.234375</v>
      </c>
      <c r="I2136">
        <v>-4.6484379999999996</v>
      </c>
      <c r="J2136">
        <v>-1.1328130000000001</v>
      </c>
      <c r="K2136">
        <v>5.546875</v>
      </c>
      <c r="L2136">
        <v>9.0625</v>
      </c>
      <c r="M2136">
        <v>10</v>
      </c>
      <c r="N2136">
        <v>11.054688000000001</v>
      </c>
      <c r="O2136">
        <v>11.054688000000001</v>
      </c>
      <c r="P2136">
        <v>11.40625</v>
      </c>
      <c r="Q2136">
        <v>11.523438000000001</v>
      </c>
    </row>
    <row r="2137" spans="1:17" x14ac:dyDescent="0.3">
      <c r="A2137">
        <v>3200</v>
      </c>
      <c r="B2137">
        <v>4.9609379999999996</v>
      </c>
      <c r="C2137">
        <v>2.03125</v>
      </c>
      <c r="D2137">
        <v>3.9063000000000001E-2</v>
      </c>
      <c r="E2137">
        <v>3.9063000000000001E-2</v>
      </c>
      <c r="F2137">
        <v>-1.953125</v>
      </c>
      <c r="G2137">
        <v>-1.484375</v>
      </c>
      <c r="H2137">
        <v>-3.9453130000000001</v>
      </c>
      <c r="I2137">
        <v>-3.7109380000000001</v>
      </c>
      <c r="J2137">
        <v>3.9063000000000001E-2</v>
      </c>
      <c r="K2137">
        <v>6.3671879999999996</v>
      </c>
      <c r="L2137">
        <v>10</v>
      </c>
      <c r="M2137">
        <v>11.054688000000001</v>
      </c>
      <c r="N2137">
        <v>11.054688000000001</v>
      </c>
      <c r="O2137">
        <v>11.054688000000001</v>
      </c>
      <c r="P2137">
        <v>11.40625</v>
      </c>
      <c r="Q2137">
        <v>11.523438000000001</v>
      </c>
    </row>
    <row r="2138" spans="1:17" x14ac:dyDescent="0.3">
      <c r="A2138">
        <v>3300</v>
      </c>
      <c r="B2138">
        <v>4.9609379999999996</v>
      </c>
      <c r="C2138">
        <v>2.03125</v>
      </c>
      <c r="D2138">
        <v>3.9063000000000001E-2</v>
      </c>
      <c r="E2138">
        <v>3.9063000000000001E-2</v>
      </c>
      <c r="F2138">
        <v>-1.953125</v>
      </c>
      <c r="G2138">
        <v>-1.484375</v>
      </c>
      <c r="H2138">
        <v>3.9063000000000001E-2</v>
      </c>
      <c r="I2138">
        <v>3.9063000000000001E-2</v>
      </c>
      <c r="J2138">
        <v>1.4453130000000001</v>
      </c>
      <c r="K2138">
        <v>3.4375</v>
      </c>
      <c r="L2138">
        <v>5.6640629999999996</v>
      </c>
      <c r="M2138">
        <v>11.054688000000001</v>
      </c>
      <c r="N2138">
        <v>11.054688000000001</v>
      </c>
      <c r="O2138">
        <v>11.054688000000001</v>
      </c>
      <c r="P2138">
        <v>11.40625</v>
      </c>
      <c r="Q2138">
        <v>11.523438000000001</v>
      </c>
    </row>
    <row r="2139" spans="1:17" x14ac:dyDescent="0.3">
      <c r="A2139">
        <v>3500</v>
      </c>
      <c r="B2139">
        <v>4.9609379999999996</v>
      </c>
      <c r="C2139">
        <v>2.03125</v>
      </c>
      <c r="D2139">
        <v>3.9063000000000001E-2</v>
      </c>
      <c r="E2139">
        <v>3.9063000000000001E-2</v>
      </c>
      <c r="F2139">
        <v>-1.953125</v>
      </c>
      <c r="G2139">
        <v>-1.484375</v>
      </c>
      <c r="H2139">
        <v>2.03125</v>
      </c>
      <c r="I2139">
        <v>2.03125</v>
      </c>
      <c r="J2139">
        <v>2.03125</v>
      </c>
      <c r="K2139">
        <v>3.4375</v>
      </c>
      <c r="L2139">
        <v>5.6640629999999996</v>
      </c>
      <c r="M2139">
        <v>11.054688000000001</v>
      </c>
      <c r="N2139">
        <v>11.054688000000001</v>
      </c>
      <c r="O2139">
        <v>11.054688000000001</v>
      </c>
      <c r="P2139">
        <v>11.40625</v>
      </c>
      <c r="Q2139">
        <v>11.523438000000001</v>
      </c>
    </row>
    <row r="2141" spans="1:17" x14ac:dyDescent="0.3">
      <c r="A2141" t="s">
        <v>238</v>
      </c>
      <c r="B2141" t="s">
        <v>239</v>
      </c>
    </row>
    <row r="2142" spans="1:17" x14ac:dyDescent="0.3">
      <c r="A2142" t="s">
        <v>3</v>
      </c>
      <c r="B2142" t="s">
        <v>6</v>
      </c>
    </row>
    <row r="2143" spans="1:17" x14ac:dyDescent="0.3">
      <c r="A2143">
        <v>1</v>
      </c>
      <c r="B2143">
        <v>650</v>
      </c>
    </row>
    <row r="2144" spans="1:17" x14ac:dyDescent="0.3">
      <c r="A2144">
        <v>2</v>
      </c>
      <c r="B2144">
        <v>1000</v>
      </c>
    </row>
    <row r="2145" spans="1:2" x14ac:dyDescent="0.3">
      <c r="A2145">
        <v>3</v>
      </c>
      <c r="B2145">
        <v>1200</v>
      </c>
    </row>
    <row r="2146" spans="1:2" x14ac:dyDescent="0.3">
      <c r="A2146">
        <v>4</v>
      </c>
      <c r="B2146">
        <v>1400</v>
      </c>
    </row>
    <row r="2147" spans="1:2" x14ac:dyDescent="0.3">
      <c r="A2147">
        <v>5</v>
      </c>
      <c r="B2147">
        <v>1600</v>
      </c>
    </row>
    <row r="2148" spans="1:2" x14ac:dyDescent="0.3">
      <c r="A2148">
        <v>6</v>
      </c>
      <c r="B2148">
        <v>1800</v>
      </c>
    </row>
    <row r="2149" spans="1:2" x14ac:dyDescent="0.3">
      <c r="A2149">
        <v>7</v>
      </c>
      <c r="B2149">
        <v>2000</v>
      </c>
    </row>
    <row r="2150" spans="1:2" x14ac:dyDescent="0.3">
      <c r="A2150">
        <v>8</v>
      </c>
      <c r="B2150">
        <v>2200</v>
      </c>
    </row>
    <row r="2151" spans="1:2" x14ac:dyDescent="0.3">
      <c r="A2151">
        <v>9</v>
      </c>
      <c r="B2151">
        <v>2400</v>
      </c>
    </row>
    <row r="2152" spans="1:2" x14ac:dyDescent="0.3">
      <c r="A2152">
        <v>10</v>
      </c>
      <c r="B2152">
        <v>2600</v>
      </c>
    </row>
    <row r="2153" spans="1:2" x14ac:dyDescent="0.3">
      <c r="A2153">
        <v>11</v>
      </c>
      <c r="B2153">
        <v>2800</v>
      </c>
    </row>
    <row r="2154" spans="1:2" x14ac:dyDescent="0.3">
      <c r="A2154">
        <v>12</v>
      </c>
      <c r="B2154">
        <v>3000</v>
      </c>
    </row>
    <row r="2155" spans="1:2" x14ac:dyDescent="0.3">
      <c r="A2155">
        <v>13</v>
      </c>
      <c r="B2155">
        <v>3200</v>
      </c>
    </row>
    <row r="2157" spans="1:2" x14ac:dyDescent="0.3">
      <c r="A2157" t="s">
        <v>240</v>
      </c>
      <c r="B2157" t="s">
        <v>241</v>
      </c>
    </row>
    <row r="2158" spans="1:2" x14ac:dyDescent="0.3">
      <c r="A2158" t="s">
        <v>3</v>
      </c>
      <c r="B2158" t="s">
        <v>16</v>
      </c>
    </row>
    <row r="2159" spans="1:2" x14ac:dyDescent="0.3">
      <c r="A2159">
        <v>1</v>
      </c>
      <c r="B2159">
        <v>0</v>
      </c>
    </row>
    <row r="2160" spans="1:2" x14ac:dyDescent="0.3">
      <c r="A2160">
        <v>2</v>
      </c>
      <c r="B2160">
        <v>11.005435</v>
      </c>
    </row>
    <row r="2161" spans="1:12" x14ac:dyDescent="0.3">
      <c r="A2161">
        <v>3</v>
      </c>
      <c r="B2161">
        <v>22.010870000000001</v>
      </c>
    </row>
    <row r="2162" spans="1:12" x14ac:dyDescent="0.3">
      <c r="A2162">
        <v>4</v>
      </c>
      <c r="B2162">
        <v>31.997282999999999</v>
      </c>
    </row>
    <row r="2163" spans="1:12" x14ac:dyDescent="0.3">
      <c r="A2163">
        <v>5</v>
      </c>
      <c r="B2163">
        <v>43.002718000000002</v>
      </c>
    </row>
    <row r="2164" spans="1:12" x14ac:dyDescent="0.3">
      <c r="A2164">
        <v>6</v>
      </c>
      <c r="B2164">
        <v>54.008153</v>
      </c>
    </row>
    <row r="2165" spans="1:12" x14ac:dyDescent="0.3">
      <c r="A2165">
        <v>7</v>
      </c>
      <c r="B2165">
        <v>65.013587999999999</v>
      </c>
    </row>
    <row r="2166" spans="1:12" x14ac:dyDescent="0.3">
      <c r="A2166">
        <v>8</v>
      </c>
      <c r="B2166">
        <v>76.019023000000004</v>
      </c>
    </row>
    <row r="2167" spans="1:12" x14ac:dyDescent="0.3">
      <c r="A2167">
        <v>9</v>
      </c>
      <c r="B2167">
        <v>83.016306</v>
      </c>
    </row>
    <row r="2168" spans="1:12" x14ac:dyDescent="0.3">
      <c r="A2168">
        <v>10</v>
      </c>
      <c r="B2168">
        <v>94.972828000000007</v>
      </c>
    </row>
    <row r="2169" spans="1:12" x14ac:dyDescent="0.3">
      <c r="A2169">
        <v>11</v>
      </c>
      <c r="B2169">
        <v>115.013589</v>
      </c>
    </row>
    <row r="2171" spans="1:12" x14ac:dyDescent="0.3">
      <c r="A2171" t="s">
        <v>242</v>
      </c>
      <c r="B2171" t="s">
        <v>243</v>
      </c>
    </row>
    <row r="2172" spans="1:12" x14ac:dyDescent="0.3">
      <c r="B2172" t="s">
        <v>26</v>
      </c>
    </row>
    <row r="2173" spans="1:12" x14ac:dyDescent="0.3">
      <c r="A2173" t="s">
        <v>22</v>
      </c>
      <c r="B2173">
        <v>0</v>
      </c>
      <c r="C2173">
        <v>11</v>
      </c>
      <c r="D2173">
        <v>22</v>
      </c>
      <c r="E2173">
        <v>32</v>
      </c>
      <c r="F2173">
        <v>43</v>
      </c>
      <c r="G2173">
        <v>54</v>
      </c>
      <c r="H2173">
        <v>65</v>
      </c>
      <c r="I2173">
        <v>76</v>
      </c>
      <c r="J2173">
        <v>83</v>
      </c>
      <c r="K2173">
        <v>95</v>
      </c>
      <c r="L2173">
        <v>115</v>
      </c>
    </row>
    <row r="2174" spans="1:12" x14ac:dyDescent="0.3">
      <c r="A2174">
        <v>650</v>
      </c>
      <c r="B2174">
        <v>4.9609379999999996</v>
      </c>
      <c r="C2174">
        <v>4.9609379999999996</v>
      </c>
      <c r="D2174">
        <v>4.9609379999999996</v>
      </c>
      <c r="E2174">
        <v>4.9609379999999996</v>
      </c>
      <c r="F2174">
        <v>4.9609379999999996</v>
      </c>
      <c r="G2174">
        <v>2.96875</v>
      </c>
      <c r="H2174">
        <v>1.4453130000000001</v>
      </c>
      <c r="I2174">
        <v>3.9063000000000001E-2</v>
      </c>
      <c r="J2174">
        <v>3.9063000000000001E-2</v>
      </c>
      <c r="K2174">
        <v>3.9063000000000001E-2</v>
      </c>
      <c r="L2174">
        <v>3.9063000000000001E-2</v>
      </c>
    </row>
    <row r="2175" spans="1:12" x14ac:dyDescent="0.3">
      <c r="A2175">
        <v>1000</v>
      </c>
      <c r="B2175">
        <v>4.9609379999999996</v>
      </c>
      <c r="C2175">
        <v>4.9609379999999996</v>
      </c>
      <c r="D2175">
        <v>4.9609379999999996</v>
      </c>
      <c r="E2175">
        <v>4.9609379999999996</v>
      </c>
      <c r="F2175">
        <v>4.9609379999999996</v>
      </c>
      <c r="G2175">
        <v>2.96875</v>
      </c>
      <c r="H2175">
        <v>1.4453130000000001</v>
      </c>
      <c r="I2175">
        <v>3.9063000000000001E-2</v>
      </c>
      <c r="J2175">
        <v>3.9063000000000001E-2</v>
      </c>
      <c r="K2175">
        <v>3.9063000000000001E-2</v>
      </c>
      <c r="L2175">
        <v>3.9063000000000001E-2</v>
      </c>
    </row>
    <row r="2176" spans="1:12" x14ac:dyDescent="0.3">
      <c r="A2176">
        <v>1200</v>
      </c>
      <c r="B2176">
        <v>4.9609379999999996</v>
      </c>
      <c r="C2176">
        <v>4.9609379999999996</v>
      </c>
      <c r="D2176">
        <v>4.9609379999999996</v>
      </c>
      <c r="E2176">
        <v>4.9609379999999996</v>
      </c>
      <c r="F2176">
        <v>4.9609379999999996</v>
      </c>
      <c r="G2176">
        <v>2.96875</v>
      </c>
      <c r="H2176">
        <v>1.4453130000000001</v>
      </c>
      <c r="I2176">
        <v>3.9063000000000001E-2</v>
      </c>
      <c r="J2176">
        <v>3.9063000000000001E-2</v>
      </c>
      <c r="K2176">
        <v>3.9063000000000001E-2</v>
      </c>
      <c r="L2176">
        <v>3.9063000000000001E-2</v>
      </c>
    </row>
    <row r="2177" spans="1:12" x14ac:dyDescent="0.3">
      <c r="A2177">
        <v>1400</v>
      </c>
      <c r="B2177">
        <v>4.9609379999999996</v>
      </c>
      <c r="C2177">
        <v>4.9609379999999996</v>
      </c>
      <c r="D2177">
        <v>4.9609379999999996</v>
      </c>
      <c r="E2177">
        <v>4.9609379999999996</v>
      </c>
      <c r="F2177">
        <v>4.9609379999999996</v>
      </c>
      <c r="G2177">
        <v>4.0234379999999996</v>
      </c>
      <c r="H2177">
        <v>2.03125</v>
      </c>
      <c r="I2177">
        <v>2.03125</v>
      </c>
      <c r="J2177">
        <v>0.97656299999999996</v>
      </c>
      <c r="K2177">
        <v>0.97656299999999996</v>
      </c>
      <c r="L2177">
        <v>3.9063000000000001E-2</v>
      </c>
    </row>
    <row r="2178" spans="1:12" x14ac:dyDescent="0.3">
      <c r="A2178">
        <v>1600</v>
      </c>
      <c r="B2178">
        <v>4.9609379999999996</v>
      </c>
      <c r="C2178">
        <v>4.9609379999999996</v>
      </c>
      <c r="D2178">
        <v>4.9609379999999996</v>
      </c>
      <c r="E2178">
        <v>4.9609379999999996</v>
      </c>
      <c r="F2178">
        <v>4.0234379999999996</v>
      </c>
      <c r="G2178">
        <v>4.0234379999999996</v>
      </c>
      <c r="H2178">
        <v>2.03125</v>
      </c>
      <c r="I2178">
        <v>2.03125</v>
      </c>
      <c r="J2178">
        <v>0.97656299999999996</v>
      </c>
      <c r="K2178">
        <v>0.97656299999999996</v>
      </c>
      <c r="L2178">
        <v>0.97656299999999996</v>
      </c>
    </row>
    <row r="2179" spans="1:12" x14ac:dyDescent="0.3">
      <c r="A2179">
        <v>1800</v>
      </c>
      <c r="B2179">
        <v>4.9609379999999996</v>
      </c>
      <c r="C2179">
        <v>4.9609379999999996</v>
      </c>
      <c r="D2179">
        <v>4.9609379999999996</v>
      </c>
      <c r="E2179">
        <v>4.9609379999999996</v>
      </c>
      <c r="F2179">
        <v>4.0234379999999996</v>
      </c>
      <c r="G2179">
        <v>4.0234379999999996</v>
      </c>
      <c r="H2179">
        <v>2.03125</v>
      </c>
      <c r="I2179">
        <v>2.03125</v>
      </c>
      <c r="J2179">
        <v>2.03125</v>
      </c>
      <c r="K2179">
        <v>0.97656299999999996</v>
      </c>
      <c r="L2179">
        <v>0.97656299999999996</v>
      </c>
    </row>
    <row r="2180" spans="1:12" x14ac:dyDescent="0.3">
      <c r="A2180">
        <v>2000</v>
      </c>
      <c r="B2180">
        <v>4.9609379999999996</v>
      </c>
      <c r="C2180">
        <v>4.9609379999999996</v>
      </c>
      <c r="D2180">
        <v>4.9609379999999996</v>
      </c>
      <c r="E2180">
        <v>4.9609379999999996</v>
      </c>
      <c r="F2180">
        <v>4.0234379999999996</v>
      </c>
      <c r="G2180">
        <v>4.0234379999999996</v>
      </c>
      <c r="H2180">
        <v>2.03125</v>
      </c>
      <c r="I2180">
        <v>2.03125</v>
      </c>
      <c r="J2180">
        <v>2.03125</v>
      </c>
      <c r="K2180">
        <v>0.97656299999999996</v>
      </c>
      <c r="L2180">
        <v>0.97656299999999996</v>
      </c>
    </row>
    <row r="2181" spans="1:12" x14ac:dyDescent="0.3">
      <c r="A2181">
        <v>2200</v>
      </c>
      <c r="B2181">
        <v>4.9609379999999996</v>
      </c>
      <c r="C2181">
        <v>4.9609379999999996</v>
      </c>
      <c r="D2181">
        <v>4.9609379999999996</v>
      </c>
      <c r="E2181">
        <v>4.9609379999999996</v>
      </c>
      <c r="F2181">
        <v>4.0234379999999996</v>
      </c>
      <c r="G2181">
        <v>4.0234379999999996</v>
      </c>
      <c r="H2181">
        <v>2.96875</v>
      </c>
      <c r="I2181">
        <v>2.03125</v>
      </c>
      <c r="J2181">
        <v>2.03125</v>
      </c>
      <c r="K2181">
        <v>0.97656299999999996</v>
      </c>
      <c r="L2181">
        <v>0.97656299999999996</v>
      </c>
    </row>
    <row r="2182" spans="1:12" x14ac:dyDescent="0.3">
      <c r="A2182">
        <v>2400</v>
      </c>
      <c r="B2182">
        <v>4.9609379999999996</v>
      </c>
      <c r="C2182">
        <v>4.9609379999999996</v>
      </c>
      <c r="D2182">
        <v>4.9609379999999996</v>
      </c>
      <c r="E2182">
        <v>4.9609379999999996</v>
      </c>
      <c r="F2182">
        <v>4.0234379999999996</v>
      </c>
      <c r="G2182">
        <v>4.0234379999999996</v>
      </c>
      <c r="H2182">
        <v>2.96875</v>
      </c>
      <c r="I2182">
        <v>2.96875</v>
      </c>
      <c r="J2182">
        <v>2.03125</v>
      </c>
      <c r="K2182">
        <v>0.97656299999999996</v>
      </c>
      <c r="L2182">
        <v>0.97656299999999996</v>
      </c>
    </row>
    <row r="2183" spans="1:12" x14ac:dyDescent="0.3">
      <c r="A2183">
        <v>2600</v>
      </c>
      <c r="B2183">
        <v>4.9609379999999996</v>
      </c>
      <c r="C2183">
        <v>4.9609379999999996</v>
      </c>
      <c r="D2183">
        <v>4.9609379999999996</v>
      </c>
      <c r="E2183">
        <v>4.9609379999999996</v>
      </c>
      <c r="F2183">
        <v>4.9609379999999996</v>
      </c>
      <c r="G2183">
        <v>4.9609379999999996</v>
      </c>
      <c r="H2183">
        <v>4.0234379999999996</v>
      </c>
      <c r="I2183">
        <v>2.96875</v>
      </c>
      <c r="J2183">
        <v>2.03125</v>
      </c>
      <c r="K2183">
        <v>0.97656299999999996</v>
      </c>
      <c r="L2183">
        <v>0.97656299999999996</v>
      </c>
    </row>
    <row r="2184" spans="1:12" x14ac:dyDescent="0.3">
      <c r="A2184">
        <v>2800</v>
      </c>
      <c r="B2184">
        <v>4.9609379999999996</v>
      </c>
      <c r="C2184">
        <v>4.9609379999999996</v>
      </c>
      <c r="D2184">
        <v>4.9609379999999996</v>
      </c>
      <c r="E2184">
        <v>4.9609379999999996</v>
      </c>
      <c r="F2184">
        <v>4.9609379999999996</v>
      </c>
      <c r="G2184">
        <v>4.9609379999999996</v>
      </c>
      <c r="H2184">
        <v>4.9609379999999996</v>
      </c>
      <c r="I2184">
        <v>4.0234379999999996</v>
      </c>
      <c r="J2184">
        <v>2.03125</v>
      </c>
      <c r="K2184">
        <v>2.03125</v>
      </c>
      <c r="L2184">
        <v>0.97656299999999996</v>
      </c>
    </row>
    <row r="2185" spans="1:12" x14ac:dyDescent="0.3">
      <c r="A2185">
        <v>3000</v>
      </c>
      <c r="B2185">
        <v>6.015625</v>
      </c>
      <c r="C2185">
        <v>6.015625</v>
      </c>
      <c r="D2185">
        <v>6.015625</v>
      </c>
      <c r="E2185">
        <v>4.9609379999999996</v>
      </c>
      <c r="F2185">
        <v>4.9609379999999996</v>
      </c>
      <c r="G2185">
        <v>4.9609379999999996</v>
      </c>
      <c r="H2185">
        <v>4.9609379999999996</v>
      </c>
      <c r="I2185">
        <v>4.9609379999999996</v>
      </c>
      <c r="J2185">
        <v>2.03125</v>
      </c>
      <c r="K2185">
        <v>2.03125</v>
      </c>
      <c r="L2185">
        <v>0.97656299999999996</v>
      </c>
    </row>
    <row r="2186" spans="1:12" x14ac:dyDescent="0.3">
      <c r="A2186">
        <v>3200</v>
      </c>
      <c r="B2186">
        <v>6.015625</v>
      </c>
      <c r="C2186">
        <v>6.015625</v>
      </c>
      <c r="D2186">
        <v>6.015625</v>
      </c>
      <c r="E2186">
        <v>6.015625</v>
      </c>
      <c r="F2186">
        <v>6.015625</v>
      </c>
      <c r="G2186">
        <v>6.015625</v>
      </c>
      <c r="H2186">
        <v>6.015625</v>
      </c>
      <c r="I2186">
        <v>8.0078130000000005</v>
      </c>
      <c r="J2186">
        <v>4.9609379999999996</v>
      </c>
      <c r="K2186">
        <v>2.03125</v>
      </c>
      <c r="L2186">
        <v>0.97656299999999996</v>
      </c>
    </row>
    <row r="2188" spans="1:12" x14ac:dyDescent="0.3">
      <c r="A2188" t="s">
        <v>244</v>
      </c>
      <c r="B2188" t="s">
        <v>245</v>
      </c>
    </row>
    <row r="2189" spans="1:12" x14ac:dyDescent="0.3">
      <c r="A2189" t="s">
        <v>3</v>
      </c>
      <c r="B2189" t="s">
        <v>69</v>
      </c>
    </row>
    <row r="2190" spans="1:12" x14ac:dyDescent="0.3">
      <c r="A2190">
        <v>1</v>
      </c>
      <c r="B2190">
        <v>-19.86</v>
      </c>
    </row>
    <row r="2191" spans="1:12" x14ac:dyDescent="0.3">
      <c r="A2191">
        <v>2</v>
      </c>
      <c r="B2191">
        <v>0.14000000000000001</v>
      </c>
    </row>
    <row r="2192" spans="1:12" x14ac:dyDescent="0.3">
      <c r="A2192">
        <v>3</v>
      </c>
      <c r="B2192">
        <v>15.14</v>
      </c>
    </row>
    <row r="2193" spans="1:2" x14ac:dyDescent="0.3">
      <c r="A2193">
        <v>4</v>
      </c>
      <c r="B2193">
        <v>30.14</v>
      </c>
    </row>
    <row r="2194" spans="1:2" x14ac:dyDescent="0.3">
      <c r="A2194">
        <v>5</v>
      </c>
      <c r="B2194">
        <v>90.14</v>
      </c>
    </row>
    <row r="2195" spans="1:2" x14ac:dyDescent="0.3">
      <c r="A2195">
        <v>6</v>
      </c>
      <c r="B2195">
        <v>100.14</v>
      </c>
    </row>
    <row r="2196" spans="1:2" x14ac:dyDescent="0.3">
      <c r="A2196">
        <v>7</v>
      </c>
      <c r="B2196">
        <v>130.13999999999999</v>
      </c>
    </row>
    <row r="2197" spans="1:2" x14ac:dyDescent="0.3">
      <c r="A2197">
        <v>8</v>
      </c>
      <c r="B2197">
        <v>160.13999999999999</v>
      </c>
    </row>
    <row r="2199" spans="1:2" x14ac:dyDescent="0.3">
      <c r="A2199" t="s">
        <v>246</v>
      </c>
      <c r="B2199" t="s">
        <v>247</v>
      </c>
    </row>
    <row r="2200" spans="1:2" x14ac:dyDescent="0.3">
      <c r="A2200" t="s">
        <v>3</v>
      </c>
      <c r="B2200" t="s">
        <v>69</v>
      </c>
    </row>
    <row r="2201" spans="1:2" x14ac:dyDescent="0.3">
      <c r="A2201">
        <v>1</v>
      </c>
      <c r="B2201">
        <v>-19.86</v>
      </c>
    </row>
    <row r="2202" spans="1:2" x14ac:dyDescent="0.3">
      <c r="A2202">
        <v>2</v>
      </c>
      <c r="B2202">
        <v>-9.86</v>
      </c>
    </row>
    <row r="2203" spans="1:2" x14ac:dyDescent="0.3">
      <c r="A2203">
        <v>3</v>
      </c>
      <c r="B2203">
        <v>0.14000000000000001</v>
      </c>
    </row>
    <row r="2204" spans="1:2" x14ac:dyDescent="0.3">
      <c r="A2204">
        <v>4</v>
      </c>
      <c r="B2204">
        <v>20.14</v>
      </c>
    </row>
    <row r="2205" spans="1:2" x14ac:dyDescent="0.3">
      <c r="A2205">
        <v>5</v>
      </c>
      <c r="B2205">
        <v>60.14</v>
      </c>
    </row>
    <row r="2206" spans="1:2" x14ac:dyDescent="0.3">
      <c r="A2206">
        <v>6</v>
      </c>
      <c r="B2206">
        <v>70.14</v>
      </c>
    </row>
    <row r="2207" spans="1:2" x14ac:dyDescent="0.3">
      <c r="A2207">
        <v>7</v>
      </c>
      <c r="B2207">
        <v>80.14</v>
      </c>
    </row>
    <row r="2208" spans="1:2" x14ac:dyDescent="0.3">
      <c r="A2208">
        <v>8</v>
      </c>
      <c r="B2208">
        <v>90.14</v>
      </c>
    </row>
    <row r="2210" spans="1:9" x14ac:dyDescent="0.3">
      <c r="A2210" t="s">
        <v>248</v>
      </c>
      <c r="B2210" t="s">
        <v>249</v>
      </c>
    </row>
    <row r="2211" spans="1:9" x14ac:dyDescent="0.3">
      <c r="B2211" t="s">
        <v>74</v>
      </c>
    </row>
    <row r="2212" spans="1:9" x14ac:dyDescent="0.3">
      <c r="A2212" t="s">
        <v>75</v>
      </c>
      <c r="B2212">
        <v>-20</v>
      </c>
      <c r="C2212">
        <v>-10</v>
      </c>
      <c r="D2212">
        <v>0</v>
      </c>
      <c r="E2212">
        <v>20</v>
      </c>
      <c r="F2212">
        <v>60</v>
      </c>
      <c r="G2212">
        <v>70</v>
      </c>
      <c r="H2212">
        <v>80</v>
      </c>
      <c r="I2212">
        <v>90</v>
      </c>
    </row>
    <row r="2213" spans="1:9" x14ac:dyDescent="0.3">
      <c r="A2213">
        <v>-20</v>
      </c>
      <c r="B2213">
        <v>1.0000020000000001</v>
      </c>
      <c r="C2213">
        <v>1.0000020000000001</v>
      </c>
      <c r="D2213">
        <v>1.0000020000000001</v>
      </c>
      <c r="E2213">
        <v>1.0000020000000001</v>
      </c>
      <c r="F2213">
        <v>1.0000020000000001</v>
      </c>
      <c r="G2213">
        <v>1.0000020000000001</v>
      </c>
      <c r="H2213">
        <v>1.0000020000000001</v>
      </c>
      <c r="I2213">
        <v>0.80005000000000004</v>
      </c>
    </row>
    <row r="2214" spans="1:9" x14ac:dyDescent="0.3">
      <c r="A2214">
        <v>0</v>
      </c>
      <c r="B2214">
        <v>1.0000020000000001</v>
      </c>
      <c r="C2214">
        <v>1.0000020000000001</v>
      </c>
      <c r="D2214">
        <v>0.91992300000000005</v>
      </c>
      <c r="E2214">
        <v>0.91992300000000005</v>
      </c>
      <c r="F2214">
        <v>0.91992300000000005</v>
      </c>
      <c r="G2214">
        <v>0.89990400000000004</v>
      </c>
      <c r="H2214">
        <v>0.89990400000000004</v>
      </c>
      <c r="I2214">
        <v>0.80005000000000004</v>
      </c>
    </row>
    <row r="2215" spans="1:9" x14ac:dyDescent="0.3">
      <c r="A2215">
        <v>15</v>
      </c>
      <c r="B2215">
        <v>0.96997199999999995</v>
      </c>
      <c r="C2215">
        <v>0.94995300000000005</v>
      </c>
      <c r="D2215">
        <v>0.88989399999999996</v>
      </c>
      <c r="E2215">
        <v>0.88989399999999996</v>
      </c>
      <c r="F2215">
        <v>0.88989399999999996</v>
      </c>
      <c r="G2215">
        <v>0.82006999999999997</v>
      </c>
      <c r="H2215">
        <v>0.80005000000000004</v>
      </c>
      <c r="I2215">
        <v>0.69995200000000002</v>
      </c>
    </row>
    <row r="2216" spans="1:9" x14ac:dyDescent="0.3">
      <c r="A2216">
        <v>30</v>
      </c>
      <c r="B2216">
        <v>0.94995300000000005</v>
      </c>
      <c r="C2216">
        <v>0.91992300000000005</v>
      </c>
      <c r="D2216">
        <v>0.86010900000000001</v>
      </c>
      <c r="E2216">
        <v>0.78003</v>
      </c>
      <c r="F2216">
        <v>0.75000100000000003</v>
      </c>
      <c r="G2216">
        <v>0.75000100000000003</v>
      </c>
      <c r="H2216">
        <v>0.75000100000000003</v>
      </c>
      <c r="I2216">
        <v>0.67993300000000001</v>
      </c>
    </row>
    <row r="2217" spans="1:9" x14ac:dyDescent="0.3">
      <c r="A2217">
        <v>90</v>
      </c>
      <c r="B2217">
        <v>0.92993300000000001</v>
      </c>
      <c r="C2217">
        <v>0.89990400000000004</v>
      </c>
      <c r="D2217">
        <v>0.82006999999999997</v>
      </c>
      <c r="E2217">
        <v>0.75000100000000003</v>
      </c>
      <c r="F2217">
        <v>0.71997199999999995</v>
      </c>
      <c r="G2217">
        <v>0.69995200000000002</v>
      </c>
      <c r="H2217">
        <v>0.69995200000000002</v>
      </c>
      <c r="I2217">
        <v>0.64990300000000001</v>
      </c>
    </row>
    <row r="2218" spans="1:9" x14ac:dyDescent="0.3">
      <c r="A2218">
        <v>100</v>
      </c>
      <c r="B2218">
        <v>0.91992300000000005</v>
      </c>
      <c r="C2218">
        <v>0.85009900000000005</v>
      </c>
      <c r="D2218">
        <v>0.78003</v>
      </c>
      <c r="E2218">
        <v>0.72998200000000002</v>
      </c>
      <c r="F2218">
        <v>0.69995200000000002</v>
      </c>
      <c r="G2218">
        <v>0.60009900000000005</v>
      </c>
      <c r="H2218">
        <v>0.55005000000000004</v>
      </c>
      <c r="I2218">
        <v>0.50000100000000003</v>
      </c>
    </row>
    <row r="2219" spans="1:9" x14ac:dyDescent="0.3">
      <c r="A2219">
        <v>130</v>
      </c>
      <c r="B2219">
        <v>0.88989399999999996</v>
      </c>
      <c r="C2219">
        <v>0.78003</v>
      </c>
      <c r="D2219">
        <v>0.69995200000000002</v>
      </c>
      <c r="E2219">
        <v>0.65991299999999997</v>
      </c>
      <c r="F2219">
        <v>0.64990300000000001</v>
      </c>
      <c r="G2219">
        <v>0.50000100000000003</v>
      </c>
      <c r="H2219">
        <v>0.50000100000000003</v>
      </c>
      <c r="I2219">
        <v>0.39990300000000001</v>
      </c>
    </row>
    <row r="2220" spans="1:9" x14ac:dyDescent="0.3">
      <c r="A2220">
        <v>160</v>
      </c>
      <c r="B2220">
        <v>0.82006999999999997</v>
      </c>
      <c r="C2220">
        <v>0.71997199999999995</v>
      </c>
      <c r="D2220">
        <v>0.64990300000000001</v>
      </c>
      <c r="E2220">
        <v>0.55005000000000004</v>
      </c>
      <c r="F2220">
        <v>0.36010799999999998</v>
      </c>
      <c r="G2220">
        <v>0.30004900000000001</v>
      </c>
      <c r="H2220">
        <v>0.30004900000000001</v>
      </c>
      <c r="I2220">
        <v>0.30004900000000001</v>
      </c>
    </row>
    <row r="2222" spans="1:9" x14ac:dyDescent="0.3">
      <c r="A2222" t="s">
        <v>250</v>
      </c>
      <c r="B2222" t="s">
        <v>251</v>
      </c>
    </row>
    <row r="2223" spans="1:9" x14ac:dyDescent="0.3">
      <c r="A2223" t="s">
        <v>3</v>
      </c>
      <c r="B2223" t="s">
        <v>6</v>
      </c>
    </row>
    <row r="2224" spans="1:9" x14ac:dyDescent="0.3">
      <c r="A2224">
        <v>1</v>
      </c>
      <c r="B2224">
        <v>650</v>
      </c>
    </row>
    <row r="2225" spans="1:2" x14ac:dyDescent="0.3">
      <c r="A2225">
        <v>2</v>
      </c>
      <c r="B2225">
        <v>1000</v>
      </c>
    </row>
    <row r="2226" spans="1:2" x14ac:dyDescent="0.3">
      <c r="A2226">
        <v>3</v>
      </c>
      <c r="B2226">
        <v>1200</v>
      </c>
    </row>
    <row r="2227" spans="1:2" x14ac:dyDescent="0.3">
      <c r="A2227">
        <v>4</v>
      </c>
      <c r="B2227">
        <v>1400</v>
      </c>
    </row>
    <row r="2228" spans="1:2" x14ac:dyDescent="0.3">
      <c r="A2228">
        <v>5</v>
      </c>
      <c r="B2228">
        <v>1600</v>
      </c>
    </row>
    <row r="2229" spans="1:2" x14ac:dyDescent="0.3">
      <c r="A2229">
        <v>6</v>
      </c>
      <c r="B2229">
        <v>1800</v>
      </c>
    </row>
    <row r="2230" spans="1:2" x14ac:dyDescent="0.3">
      <c r="A2230">
        <v>7</v>
      </c>
      <c r="B2230">
        <v>2000</v>
      </c>
    </row>
    <row r="2231" spans="1:2" x14ac:dyDescent="0.3">
      <c r="A2231">
        <v>8</v>
      </c>
      <c r="B2231">
        <v>2200</v>
      </c>
    </row>
    <row r="2232" spans="1:2" x14ac:dyDescent="0.3">
      <c r="A2232">
        <v>9</v>
      </c>
      <c r="B2232">
        <v>2400</v>
      </c>
    </row>
    <row r="2233" spans="1:2" x14ac:dyDescent="0.3">
      <c r="A2233">
        <v>10</v>
      </c>
      <c r="B2233">
        <v>2600</v>
      </c>
    </row>
    <row r="2234" spans="1:2" x14ac:dyDescent="0.3">
      <c r="A2234">
        <v>11</v>
      </c>
      <c r="B2234">
        <v>2800</v>
      </c>
    </row>
    <row r="2235" spans="1:2" x14ac:dyDescent="0.3">
      <c r="A2235">
        <v>12</v>
      </c>
      <c r="B2235">
        <v>3000</v>
      </c>
    </row>
    <row r="2236" spans="1:2" x14ac:dyDescent="0.3">
      <c r="A2236">
        <v>13</v>
      </c>
      <c r="B2236">
        <v>3200</v>
      </c>
    </row>
    <row r="2238" spans="1:2" x14ac:dyDescent="0.3">
      <c r="A2238" t="s">
        <v>252</v>
      </c>
      <c r="B2238" t="s">
        <v>253</v>
      </c>
    </row>
    <row r="2239" spans="1:2" x14ac:dyDescent="0.3">
      <c r="A2239" t="s">
        <v>3</v>
      </c>
      <c r="B2239" t="s">
        <v>16</v>
      </c>
    </row>
    <row r="2240" spans="1:2" x14ac:dyDescent="0.3">
      <c r="A2240">
        <v>1</v>
      </c>
      <c r="B2240">
        <v>0</v>
      </c>
    </row>
    <row r="2241" spans="1:12" x14ac:dyDescent="0.3">
      <c r="A2241">
        <v>2</v>
      </c>
      <c r="B2241">
        <v>11.005435</v>
      </c>
    </row>
    <row r="2242" spans="1:12" x14ac:dyDescent="0.3">
      <c r="A2242">
        <v>3</v>
      </c>
      <c r="B2242">
        <v>22.010870000000001</v>
      </c>
    </row>
    <row r="2243" spans="1:12" x14ac:dyDescent="0.3">
      <c r="A2243">
        <v>4</v>
      </c>
      <c r="B2243">
        <v>31.997282999999999</v>
      </c>
    </row>
    <row r="2244" spans="1:12" x14ac:dyDescent="0.3">
      <c r="A2244">
        <v>5</v>
      </c>
      <c r="B2244">
        <v>43.002718000000002</v>
      </c>
    </row>
    <row r="2245" spans="1:12" x14ac:dyDescent="0.3">
      <c r="A2245">
        <v>6</v>
      </c>
      <c r="B2245">
        <v>54.008153</v>
      </c>
    </row>
    <row r="2246" spans="1:12" x14ac:dyDescent="0.3">
      <c r="A2246">
        <v>7</v>
      </c>
      <c r="B2246">
        <v>65.013587999999999</v>
      </c>
    </row>
    <row r="2247" spans="1:12" x14ac:dyDescent="0.3">
      <c r="A2247">
        <v>8</v>
      </c>
      <c r="B2247">
        <v>76.019023000000004</v>
      </c>
    </row>
    <row r="2248" spans="1:12" x14ac:dyDescent="0.3">
      <c r="A2248">
        <v>9</v>
      </c>
      <c r="B2248">
        <v>83.016306</v>
      </c>
    </row>
    <row r="2249" spans="1:12" x14ac:dyDescent="0.3">
      <c r="A2249">
        <v>10</v>
      </c>
      <c r="B2249">
        <v>94.972828000000007</v>
      </c>
    </row>
    <row r="2250" spans="1:12" x14ac:dyDescent="0.3">
      <c r="A2250">
        <v>11</v>
      </c>
      <c r="B2250">
        <v>115.013589</v>
      </c>
    </row>
    <row r="2252" spans="1:12" x14ac:dyDescent="0.3">
      <c r="A2252" t="s">
        <v>254</v>
      </c>
      <c r="B2252" t="s">
        <v>255</v>
      </c>
    </row>
    <row r="2253" spans="1:12" x14ac:dyDescent="0.3">
      <c r="B2253" t="s">
        <v>26</v>
      </c>
    </row>
    <row r="2254" spans="1:12" x14ac:dyDescent="0.3">
      <c r="A2254" t="s">
        <v>22</v>
      </c>
      <c r="B2254">
        <v>0</v>
      </c>
      <c r="C2254">
        <v>11</v>
      </c>
      <c r="D2254">
        <v>22</v>
      </c>
      <c r="E2254">
        <v>32</v>
      </c>
      <c r="F2254">
        <v>43</v>
      </c>
      <c r="G2254">
        <v>54</v>
      </c>
      <c r="H2254">
        <v>65</v>
      </c>
      <c r="I2254">
        <v>76</v>
      </c>
      <c r="J2254">
        <v>83</v>
      </c>
      <c r="K2254">
        <v>95</v>
      </c>
      <c r="L2254">
        <v>115</v>
      </c>
    </row>
    <row r="2255" spans="1:12" x14ac:dyDescent="0.3">
      <c r="A2255">
        <v>650</v>
      </c>
      <c r="B2255">
        <v>6.015625</v>
      </c>
      <c r="C2255">
        <v>6.015625</v>
      </c>
      <c r="D2255">
        <v>6.015625</v>
      </c>
      <c r="E2255">
        <v>6.015625</v>
      </c>
      <c r="F2255">
        <v>6.015625</v>
      </c>
      <c r="G2255">
        <v>6.015625</v>
      </c>
      <c r="H2255">
        <v>6.015625</v>
      </c>
      <c r="I2255">
        <v>2.96875</v>
      </c>
      <c r="J2255">
        <v>2.96875</v>
      </c>
      <c r="K2255">
        <v>3.9063000000000001E-2</v>
      </c>
      <c r="L2255">
        <v>3.9063000000000001E-2</v>
      </c>
    </row>
    <row r="2256" spans="1:12" x14ac:dyDescent="0.3">
      <c r="A2256">
        <v>1000</v>
      </c>
      <c r="B2256">
        <v>8.0078130000000005</v>
      </c>
      <c r="C2256">
        <v>8.0078130000000005</v>
      </c>
      <c r="D2256">
        <v>8.0078130000000005</v>
      </c>
      <c r="E2256">
        <v>8.0078130000000005</v>
      </c>
      <c r="F2256">
        <v>4.9609379999999996</v>
      </c>
      <c r="G2256">
        <v>4.9609379999999996</v>
      </c>
      <c r="H2256">
        <v>4.9609379999999996</v>
      </c>
      <c r="I2256">
        <v>4.0234379999999996</v>
      </c>
      <c r="J2256">
        <v>2.96875</v>
      </c>
      <c r="K2256">
        <v>3.9063000000000001E-2</v>
      </c>
      <c r="L2256">
        <v>3.9063000000000001E-2</v>
      </c>
    </row>
    <row r="2257" spans="1:12" x14ac:dyDescent="0.3">
      <c r="A2257">
        <v>1200</v>
      </c>
      <c r="B2257">
        <v>8.0078130000000005</v>
      </c>
      <c r="C2257">
        <v>8.0078130000000005</v>
      </c>
      <c r="D2257">
        <v>8.0078130000000005</v>
      </c>
      <c r="E2257">
        <v>8.0078130000000005</v>
      </c>
      <c r="F2257">
        <v>4.9609379999999996</v>
      </c>
      <c r="G2257">
        <v>4.9609379999999996</v>
      </c>
      <c r="H2257">
        <v>4.9609379999999996</v>
      </c>
      <c r="I2257">
        <v>4.0234379999999996</v>
      </c>
      <c r="J2257">
        <v>2.96875</v>
      </c>
      <c r="K2257">
        <v>3.9063000000000001E-2</v>
      </c>
      <c r="L2257">
        <v>3.9063000000000001E-2</v>
      </c>
    </row>
    <row r="2258" spans="1:12" x14ac:dyDescent="0.3">
      <c r="A2258">
        <v>1400</v>
      </c>
      <c r="B2258">
        <v>8.0078130000000005</v>
      </c>
      <c r="C2258">
        <v>8.0078130000000005</v>
      </c>
      <c r="D2258">
        <v>8.0078130000000005</v>
      </c>
      <c r="E2258">
        <v>8.0078130000000005</v>
      </c>
      <c r="F2258">
        <v>4.9609379999999996</v>
      </c>
      <c r="G2258">
        <v>4.9609379999999996</v>
      </c>
      <c r="H2258">
        <v>4.9609379999999996</v>
      </c>
      <c r="I2258">
        <v>4.0234379999999996</v>
      </c>
      <c r="J2258">
        <v>2.96875</v>
      </c>
      <c r="K2258">
        <v>3.9063000000000001E-2</v>
      </c>
      <c r="L2258">
        <v>3.9063000000000001E-2</v>
      </c>
    </row>
    <row r="2259" spans="1:12" x14ac:dyDescent="0.3">
      <c r="A2259">
        <v>1600</v>
      </c>
      <c r="B2259">
        <v>8.0078130000000005</v>
      </c>
      <c r="C2259">
        <v>8.0078130000000005</v>
      </c>
      <c r="D2259">
        <v>8.0078130000000005</v>
      </c>
      <c r="E2259">
        <v>8.0078130000000005</v>
      </c>
      <c r="F2259">
        <v>4.9609379999999996</v>
      </c>
      <c r="G2259">
        <v>4.9609379999999996</v>
      </c>
      <c r="H2259">
        <v>4.9609379999999996</v>
      </c>
      <c r="I2259">
        <v>4.0234379999999996</v>
      </c>
      <c r="J2259">
        <v>2.96875</v>
      </c>
      <c r="K2259">
        <v>3.9063000000000001E-2</v>
      </c>
      <c r="L2259">
        <v>3.9063000000000001E-2</v>
      </c>
    </row>
    <row r="2260" spans="1:12" x14ac:dyDescent="0.3">
      <c r="A2260">
        <v>1800</v>
      </c>
      <c r="B2260">
        <v>8.0078130000000005</v>
      </c>
      <c r="C2260">
        <v>8.0078130000000005</v>
      </c>
      <c r="D2260">
        <v>8.0078130000000005</v>
      </c>
      <c r="E2260">
        <v>8.0078130000000005</v>
      </c>
      <c r="F2260">
        <v>4.9609379999999996</v>
      </c>
      <c r="G2260">
        <v>4.9609379999999996</v>
      </c>
      <c r="H2260">
        <v>4.9609379999999996</v>
      </c>
      <c r="I2260">
        <v>4.0234379999999996</v>
      </c>
      <c r="J2260">
        <v>2.96875</v>
      </c>
      <c r="K2260">
        <v>3.9063000000000001E-2</v>
      </c>
      <c r="L2260">
        <v>3.9063000000000001E-2</v>
      </c>
    </row>
    <row r="2261" spans="1:12" x14ac:dyDescent="0.3">
      <c r="A2261">
        <v>2000</v>
      </c>
      <c r="B2261">
        <v>8.0078130000000005</v>
      </c>
      <c r="C2261">
        <v>8.0078130000000005</v>
      </c>
      <c r="D2261">
        <v>8.0078130000000005</v>
      </c>
      <c r="E2261">
        <v>4.9609379999999996</v>
      </c>
      <c r="F2261">
        <v>4.9609379999999996</v>
      </c>
      <c r="G2261">
        <v>4.9609379999999996</v>
      </c>
      <c r="H2261">
        <v>2.96875</v>
      </c>
      <c r="I2261">
        <v>2.96875</v>
      </c>
      <c r="J2261">
        <v>2.96875</v>
      </c>
      <c r="K2261">
        <v>3.9063000000000001E-2</v>
      </c>
      <c r="L2261">
        <v>3.9063000000000001E-2</v>
      </c>
    </row>
    <row r="2262" spans="1:12" x14ac:dyDescent="0.3">
      <c r="A2262">
        <v>2200</v>
      </c>
      <c r="B2262">
        <v>8.0078130000000005</v>
      </c>
      <c r="C2262">
        <v>8.0078130000000005</v>
      </c>
      <c r="D2262">
        <v>8.0078130000000005</v>
      </c>
      <c r="E2262">
        <v>4.9609379999999996</v>
      </c>
      <c r="F2262">
        <v>4.9609379999999996</v>
      </c>
      <c r="G2262">
        <v>4.9609379999999996</v>
      </c>
      <c r="H2262">
        <v>2.96875</v>
      </c>
      <c r="I2262">
        <v>2.96875</v>
      </c>
      <c r="J2262">
        <v>2.96875</v>
      </c>
      <c r="K2262">
        <v>3.9063000000000001E-2</v>
      </c>
      <c r="L2262">
        <v>3.9063000000000001E-2</v>
      </c>
    </row>
    <row r="2263" spans="1:12" x14ac:dyDescent="0.3">
      <c r="A2263">
        <v>2400</v>
      </c>
      <c r="B2263">
        <v>8.0078130000000005</v>
      </c>
      <c r="C2263">
        <v>8.0078130000000005</v>
      </c>
      <c r="D2263">
        <v>8.0078130000000005</v>
      </c>
      <c r="E2263">
        <v>4.9609379999999996</v>
      </c>
      <c r="F2263">
        <v>4.9609379999999996</v>
      </c>
      <c r="G2263">
        <v>4.9609379999999996</v>
      </c>
      <c r="H2263">
        <v>2.96875</v>
      </c>
      <c r="I2263">
        <v>2.96875</v>
      </c>
      <c r="J2263">
        <v>2.96875</v>
      </c>
      <c r="K2263">
        <v>3.9063000000000001E-2</v>
      </c>
      <c r="L2263">
        <v>3.9063000000000001E-2</v>
      </c>
    </row>
    <row r="2264" spans="1:12" x14ac:dyDescent="0.3">
      <c r="A2264">
        <v>2600</v>
      </c>
      <c r="B2264">
        <v>8.0078130000000005</v>
      </c>
      <c r="C2264">
        <v>8.0078130000000005</v>
      </c>
      <c r="D2264">
        <v>8.0078130000000005</v>
      </c>
      <c r="E2264">
        <v>4.9609379999999996</v>
      </c>
      <c r="F2264">
        <v>4.9609379999999996</v>
      </c>
      <c r="G2264">
        <v>4.9609379999999996</v>
      </c>
      <c r="H2264">
        <v>4.9609379999999996</v>
      </c>
      <c r="I2264">
        <v>2.96875</v>
      </c>
      <c r="J2264">
        <v>2.96875</v>
      </c>
      <c r="K2264">
        <v>3.9063000000000001E-2</v>
      </c>
      <c r="L2264">
        <v>3.9063000000000001E-2</v>
      </c>
    </row>
    <row r="2265" spans="1:12" x14ac:dyDescent="0.3">
      <c r="A2265">
        <v>2800</v>
      </c>
      <c r="B2265">
        <v>8.0078130000000005</v>
      </c>
      <c r="C2265">
        <v>8.0078130000000005</v>
      </c>
      <c r="D2265">
        <v>8.0078130000000005</v>
      </c>
      <c r="E2265">
        <v>4.9609379999999996</v>
      </c>
      <c r="F2265">
        <v>4.9609379999999996</v>
      </c>
      <c r="G2265">
        <v>4.9609379999999996</v>
      </c>
      <c r="H2265">
        <v>4.9609379999999996</v>
      </c>
      <c r="I2265">
        <v>4.9609379999999996</v>
      </c>
      <c r="J2265">
        <v>2.96875</v>
      </c>
      <c r="K2265">
        <v>3.9063000000000001E-2</v>
      </c>
      <c r="L2265">
        <v>3.9063000000000001E-2</v>
      </c>
    </row>
    <row r="2266" spans="1:12" x14ac:dyDescent="0.3">
      <c r="A2266">
        <v>3000</v>
      </c>
      <c r="B2266">
        <v>8.0078130000000005</v>
      </c>
      <c r="C2266">
        <v>6.015625</v>
      </c>
      <c r="D2266">
        <v>6.015625</v>
      </c>
      <c r="E2266">
        <v>4.9609379999999996</v>
      </c>
      <c r="F2266">
        <v>4.9609379999999996</v>
      </c>
      <c r="G2266">
        <v>4.9609379999999996</v>
      </c>
      <c r="H2266">
        <v>4.9609379999999996</v>
      </c>
      <c r="I2266">
        <v>4.9609379999999996</v>
      </c>
      <c r="J2266">
        <v>2.96875</v>
      </c>
      <c r="K2266">
        <v>3.9063000000000001E-2</v>
      </c>
      <c r="L2266">
        <v>3.9063000000000001E-2</v>
      </c>
    </row>
    <row r="2267" spans="1:12" x14ac:dyDescent="0.3">
      <c r="A2267">
        <v>3200</v>
      </c>
      <c r="B2267">
        <v>4.9609379999999996</v>
      </c>
      <c r="C2267">
        <v>4.9609379999999996</v>
      </c>
      <c r="D2267">
        <v>4.9609379999999996</v>
      </c>
      <c r="E2267">
        <v>4.9609379999999996</v>
      </c>
      <c r="F2267">
        <v>4.9609379999999996</v>
      </c>
      <c r="G2267">
        <v>4.9609379999999996</v>
      </c>
      <c r="H2267">
        <v>4.9609379999999996</v>
      </c>
      <c r="I2267">
        <v>4.9609379999999996</v>
      </c>
      <c r="J2267">
        <v>2.96875</v>
      </c>
      <c r="K2267">
        <v>3.9063000000000001E-2</v>
      </c>
      <c r="L2267">
        <v>3.9063000000000001E-2</v>
      </c>
    </row>
    <row r="2269" spans="1:12" x14ac:dyDescent="0.3">
      <c r="A2269" t="s">
        <v>256</v>
      </c>
      <c r="B2269" t="s">
        <v>257</v>
      </c>
    </row>
    <row r="2270" spans="1:12" x14ac:dyDescent="0.3">
      <c r="A2270" t="s">
        <v>3</v>
      </c>
      <c r="B2270" t="s">
        <v>69</v>
      </c>
    </row>
    <row r="2271" spans="1:12" x14ac:dyDescent="0.3">
      <c r="A2271">
        <v>1</v>
      </c>
      <c r="B2271">
        <v>-19.86</v>
      </c>
    </row>
    <row r="2272" spans="1:12" x14ac:dyDescent="0.3">
      <c r="A2272">
        <v>2</v>
      </c>
      <c r="B2272">
        <v>-14.86</v>
      </c>
    </row>
    <row r="2273" spans="1:2" x14ac:dyDescent="0.3">
      <c r="A2273">
        <v>3</v>
      </c>
      <c r="B2273">
        <v>0.14000000000000001</v>
      </c>
    </row>
    <row r="2274" spans="1:2" x14ac:dyDescent="0.3">
      <c r="A2274">
        <v>4</v>
      </c>
      <c r="B2274">
        <v>10.14</v>
      </c>
    </row>
    <row r="2275" spans="1:2" x14ac:dyDescent="0.3">
      <c r="A2275">
        <v>5</v>
      </c>
      <c r="B2275">
        <v>20.14</v>
      </c>
    </row>
    <row r="2276" spans="1:2" x14ac:dyDescent="0.3">
      <c r="A2276">
        <v>6</v>
      </c>
      <c r="B2276">
        <v>30.14</v>
      </c>
    </row>
    <row r="2277" spans="1:2" x14ac:dyDescent="0.3">
      <c r="A2277">
        <v>7</v>
      </c>
      <c r="B2277">
        <v>50.14</v>
      </c>
    </row>
    <row r="2278" spans="1:2" x14ac:dyDescent="0.3">
      <c r="A2278">
        <v>8</v>
      </c>
      <c r="B2278">
        <v>65.14</v>
      </c>
    </row>
    <row r="2279" spans="1:2" x14ac:dyDescent="0.3">
      <c r="A2279">
        <v>9</v>
      </c>
      <c r="B2279">
        <v>70.14</v>
      </c>
    </row>
    <row r="2280" spans="1:2" x14ac:dyDescent="0.3">
      <c r="A2280">
        <v>10</v>
      </c>
      <c r="B2280">
        <v>77.14</v>
      </c>
    </row>
    <row r="2281" spans="1:2" x14ac:dyDescent="0.3">
      <c r="A2281">
        <v>11</v>
      </c>
      <c r="B2281">
        <v>90.14</v>
      </c>
    </row>
    <row r="2282" spans="1:2" x14ac:dyDescent="0.3">
      <c r="A2282">
        <v>12</v>
      </c>
      <c r="B2282">
        <v>120.14</v>
      </c>
    </row>
    <row r="2284" spans="1:2" x14ac:dyDescent="0.3">
      <c r="A2284" t="s">
        <v>258</v>
      </c>
      <c r="B2284" t="s">
        <v>259</v>
      </c>
    </row>
    <row r="2285" spans="1:2" x14ac:dyDescent="0.3">
      <c r="A2285" t="s">
        <v>74</v>
      </c>
      <c r="B2285" t="s">
        <v>86</v>
      </c>
    </row>
    <row r="2286" spans="1:2" x14ac:dyDescent="0.3">
      <c r="A2286">
        <v>-20</v>
      </c>
      <c r="B2286">
        <v>0</v>
      </c>
    </row>
    <row r="2287" spans="1:2" x14ac:dyDescent="0.3">
      <c r="A2287">
        <v>-15</v>
      </c>
      <c r="B2287">
        <v>0</v>
      </c>
    </row>
    <row r="2288" spans="1:2" x14ac:dyDescent="0.3">
      <c r="A2288">
        <v>0</v>
      </c>
      <c r="B2288">
        <v>0</v>
      </c>
    </row>
    <row r="2289" spans="1:2" x14ac:dyDescent="0.3">
      <c r="A2289">
        <v>10</v>
      </c>
      <c r="B2289">
        <v>0</v>
      </c>
    </row>
    <row r="2290" spans="1:2" x14ac:dyDescent="0.3">
      <c r="A2290">
        <v>20</v>
      </c>
      <c r="B2290">
        <v>0</v>
      </c>
    </row>
    <row r="2291" spans="1:2" x14ac:dyDescent="0.3">
      <c r="A2291">
        <v>30</v>
      </c>
      <c r="B2291">
        <v>0</v>
      </c>
    </row>
    <row r="2292" spans="1:2" x14ac:dyDescent="0.3">
      <c r="A2292">
        <v>50</v>
      </c>
      <c r="B2292">
        <v>0</v>
      </c>
    </row>
    <row r="2293" spans="1:2" x14ac:dyDescent="0.3">
      <c r="A2293">
        <v>65</v>
      </c>
      <c r="B2293">
        <v>0</v>
      </c>
    </row>
    <row r="2294" spans="1:2" x14ac:dyDescent="0.3">
      <c r="A2294">
        <v>70</v>
      </c>
      <c r="B2294">
        <v>0</v>
      </c>
    </row>
    <row r="2295" spans="1:2" x14ac:dyDescent="0.3">
      <c r="A2295">
        <v>77</v>
      </c>
      <c r="B2295">
        <v>0</v>
      </c>
    </row>
    <row r="2296" spans="1:2" x14ac:dyDescent="0.3">
      <c r="A2296">
        <v>90</v>
      </c>
      <c r="B2296">
        <v>0</v>
      </c>
    </row>
    <row r="2297" spans="1:2" x14ac:dyDescent="0.3">
      <c r="A2297">
        <v>120</v>
      </c>
      <c r="B2297">
        <v>0</v>
      </c>
    </row>
    <row r="2299" spans="1:2" x14ac:dyDescent="0.3">
      <c r="A2299" t="s">
        <v>260</v>
      </c>
      <c r="B2299" t="s">
        <v>261</v>
      </c>
    </row>
    <row r="2300" spans="1:2" x14ac:dyDescent="0.3">
      <c r="A2300" t="s">
        <v>3</v>
      </c>
      <c r="B2300" t="s">
        <v>6</v>
      </c>
    </row>
    <row r="2301" spans="1:2" x14ac:dyDescent="0.3">
      <c r="A2301">
        <v>1</v>
      </c>
      <c r="B2301">
        <v>400</v>
      </c>
    </row>
    <row r="2302" spans="1:2" x14ac:dyDescent="0.3">
      <c r="A2302">
        <v>2</v>
      </c>
      <c r="B2302">
        <v>650</v>
      </c>
    </row>
    <row r="2303" spans="1:2" x14ac:dyDescent="0.3">
      <c r="A2303">
        <v>3</v>
      </c>
      <c r="B2303">
        <v>800</v>
      </c>
    </row>
    <row r="2304" spans="1:2" x14ac:dyDescent="0.3">
      <c r="A2304">
        <v>4</v>
      </c>
      <c r="B2304">
        <v>1400</v>
      </c>
    </row>
    <row r="2305" spans="1:2" x14ac:dyDescent="0.3">
      <c r="A2305">
        <v>5</v>
      </c>
      <c r="B2305">
        <v>1800</v>
      </c>
    </row>
    <row r="2306" spans="1:2" x14ac:dyDescent="0.3">
      <c r="A2306">
        <v>6</v>
      </c>
      <c r="B2306">
        <v>2000</v>
      </c>
    </row>
    <row r="2307" spans="1:2" x14ac:dyDescent="0.3">
      <c r="A2307">
        <v>7</v>
      </c>
      <c r="B2307">
        <v>2200</v>
      </c>
    </row>
    <row r="2308" spans="1:2" x14ac:dyDescent="0.3">
      <c r="A2308">
        <v>8</v>
      </c>
      <c r="B2308">
        <v>2400</v>
      </c>
    </row>
    <row r="2309" spans="1:2" x14ac:dyDescent="0.3">
      <c r="A2309">
        <v>9</v>
      </c>
      <c r="B2309">
        <v>2600</v>
      </c>
    </row>
    <row r="2310" spans="1:2" x14ac:dyDescent="0.3">
      <c r="A2310">
        <v>10</v>
      </c>
      <c r="B2310">
        <v>2800</v>
      </c>
    </row>
    <row r="2311" spans="1:2" x14ac:dyDescent="0.3">
      <c r="A2311">
        <v>11</v>
      </c>
      <c r="B2311">
        <v>3000</v>
      </c>
    </row>
    <row r="2312" spans="1:2" x14ac:dyDescent="0.3">
      <c r="A2312">
        <v>12</v>
      </c>
      <c r="B2312">
        <v>3200</v>
      </c>
    </row>
    <row r="2313" spans="1:2" x14ac:dyDescent="0.3">
      <c r="A2313">
        <v>13</v>
      </c>
      <c r="B2313">
        <v>3300</v>
      </c>
    </row>
    <row r="2315" spans="1:2" x14ac:dyDescent="0.3">
      <c r="A2315" t="s">
        <v>262</v>
      </c>
      <c r="B2315" t="s">
        <v>263</v>
      </c>
    </row>
    <row r="2316" spans="1:2" x14ac:dyDescent="0.3">
      <c r="A2316" t="s">
        <v>3</v>
      </c>
      <c r="B2316" t="s">
        <v>16</v>
      </c>
    </row>
    <row r="2317" spans="1:2" x14ac:dyDescent="0.3">
      <c r="A2317">
        <v>1</v>
      </c>
      <c r="B2317">
        <v>31.997282999999999</v>
      </c>
    </row>
    <row r="2318" spans="1:2" x14ac:dyDescent="0.3">
      <c r="A2318">
        <v>2</v>
      </c>
      <c r="B2318">
        <v>43.002718000000002</v>
      </c>
    </row>
    <row r="2319" spans="1:2" x14ac:dyDescent="0.3">
      <c r="A2319">
        <v>3</v>
      </c>
      <c r="B2319">
        <v>54.008153</v>
      </c>
    </row>
    <row r="2320" spans="1:2" x14ac:dyDescent="0.3">
      <c r="A2320">
        <v>4</v>
      </c>
      <c r="B2320">
        <v>65.013587999999999</v>
      </c>
    </row>
    <row r="2321" spans="1:12" x14ac:dyDescent="0.3">
      <c r="A2321">
        <v>5</v>
      </c>
      <c r="B2321">
        <v>76.019023000000004</v>
      </c>
    </row>
    <row r="2322" spans="1:12" x14ac:dyDescent="0.3">
      <c r="A2322">
        <v>6</v>
      </c>
      <c r="B2322">
        <v>80.978262999999998</v>
      </c>
    </row>
    <row r="2323" spans="1:12" x14ac:dyDescent="0.3">
      <c r="A2323">
        <v>7</v>
      </c>
      <c r="B2323">
        <v>94.972828000000007</v>
      </c>
    </row>
    <row r="2324" spans="1:12" x14ac:dyDescent="0.3">
      <c r="A2324">
        <v>8</v>
      </c>
      <c r="B2324">
        <v>101.970111</v>
      </c>
    </row>
    <row r="2325" spans="1:12" x14ac:dyDescent="0.3">
      <c r="A2325">
        <v>9</v>
      </c>
      <c r="B2325">
        <v>105.027176</v>
      </c>
    </row>
    <row r="2326" spans="1:12" x14ac:dyDescent="0.3">
      <c r="A2326">
        <v>10</v>
      </c>
      <c r="B2326">
        <v>119.972829</v>
      </c>
    </row>
    <row r="2327" spans="1:12" x14ac:dyDescent="0.3">
      <c r="A2327">
        <v>11</v>
      </c>
      <c r="B2327">
        <v>141.032612</v>
      </c>
    </row>
    <row r="2329" spans="1:12" x14ac:dyDescent="0.3">
      <c r="A2329" t="s">
        <v>264</v>
      </c>
      <c r="B2329" t="s">
        <v>265</v>
      </c>
    </row>
    <row r="2330" spans="1:12" x14ac:dyDescent="0.3">
      <c r="B2330" t="s">
        <v>26</v>
      </c>
    </row>
    <row r="2331" spans="1:12" x14ac:dyDescent="0.3">
      <c r="A2331" t="s">
        <v>22</v>
      </c>
      <c r="B2331">
        <v>32</v>
      </c>
      <c r="C2331">
        <v>43</v>
      </c>
      <c r="D2331">
        <v>54</v>
      </c>
      <c r="E2331">
        <v>65</v>
      </c>
      <c r="F2331">
        <v>76</v>
      </c>
      <c r="G2331">
        <v>81</v>
      </c>
      <c r="H2331">
        <v>95</v>
      </c>
      <c r="I2331">
        <v>102</v>
      </c>
      <c r="J2331">
        <v>105</v>
      </c>
      <c r="K2331">
        <v>120</v>
      </c>
      <c r="L2331">
        <v>141</v>
      </c>
    </row>
    <row r="2332" spans="1:12" x14ac:dyDescent="0.3">
      <c r="A2332">
        <v>400</v>
      </c>
      <c r="B2332">
        <v>-14.960938000000001</v>
      </c>
      <c r="C2332">
        <v>-14.960938000000001</v>
      </c>
      <c r="D2332">
        <v>-14.960938000000001</v>
      </c>
      <c r="E2332">
        <v>-14.960938000000001</v>
      </c>
      <c r="F2332">
        <v>-14.960938000000001</v>
      </c>
      <c r="G2332">
        <v>-14.960938000000001</v>
      </c>
      <c r="H2332">
        <v>-14.960938000000001</v>
      </c>
      <c r="I2332">
        <v>-14.960938000000001</v>
      </c>
      <c r="J2332">
        <v>-14.960938000000001</v>
      </c>
      <c r="K2332">
        <v>-14.960938000000001</v>
      </c>
      <c r="L2332">
        <v>-14.960938000000001</v>
      </c>
    </row>
    <row r="2333" spans="1:12" x14ac:dyDescent="0.3">
      <c r="A2333">
        <v>650</v>
      </c>
      <c r="B2333">
        <v>-14.960938000000001</v>
      </c>
      <c r="C2333">
        <v>-14.960938000000001</v>
      </c>
      <c r="D2333">
        <v>-14.960938000000001</v>
      </c>
      <c r="E2333">
        <v>-14.960938000000001</v>
      </c>
      <c r="F2333">
        <v>-14.960938000000001</v>
      </c>
      <c r="G2333">
        <v>-14.960938000000001</v>
      </c>
      <c r="H2333">
        <v>-14.960938000000001</v>
      </c>
      <c r="I2333">
        <v>-14.960938000000001</v>
      </c>
      <c r="J2333">
        <v>-14.960938000000001</v>
      </c>
      <c r="K2333">
        <v>-14.960938000000001</v>
      </c>
      <c r="L2333">
        <v>-14.960938000000001</v>
      </c>
    </row>
    <row r="2334" spans="1:12" x14ac:dyDescent="0.3">
      <c r="A2334">
        <v>800</v>
      </c>
      <c r="B2334">
        <v>-14.960938000000001</v>
      </c>
      <c r="C2334">
        <v>-14.960938000000001</v>
      </c>
      <c r="D2334">
        <v>-14.960938000000001</v>
      </c>
      <c r="E2334">
        <v>-14.960938000000001</v>
      </c>
      <c r="F2334">
        <v>-14.960938000000001</v>
      </c>
      <c r="G2334">
        <v>-14.960938000000001</v>
      </c>
      <c r="H2334">
        <v>-14.960938000000001</v>
      </c>
      <c r="I2334">
        <v>-14.960938000000001</v>
      </c>
      <c r="J2334">
        <v>-14.960938000000001</v>
      </c>
      <c r="K2334">
        <v>-14.960938000000001</v>
      </c>
      <c r="L2334">
        <v>-14.960938000000001</v>
      </c>
    </row>
    <row r="2335" spans="1:12" x14ac:dyDescent="0.3">
      <c r="A2335">
        <v>1400</v>
      </c>
      <c r="B2335">
        <v>-14.960938000000001</v>
      </c>
      <c r="C2335">
        <v>-14.960938000000001</v>
      </c>
      <c r="D2335">
        <v>-14.960938000000001</v>
      </c>
      <c r="E2335">
        <v>-14.960938000000001</v>
      </c>
      <c r="F2335">
        <v>-14.960938000000001</v>
      </c>
      <c r="G2335">
        <v>-14.960938000000001</v>
      </c>
      <c r="H2335">
        <v>-14.960938000000001</v>
      </c>
      <c r="I2335">
        <v>-14.960938000000001</v>
      </c>
      <c r="J2335">
        <v>-14.960938000000001</v>
      </c>
      <c r="K2335">
        <v>-14.960938000000001</v>
      </c>
      <c r="L2335">
        <v>-14.960938000000001</v>
      </c>
    </row>
    <row r="2336" spans="1:12" x14ac:dyDescent="0.3">
      <c r="A2336">
        <v>1800</v>
      </c>
      <c r="B2336">
        <v>-14.960938000000001</v>
      </c>
      <c r="C2336">
        <v>-14.960938000000001</v>
      </c>
      <c r="D2336">
        <v>-14.960938000000001</v>
      </c>
      <c r="E2336">
        <v>-14.960938000000001</v>
      </c>
      <c r="F2336">
        <v>-14.960938000000001</v>
      </c>
      <c r="G2336">
        <v>-14.960938000000001</v>
      </c>
      <c r="H2336">
        <v>-14.960938000000001</v>
      </c>
      <c r="I2336">
        <v>-14.960938000000001</v>
      </c>
      <c r="J2336">
        <v>-14.960938000000001</v>
      </c>
      <c r="K2336">
        <v>-14.960938000000001</v>
      </c>
      <c r="L2336">
        <v>-14.960938000000001</v>
      </c>
    </row>
    <row r="2337" spans="1:12" x14ac:dyDescent="0.3">
      <c r="A2337">
        <v>2000</v>
      </c>
      <c r="B2337">
        <v>-14.960938000000001</v>
      </c>
      <c r="C2337">
        <v>-14.960938000000001</v>
      </c>
      <c r="D2337">
        <v>-14.960938000000001</v>
      </c>
      <c r="E2337">
        <v>-14.960938000000001</v>
      </c>
      <c r="F2337">
        <v>-14.960938000000001</v>
      </c>
      <c r="G2337">
        <v>-14.960938000000001</v>
      </c>
      <c r="H2337">
        <v>-14.960938000000001</v>
      </c>
      <c r="I2337">
        <v>-14.960938000000001</v>
      </c>
      <c r="J2337">
        <v>-14.960938000000001</v>
      </c>
      <c r="K2337">
        <v>-14.960938000000001</v>
      </c>
      <c r="L2337">
        <v>-14.960938000000001</v>
      </c>
    </row>
    <row r="2338" spans="1:12" x14ac:dyDescent="0.3">
      <c r="A2338">
        <v>2200</v>
      </c>
      <c r="B2338">
        <v>-14.960938000000001</v>
      </c>
      <c r="C2338">
        <v>-14.960938000000001</v>
      </c>
      <c r="D2338">
        <v>-14.960938000000001</v>
      </c>
      <c r="E2338">
        <v>-14.960938000000001</v>
      </c>
      <c r="F2338">
        <v>-14.960938000000001</v>
      </c>
      <c r="G2338">
        <v>-14.960938000000001</v>
      </c>
      <c r="H2338">
        <v>-14.960938000000001</v>
      </c>
      <c r="I2338">
        <v>-14.960938000000001</v>
      </c>
      <c r="J2338">
        <v>-14.960938000000001</v>
      </c>
      <c r="K2338">
        <v>-14.960938000000001</v>
      </c>
      <c r="L2338">
        <v>-14.960938000000001</v>
      </c>
    </row>
    <row r="2339" spans="1:12" x14ac:dyDescent="0.3">
      <c r="A2339">
        <v>2400</v>
      </c>
      <c r="B2339">
        <v>-14.960938000000001</v>
      </c>
      <c r="C2339">
        <v>-14.960938000000001</v>
      </c>
      <c r="D2339">
        <v>-14.960938000000001</v>
      </c>
      <c r="E2339">
        <v>-14.960938000000001</v>
      </c>
      <c r="F2339">
        <v>-14.960938000000001</v>
      </c>
      <c r="G2339">
        <v>-14.960938000000001</v>
      </c>
      <c r="H2339">
        <v>-14.960938000000001</v>
      </c>
      <c r="I2339">
        <v>-14.960938000000001</v>
      </c>
      <c r="J2339">
        <v>-14.960938000000001</v>
      </c>
      <c r="K2339">
        <v>-14.960938000000001</v>
      </c>
      <c r="L2339">
        <v>-14.960938000000001</v>
      </c>
    </row>
    <row r="2340" spans="1:12" x14ac:dyDescent="0.3">
      <c r="A2340">
        <v>2600</v>
      </c>
      <c r="B2340">
        <v>-14.960938000000001</v>
      </c>
      <c r="C2340">
        <v>-14.960938000000001</v>
      </c>
      <c r="D2340">
        <v>-14.960938000000001</v>
      </c>
      <c r="E2340">
        <v>-14.960938000000001</v>
      </c>
      <c r="F2340">
        <v>-14.960938000000001</v>
      </c>
      <c r="G2340">
        <v>-14.960938000000001</v>
      </c>
      <c r="H2340">
        <v>-14.960938000000001</v>
      </c>
      <c r="I2340">
        <v>-14.960938000000001</v>
      </c>
      <c r="J2340">
        <v>-14.960938000000001</v>
      </c>
      <c r="K2340">
        <v>-14.960938000000001</v>
      </c>
      <c r="L2340">
        <v>-14.960938000000001</v>
      </c>
    </row>
    <row r="2341" spans="1:12" x14ac:dyDescent="0.3">
      <c r="A2341">
        <v>2800</v>
      </c>
      <c r="B2341">
        <v>-14.960938000000001</v>
      </c>
      <c r="C2341">
        <v>-14.960938000000001</v>
      </c>
      <c r="D2341">
        <v>-14.960938000000001</v>
      </c>
      <c r="E2341">
        <v>-14.960938000000001</v>
      </c>
      <c r="F2341">
        <v>-14.960938000000001</v>
      </c>
      <c r="G2341">
        <v>-14.960938000000001</v>
      </c>
      <c r="H2341">
        <v>-14.960938000000001</v>
      </c>
      <c r="I2341">
        <v>-14.960938000000001</v>
      </c>
      <c r="J2341">
        <v>-14.960938000000001</v>
      </c>
      <c r="K2341">
        <v>-14.960938000000001</v>
      </c>
      <c r="L2341">
        <v>-14.960938000000001</v>
      </c>
    </row>
    <row r="2342" spans="1:12" x14ac:dyDescent="0.3">
      <c r="A2342">
        <v>3000</v>
      </c>
      <c r="B2342">
        <v>-14.960938000000001</v>
      </c>
      <c r="C2342">
        <v>-14.960938000000001</v>
      </c>
      <c r="D2342">
        <v>-14.960938000000001</v>
      </c>
      <c r="E2342">
        <v>-14.960938000000001</v>
      </c>
      <c r="F2342">
        <v>-14.960938000000001</v>
      </c>
      <c r="G2342">
        <v>-14.960938000000001</v>
      </c>
      <c r="H2342">
        <v>-14.960938000000001</v>
      </c>
      <c r="I2342">
        <v>-14.960938000000001</v>
      </c>
      <c r="J2342">
        <v>-14.960938000000001</v>
      </c>
      <c r="K2342">
        <v>-14.960938000000001</v>
      </c>
      <c r="L2342">
        <v>-14.960938000000001</v>
      </c>
    </row>
    <row r="2343" spans="1:12" x14ac:dyDescent="0.3">
      <c r="A2343">
        <v>3200</v>
      </c>
      <c r="B2343">
        <v>-14.960938000000001</v>
      </c>
      <c r="C2343">
        <v>-14.960938000000001</v>
      </c>
      <c r="D2343">
        <v>-14.960938000000001</v>
      </c>
      <c r="E2343">
        <v>-14.960938000000001</v>
      </c>
      <c r="F2343">
        <v>-14.960938000000001</v>
      </c>
      <c r="G2343">
        <v>-14.960938000000001</v>
      </c>
      <c r="H2343">
        <v>-14.960938000000001</v>
      </c>
      <c r="I2343">
        <v>-14.960938000000001</v>
      </c>
      <c r="J2343">
        <v>-14.960938000000001</v>
      </c>
      <c r="K2343">
        <v>-14.960938000000001</v>
      </c>
      <c r="L2343">
        <v>-14.960938000000001</v>
      </c>
    </row>
    <row r="2344" spans="1:12" x14ac:dyDescent="0.3">
      <c r="A2344">
        <v>3300</v>
      </c>
      <c r="B2344">
        <v>-14.960938000000001</v>
      </c>
      <c r="C2344">
        <v>-14.960938000000001</v>
      </c>
      <c r="D2344">
        <v>-14.960938000000001</v>
      </c>
      <c r="E2344">
        <v>-14.960938000000001</v>
      </c>
      <c r="F2344">
        <v>-14.960938000000001</v>
      </c>
      <c r="G2344">
        <v>-14.960938000000001</v>
      </c>
      <c r="H2344">
        <v>-14.960938000000001</v>
      </c>
      <c r="I2344">
        <v>-14.960938000000001</v>
      </c>
      <c r="J2344">
        <v>-14.960938000000001</v>
      </c>
      <c r="K2344">
        <v>-14.960938000000001</v>
      </c>
      <c r="L2344">
        <v>-14.960938000000001</v>
      </c>
    </row>
    <row r="2346" spans="1:12" x14ac:dyDescent="0.3">
      <c r="A2346" t="s">
        <v>266</v>
      </c>
      <c r="B2346" t="s">
        <v>267</v>
      </c>
    </row>
    <row r="2347" spans="1:12" x14ac:dyDescent="0.3">
      <c r="A2347" t="s">
        <v>3</v>
      </c>
      <c r="B2347" t="s">
        <v>143</v>
      </c>
    </row>
    <row r="2348" spans="1:12" x14ac:dyDescent="0.3">
      <c r="A2348">
        <v>1</v>
      </c>
      <c r="B2348">
        <v>10.499997</v>
      </c>
    </row>
    <row r="2349" spans="1:12" x14ac:dyDescent="0.3">
      <c r="A2349">
        <v>2</v>
      </c>
      <c r="B2349">
        <v>10.914059999999999</v>
      </c>
    </row>
    <row r="2350" spans="1:12" x14ac:dyDescent="0.3">
      <c r="A2350">
        <v>3</v>
      </c>
      <c r="B2350">
        <v>11.343747</v>
      </c>
    </row>
    <row r="2351" spans="1:12" x14ac:dyDescent="0.3">
      <c r="A2351">
        <v>4</v>
      </c>
      <c r="B2351">
        <v>11.773434</v>
      </c>
    </row>
    <row r="2352" spans="1:12" x14ac:dyDescent="0.3">
      <c r="A2352">
        <v>5</v>
      </c>
      <c r="B2352">
        <v>12.226559</v>
      </c>
    </row>
    <row r="2354" spans="1:2" x14ac:dyDescent="0.3">
      <c r="A2354" t="s">
        <v>268</v>
      </c>
      <c r="B2354" t="s">
        <v>269</v>
      </c>
    </row>
    <row r="2355" spans="1:2" x14ac:dyDescent="0.3">
      <c r="A2355" t="s">
        <v>146</v>
      </c>
      <c r="B2355" t="s">
        <v>86</v>
      </c>
    </row>
    <row r="2356" spans="1:2" x14ac:dyDescent="0.3">
      <c r="A2356">
        <v>10.5</v>
      </c>
      <c r="B2356">
        <v>1.0000020000000001</v>
      </c>
    </row>
    <row r="2357" spans="1:2" x14ac:dyDescent="0.3">
      <c r="A2357">
        <v>10.9</v>
      </c>
      <c r="B2357">
        <v>0.95996199999999998</v>
      </c>
    </row>
    <row r="2358" spans="1:2" x14ac:dyDescent="0.3">
      <c r="A2358">
        <v>11.3</v>
      </c>
      <c r="B2358">
        <v>0.909914</v>
      </c>
    </row>
    <row r="2359" spans="1:2" x14ac:dyDescent="0.3">
      <c r="A2359">
        <v>11.8</v>
      </c>
      <c r="B2359">
        <v>0.80005000000000004</v>
      </c>
    </row>
    <row r="2360" spans="1:2" x14ac:dyDescent="0.3">
      <c r="A2360">
        <v>12.2</v>
      </c>
      <c r="B2360">
        <v>0</v>
      </c>
    </row>
    <row r="2362" spans="1:2" x14ac:dyDescent="0.3">
      <c r="A2362" t="s">
        <v>270</v>
      </c>
      <c r="B2362" t="s">
        <v>271</v>
      </c>
    </row>
    <row r="2363" spans="1:2" x14ac:dyDescent="0.3">
      <c r="A2363" t="s">
        <v>3</v>
      </c>
      <c r="B2363" t="s">
        <v>6</v>
      </c>
    </row>
    <row r="2364" spans="1:2" x14ac:dyDescent="0.3">
      <c r="A2364">
        <v>1</v>
      </c>
      <c r="B2364">
        <v>800</v>
      </c>
    </row>
    <row r="2365" spans="1:2" x14ac:dyDescent="0.3">
      <c r="A2365">
        <v>2</v>
      </c>
      <c r="B2365">
        <v>1000</v>
      </c>
    </row>
    <row r="2366" spans="1:2" x14ac:dyDescent="0.3">
      <c r="A2366">
        <v>3</v>
      </c>
      <c r="B2366">
        <v>1200</v>
      </c>
    </row>
    <row r="2367" spans="1:2" x14ac:dyDescent="0.3">
      <c r="A2367">
        <v>4</v>
      </c>
      <c r="B2367">
        <v>1400</v>
      </c>
    </row>
    <row r="2368" spans="1:2" x14ac:dyDescent="0.3">
      <c r="A2368">
        <v>5</v>
      </c>
      <c r="B2368">
        <v>1600</v>
      </c>
    </row>
    <row r="2369" spans="1:2" x14ac:dyDescent="0.3">
      <c r="A2369">
        <v>6</v>
      </c>
      <c r="B2369">
        <v>1800</v>
      </c>
    </row>
    <row r="2370" spans="1:2" x14ac:dyDescent="0.3">
      <c r="A2370">
        <v>7</v>
      </c>
      <c r="B2370">
        <v>2000</v>
      </c>
    </row>
    <row r="2371" spans="1:2" x14ac:dyDescent="0.3">
      <c r="A2371">
        <v>8</v>
      </c>
      <c r="B2371">
        <v>2200</v>
      </c>
    </row>
    <row r="2372" spans="1:2" x14ac:dyDescent="0.3">
      <c r="A2372">
        <v>9</v>
      </c>
      <c r="B2372">
        <v>2400</v>
      </c>
    </row>
    <row r="2373" spans="1:2" x14ac:dyDescent="0.3">
      <c r="A2373">
        <v>10</v>
      </c>
      <c r="B2373">
        <v>2600</v>
      </c>
    </row>
    <row r="2374" spans="1:2" x14ac:dyDescent="0.3">
      <c r="A2374">
        <v>11</v>
      </c>
      <c r="B2374">
        <v>2800</v>
      </c>
    </row>
    <row r="2375" spans="1:2" x14ac:dyDescent="0.3">
      <c r="A2375">
        <v>12</v>
      </c>
      <c r="B2375">
        <v>3000</v>
      </c>
    </row>
    <row r="2376" spans="1:2" x14ac:dyDescent="0.3">
      <c r="A2376">
        <v>13</v>
      </c>
      <c r="B2376">
        <v>3200</v>
      </c>
    </row>
    <row r="2378" spans="1:2" x14ac:dyDescent="0.3">
      <c r="A2378" t="s">
        <v>272</v>
      </c>
      <c r="B2378" t="s">
        <v>273</v>
      </c>
    </row>
    <row r="2379" spans="1:2" x14ac:dyDescent="0.3">
      <c r="A2379" t="s">
        <v>3</v>
      </c>
      <c r="B2379" t="s">
        <v>16</v>
      </c>
    </row>
    <row r="2380" spans="1:2" x14ac:dyDescent="0.3">
      <c r="A2380">
        <v>1</v>
      </c>
      <c r="B2380">
        <v>30.027175</v>
      </c>
    </row>
    <row r="2381" spans="1:2" x14ac:dyDescent="0.3">
      <c r="A2381">
        <v>2</v>
      </c>
      <c r="B2381">
        <v>44.972827000000002</v>
      </c>
    </row>
    <row r="2382" spans="1:2" x14ac:dyDescent="0.3">
      <c r="A2382">
        <v>3</v>
      </c>
      <c r="B2382">
        <v>55.027175</v>
      </c>
    </row>
    <row r="2383" spans="1:2" x14ac:dyDescent="0.3">
      <c r="A2383">
        <v>4</v>
      </c>
      <c r="B2383">
        <v>59.986414000000003</v>
      </c>
    </row>
    <row r="2384" spans="1:2" x14ac:dyDescent="0.3">
      <c r="A2384">
        <v>5</v>
      </c>
      <c r="B2384">
        <v>65.013587999999999</v>
      </c>
    </row>
    <row r="2385" spans="1:12" x14ac:dyDescent="0.3">
      <c r="A2385">
        <v>6</v>
      </c>
      <c r="B2385">
        <v>69.972828000000007</v>
      </c>
    </row>
    <row r="2386" spans="1:12" x14ac:dyDescent="0.3">
      <c r="A2386">
        <v>7</v>
      </c>
      <c r="B2386">
        <v>75.000001999999995</v>
      </c>
    </row>
    <row r="2387" spans="1:12" x14ac:dyDescent="0.3">
      <c r="A2387">
        <v>8</v>
      </c>
      <c r="B2387">
        <v>80.027175999999997</v>
      </c>
    </row>
    <row r="2388" spans="1:12" x14ac:dyDescent="0.3">
      <c r="A2388">
        <v>9</v>
      </c>
      <c r="B2388">
        <v>84.986414999999994</v>
      </c>
    </row>
    <row r="2389" spans="1:12" x14ac:dyDescent="0.3">
      <c r="A2389">
        <v>10</v>
      </c>
      <c r="B2389">
        <v>90.013588999999996</v>
      </c>
    </row>
    <row r="2390" spans="1:12" x14ac:dyDescent="0.3">
      <c r="A2390">
        <v>11</v>
      </c>
      <c r="B2390">
        <v>94.972828000000007</v>
      </c>
    </row>
    <row r="2392" spans="1:12" x14ac:dyDescent="0.3">
      <c r="A2392" t="s">
        <v>274</v>
      </c>
      <c r="B2392" t="s">
        <v>275</v>
      </c>
    </row>
    <row r="2393" spans="1:12" x14ac:dyDescent="0.3">
      <c r="B2393" t="s">
        <v>26</v>
      </c>
    </row>
    <row r="2394" spans="1:12" x14ac:dyDescent="0.3">
      <c r="A2394" t="s">
        <v>22</v>
      </c>
      <c r="B2394">
        <v>30</v>
      </c>
      <c r="C2394">
        <v>45</v>
      </c>
      <c r="D2394">
        <v>55</v>
      </c>
      <c r="E2394">
        <v>60</v>
      </c>
      <c r="F2394">
        <v>65</v>
      </c>
      <c r="G2394">
        <v>70</v>
      </c>
      <c r="H2394">
        <v>75</v>
      </c>
      <c r="I2394">
        <v>80</v>
      </c>
      <c r="J2394">
        <v>85</v>
      </c>
      <c r="K2394">
        <v>90</v>
      </c>
      <c r="L2394">
        <v>95</v>
      </c>
    </row>
    <row r="2395" spans="1:12" x14ac:dyDescent="0.3">
      <c r="A2395">
        <v>800</v>
      </c>
      <c r="B2395">
        <v>-10.039063000000001</v>
      </c>
      <c r="C2395">
        <v>-10.039063000000001</v>
      </c>
      <c r="D2395">
        <v>-10.039063000000001</v>
      </c>
      <c r="E2395">
        <v>-10.039063000000001</v>
      </c>
      <c r="F2395">
        <v>-10.039063000000001</v>
      </c>
      <c r="G2395">
        <v>-10.039063000000001</v>
      </c>
      <c r="H2395">
        <v>-10.039063000000001</v>
      </c>
      <c r="I2395">
        <v>-10.039063000000001</v>
      </c>
      <c r="J2395">
        <v>-10.039063000000001</v>
      </c>
      <c r="K2395">
        <v>-10.039063000000001</v>
      </c>
      <c r="L2395">
        <v>-12.03125</v>
      </c>
    </row>
    <row r="2396" spans="1:12" x14ac:dyDescent="0.3">
      <c r="A2396">
        <v>1000</v>
      </c>
      <c r="B2396">
        <v>-10.039063000000001</v>
      </c>
      <c r="C2396">
        <v>-10.039063000000001</v>
      </c>
      <c r="D2396">
        <v>-10.039063000000001</v>
      </c>
      <c r="E2396">
        <v>-10.039063000000001</v>
      </c>
      <c r="F2396">
        <v>-10.039063000000001</v>
      </c>
      <c r="G2396">
        <v>-10.039063000000001</v>
      </c>
      <c r="H2396">
        <v>-10.039063000000001</v>
      </c>
      <c r="I2396">
        <v>-10.039063000000001</v>
      </c>
      <c r="J2396">
        <v>-10.039063000000001</v>
      </c>
      <c r="K2396">
        <v>-10.039063000000001</v>
      </c>
      <c r="L2396">
        <v>-12.03125</v>
      </c>
    </row>
    <row r="2397" spans="1:12" x14ac:dyDescent="0.3">
      <c r="A2397">
        <v>1200</v>
      </c>
      <c r="B2397">
        <v>-10.039063000000001</v>
      </c>
      <c r="C2397">
        <v>-10.039063000000001</v>
      </c>
      <c r="D2397">
        <v>-10.039063000000001</v>
      </c>
      <c r="E2397">
        <v>-10.039063000000001</v>
      </c>
      <c r="F2397">
        <v>-10.039063000000001</v>
      </c>
      <c r="G2397">
        <v>-10.039063000000001</v>
      </c>
      <c r="H2397">
        <v>-10.039063000000001</v>
      </c>
      <c r="I2397">
        <v>-10.039063000000001</v>
      </c>
      <c r="J2397">
        <v>-10.039063000000001</v>
      </c>
      <c r="K2397">
        <v>-10.039063000000001</v>
      </c>
      <c r="L2397">
        <v>-12.03125</v>
      </c>
    </row>
    <row r="2398" spans="1:12" x14ac:dyDescent="0.3">
      <c r="A2398">
        <v>1400</v>
      </c>
      <c r="B2398">
        <v>-10.039063000000001</v>
      </c>
      <c r="C2398">
        <v>-10.039063000000001</v>
      </c>
      <c r="D2398">
        <v>-10.039063000000001</v>
      </c>
      <c r="E2398">
        <v>-10.039063000000001</v>
      </c>
      <c r="F2398">
        <v>-10.039063000000001</v>
      </c>
      <c r="G2398">
        <v>-10.039063000000001</v>
      </c>
      <c r="H2398">
        <v>-10.039063000000001</v>
      </c>
      <c r="I2398">
        <v>-10.039063000000001</v>
      </c>
      <c r="J2398">
        <v>-10.039063000000001</v>
      </c>
      <c r="K2398">
        <v>-10.039063000000001</v>
      </c>
      <c r="L2398">
        <v>-12.03125</v>
      </c>
    </row>
    <row r="2399" spans="1:12" x14ac:dyDescent="0.3">
      <c r="A2399">
        <v>1600</v>
      </c>
      <c r="B2399">
        <v>-10.039063000000001</v>
      </c>
      <c r="C2399">
        <v>-10.039063000000001</v>
      </c>
      <c r="D2399">
        <v>-10.039063000000001</v>
      </c>
      <c r="E2399">
        <v>-10.039063000000001</v>
      </c>
      <c r="F2399">
        <v>-10.039063000000001</v>
      </c>
      <c r="G2399">
        <v>-10.039063000000001</v>
      </c>
      <c r="H2399">
        <v>-10.039063000000001</v>
      </c>
      <c r="I2399">
        <v>-10.039063000000001</v>
      </c>
      <c r="J2399">
        <v>-10.039063000000001</v>
      </c>
      <c r="K2399">
        <v>-10.039063000000001</v>
      </c>
      <c r="L2399">
        <v>-12.03125</v>
      </c>
    </row>
    <row r="2400" spans="1:12" x14ac:dyDescent="0.3">
      <c r="A2400">
        <v>1800</v>
      </c>
      <c r="B2400">
        <v>-10.039063000000001</v>
      </c>
      <c r="C2400">
        <v>-10.039063000000001</v>
      </c>
      <c r="D2400">
        <v>-10.039063000000001</v>
      </c>
      <c r="E2400">
        <v>-10.039063000000001</v>
      </c>
      <c r="F2400">
        <v>-10.039063000000001</v>
      </c>
      <c r="G2400">
        <v>-10.039063000000001</v>
      </c>
      <c r="H2400">
        <v>-10.039063000000001</v>
      </c>
      <c r="I2400">
        <v>-10.039063000000001</v>
      </c>
      <c r="J2400">
        <v>-10.039063000000001</v>
      </c>
      <c r="K2400">
        <v>-10.039063000000001</v>
      </c>
      <c r="L2400">
        <v>-12.03125</v>
      </c>
    </row>
    <row r="2401" spans="1:12" x14ac:dyDescent="0.3">
      <c r="A2401">
        <v>2000</v>
      </c>
      <c r="B2401">
        <v>-10.039063000000001</v>
      </c>
      <c r="C2401">
        <v>-10.039063000000001</v>
      </c>
      <c r="D2401">
        <v>-10.039063000000001</v>
      </c>
      <c r="E2401">
        <v>-10.039063000000001</v>
      </c>
      <c r="F2401">
        <v>-10.039063000000001</v>
      </c>
      <c r="G2401">
        <v>-10.039063000000001</v>
      </c>
      <c r="H2401">
        <v>-10.039063000000001</v>
      </c>
      <c r="I2401">
        <v>-10.039063000000001</v>
      </c>
      <c r="J2401">
        <v>-10.039063000000001</v>
      </c>
      <c r="K2401">
        <v>-10.039063000000001</v>
      </c>
      <c r="L2401">
        <v>-12.03125</v>
      </c>
    </row>
    <row r="2402" spans="1:12" x14ac:dyDescent="0.3">
      <c r="A2402">
        <v>2200</v>
      </c>
      <c r="B2402">
        <v>-10.039063000000001</v>
      </c>
      <c r="C2402">
        <v>-10.039063000000001</v>
      </c>
      <c r="D2402">
        <v>-10.039063000000001</v>
      </c>
      <c r="E2402">
        <v>-10.039063000000001</v>
      </c>
      <c r="F2402">
        <v>-10.039063000000001</v>
      </c>
      <c r="G2402">
        <v>-10.039063000000001</v>
      </c>
      <c r="H2402">
        <v>-10.039063000000001</v>
      </c>
      <c r="I2402">
        <v>-10.039063000000001</v>
      </c>
      <c r="J2402">
        <v>-10.039063000000001</v>
      </c>
      <c r="K2402">
        <v>-10.039063000000001</v>
      </c>
      <c r="L2402">
        <v>-12.03125</v>
      </c>
    </row>
    <row r="2403" spans="1:12" x14ac:dyDescent="0.3">
      <c r="A2403">
        <v>2400</v>
      </c>
      <c r="B2403">
        <v>-10.039063000000001</v>
      </c>
      <c r="C2403">
        <v>-10.039063000000001</v>
      </c>
      <c r="D2403">
        <v>-10.039063000000001</v>
      </c>
      <c r="E2403">
        <v>-10.039063000000001</v>
      </c>
      <c r="F2403">
        <v>-10.039063000000001</v>
      </c>
      <c r="G2403">
        <v>-10.039063000000001</v>
      </c>
      <c r="H2403">
        <v>-10.039063000000001</v>
      </c>
      <c r="I2403">
        <v>-10.039063000000001</v>
      </c>
      <c r="J2403">
        <v>-10.039063000000001</v>
      </c>
      <c r="K2403">
        <v>-10.039063000000001</v>
      </c>
      <c r="L2403">
        <v>-12.03125</v>
      </c>
    </row>
    <row r="2404" spans="1:12" x14ac:dyDescent="0.3">
      <c r="A2404">
        <v>2600</v>
      </c>
      <c r="B2404">
        <v>-10.039063000000001</v>
      </c>
      <c r="C2404">
        <v>-10.039063000000001</v>
      </c>
      <c r="D2404">
        <v>-10.039063000000001</v>
      </c>
      <c r="E2404">
        <v>-10.039063000000001</v>
      </c>
      <c r="F2404">
        <v>-10.039063000000001</v>
      </c>
      <c r="G2404">
        <v>-10.039063000000001</v>
      </c>
      <c r="H2404">
        <v>-10.039063000000001</v>
      </c>
      <c r="I2404">
        <v>-10.039063000000001</v>
      </c>
      <c r="J2404">
        <v>-10.039063000000001</v>
      </c>
      <c r="K2404">
        <v>-10.039063000000001</v>
      </c>
      <c r="L2404">
        <v>-12.03125</v>
      </c>
    </row>
    <row r="2405" spans="1:12" x14ac:dyDescent="0.3">
      <c r="A2405">
        <v>2800</v>
      </c>
      <c r="B2405">
        <v>-10.039063000000001</v>
      </c>
      <c r="C2405">
        <v>-10.039063000000001</v>
      </c>
      <c r="D2405">
        <v>-10.039063000000001</v>
      </c>
      <c r="E2405">
        <v>-10.039063000000001</v>
      </c>
      <c r="F2405">
        <v>-10.039063000000001</v>
      </c>
      <c r="G2405">
        <v>-10.039063000000001</v>
      </c>
      <c r="H2405">
        <v>-10.039063000000001</v>
      </c>
      <c r="I2405">
        <v>-10.039063000000001</v>
      </c>
      <c r="J2405">
        <v>-10.039063000000001</v>
      </c>
      <c r="K2405">
        <v>-10.039063000000001</v>
      </c>
      <c r="L2405">
        <v>-12.03125</v>
      </c>
    </row>
    <row r="2406" spans="1:12" x14ac:dyDescent="0.3">
      <c r="A2406">
        <v>3000</v>
      </c>
      <c r="B2406">
        <v>-10.039063000000001</v>
      </c>
      <c r="C2406">
        <v>-10.039063000000001</v>
      </c>
      <c r="D2406">
        <v>-10.039063000000001</v>
      </c>
      <c r="E2406">
        <v>-10.039063000000001</v>
      </c>
      <c r="F2406">
        <v>-10.039063000000001</v>
      </c>
      <c r="G2406">
        <v>-10.039063000000001</v>
      </c>
      <c r="H2406">
        <v>-10.039063000000001</v>
      </c>
      <c r="I2406">
        <v>-10.039063000000001</v>
      </c>
      <c r="J2406">
        <v>-10.039063000000001</v>
      </c>
      <c r="K2406">
        <v>-10.039063000000001</v>
      </c>
      <c r="L2406">
        <v>-12.03125</v>
      </c>
    </row>
    <row r="2407" spans="1:12" x14ac:dyDescent="0.3">
      <c r="A2407">
        <v>3200</v>
      </c>
      <c r="B2407">
        <v>-10.039063000000001</v>
      </c>
      <c r="C2407">
        <v>-10.039063000000001</v>
      </c>
      <c r="D2407">
        <v>-10.039063000000001</v>
      </c>
      <c r="E2407">
        <v>-10.039063000000001</v>
      </c>
      <c r="F2407">
        <v>-10.039063000000001</v>
      </c>
      <c r="G2407">
        <v>-10.039063000000001</v>
      </c>
      <c r="H2407">
        <v>-10.039063000000001</v>
      </c>
      <c r="I2407">
        <v>-10.039063000000001</v>
      </c>
      <c r="J2407">
        <v>-10.039063000000001</v>
      </c>
      <c r="K2407">
        <v>-10.039063000000001</v>
      </c>
      <c r="L2407">
        <v>-12.03125</v>
      </c>
    </row>
    <row r="2409" spans="1:12" x14ac:dyDescent="0.3">
      <c r="A2409" t="s">
        <v>276</v>
      </c>
      <c r="B2409" t="s">
        <v>277</v>
      </c>
    </row>
    <row r="2410" spans="1:12" x14ac:dyDescent="0.3">
      <c r="A2410" t="s">
        <v>3</v>
      </c>
      <c r="B2410" t="s">
        <v>6</v>
      </c>
    </row>
    <row r="2411" spans="1:12" x14ac:dyDescent="0.3">
      <c r="A2411">
        <v>1</v>
      </c>
      <c r="B2411">
        <v>999</v>
      </c>
    </row>
    <row r="2412" spans="1:12" x14ac:dyDescent="0.3">
      <c r="A2412">
        <v>2</v>
      </c>
      <c r="B2412">
        <v>2000</v>
      </c>
    </row>
    <row r="2413" spans="1:12" x14ac:dyDescent="0.3">
      <c r="A2413">
        <v>3</v>
      </c>
      <c r="B2413">
        <v>2200</v>
      </c>
    </row>
    <row r="2414" spans="1:12" x14ac:dyDescent="0.3">
      <c r="A2414">
        <v>4</v>
      </c>
      <c r="B2414">
        <v>2400</v>
      </c>
    </row>
    <row r="2415" spans="1:12" x14ac:dyDescent="0.3">
      <c r="A2415">
        <v>5</v>
      </c>
      <c r="B2415">
        <v>2600</v>
      </c>
    </row>
    <row r="2416" spans="1:12" x14ac:dyDescent="0.3">
      <c r="A2416">
        <v>6</v>
      </c>
      <c r="B2416">
        <v>2800</v>
      </c>
    </row>
    <row r="2417" spans="1:2" x14ac:dyDescent="0.3">
      <c r="A2417">
        <v>7</v>
      </c>
      <c r="B2417">
        <v>3000</v>
      </c>
    </row>
    <row r="2419" spans="1:2" x14ac:dyDescent="0.3">
      <c r="A2419" t="s">
        <v>278</v>
      </c>
      <c r="B2419" t="s">
        <v>279</v>
      </c>
    </row>
    <row r="2420" spans="1:2" x14ac:dyDescent="0.3">
      <c r="A2420" t="s">
        <v>3</v>
      </c>
      <c r="B2420" t="s">
        <v>143</v>
      </c>
    </row>
    <row r="2421" spans="1:2" x14ac:dyDescent="0.3">
      <c r="A2421">
        <v>1</v>
      </c>
      <c r="B2421">
        <v>0</v>
      </c>
    </row>
    <row r="2422" spans="1:2" x14ac:dyDescent="0.3">
      <c r="A2422">
        <v>2</v>
      </c>
      <c r="B2422">
        <v>1.4765619999999999</v>
      </c>
    </row>
    <row r="2423" spans="1:2" x14ac:dyDescent="0.3">
      <c r="A2423">
        <v>3</v>
      </c>
      <c r="B2423">
        <v>2.4531239999999999</v>
      </c>
    </row>
    <row r="2424" spans="1:2" x14ac:dyDescent="0.3">
      <c r="A2424">
        <v>4</v>
      </c>
      <c r="B2424">
        <v>3.9296859999999998</v>
      </c>
    </row>
    <row r="2425" spans="1:2" x14ac:dyDescent="0.3">
      <c r="A2425">
        <v>5</v>
      </c>
      <c r="B2425">
        <v>4.9140610000000002</v>
      </c>
    </row>
    <row r="2426" spans="1:2" x14ac:dyDescent="0.3">
      <c r="A2426">
        <v>6</v>
      </c>
      <c r="B2426">
        <v>5.8906229999999997</v>
      </c>
    </row>
    <row r="2427" spans="1:2" x14ac:dyDescent="0.3">
      <c r="A2427">
        <v>7</v>
      </c>
      <c r="B2427">
        <v>8.3515599999999992</v>
      </c>
    </row>
    <row r="2428" spans="1:2" x14ac:dyDescent="0.3">
      <c r="A2428">
        <v>8</v>
      </c>
      <c r="B2428">
        <v>9.8203099999999992</v>
      </c>
    </row>
    <row r="2429" spans="1:2" x14ac:dyDescent="0.3">
      <c r="A2429">
        <v>9</v>
      </c>
      <c r="B2429">
        <v>11.296872</v>
      </c>
    </row>
    <row r="2430" spans="1:2" x14ac:dyDescent="0.3">
      <c r="A2430">
        <v>10</v>
      </c>
      <c r="B2430">
        <v>12.773434</v>
      </c>
    </row>
    <row r="2431" spans="1:2" x14ac:dyDescent="0.3">
      <c r="A2431">
        <v>11</v>
      </c>
      <c r="B2431">
        <v>17.187495999999999</v>
      </c>
    </row>
    <row r="2433" spans="1:12" x14ac:dyDescent="0.3">
      <c r="A2433" t="s">
        <v>280</v>
      </c>
      <c r="B2433" t="s">
        <v>281</v>
      </c>
    </row>
    <row r="2434" spans="1:12" x14ac:dyDescent="0.3">
      <c r="B2434" t="s">
        <v>146</v>
      </c>
    </row>
    <row r="2435" spans="1:12" x14ac:dyDescent="0.3">
      <c r="A2435" t="s">
        <v>22</v>
      </c>
      <c r="B2435">
        <v>0</v>
      </c>
      <c r="C2435">
        <v>1.5</v>
      </c>
      <c r="D2435">
        <v>2.5</v>
      </c>
      <c r="E2435">
        <v>3.9</v>
      </c>
      <c r="F2435">
        <v>4.9000000000000004</v>
      </c>
      <c r="G2435">
        <v>5.9</v>
      </c>
      <c r="H2435">
        <v>8.4</v>
      </c>
      <c r="I2435">
        <v>9.8000000000000007</v>
      </c>
      <c r="J2435">
        <v>11.3</v>
      </c>
      <c r="K2435">
        <v>12.8</v>
      </c>
      <c r="L2435">
        <v>17.2</v>
      </c>
    </row>
    <row r="2436" spans="1:12" x14ac:dyDescent="0.3">
      <c r="A2436">
        <v>999</v>
      </c>
      <c r="B2436">
        <v>0</v>
      </c>
      <c r="C2436">
        <v>0</v>
      </c>
      <c r="D2436">
        <v>0</v>
      </c>
      <c r="E2436">
        <v>0</v>
      </c>
      <c r="F2436">
        <v>0</v>
      </c>
      <c r="G2436">
        <v>0</v>
      </c>
      <c r="H2436">
        <v>0</v>
      </c>
      <c r="I2436">
        <v>0</v>
      </c>
      <c r="J2436">
        <v>0</v>
      </c>
      <c r="K2436">
        <v>0</v>
      </c>
      <c r="L2436">
        <v>0</v>
      </c>
    </row>
    <row r="2437" spans="1:12" x14ac:dyDescent="0.3">
      <c r="A2437">
        <v>2000</v>
      </c>
      <c r="B2437">
        <v>0</v>
      </c>
      <c r="C2437">
        <v>0</v>
      </c>
      <c r="D2437">
        <v>0</v>
      </c>
      <c r="E2437">
        <v>0</v>
      </c>
      <c r="F2437">
        <v>1.0000020000000001</v>
      </c>
      <c r="G2437">
        <v>1.3000510000000001</v>
      </c>
      <c r="H2437">
        <v>1.199953</v>
      </c>
      <c r="I2437">
        <v>1.0000020000000001</v>
      </c>
      <c r="J2437">
        <v>0</v>
      </c>
      <c r="K2437">
        <v>0</v>
      </c>
      <c r="L2437">
        <v>0</v>
      </c>
    </row>
    <row r="2438" spans="1:12" x14ac:dyDescent="0.3">
      <c r="A2438">
        <v>2200</v>
      </c>
      <c r="B2438">
        <v>0</v>
      </c>
      <c r="C2438">
        <v>0</v>
      </c>
      <c r="D2438">
        <v>0</v>
      </c>
      <c r="E2438">
        <v>0</v>
      </c>
      <c r="F2438">
        <v>1.0000020000000001</v>
      </c>
      <c r="G2438">
        <v>1.3000510000000001</v>
      </c>
      <c r="H2438">
        <v>1.3000510000000001</v>
      </c>
      <c r="I2438">
        <v>1.3000510000000001</v>
      </c>
      <c r="J2438">
        <v>1.199953</v>
      </c>
      <c r="K2438">
        <v>1.0000020000000001</v>
      </c>
      <c r="L2438">
        <v>0</v>
      </c>
    </row>
    <row r="2439" spans="1:12" x14ac:dyDescent="0.3">
      <c r="A2439">
        <v>2400</v>
      </c>
      <c r="B2439">
        <v>0</v>
      </c>
      <c r="C2439">
        <v>0</v>
      </c>
      <c r="D2439">
        <v>0</v>
      </c>
      <c r="E2439">
        <v>0</v>
      </c>
      <c r="F2439">
        <v>0</v>
      </c>
      <c r="G2439">
        <v>1.0000020000000001</v>
      </c>
      <c r="H2439">
        <v>1.3000510000000001</v>
      </c>
      <c r="I2439">
        <v>1.3000510000000001</v>
      </c>
      <c r="J2439">
        <v>1.199953</v>
      </c>
      <c r="K2439">
        <v>1.0000020000000001</v>
      </c>
      <c r="L2439">
        <v>0</v>
      </c>
    </row>
    <row r="2440" spans="1:12" x14ac:dyDescent="0.3">
      <c r="A2440">
        <v>2600</v>
      </c>
      <c r="B2440">
        <v>0</v>
      </c>
      <c r="C2440">
        <v>0</v>
      </c>
      <c r="D2440">
        <v>0</v>
      </c>
      <c r="E2440">
        <v>0</v>
      </c>
      <c r="F2440">
        <v>0</v>
      </c>
      <c r="G2440">
        <v>1.0000020000000001</v>
      </c>
      <c r="H2440">
        <v>1.199953</v>
      </c>
      <c r="I2440">
        <v>1.3000510000000001</v>
      </c>
      <c r="J2440">
        <v>1.199953</v>
      </c>
      <c r="K2440">
        <v>1.199953</v>
      </c>
      <c r="L2440">
        <v>0</v>
      </c>
    </row>
    <row r="2441" spans="1:12" x14ac:dyDescent="0.3">
      <c r="A2441">
        <v>2800</v>
      </c>
      <c r="B2441">
        <v>0</v>
      </c>
      <c r="C2441">
        <v>0</v>
      </c>
      <c r="D2441">
        <v>0</v>
      </c>
      <c r="E2441">
        <v>0</v>
      </c>
      <c r="F2441">
        <v>0</v>
      </c>
      <c r="G2441">
        <v>1.0000020000000001</v>
      </c>
      <c r="H2441">
        <v>1.199953</v>
      </c>
      <c r="I2441">
        <v>1.3000510000000001</v>
      </c>
      <c r="J2441">
        <v>1.199953</v>
      </c>
      <c r="K2441">
        <v>1.199953</v>
      </c>
      <c r="L2441">
        <v>0</v>
      </c>
    </row>
    <row r="2442" spans="1:12" x14ac:dyDescent="0.3">
      <c r="A2442">
        <v>3000</v>
      </c>
      <c r="B2442">
        <v>0</v>
      </c>
      <c r="C2442">
        <v>0</v>
      </c>
      <c r="D2442">
        <v>0</v>
      </c>
      <c r="E2442">
        <v>0</v>
      </c>
      <c r="F2442">
        <v>0</v>
      </c>
      <c r="G2442">
        <v>0</v>
      </c>
      <c r="H2442">
        <v>0</v>
      </c>
      <c r="I2442">
        <v>0</v>
      </c>
      <c r="J2442">
        <v>0</v>
      </c>
      <c r="K2442">
        <v>0</v>
      </c>
      <c r="L2442">
        <v>0</v>
      </c>
    </row>
    <row r="2444" spans="1:12" x14ac:dyDescent="0.3">
      <c r="A2444" t="s">
        <v>282</v>
      </c>
      <c r="B2444" t="s">
        <v>283</v>
      </c>
    </row>
    <row r="2445" spans="1:12" x14ac:dyDescent="0.3">
      <c r="A2445" t="s">
        <v>3</v>
      </c>
      <c r="B2445" t="s">
        <v>6</v>
      </c>
    </row>
    <row r="2446" spans="1:12" x14ac:dyDescent="0.3">
      <c r="A2446">
        <v>1</v>
      </c>
      <c r="B2446">
        <v>0</v>
      </c>
    </row>
    <row r="2447" spans="1:12" x14ac:dyDescent="0.3">
      <c r="A2447">
        <v>2</v>
      </c>
      <c r="B2447">
        <v>100</v>
      </c>
    </row>
    <row r="2448" spans="1:12" x14ac:dyDescent="0.3">
      <c r="A2448">
        <v>3</v>
      </c>
      <c r="B2448">
        <v>190</v>
      </c>
    </row>
    <row r="2449" spans="1:2" x14ac:dyDescent="0.3">
      <c r="A2449">
        <v>4</v>
      </c>
      <c r="B2449">
        <v>240</v>
      </c>
    </row>
    <row r="2450" spans="1:2" x14ac:dyDescent="0.3">
      <c r="A2450">
        <v>5</v>
      </c>
      <c r="B2450">
        <v>400</v>
      </c>
    </row>
    <row r="2451" spans="1:2" x14ac:dyDescent="0.3">
      <c r="A2451">
        <v>6</v>
      </c>
      <c r="B2451">
        <v>500</v>
      </c>
    </row>
    <row r="2452" spans="1:2" x14ac:dyDescent="0.3">
      <c r="A2452">
        <v>7</v>
      </c>
      <c r="B2452">
        <v>600</v>
      </c>
    </row>
    <row r="2453" spans="1:2" x14ac:dyDescent="0.3">
      <c r="A2453">
        <v>8</v>
      </c>
      <c r="B2453">
        <v>650</v>
      </c>
    </row>
    <row r="2454" spans="1:2" x14ac:dyDescent="0.3">
      <c r="A2454">
        <v>9</v>
      </c>
      <c r="B2454">
        <v>900</v>
      </c>
    </row>
    <row r="2456" spans="1:2" x14ac:dyDescent="0.3">
      <c r="A2456" t="s">
        <v>284</v>
      </c>
      <c r="B2456" t="s">
        <v>285</v>
      </c>
    </row>
    <row r="2457" spans="1:2" x14ac:dyDescent="0.3">
      <c r="A2457" t="s">
        <v>3</v>
      </c>
      <c r="B2457" t="s">
        <v>69</v>
      </c>
    </row>
    <row r="2458" spans="1:2" x14ac:dyDescent="0.3">
      <c r="A2458">
        <v>1</v>
      </c>
      <c r="B2458">
        <v>-29.86</v>
      </c>
    </row>
    <row r="2459" spans="1:2" x14ac:dyDescent="0.3">
      <c r="A2459">
        <v>2</v>
      </c>
      <c r="B2459">
        <v>-19.86</v>
      </c>
    </row>
    <row r="2460" spans="1:2" x14ac:dyDescent="0.3">
      <c r="A2460">
        <v>3</v>
      </c>
      <c r="B2460">
        <v>0.14000000000000001</v>
      </c>
    </row>
    <row r="2461" spans="1:2" x14ac:dyDescent="0.3">
      <c r="A2461">
        <v>4</v>
      </c>
      <c r="B2461">
        <v>30.14</v>
      </c>
    </row>
    <row r="2462" spans="1:2" x14ac:dyDescent="0.3">
      <c r="A2462">
        <v>5</v>
      </c>
      <c r="B2462">
        <v>60.14</v>
      </c>
    </row>
    <row r="2463" spans="1:2" x14ac:dyDescent="0.3">
      <c r="A2463">
        <v>6</v>
      </c>
      <c r="B2463">
        <v>100.14</v>
      </c>
    </row>
    <row r="2464" spans="1:2" x14ac:dyDescent="0.3">
      <c r="A2464">
        <v>7</v>
      </c>
      <c r="B2464">
        <v>120.14</v>
      </c>
    </row>
    <row r="2465" spans="1:10" x14ac:dyDescent="0.3">
      <c r="A2465">
        <v>8</v>
      </c>
      <c r="B2465">
        <v>150.13999999999999</v>
      </c>
    </row>
    <row r="2466" spans="1:10" x14ac:dyDescent="0.3">
      <c r="A2466">
        <v>9</v>
      </c>
      <c r="B2466">
        <v>220.14</v>
      </c>
    </row>
    <row r="2468" spans="1:10" x14ac:dyDescent="0.3">
      <c r="A2468" t="s">
        <v>1211</v>
      </c>
      <c r="B2468" t="s">
        <v>346</v>
      </c>
    </row>
    <row r="2469" spans="1:10" x14ac:dyDescent="0.3">
      <c r="B2469" t="s">
        <v>1212</v>
      </c>
    </row>
    <row r="2470" spans="1:10" x14ac:dyDescent="0.3">
      <c r="A2470" t="s">
        <v>22</v>
      </c>
      <c r="B2470">
        <v>-34</v>
      </c>
      <c r="C2470">
        <v>-29</v>
      </c>
      <c r="D2470">
        <v>-18</v>
      </c>
      <c r="E2470">
        <v>-1</v>
      </c>
      <c r="F2470">
        <v>16</v>
      </c>
      <c r="G2470">
        <v>38</v>
      </c>
      <c r="H2470">
        <v>49</v>
      </c>
      <c r="I2470">
        <v>66</v>
      </c>
      <c r="J2470">
        <v>105</v>
      </c>
    </row>
    <row r="2471" spans="1:10" x14ac:dyDescent="0.3">
      <c r="A2471">
        <v>0</v>
      </c>
      <c r="B2471">
        <v>4.0234379999999996</v>
      </c>
      <c r="C2471">
        <v>2.03125</v>
      </c>
      <c r="D2471">
        <v>-3.0078130000000001</v>
      </c>
      <c r="E2471">
        <v>-3.0078130000000001</v>
      </c>
      <c r="F2471">
        <v>-3.0078130000000001</v>
      </c>
      <c r="G2471">
        <v>-3.0078130000000001</v>
      </c>
      <c r="H2471">
        <v>-3.9453130000000001</v>
      </c>
      <c r="I2471">
        <v>-3.9453130000000001</v>
      </c>
      <c r="J2471">
        <v>-5</v>
      </c>
    </row>
    <row r="2472" spans="1:10" x14ac:dyDescent="0.3">
      <c r="A2472">
        <v>100</v>
      </c>
      <c r="B2472">
        <v>4.0234379999999996</v>
      </c>
      <c r="C2472">
        <v>2.03125</v>
      </c>
      <c r="D2472">
        <v>-3.0078130000000001</v>
      </c>
      <c r="E2472">
        <v>-3.0078130000000001</v>
      </c>
      <c r="F2472">
        <v>-3.0078130000000001</v>
      </c>
      <c r="G2472">
        <v>-3.0078130000000001</v>
      </c>
      <c r="H2472">
        <v>-3.9453130000000001</v>
      </c>
      <c r="I2472">
        <v>-3.9453130000000001</v>
      </c>
      <c r="J2472">
        <v>-5</v>
      </c>
    </row>
    <row r="2473" spans="1:10" x14ac:dyDescent="0.3">
      <c r="A2473">
        <v>190</v>
      </c>
      <c r="B2473">
        <v>4.0234379999999996</v>
      </c>
      <c r="C2473">
        <v>2.03125</v>
      </c>
      <c r="D2473">
        <v>-3.0078130000000001</v>
      </c>
      <c r="E2473">
        <v>-3.0078130000000001</v>
      </c>
      <c r="F2473">
        <v>-3.0078130000000001</v>
      </c>
      <c r="G2473">
        <v>-3.0078130000000001</v>
      </c>
      <c r="H2473">
        <v>-3.9453130000000001</v>
      </c>
      <c r="I2473">
        <v>-3.9453130000000001</v>
      </c>
      <c r="J2473">
        <v>-5</v>
      </c>
    </row>
    <row r="2474" spans="1:10" x14ac:dyDescent="0.3">
      <c r="A2474">
        <v>240</v>
      </c>
      <c r="B2474">
        <v>4.0234379999999996</v>
      </c>
      <c r="C2474">
        <v>2.03125</v>
      </c>
      <c r="D2474">
        <v>-3.0078130000000001</v>
      </c>
      <c r="E2474">
        <v>-3.0078130000000001</v>
      </c>
      <c r="F2474">
        <v>-3.0078130000000001</v>
      </c>
      <c r="G2474">
        <v>-3.0078130000000001</v>
      </c>
      <c r="H2474">
        <v>-3.9453130000000001</v>
      </c>
      <c r="I2474">
        <v>-3.9453130000000001</v>
      </c>
      <c r="J2474">
        <v>-5</v>
      </c>
    </row>
    <row r="2475" spans="1:10" x14ac:dyDescent="0.3">
      <c r="A2475">
        <v>400</v>
      </c>
      <c r="B2475">
        <v>4.9609379999999996</v>
      </c>
      <c r="C2475">
        <v>2.96875</v>
      </c>
      <c r="D2475">
        <v>-3.0078130000000001</v>
      </c>
      <c r="E2475">
        <v>-3.0078130000000001</v>
      </c>
      <c r="F2475">
        <v>-3.0078130000000001</v>
      </c>
      <c r="G2475">
        <v>-3.0078130000000001</v>
      </c>
      <c r="H2475">
        <v>-3.9453130000000001</v>
      </c>
      <c r="I2475">
        <v>-4.53125</v>
      </c>
      <c r="J2475">
        <v>-5</v>
      </c>
    </row>
    <row r="2476" spans="1:10" x14ac:dyDescent="0.3">
      <c r="A2476">
        <v>500</v>
      </c>
      <c r="B2476">
        <v>4.9609379999999996</v>
      </c>
      <c r="C2476">
        <v>2.96875</v>
      </c>
      <c r="D2476">
        <v>-3.0078130000000001</v>
      </c>
      <c r="E2476">
        <v>-3.0078130000000001</v>
      </c>
      <c r="F2476">
        <v>-1.953125</v>
      </c>
      <c r="G2476">
        <v>-3.0078130000000001</v>
      </c>
      <c r="H2476">
        <v>-3.9453130000000001</v>
      </c>
      <c r="I2476">
        <v>-4.53125</v>
      </c>
      <c r="J2476">
        <v>-5</v>
      </c>
    </row>
    <row r="2477" spans="1:10" x14ac:dyDescent="0.3">
      <c r="A2477">
        <v>600</v>
      </c>
      <c r="B2477">
        <v>6.015625</v>
      </c>
      <c r="C2477">
        <v>4.0234379999999996</v>
      </c>
      <c r="D2477">
        <v>-3.0078130000000001</v>
      </c>
      <c r="E2477">
        <v>-3.0078130000000001</v>
      </c>
      <c r="F2477">
        <v>-1.953125</v>
      </c>
      <c r="G2477">
        <v>-3.9453130000000001</v>
      </c>
      <c r="H2477">
        <v>-4.53125</v>
      </c>
      <c r="I2477">
        <v>-4.8828129999999996</v>
      </c>
      <c r="J2477">
        <v>-5</v>
      </c>
    </row>
    <row r="2478" spans="1:10" x14ac:dyDescent="0.3">
      <c r="A2478">
        <v>650</v>
      </c>
      <c r="B2478">
        <v>6.015625</v>
      </c>
      <c r="C2478">
        <v>4.0234379999999996</v>
      </c>
      <c r="D2478">
        <v>-1.953125</v>
      </c>
      <c r="E2478">
        <v>-1.953125</v>
      </c>
      <c r="F2478">
        <v>-1.953125</v>
      </c>
      <c r="G2478">
        <v>-3.9453130000000001</v>
      </c>
      <c r="H2478">
        <v>-4.53125</v>
      </c>
      <c r="I2478">
        <v>-4.8828129999999996</v>
      </c>
      <c r="J2478">
        <v>-5</v>
      </c>
    </row>
    <row r="2479" spans="1:10" x14ac:dyDescent="0.3">
      <c r="A2479">
        <v>900</v>
      </c>
      <c r="B2479">
        <v>6.015625</v>
      </c>
      <c r="C2479">
        <v>4.0234379999999996</v>
      </c>
      <c r="D2479">
        <v>-1.953125</v>
      </c>
      <c r="E2479">
        <v>-1.953125</v>
      </c>
      <c r="F2479">
        <v>-1.953125</v>
      </c>
      <c r="G2479">
        <v>-5</v>
      </c>
      <c r="H2479">
        <v>-4.8828129999999996</v>
      </c>
      <c r="I2479">
        <v>-5</v>
      </c>
      <c r="J2479">
        <v>-6.0546879999999996</v>
      </c>
    </row>
    <row r="2481" spans="1:2" x14ac:dyDescent="0.3">
      <c r="A2481" t="s">
        <v>286</v>
      </c>
      <c r="B2481" t="s">
        <v>287</v>
      </c>
    </row>
    <row r="2482" spans="1:2" x14ac:dyDescent="0.3">
      <c r="A2482" t="s">
        <v>3</v>
      </c>
      <c r="B2482" t="s">
        <v>6</v>
      </c>
    </row>
    <row r="2483" spans="1:2" x14ac:dyDescent="0.3">
      <c r="A2483">
        <v>1</v>
      </c>
      <c r="B2483">
        <v>500</v>
      </c>
    </row>
    <row r="2484" spans="1:2" x14ac:dyDescent="0.3">
      <c r="A2484">
        <v>2</v>
      </c>
      <c r="B2484">
        <v>600</v>
      </c>
    </row>
    <row r="2485" spans="1:2" x14ac:dyDescent="0.3">
      <c r="A2485">
        <v>3</v>
      </c>
      <c r="B2485">
        <v>800</v>
      </c>
    </row>
    <row r="2486" spans="1:2" x14ac:dyDescent="0.3">
      <c r="A2486">
        <v>4</v>
      </c>
      <c r="B2486">
        <v>1000</v>
      </c>
    </row>
    <row r="2487" spans="1:2" x14ac:dyDescent="0.3">
      <c r="A2487">
        <v>5</v>
      </c>
      <c r="B2487">
        <v>1200</v>
      </c>
    </row>
    <row r="2488" spans="1:2" x14ac:dyDescent="0.3">
      <c r="A2488">
        <v>6</v>
      </c>
      <c r="B2488">
        <v>1400</v>
      </c>
    </row>
    <row r="2489" spans="1:2" x14ac:dyDescent="0.3">
      <c r="A2489">
        <v>7</v>
      </c>
      <c r="B2489">
        <v>1600</v>
      </c>
    </row>
    <row r="2490" spans="1:2" x14ac:dyDescent="0.3">
      <c r="A2490">
        <v>8</v>
      </c>
      <c r="B2490">
        <v>1800</v>
      </c>
    </row>
    <row r="2491" spans="1:2" x14ac:dyDescent="0.3">
      <c r="A2491">
        <v>9</v>
      </c>
      <c r="B2491">
        <v>2000</v>
      </c>
    </row>
    <row r="2492" spans="1:2" x14ac:dyDescent="0.3">
      <c r="A2492">
        <v>10</v>
      </c>
      <c r="B2492">
        <v>2200</v>
      </c>
    </row>
    <row r="2493" spans="1:2" x14ac:dyDescent="0.3">
      <c r="A2493">
        <v>11</v>
      </c>
      <c r="B2493">
        <v>2300</v>
      </c>
    </row>
    <row r="2494" spans="1:2" x14ac:dyDescent="0.3">
      <c r="A2494">
        <v>12</v>
      </c>
      <c r="B2494">
        <v>2400</v>
      </c>
    </row>
    <row r="2495" spans="1:2" x14ac:dyDescent="0.3">
      <c r="A2495">
        <v>13</v>
      </c>
      <c r="B2495">
        <v>2600</v>
      </c>
    </row>
    <row r="2496" spans="1:2" x14ac:dyDescent="0.3">
      <c r="A2496">
        <v>14</v>
      </c>
      <c r="B2496">
        <v>2800</v>
      </c>
    </row>
    <row r="2497" spans="1:2" x14ac:dyDescent="0.3">
      <c r="A2497">
        <v>15</v>
      </c>
      <c r="B2497">
        <v>2900</v>
      </c>
    </row>
    <row r="2498" spans="1:2" x14ac:dyDescent="0.3">
      <c r="A2498">
        <v>16</v>
      </c>
      <c r="B2498">
        <v>3000</v>
      </c>
    </row>
    <row r="2499" spans="1:2" x14ac:dyDescent="0.3">
      <c r="A2499">
        <v>17</v>
      </c>
      <c r="B2499">
        <v>3200</v>
      </c>
    </row>
    <row r="2500" spans="1:2" x14ac:dyDescent="0.3">
      <c r="A2500">
        <v>18</v>
      </c>
      <c r="B2500">
        <v>3400</v>
      </c>
    </row>
    <row r="2501" spans="1:2" x14ac:dyDescent="0.3">
      <c r="A2501">
        <v>19</v>
      </c>
      <c r="B2501">
        <v>3500</v>
      </c>
    </row>
    <row r="2503" spans="1:2" x14ac:dyDescent="0.3">
      <c r="A2503" t="s">
        <v>288</v>
      </c>
      <c r="B2503" t="s">
        <v>289</v>
      </c>
    </row>
    <row r="2504" spans="1:2" x14ac:dyDescent="0.3">
      <c r="A2504" t="s">
        <v>3</v>
      </c>
      <c r="B2504" t="s">
        <v>16</v>
      </c>
    </row>
    <row r="2505" spans="1:2" x14ac:dyDescent="0.3">
      <c r="A2505">
        <v>1</v>
      </c>
      <c r="B2505">
        <v>0</v>
      </c>
    </row>
    <row r="2506" spans="1:2" x14ac:dyDescent="0.3">
      <c r="A2506">
        <v>2</v>
      </c>
      <c r="B2506">
        <v>9.9864130000000007</v>
      </c>
    </row>
    <row r="2507" spans="1:2" x14ac:dyDescent="0.3">
      <c r="A2507">
        <v>3</v>
      </c>
      <c r="B2507">
        <v>19.972826000000001</v>
      </c>
    </row>
    <row r="2508" spans="1:2" x14ac:dyDescent="0.3">
      <c r="A2508">
        <v>4</v>
      </c>
      <c r="B2508">
        <v>30.027173999999999</v>
      </c>
    </row>
    <row r="2509" spans="1:2" x14ac:dyDescent="0.3">
      <c r="A2509">
        <v>5</v>
      </c>
      <c r="B2509">
        <v>40.013587000000001</v>
      </c>
    </row>
    <row r="2510" spans="1:2" x14ac:dyDescent="0.3">
      <c r="A2510">
        <v>6</v>
      </c>
      <c r="B2510">
        <v>50</v>
      </c>
    </row>
    <row r="2511" spans="1:2" x14ac:dyDescent="0.3">
      <c r="A2511">
        <v>7</v>
      </c>
      <c r="B2511">
        <v>59.986412999999999</v>
      </c>
    </row>
    <row r="2512" spans="1:2" x14ac:dyDescent="0.3">
      <c r="A2512">
        <v>8</v>
      </c>
      <c r="B2512">
        <v>69.972825</v>
      </c>
    </row>
    <row r="2513" spans="1:17" x14ac:dyDescent="0.3">
      <c r="A2513">
        <v>9</v>
      </c>
      <c r="B2513">
        <v>80.027173000000005</v>
      </c>
    </row>
    <row r="2514" spans="1:17" x14ac:dyDescent="0.3">
      <c r="A2514">
        <v>10</v>
      </c>
      <c r="B2514">
        <v>90.013586000000004</v>
      </c>
    </row>
    <row r="2515" spans="1:17" x14ac:dyDescent="0.3">
      <c r="A2515">
        <v>11</v>
      </c>
      <c r="B2515">
        <v>99.999999000000003</v>
      </c>
    </row>
    <row r="2516" spans="1:17" x14ac:dyDescent="0.3">
      <c r="A2516">
        <v>12</v>
      </c>
      <c r="B2516">
        <v>109.986412</v>
      </c>
    </row>
    <row r="2517" spans="1:17" x14ac:dyDescent="0.3">
      <c r="A2517">
        <v>13</v>
      </c>
      <c r="B2517">
        <v>119.972825</v>
      </c>
    </row>
    <row r="2518" spans="1:17" x14ac:dyDescent="0.3">
      <c r="A2518">
        <v>14</v>
      </c>
      <c r="B2518">
        <v>130.027173</v>
      </c>
    </row>
    <row r="2519" spans="1:17" x14ac:dyDescent="0.3">
      <c r="A2519">
        <v>15</v>
      </c>
      <c r="B2519">
        <v>140.013586</v>
      </c>
    </row>
    <row r="2520" spans="1:17" x14ac:dyDescent="0.3">
      <c r="A2520">
        <v>16</v>
      </c>
      <c r="B2520">
        <v>149.999999</v>
      </c>
    </row>
    <row r="2522" spans="1:17" x14ac:dyDescent="0.3">
      <c r="A2522" t="s">
        <v>290</v>
      </c>
      <c r="B2522" t="s">
        <v>291</v>
      </c>
    </row>
    <row r="2523" spans="1:17" x14ac:dyDescent="0.3">
      <c r="B2523" t="s">
        <v>26</v>
      </c>
    </row>
    <row r="2524" spans="1:17" x14ac:dyDescent="0.3">
      <c r="A2524" t="s">
        <v>22</v>
      </c>
      <c r="B2524">
        <v>0</v>
      </c>
      <c r="C2524">
        <v>10</v>
      </c>
      <c r="D2524">
        <v>20</v>
      </c>
      <c r="E2524">
        <v>30</v>
      </c>
      <c r="F2524">
        <v>40</v>
      </c>
      <c r="G2524">
        <v>50</v>
      </c>
      <c r="H2524">
        <v>60</v>
      </c>
      <c r="I2524">
        <v>70</v>
      </c>
      <c r="J2524">
        <v>80</v>
      </c>
      <c r="K2524">
        <v>90</v>
      </c>
      <c r="L2524">
        <v>100</v>
      </c>
      <c r="M2524">
        <v>110</v>
      </c>
      <c r="N2524">
        <v>120</v>
      </c>
      <c r="O2524">
        <v>130</v>
      </c>
      <c r="P2524">
        <v>140</v>
      </c>
      <c r="Q2524">
        <v>150</v>
      </c>
    </row>
    <row r="2525" spans="1:17" x14ac:dyDescent="0.3">
      <c r="A2525">
        <v>500</v>
      </c>
      <c r="B2525">
        <v>-14.960938000000001</v>
      </c>
      <c r="C2525">
        <v>-14.960938000000001</v>
      </c>
      <c r="D2525">
        <v>-14.960938000000001</v>
      </c>
      <c r="E2525">
        <v>-14.960938000000001</v>
      </c>
      <c r="F2525">
        <v>-14.960938000000001</v>
      </c>
      <c r="G2525">
        <v>-14.960938000000001</v>
      </c>
      <c r="H2525">
        <v>-14.960938000000001</v>
      </c>
      <c r="I2525">
        <v>-14.960938000000001</v>
      </c>
      <c r="J2525">
        <v>-14.960938000000001</v>
      </c>
      <c r="K2525">
        <v>-14.960938000000001</v>
      </c>
      <c r="L2525">
        <v>-14.960938000000001</v>
      </c>
      <c r="M2525">
        <v>-14.960938000000001</v>
      </c>
      <c r="N2525">
        <v>-14.960938000000001</v>
      </c>
      <c r="O2525">
        <v>-14.960938000000001</v>
      </c>
      <c r="P2525">
        <v>-14.960938000000001</v>
      </c>
      <c r="Q2525">
        <v>-14.960938000000001</v>
      </c>
    </row>
    <row r="2526" spans="1:17" x14ac:dyDescent="0.3">
      <c r="A2526">
        <v>600</v>
      </c>
      <c r="B2526">
        <v>-14.960938000000001</v>
      </c>
      <c r="C2526">
        <v>-14.960938000000001</v>
      </c>
      <c r="D2526">
        <v>-14.960938000000001</v>
      </c>
      <c r="E2526">
        <v>-14.960938000000001</v>
      </c>
      <c r="F2526">
        <v>-14.960938000000001</v>
      </c>
      <c r="G2526">
        <v>-14.960938000000001</v>
      </c>
      <c r="H2526">
        <v>-14.960938000000001</v>
      </c>
      <c r="I2526">
        <v>-14.960938000000001</v>
      </c>
      <c r="J2526">
        <v>-14.960938000000001</v>
      </c>
      <c r="K2526">
        <v>-14.960938000000001</v>
      </c>
      <c r="L2526">
        <v>-14.960938000000001</v>
      </c>
      <c r="M2526">
        <v>-14.960938000000001</v>
      </c>
      <c r="N2526">
        <v>-14.960938000000001</v>
      </c>
      <c r="O2526">
        <v>-14.960938000000001</v>
      </c>
      <c r="P2526">
        <v>-14.960938000000001</v>
      </c>
      <c r="Q2526">
        <v>-14.960938000000001</v>
      </c>
    </row>
    <row r="2527" spans="1:17" x14ac:dyDescent="0.3">
      <c r="A2527">
        <v>800</v>
      </c>
      <c r="B2527">
        <v>-14.960938000000001</v>
      </c>
      <c r="C2527">
        <v>-14.960938000000001</v>
      </c>
      <c r="D2527">
        <v>-14.960938000000001</v>
      </c>
      <c r="E2527">
        <v>-14.960938000000001</v>
      </c>
      <c r="F2527">
        <v>-14.960938000000001</v>
      </c>
      <c r="G2527">
        <v>-14.960938000000001</v>
      </c>
      <c r="H2527">
        <v>-14.960938000000001</v>
      </c>
      <c r="I2527">
        <v>-14.960938000000001</v>
      </c>
      <c r="J2527">
        <v>-14.960938000000001</v>
      </c>
      <c r="K2527">
        <v>-14.960938000000001</v>
      </c>
      <c r="L2527">
        <v>-14.960938000000001</v>
      </c>
      <c r="M2527">
        <v>-14.960938000000001</v>
      </c>
      <c r="N2527">
        <v>-14.960938000000001</v>
      </c>
      <c r="O2527">
        <v>-14.960938000000001</v>
      </c>
      <c r="P2527">
        <v>-14.960938000000001</v>
      </c>
      <c r="Q2527">
        <v>-14.960938000000001</v>
      </c>
    </row>
    <row r="2528" spans="1:17" x14ac:dyDescent="0.3">
      <c r="A2528">
        <v>1000</v>
      </c>
      <c r="B2528">
        <v>-14.960938000000001</v>
      </c>
      <c r="C2528">
        <v>-14.960938000000001</v>
      </c>
      <c r="D2528">
        <v>-14.960938000000001</v>
      </c>
      <c r="E2528">
        <v>-14.960938000000001</v>
      </c>
      <c r="F2528">
        <v>-14.960938000000001</v>
      </c>
      <c r="G2528">
        <v>-14.960938000000001</v>
      </c>
      <c r="H2528">
        <v>-14.960938000000001</v>
      </c>
      <c r="I2528">
        <v>-14.960938000000001</v>
      </c>
      <c r="J2528">
        <v>-14.960938000000001</v>
      </c>
      <c r="K2528">
        <v>-14.960938000000001</v>
      </c>
      <c r="L2528">
        <v>-14.960938000000001</v>
      </c>
      <c r="M2528">
        <v>-14.960938000000001</v>
      </c>
      <c r="N2528">
        <v>-14.960938000000001</v>
      </c>
      <c r="O2528">
        <v>-14.960938000000001</v>
      </c>
      <c r="P2528">
        <v>-14.960938000000001</v>
      </c>
      <c r="Q2528">
        <v>-14.960938000000001</v>
      </c>
    </row>
    <row r="2529" spans="1:17" x14ac:dyDescent="0.3">
      <c r="A2529">
        <v>1200</v>
      </c>
      <c r="B2529">
        <v>-14.960938000000001</v>
      </c>
      <c r="C2529">
        <v>-14.960938000000001</v>
      </c>
      <c r="D2529">
        <v>-14.960938000000001</v>
      </c>
      <c r="E2529">
        <v>-14.960938000000001</v>
      </c>
      <c r="F2529">
        <v>-14.960938000000001</v>
      </c>
      <c r="G2529">
        <v>-14.960938000000001</v>
      </c>
      <c r="H2529">
        <v>-14.960938000000001</v>
      </c>
      <c r="I2529">
        <v>-14.960938000000001</v>
      </c>
      <c r="J2529">
        <v>-14.960938000000001</v>
      </c>
      <c r="K2529">
        <v>-14.960938000000001</v>
      </c>
      <c r="L2529">
        <v>-14.960938000000001</v>
      </c>
      <c r="M2529">
        <v>-14.960938000000001</v>
      </c>
      <c r="N2529">
        <v>-14.960938000000001</v>
      </c>
      <c r="O2529">
        <v>-14.960938000000001</v>
      </c>
      <c r="P2529">
        <v>-14.960938000000001</v>
      </c>
      <c r="Q2529">
        <v>-14.960938000000001</v>
      </c>
    </row>
    <row r="2530" spans="1:17" x14ac:dyDescent="0.3">
      <c r="A2530">
        <v>1400</v>
      </c>
      <c r="B2530">
        <v>-14.960938000000001</v>
      </c>
      <c r="C2530">
        <v>-14.960938000000001</v>
      </c>
      <c r="D2530">
        <v>-14.960938000000001</v>
      </c>
      <c r="E2530">
        <v>-14.960938000000001</v>
      </c>
      <c r="F2530">
        <v>-14.960938000000001</v>
      </c>
      <c r="G2530">
        <v>-14.960938000000001</v>
      </c>
      <c r="H2530">
        <v>-14.960938000000001</v>
      </c>
      <c r="I2530">
        <v>-14.960938000000001</v>
      </c>
      <c r="J2530">
        <v>-14.960938000000001</v>
      </c>
      <c r="K2530">
        <v>-14.960938000000001</v>
      </c>
      <c r="L2530">
        <v>-14.960938000000001</v>
      </c>
      <c r="M2530">
        <v>-14.960938000000001</v>
      </c>
      <c r="N2530">
        <v>-14.960938000000001</v>
      </c>
      <c r="O2530">
        <v>-14.960938000000001</v>
      </c>
      <c r="P2530">
        <v>-14.960938000000001</v>
      </c>
      <c r="Q2530">
        <v>-14.960938000000001</v>
      </c>
    </row>
    <row r="2531" spans="1:17" x14ac:dyDescent="0.3">
      <c r="A2531">
        <v>1600</v>
      </c>
      <c r="B2531">
        <v>-14.960938000000001</v>
      </c>
      <c r="C2531">
        <v>-14.960938000000001</v>
      </c>
      <c r="D2531">
        <v>-14.960938000000001</v>
      </c>
      <c r="E2531">
        <v>-14.960938000000001</v>
      </c>
      <c r="F2531">
        <v>-14.960938000000001</v>
      </c>
      <c r="G2531">
        <v>-14.960938000000001</v>
      </c>
      <c r="H2531">
        <v>-14.960938000000001</v>
      </c>
      <c r="I2531">
        <v>-14.960938000000001</v>
      </c>
      <c r="J2531">
        <v>-14.960938000000001</v>
      </c>
      <c r="K2531">
        <v>-14.960938000000001</v>
      </c>
      <c r="L2531">
        <v>-14.960938000000001</v>
      </c>
      <c r="M2531">
        <v>-14.960938000000001</v>
      </c>
      <c r="N2531">
        <v>-14.960938000000001</v>
      </c>
      <c r="O2531">
        <v>-14.960938000000001</v>
      </c>
      <c r="P2531">
        <v>-14.960938000000001</v>
      </c>
      <c r="Q2531">
        <v>-14.960938000000001</v>
      </c>
    </row>
    <row r="2532" spans="1:17" x14ac:dyDescent="0.3">
      <c r="A2532">
        <v>1800</v>
      </c>
      <c r="B2532">
        <v>-14.960938000000001</v>
      </c>
      <c r="C2532">
        <v>-14.960938000000001</v>
      </c>
      <c r="D2532">
        <v>-14.960938000000001</v>
      </c>
      <c r="E2532">
        <v>-14.960938000000001</v>
      </c>
      <c r="F2532">
        <v>-14.960938000000001</v>
      </c>
      <c r="G2532">
        <v>-14.960938000000001</v>
      </c>
      <c r="H2532">
        <v>-14.960938000000001</v>
      </c>
      <c r="I2532">
        <v>-14.960938000000001</v>
      </c>
      <c r="J2532">
        <v>-14.960938000000001</v>
      </c>
      <c r="K2532">
        <v>-14.960938000000001</v>
      </c>
      <c r="L2532">
        <v>-14.960938000000001</v>
      </c>
      <c r="M2532">
        <v>-14.960938000000001</v>
      </c>
      <c r="N2532">
        <v>-14.960938000000001</v>
      </c>
      <c r="O2532">
        <v>-14.960938000000001</v>
      </c>
      <c r="P2532">
        <v>-14.960938000000001</v>
      </c>
      <c r="Q2532">
        <v>-14.960938000000001</v>
      </c>
    </row>
    <row r="2533" spans="1:17" x14ac:dyDescent="0.3">
      <c r="A2533">
        <v>2000</v>
      </c>
      <c r="B2533">
        <v>-14.960938000000001</v>
      </c>
      <c r="C2533">
        <v>-14.960938000000001</v>
      </c>
      <c r="D2533">
        <v>-14.960938000000001</v>
      </c>
      <c r="E2533">
        <v>-14.960938000000001</v>
      </c>
      <c r="F2533">
        <v>-14.960938000000001</v>
      </c>
      <c r="G2533">
        <v>-14.960938000000001</v>
      </c>
      <c r="H2533">
        <v>-14.960938000000001</v>
      </c>
      <c r="I2533">
        <v>-14.960938000000001</v>
      </c>
      <c r="J2533">
        <v>-14.960938000000001</v>
      </c>
      <c r="K2533">
        <v>-14.960938000000001</v>
      </c>
      <c r="L2533">
        <v>-14.960938000000001</v>
      </c>
      <c r="M2533">
        <v>-14.960938000000001</v>
      </c>
      <c r="N2533">
        <v>-14.960938000000001</v>
      </c>
      <c r="O2533">
        <v>-14.960938000000001</v>
      </c>
      <c r="P2533">
        <v>-14.960938000000001</v>
      </c>
      <c r="Q2533">
        <v>-14.960938000000001</v>
      </c>
    </row>
    <row r="2534" spans="1:17" x14ac:dyDescent="0.3">
      <c r="A2534">
        <v>2200</v>
      </c>
      <c r="B2534">
        <v>-14.960938000000001</v>
      </c>
      <c r="C2534">
        <v>-14.960938000000001</v>
      </c>
      <c r="D2534">
        <v>-14.960938000000001</v>
      </c>
      <c r="E2534">
        <v>-14.960938000000001</v>
      </c>
      <c r="F2534">
        <v>-14.960938000000001</v>
      </c>
      <c r="G2534">
        <v>-14.960938000000001</v>
      </c>
      <c r="H2534">
        <v>-14.960938000000001</v>
      </c>
      <c r="I2534">
        <v>-14.960938000000001</v>
      </c>
      <c r="J2534">
        <v>-14.960938000000001</v>
      </c>
      <c r="K2534">
        <v>-14.960938000000001</v>
      </c>
      <c r="L2534">
        <v>-14.960938000000001</v>
      </c>
      <c r="M2534">
        <v>-14.960938000000001</v>
      </c>
      <c r="N2534">
        <v>-14.960938000000001</v>
      </c>
      <c r="O2534">
        <v>-14.960938000000001</v>
      </c>
      <c r="P2534">
        <v>-14.960938000000001</v>
      </c>
      <c r="Q2534">
        <v>-14.960938000000001</v>
      </c>
    </row>
    <row r="2535" spans="1:17" x14ac:dyDescent="0.3">
      <c r="A2535">
        <v>2300</v>
      </c>
      <c r="B2535">
        <v>-14.960938000000001</v>
      </c>
      <c r="C2535">
        <v>-14.960938000000001</v>
      </c>
      <c r="D2535">
        <v>-14.960938000000001</v>
      </c>
      <c r="E2535">
        <v>-14.960938000000001</v>
      </c>
      <c r="F2535">
        <v>-14.960938000000001</v>
      </c>
      <c r="G2535">
        <v>-14.960938000000001</v>
      </c>
      <c r="H2535">
        <v>-14.960938000000001</v>
      </c>
      <c r="I2535">
        <v>-14.960938000000001</v>
      </c>
      <c r="J2535">
        <v>-14.960938000000001</v>
      </c>
      <c r="K2535">
        <v>-14.960938000000001</v>
      </c>
      <c r="L2535">
        <v>-14.960938000000001</v>
      </c>
      <c r="M2535">
        <v>-14.960938000000001</v>
      </c>
      <c r="N2535">
        <v>-14.960938000000001</v>
      </c>
      <c r="O2535">
        <v>-14.960938000000001</v>
      </c>
      <c r="P2535">
        <v>-14.960938000000001</v>
      </c>
      <c r="Q2535">
        <v>-14.960938000000001</v>
      </c>
    </row>
    <row r="2536" spans="1:17" x14ac:dyDescent="0.3">
      <c r="A2536">
        <v>2400</v>
      </c>
      <c r="B2536">
        <v>-14.960938000000001</v>
      </c>
      <c r="C2536">
        <v>-14.960938000000001</v>
      </c>
      <c r="D2536">
        <v>-14.960938000000001</v>
      </c>
      <c r="E2536">
        <v>-14.960938000000001</v>
      </c>
      <c r="F2536">
        <v>-14.960938000000001</v>
      </c>
      <c r="G2536">
        <v>-14.960938000000001</v>
      </c>
      <c r="H2536">
        <v>-14.960938000000001</v>
      </c>
      <c r="I2536">
        <v>-14.960938000000001</v>
      </c>
      <c r="J2536">
        <v>-14.960938000000001</v>
      </c>
      <c r="K2536">
        <v>-14.960938000000001</v>
      </c>
      <c r="L2536">
        <v>-14.960938000000001</v>
      </c>
      <c r="M2536">
        <v>-14.960938000000001</v>
      </c>
      <c r="N2536">
        <v>-14.960938000000001</v>
      </c>
      <c r="O2536">
        <v>-14.960938000000001</v>
      </c>
      <c r="P2536">
        <v>-14.960938000000001</v>
      </c>
      <c r="Q2536">
        <v>-14.960938000000001</v>
      </c>
    </row>
    <row r="2537" spans="1:17" x14ac:dyDescent="0.3">
      <c r="A2537">
        <v>2600</v>
      </c>
      <c r="B2537">
        <v>-14.960938000000001</v>
      </c>
      <c r="C2537">
        <v>-14.960938000000001</v>
      </c>
      <c r="D2537">
        <v>-14.960938000000001</v>
      </c>
      <c r="E2537">
        <v>-14.960938000000001</v>
      </c>
      <c r="F2537">
        <v>-14.960938000000001</v>
      </c>
      <c r="G2537">
        <v>-14.960938000000001</v>
      </c>
      <c r="H2537">
        <v>-14.960938000000001</v>
      </c>
      <c r="I2537">
        <v>-14.960938000000001</v>
      </c>
      <c r="J2537">
        <v>-14.960938000000001</v>
      </c>
      <c r="K2537">
        <v>-14.960938000000001</v>
      </c>
      <c r="L2537">
        <v>-14.960938000000001</v>
      </c>
      <c r="M2537">
        <v>-14.960938000000001</v>
      </c>
      <c r="N2537">
        <v>-14.960938000000001</v>
      </c>
      <c r="O2537">
        <v>-14.960938000000001</v>
      </c>
      <c r="P2537">
        <v>-14.960938000000001</v>
      </c>
      <c r="Q2537">
        <v>-14.960938000000001</v>
      </c>
    </row>
    <row r="2538" spans="1:17" x14ac:dyDescent="0.3">
      <c r="A2538">
        <v>2800</v>
      </c>
      <c r="B2538">
        <v>-14.960938000000001</v>
      </c>
      <c r="C2538">
        <v>-14.960938000000001</v>
      </c>
      <c r="D2538">
        <v>-14.960938000000001</v>
      </c>
      <c r="E2538">
        <v>-14.960938000000001</v>
      </c>
      <c r="F2538">
        <v>-14.960938000000001</v>
      </c>
      <c r="G2538">
        <v>-14.960938000000001</v>
      </c>
      <c r="H2538">
        <v>-14.960938000000001</v>
      </c>
      <c r="I2538">
        <v>-14.960938000000001</v>
      </c>
      <c r="J2538">
        <v>-14.960938000000001</v>
      </c>
      <c r="K2538">
        <v>-14.960938000000001</v>
      </c>
      <c r="L2538">
        <v>-14.960938000000001</v>
      </c>
      <c r="M2538">
        <v>-14.960938000000001</v>
      </c>
      <c r="N2538">
        <v>-14.960938000000001</v>
      </c>
      <c r="O2538">
        <v>-14.960938000000001</v>
      </c>
      <c r="P2538">
        <v>-14.960938000000001</v>
      </c>
      <c r="Q2538">
        <v>-14.960938000000001</v>
      </c>
    </row>
    <row r="2539" spans="1:17" x14ac:dyDescent="0.3">
      <c r="A2539">
        <v>2900</v>
      </c>
      <c r="B2539">
        <v>-14.960938000000001</v>
      </c>
      <c r="C2539">
        <v>-14.960938000000001</v>
      </c>
      <c r="D2539">
        <v>-14.960938000000001</v>
      </c>
      <c r="E2539">
        <v>-14.960938000000001</v>
      </c>
      <c r="F2539">
        <v>-14.960938000000001</v>
      </c>
      <c r="G2539">
        <v>-14.960938000000001</v>
      </c>
      <c r="H2539">
        <v>-14.960938000000001</v>
      </c>
      <c r="I2539">
        <v>-14.960938000000001</v>
      </c>
      <c r="J2539">
        <v>-14.960938000000001</v>
      </c>
      <c r="K2539">
        <v>-14.960938000000001</v>
      </c>
      <c r="L2539">
        <v>-14.960938000000001</v>
      </c>
      <c r="M2539">
        <v>-14.960938000000001</v>
      </c>
      <c r="N2539">
        <v>-14.960938000000001</v>
      </c>
      <c r="O2539">
        <v>-14.960938000000001</v>
      </c>
      <c r="P2539">
        <v>-14.960938000000001</v>
      </c>
      <c r="Q2539">
        <v>-14.960938000000001</v>
      </c>
    </row>
    <row r="2540" spans="1:17" x14ac:dyDescent="0.3">
      <c r="A2540">
        <v>3000</v>
      </c>
      <c r="B2540">
        <v>-14.960938000000001</v>
      </c>
      <c r="C2540">
        <v>-14.960938000000001</v>
      </c>
      <c r="D2540">
        <v>-14.960938000000001</v>
      </c>
      <c r="E2540">
        <v>-14.960938000000001</v>
      </c>
      <c r="F2540">
        <v>-14.960938000000001</v>
      </c>
      <c r="G2540">
        <v>-14.960938000000001</v>
      </c>
      <c r="H2540">
        <v>-14.960938000000001</v>
      </c>
      <c r="I2540">
        <v>-14.960938000000001</v>
      </c>
      <c r="J2540">
        <v>-14.960938000000001</v>
      </c>
      <c r="K2540">
        <v>-14.960938000000001</v>
      </c>
      <c r="L2540">
        <v>-14.960938000000001</v>
      </c>
      <c r="M2540">
        <v>-14.960938000000001</v>
      </c>
      <c r="N2540">
        <v>-14.960938000000001</v>
      </c>
      <c r="O2540">
        <v>-14.960938000000001</v>
      </c>
      <c r="P2540">
        <v>-14.960938000000001</v>
      </c>
      <c r="Q2540">
        <v>-14.960938000000001</v>
      </c>
    </row>
    <row r="2541" spans="1:17" x14ac:dyDescent="0.3">
      <c r="A2541">
        <v>3200</v>
      </c>
      <c r="B2541">
        <v>-14.960938000000001</v>
      </c>
      <c r="C2541">
        <v>-14.960938000000001</v>
      </c>
      <c r="D2541">
        <v>-14.960938000000001</v>
      </c>
      <c r="E2541">
        <v>-14.960938000000001</v>
      </c>
      <c r="F2541">
        <v>-14.960938000000001</v>
      </c>
      <c r="G2541">
        <v>-14.960938000000001</v>
      </c>
      <c r="H2541">
        <v>-14.960938000000001</v>
      </c>
      <c r="I2541">
        <v>-14.960938000000001</v>
      </c>
      <c r="J2541">
        <v>-14.960938000000001</v>
      </c>
      <c r="K2541">
        <v>-14.960938000000001</v>
      </c>
      <c r="L2541">
        <v>-14.960938000000001</v>
      </c>
      <c r="M2541">
        <v>-14.960938000000001</v>
      </c>
      <c r="N2541">
        <v>-14.960938000000001</v>
      </c>
      <c r="O2541">
        <v>-14.960938000000001</v>
      </c>
      <c r="P2541">
        <v>-14.960938000000001</v>
      </c>
      <c r="Q2541">
        <v>-14.960938000000001</v>
      </c>
    </row>
    <row r="2542" spans="1:17" x14ac:dyDescent="0.3">
      <c r="A2542">
        <v>3400</v>
      </c>
      <c r="B2542">
        <v>-14.960938000000001</v>
      </c>
      <c r="C2542">
        <v>-14.960938000000001</v>
      </c>
      <c r="D2542">
        <v>-14.960938000000001</v>
      </c>
      <c r="E2542">
        <v>-14.960938000000001</v>
      </c>
      <c r="F2542">
        <v>-14.960938000000001</v>
      </c>
      <c r="G2542">
        <v>-14.960938000000001</v>
      </c>
      <c r="H2542">
        <v>-14.960938000000001</v>
      </c>
      <c r="I2542">
        <v>-14.960938000000001</v>
      </c>
      <c r="J2542">
        <v>-14.960938000000001</v>
      </c>
      <c r="K2542">
        <v>-14.960938000000001</v>
      </c>
      <c r="L2542">
        <v>-14.960938000000001</v>
      </c>
      <c r="M2542">
        <v>-14.960938000000001</v>
      </c>
      <c r="N2542">
        <v>-14.960938000000001</v>
      </c>
      <c r="O2542">
        <v>-14.960938000000001</v>
      </c>
      <c r="P2542">
        <v>-14.960938000000001</v>
      </c>
      <c r="Q2542">
        <v>-14.960938000000001</v>
      </c>
    </row>
    <row r="2543" spans="1:17" x14ac:dyDescent="0.3">
      <c r="A2543">
        <v>3500</v>
      </c>
      <c r="B2543">
        <v>-14.960938000000001</v>
      </c>
      <c r="C2543">
        <v>-14.960938000000001</v>
      </c>
      <c r="D2543">
        <v>-14.960938000000001</v>
      </c>
      <c r="E2543">
        <v>-14.960938000000001</v>
      </c>
      <c r="F2543">
        <v>-14.960938000000001</v>
      </c>
      <c r="G2543">
        <v>-14.960938000000001</v>
      </c>
      <c r="H2543">
        <v>-14.960938000000001</v>
      </c>
      <c r="I2543">
        <v>-14.960938000000001</v>
      </c>
      <c r="J2543">
        <v>-14.960938000000001</v>
      </c>
      <c r="K2543">
        <v>-14.960938000000001</v>
      </c>
      <c r="L2543">
        <v>-14.960938000000001</v>
      </c>
      <c r="M2543">
        <v>-14.960938000000001</v>
      </c>
      <c r="N2543">
        <v>-14.960938000000001</v>
      </c>
      <c r="O2543">
        <v>-14.960938000000001</v>
      </c>
      <c r="P2543">
        <v>-14.960938000000001</v>
      </c>
      <c r="Q2543">
        <v>-14.960938000000001</v>
      </c>
    </row>
    <row r="2545" spans="1:2" x14ac:dyDescent="0.3">
      <c r="A2545" t="s">
        <v>292</v>
      </c>
      <c r="B2545" t="s">
        <v>293</v>
      </c>
    </row>
    <row r="2546" spans="1:2" x14ac:dyDescent="0.3">
      <c r="A2546" t="s">
        <v>3</v>
      </c>
      <c r="B2546" t="s">
        <v>6</v>
      </c>
    </row>
    <row r="2547" spans="1:2" x14ac:dyDescent="0.3">
      <c r="A2547">
        <v>1</v>
      </c>
      <c r="B2547">
        <v>500</v>
      </c>
    </row>
    <row r="2548" spans="1:2" x14ac:dyDescent="0.3">
      <c r="A2548">
        <v>2</v>
      </c>
      <c r="B2548">
        <v>600</v>
      </c>
    </row>
    <row r="2549" spans="1:2" x14ac:dyDescent="0.3">
      <c r="A2549">
        <v>3</v>
      </c>
      <c r="B2549">
        <v>800</v>
      </c>
    </row>
    <row r="2550" spans="1:2" x14ac:dyDescent="0.3">
      <c r="A2550">
        <v>4</v>
      </c>
      <c r="B2550">
        <v>1000</v>
      </c>
    </row>
    <row r="2551" spans="1:2" x14ac:dyDescent="0.3">
      <c r="A2551">
        <v>5</v>
      </c>
      <c r="B2551">
        <v>1200</v>
      </c>
    </row>
    <row r="2552" spans="1:2" x14ac:dyDescent="0.3">
      <c r="A2552">
        <v>6</v>
      </c>
      <c r="B2552">
        <v>1400</v>
      </c>
    </row>
    <row r="2553" spans="1:2" x14ac:dyDescent="0.3">
      <c r="A2553">
        <v>7</v>
      </c>
      <c r="B2553">
        <v>1600</v>
      </c>
    </row>
    <row r="2554" spans="1:2" x14ac:dyDescent="0.3">
      <c r="A2554">
        <v>8</v>
      </c>
      <c r="B2554">
        <v>1800</v>
      </c>
    </row>
    <row r="2555" spans="1:2" x14ac:dyDescent="0.3">
      <c r="A2555">
        <v>9</v>
      </c>
      <c r="B2555">
        <v>2000</v>
      </c>
    </row>
    <row r="2556" spans="1:2" x14ac:dyDescent="0.3">
      <c r="A2556">
        <v>10</v>
      </c>
      <c r="B2556">
        <v>2200</v>
      </c>
    </row>
    <row r="2557" spans="1:2" x14ac:dyDescent="0.3">
      <c r="A2557">
        <v>11</v>
      </c>
      <c r="B2557">
        <v>2300</v>
      </c>
    </row>
    <row r="2558" spans="1:2" x14ac:dyDescent="0.3">
      <c r="A2558">
        <v>12</v>
      </c>
      <c r="B2558">
        <v>2400</v>
      </c>
    </row>
    <row r="2559" spans="1:2" x14ac:dyDescent="0.3">
      <c r="A2559">
        <v>13</v>
      </c>
      <c r="B2559">
        <v>2600</v>
      </c>
    </row>
    <row r="2560" spans="1:2" x14ac:dyDescent="0.3">
      <c r="A2560">
        <v>14</v>
      </c>
      <c r="B2560">
        <v>2800</v>
      </c>
    </row>
    <row r="2561" spans="1:2" x14ac:dyDescent="0.3">
      <c r="A2561">
        <v>15</v>
      </c>
      <c r="B2561">
        <v>2900</v>
      </c>
    </row>
    <row r="2562" spans="1:2" x14ac:dyDescent="0.3">
      <c r="A2562">
        <v>16</v>
      </c>
      <c r="B2562">
        <v>3000</v>
      </c>
    </row>
    <row r="2563" spans="1:2" x14ac:dyDescent="0.3">
      <c r="A2563">
        <v>17</v>
      </c>
      <c r="B2563">
        <v>3200</v>
      </c>
    </row>
    <row r="2564" spans="1:2" x14ac:dyDescent="0.3">
      <c r="A2564">
        <v>18</v>
      </c>
      <c r="B2564">
        <v>3400</v>
      </c>
    </row>
    <row r="2565" spans="1:2" x14ac:dyDescent="0.3">
      <c r="A2565">
        <v>19</v>
      </c>
      <c r="B2565">
        <v>3500</v>
      </c>
    </row>
    <row r="2567" spans="1:2" x14ac:dyDescent="0.3">
      <c r="A2567" t="s">
        <v>294</v>
      </c>
      <c r="B2567" t="s">
        <v>295</v>
      </c>
    </row>
    <row r="2568" spans="1:2" x14ac:dyDescent="0.3">
      <c r="A2568" t="s">
        <v>3</v>
      </c>
      <c r="B2568" t="s">
        <v>16</v>
      </c>
    </row>
    <row r="2569" spans="1:2" x14ac:dyDescent="0.3">
      <c r="A2569">
        <v>1</v>
      </c>
      <c r="B2569">
        <v>0</v>
      </c>
    </row>
    <row r="2570" spans="1:2" x14ac:dyDescent="0.3">
      <c r="A2570">
        <v>2</v>
      </c>
      <c r="B2570">
        <v>9.9864130000000007</v>
      </c>
    </row>
    <row r="2571" spans="1:2" x14ac:dyDescent="0.3">
      <c r="A2571">
        <v>3</v>
      </c>
      <c r="B2571">
        <v>19.972826000000001</v>
      </c>
    </row>
    <row r="2572" spans="1:2" x14ac:dyDescent="0.3">
      <c r="A2572">
        <v>4</v>
      </c>
      <c r="B2572">
        <v>30.027173999999999</v>
      </c>
    </row>
    <row r="2573" spans="1:2" x14ac:dyDescent="0.3">
      <c r="A2573">
        <v>5</v>
      </c>
      <c r="B2573">
        <v>40.013587000000001</v>
      </c>
    </row>
    <row r="2574" spans="1:2" x14ac:dyDescent="0.3">
      <c r="A2574">
        <v>6</v>
      </c>
      <c r="B2574">
        <v>50</v>
      </c>
    </row>
    <row r="2575" spans="1:2" x14ac:dyDescent="0.3">
      <c r="A2575">
        <v>7</v>
      </c>
      <c r="B2575">
        <v>59.986412999999999</v>
      </c>
    </row>
    <row r="2576" spans="1:2" x14ac:dyDescent="0.3">
      <c r="A2576">
        <v>8</v>
      </c>
      <c r="B2576">
        <v>69.972825</v>
      </c>
    </row>
    <row r="2577" spans="1:17" x14ac:dyDescent="0.3">
      <c r="A2577">
        <v>9</v>
      </c>
      <c r="B2577">
        <v>80.027173000000005</v>
      </c>
    </row>
    <row r="2578" spans="1:17" x14ac:dyDescent="0.3">
      <c r="A2578">
        <v>10</v>
      </c>
      <c r="B2578">
        <v>90.013586000000004</v>
      </c>
    </row>
    <row r="2579" spans="1:17" x14ac:dyDescent="0.3">
      <c r="A2579">
        <v>11</v>
      </c>
      <c r="B2579">
        <v>99.999999000000003</v>
      </c>
    </row>
    <row r="2580" spans="1:17" x14ac:dyDescent="0.3">
      <c r="A2580">
        <v>12</v>
      </c>
      <c r="B2580">
        <v>109.986412</v>
      </c>
    </row>
    <row r="2581" spans="1:17" x14ac:dyDescent="0.3">
      <c r="A2581">
        <v>13</v>
      </c>
      <c r="B2581">
        <v>119.972825</v>
      </c>
    </row>
    <row r="2582" spans="1:17" x14ac:dyDescent="0.3">
      <c r="A2582">
        <v>14</v>
      </c>
      <c r="B2582">
        <v>130.027173</v>
      </c>
    </row>
    <row r="2583" spans="1:17" x14ac:dyDescent="0.3">
      <c r="A2583">
        <v>15</v>
      </c>
      <c r="B2583">
        <v>140.013586</v>
      </c>
    </row>
    <row r="2584" spans="1:17" x14ac:dyDescent="0.3">
      <c r="A2584">
        <v>16</v>
      </c>
      <c r="B2584">
        <v>149.999999</v>
      </c>
    </row>
    <row r="2586" spans="1:17" x14ac:dyDescent="0.3">
      <c r="A2586" t="s">
        <v>296</v>
      </c>
      <c r="B2586" t="s">
        <v>297</v>
      </c>
    </row>
    <row r="2587" spans="1:17" x14ac:dyDescent="0.3">
      <c r="B2587" t="s">
        <v>26</v>
      </c>
    </row>
    <row r="2588" spans="1:17" x14ac:dyDescent="0.3">
      <c r="A2588" t="s">
        <v>22</v>
      </c>
      <c r="B2588">
        <v>0</v>
      </c>
      <c r="C2588">
        <v>10</v>
      </c>
      <c r="D2588">
        <v>20</v>
      </c>
      <c r="E2588">
        <v>30</v>
      </c>
      <c r="F2588">
        <v>40</v>
      </c>
      <c r="G2588">
        <v>50</v>
      </c>
      <c r="H2588">
        <v>60</v>
      </c>
      <c r="I2588">
        <v>70</v>
      </c>
      <c r="J2588">
        <v>80</v>
      </c>
      <c r="K2588">
        <v>90</v>
      </c>
      <c r="L2588">
        <v>100</v>
      </c>
      <c r="M2588">
        <v>110</v>
      </c>
      <c r="N2588">
        <v>120</v>
      </c>
      <c r="O2588">
        <v>130</v>
      </c>
      <c r="P2588">
        <v>140</v>
      </c>
      <c r="Q2588">
        <v>150</v>
      </c>
    </row>
    <row r="2589" spans="1:17" x14ac:dyDescent="0.3">
      <c r="A2589">
        <v>500</v>
      </c>
      <c r="B2589">
        <v>25</v>
      </c>
      <c r="C2589">
        <v>25</v>
      </c>
      <c r="D2589">
        <v>25</v>
      </c>
      <c r="E2589">
        <v>25</v>
      </c>
      <c r="F2589">
        <v>25</v>
      </c>
      <c r="G2589">
        <v>25</v>
      </c>
      <c r="H2589">
        <v>25</v>
      </c>
      <c r="I2589">
        <v>25</v>
      </c>
      <c r="J2589">
        <v>25</v>
      </c>
      <c r="K2589">
        <v>25</v>
      </c>
      <c r="L2589">
        <v>25</v>
      </c>
      <c r="M2589">
        <v>25</v>
      </c>
      <c r="N2589">
        <v>25</v>
      </c>
      <c r="O2589">
        <v>25</v>
      </c>
      <c r="P2589">
        <v>25</v>
      </c>
      <c r="Q2589">
        <v>25</v>
      </c>
    </row>
    <row r="2590" spans="1:17" x14ac:dyDescent="0.3">
      <c r="A2590">
        <v>600</v>
      </c>
      <c r="B2590">
        <v>25</v>
      </c>
      <c r="C2590">
        <v>25</v>
      </c>
      <c r="D2590">
        <v>25</v>
      </c>
      <c r="E2590">
        <v>25</v>
      </c>
      <c r="F2590">
        <v>25</v>
      </c>
      <c r="G2590">
        <v>25</v>
      </c>
      <c r="H2590">
        <v>25</v>
      </c>
      <c r="I2590">
        <v>25</v>
      </c>
      <c r="J2590">
        <v>25</v>
      </c>
      <c r="K2590">
        <v>25</v>
      </c>
      <c r="L2590">
        <v>25</v>
      </c>
      <c r="M2590">
        <v>25</v>
      </c>
      <c r="N2590">
        <v>25</v>
      </c>
      <c r="O2590">
        <v>25</v>
      </c>
      <c r="P2590">
        <v>25</v>
      </c>
      <c r="Q2590">
        <v>25</v>
      </c>
    </row>
    <row r="2591" spans="1:17" x14ac:dyDescent="0.3">
      <c r="A2591">
        <v>800</v>
      </c>
      <c r="B2591">
        <v>25</v>
      </c>
      <c r="C2591">
        <v>25</v>
      </c>
      <c r="D2591">
        <v>25</v>
      </c>
      <c r="E2591">
        <v>25</v>
      </c>
      <c r="F2591">
        <v>25</v>
      </c>
      <c r="G2591">
        <v>25</v>
      </c>
      <c r="H2591">
        <v>25</v>
      </c>
      <c r="I2591">
        <v>25</v>
      </c>
      <c r="J2591">
        <v>25</v>
      </c>
      <c r="K2591">
        <v>25</v>
      </c>
      <c r="L2591">
        <v>25</v>
      </c>
      <c r="M2591">
        <v>25</v>
      </c>
      <c r="N2591">
        <v>25</v>
      </c>
      <c r="O2591">
        <v>25</v>
      </c>
      <c r="P2591">
        <v>25</v>
      </c>
      <c r="Q2591">
        <v>25</v>
      </c>
    </row>
    <row r="2592" spans="1:17" x14ac:dyDescent="0.3">
      <c r="A2592">
        <v>1000</v>
      </c>
      <c r="B2592">
        <v>25</v>
      </c>
      <c r="C2592">
        <v>25</v>
      </c>
      <c r="D2592">
        <v>25</v>
      </c>
      <c r="E2592">
        <v>25</v>
      </c>
      <c r="F2592">
        <v>25</v>
      </c>
      <c r="G2592">
        <v>25</v>
      </c>
      <c r="H2592">
        <v>25</v>
      </c>
      <c r="I2592">
        <v>25</v>
      </c>
      <c r="J2592">
        <v>25</v>
      </c>
      <c r="K2592">
        <v>25</v>
      </c>
      <c r="L2592">
        <v>25</v>
      </c>
      <c r="M2592">
        <v>25</v>
      </c>
      <c r="N2592">
        <v>25</v>
      </c>
      <c r="O2592">
        <v>25</v>
      </c>
      <c r="P2592">
        <v>25</v>
      </c>
      <c r="Q2592">
        <v>25</v>
      </c>
    </row>
    <row r="2593" spans="1:17" x14ac:dyDescent="0.3">
      <c r="A2593">
        <v>1200</v>
      </c>
      <c r="B2593">
        <v>25</v>
      </c>
      <c r="C2593">
        <v>25</v>
      </c>
      <c r="D2593">
        <v>25</v>
      </c>
      <c r="E2593">
        <v>25</v>
      </c>
      <c r="F2593">
        <v>25</v>
      </c>
      <c r="G2593">
        <v>25</v>
      </c>
      <c r="H2593">
        <v>25</v>
      </c>
      <c r="I2593">
        <v>25</v>
      </c>
      <c r="J2593">
        <v>25</v>
      </c>
      <c r="K2593">
        <v>25</v>
      </c>
      <c r="L2593">
        <v>25</v>
      </c>
      <c r="M2593">
        <v>25</v>
      </c>
      <c r="N2593">
        <v>25</v>
      </c>
      <c r="O2593">
        <v>25</v>
      </c>
      <c r="P2593">
        <v>25</v>
      </c>
      <c r="Q2593">
        <v>25</v>
      </c>
    </row>
    <row r="2594" spans="1:17" x14ac:dyDescent="0.3">
      <c r="A2594">
        <v>1400</v>
      </c>
      <c r="B2594">
        <v>25</v>
      </c>
      <c r="C2594">
        <v>25</v>
      </c>
      <c r="D2594">
        <v>25</v>
      </c>
      <c r="E2594">
        <v>25</v>
      </c>
      <c r="F2594">
        <v>25</v>
      </c>
      <c r="G2594">
        <v>25</v>
      </c>
      <c r="H2594">
        <v>25</v>
      </c>
      <c r="I2594">
        <v>25</v>
      </c>
      <c r="J2594">
        <v>25</v>
      </c>
      <c r="K2594">
        <v>25</v>
      </c>
      <c r="L2594">
        <v>25</v>
      </c>
      <c r="M2594">
        <v>25</v>
      </c>
      <c r="N2594">
        <v>25</v>
      </c>
      <c r="O2594">
        <v>25</v>
      </c>
      <c r="P2594">
        <v>25</v>
      </c>
      <c r="Q2594">
        <v>25</v>
      </c>
    </row>
    <row r="2595" spans="1:17" x14ac:dyDescent="0.3">
      <c r="A2595">
        <v>1600</v>
      </c>
      <c r="B2595">
        <v>25</v>
      </c>
      <c r="C2595">
        <v>25</v>
      </c>
      <c r="D2595">
        <v>25</v>
      </c>
      <c r="E2595">
        <v>25</v>
      </c>
      <c r="F2595">
        <v>25</v>
      </c>
      <c r="G2595">
        <v>25</v>
      </c>
      <c r="H2595">
        <v>25</v>
      </c>
      <c r="I2595">
        <v>25</v>
      </c>
      <c r="J2595">
        <v>25</v>
      </c>
      <c r="K2595">
        <v>25</v>
      </c>
      <c r="L2595">
        <v>25</v>
      </c>
      <c r="M2595">
        <v>25</v>
      </c>
      <c r="N2595">
        <v>25</v>
      </c>
      <c r="O2595">
        <v>25</v>
      </c>
      <c r="P2595">
        <v>25</v>
      </c>
      <c r="Q2595">
        <v>25</v>
      </c>
    </row>
    <row r="2596" spans="1:17" x14ac:dyDescent="0.3">
      <c r="A2596">
        <v>1800</v>
      </c>
      <c r="B2596">
        <v>25</v>
      </c>
      <c r="C2596">
        <v>25</v>
      </c>
      <c r="D2596">
        <v>25</v>
      </c>
      <c r="E2596">
        <v>25</v>
      </c>
      <c r="F2596">
        <v>25</v>
      </c>
      <c r="G2596">
        <v>25</v>
      </c>
      <c r="H2596">
        <v>25</v>
      </c>
      <c r="I2596">
        <v>25</v>
      </c>
      <c r="J2596">
        <v>25</v>
      </c>
      <c r="K2596">
        <v>25</v>
      </c>
      <c r="L2596">
        <v>25</v>
      </c>
      <c r="M2596">
        <v>25</v>
      </c>
      <c r="N2596">
        <v>25</v>
      </c>
      <c r="O2596">
        <v>25</v>
      </c>
      <c r="P2596">
        <v>25</v>
      </c>
      <c r="Q2596">
        <v>25</v>
      </c>
    </row>
    <row r="2597" spans="1:17" x14ac:dyDescent="0.3">
      <c r="A2597">
        <v>2000</v>
      </c>
      <c r="B2597">
        <v>25</v>
      </c>
      <c r="C2597">
        <v>25</v>
      </c>
      <c r="D2597">
        <v>25</v>
      </c>
      <c r="E2597">
        <v>25</v>
      </c>
      <c r="F2597">
        <v>25</v>
      </c>
      <c r="G2597">
        <v>25</v>
      </c>
      <c r="H2597">
        <v>25</v>
      </c>
      <c r="I2597">
        <v>25</v>
      </c>
      <c r="J2597">
        <v>25</v>
      </c>
      <c r="K2597">
        <v>25</v>
      </c>
      <c r="L2597">
        <v>25</v>
      </c>
      <c r="M2597">
        <v>25</v>
      </c>
      <c r="N2597">
        <v>25</v>
      </c>
      <c r="O2597">
        <v>25</v>
      </c>
      <c r="P2597">
        <v>25</v>
      </c>
      <c r="Q2597">
        <v>25</v>
      </c>
    </row>
    <row r="2598" spans="1:17" x14ac:dyDescent="0.3">
      <c r="A2598">
        <v>2200</v>
      </c>
      <c r="B2598">
        <v>25</v>
      </c>
      <c r="C2598">
        <v>25</v>
      </c>
      <c r="D2598">
        <v>25</v>
      </c>
      <c r="E2598">
        <v>25</v>
      </c>
      <c r="F2598">
        <v>25</v>
      </c>
      <c r="G2598">
        <v>25</v>
      </c>
      <c r="H2598">
        <v>25</v>
      </c>
      <c r="I2598">
        <v>25</v>
      </c>
      <c r="J2598">
        <v>25</v>
      </c>
      <c r="K2598">
        <v>25</v>
      </c>
      <c r="L2598">
        <v>25</v>
      </c>
      <c r="M2598">
        <v>25</v>
      </c>
      <c r="N2598">
        <v>25</v>
      </c>
      <c r="O2598">
        <v>25</v>
      </c>
      <c r="P2598">
        <v>25</v>
      </c>
      <c r="Q2598">
        <v>25</v>
      </c>
    </row>
    <row r="2599" spans="1:17" x14ac:dyDescent="0.3">
      <c r="A2599">
        <v>2300</v>
      </c>
      <c r="B2599">
        <v>25</v>
      </c>
      <c r="C2599">
        <v>25</v>
      </c>
      <c r="D2599">
        <v>25</v>
      </c>
      <c r="E2599">
        <v>25</v>
      </c>
      <c r="F2599">
        <v>25</v>
      </c>
      <c r="G2599">
        <v>25</v>
      </c>
      <c r="H2599">
        <v>25</v>
      </c>
      <c r="I2599">
        <v>25</v>
      </c>
      <c r="J2599">
        <v>25</v>
      </c>
      <c r="K2599">
        <v>25</v>
      </c>
      <c r="L2599">
        <v>25</v>
      </c>
      <c r="M2599">
        <v>25</v>
      </c>
      <c r="N2599">
        <v>25</v>
      </c>
      <c r="O2599">
        <v>25</v>
      </c>
      <c r="P2599">
        <v>25</v>
      </c>
      <c r="Q2599">
        <v>25</v>
      </c>
    </row>
    <row r="2600" spans="1:17" x14ac:dyDescent="0.3">
      <c r="A2600">
        <v>2400</v>
      </c>
      <c r="B2600">
        <v>25</v>
      </c>
      <c r="C2600">
        <v>25</v>
      </c>
      <c r="D2600">
        <v>25</v>
      </c>
      <c r="E2600">
        <v>25</v>
      </c>
      <c r="F2600">
        <v>25</v>
      </c>
      <c r="G2600">
        <v>25</v>
      </c>
      <c r="H2600">
        <v>25</v>
      </c>
      <c r="I2600">
        <v>25</v>
      </c>
      <c r="J2600">
        <v>25</v>
      </c>
      <c r="K2600">
        <v>25</v>
      </c>
      <c r="L2600">
        <v>25</v>
      </c>
      <c r="M2600">
        <v>25</v>
      </c>
      <c r="N2600">
        <v>25</v>
      </c>
      <c r="O2600">
        <v>25</v>
      </c>
      <c r="P2600">
        <v>25</v>
      </c>
      <c r="Q2600">
        <v>25</v>
      </c>
    </row>
    <row r="2601" spans="1:17" x14ac:dyDescent="0.3">
      <c r="A2601">
        <v>2600</v>
      </c>
      <c r="B2601">
        <v>25</v>
      </c>
      <c r="C2601">
        <v>25</v>
      </c>
      <c r="D2601">
        <v>25</v>
      </c>
      <c r="E2601">
        <v>25</v>
      </c>
      <c r="F2601">
        <v>25</v>
      </c>
      <c r="G2601">
        <v>25</v>
      </c>
      <c r="H2601">
        <v>25</v>
      </c>
      <c r="I2601">
        <v>25</v>
      </c>
      <c r="J2601">
        <v>25</v>
      </c>
      <c r="K2601">
        <v>25</v>
      </c>
      <c r="L2601">
        <v>25</v>
      </c>
      <c r="M2601">
        <v>25</v>
      </c>
      <c r="N2601">
        <v>25</v>
      </c>
      <c r="O2601">
        <v>25</v>
      </c>
      <c r="P2601">
        <v>25</v>
      </c>
      <c r="Q2601">
        <v>25</v>
      </c>
    </row>
    <row r="2602" spans="1:17" x14ac:dyDescent="0.3">
      <c r="A2602">
        <v>2800</v>
      </c>
      <c r="B2602">
        <v>25</v>
      </c>
      <c r="C2602">
        <v>25</v>
      </c>
      <c r="D2602">
        <v>25</v>
      </c>
      <c r="E2602">
        <v>25</v>
      </c>
      <c r="F2602">
        <v>25</v>
      </c>
      <c r="G2602">
        <v>25</v>
      </c>
      <c r="H2602">
        <v>25</v>
      </c>
      <c r="I2602">
        <v>25</v>
      </c>
      <c r="J2602">
        <v>25</v>
      </c>
      <c r="K2602">
        <v>25</v>
      </c>
      <c r="L2602">
        <v>25</v>
      </c>
      <c r="M2602">
        <v>25</v>
      </c>
      <c r="N2602">
        <v>25</v>
      </c>
      <c r="O2602">
        <v>25</v>
      </c>
      <c r="P2602">
        <v>25</v>
      </c>
      <c r="Q2602">
        <v>25</v>
      </c>
    </row>
    <row r="2603" spans="1:17" x14ac:dyDescent="0.3">
      <c r="A2603">
        <v>2900</v>
      </c>
      <c r="B2603">
        <v>25</v>
      </c>
      <c r="C2603">
        <v>25</v>
      </c>
      <c r="D2603">
        <v>25</v>
      </c>
      <c r="E2603">
        <v>25</v>
      </c>
      <c r="F2603">
        <v>25</v>
      </c>
      <c r="G2603">
        <v>25</v>
      </c>
      <c r="H2603">
        <v>25</v>
      </c>
      <c r="I2603">
        <v>25</v>
      </c>
      <c r="J2603">
        <v>25</v>
      </c>
      <c r="K2603">
        <v>25</v>
      </c>
      <c r="L2603">
        <v>25</v>
      </c>
      <c r="M2603">
        <v>25</v>
      </c>
      <c r="N2603">
        <v>25</v>
      </c>
      <c r="O2603">
        <v>25</v>
      </c>
      <c r="P2603">
        <v>25</v>
      </c>
      <c r="Q2603">
        <v>25</v>
      </c>
    </row>
    <row r="2604" spans="1:17" x14ac:dyDescent="0.3">
      <c r="A2604">
        <v>3000</v>
      </c>
      <c r="B2604">
        <v>25</v>
      </c>
      <c r="C2604">
        <v>25</v>
      </c>
      <c r="D2604">
        <v>25</v>
      </c>
      <c r="E2604">
        <v>25</v>
      </c>
      <c r="F2604">
        <v>25</v>
      </c>
      <c r="G2604">
        <v>25</v>
      </c>
      <c r="H2604">
        <v>25</v>
      </c>
      <c r="I2604">
        <v>25</v>
      </c>
      <c r="J2604">
        <v>25</v>
      </c>
      <c r="K2604">
        <v>25</v>
      </c>
      <c r="L2604">
        <v>25</v>
      </c>
      <c r="M2604">
        <v>25</v>
      </c>
      <c r="N2604">
        <v>25</v>
      </c>
      <c r="O2604">
        <v>25</v>
      </c>
      <c r="P2604">
        <v>25</v>
      </c>
      <c r="Q2604">
        <v>25</v>
      </c>
    </row>
    <row r="2605" spans="1:17" x14ac:dyDescent="0.3">
      <c r="A2605">
        <v>3200</v>
      </c>
      <c r="B2605">
        <v>25</v>
      </c>
      <c r="C2605">
        <v>25</v>
      </c>
      <c r="D2605">
        <v>25</v>
      </c>
      <c r="E2605">
        <v>25</v>
      </c>
      <c r="F2605">
        <v>25</v>
      </c>
      <c r="G2605">
        <v>25</v>
      </c>
      <c r="H2605">
        <v>25</v>
      </c>
      <c r="I2605">
        <v>25</v>
      </c>
      <c r="J2605">
        <v>25</v>
      </c>
      <c r="K2605">
        <v>25</v>
      </c>
      <c r="L2605">
        <v>25</v>
      </c>
      <c r="M2605">
        <v>25</v>
      </c>
      <c r="N2605">
        <v>25</v>
      </c>
      <c r="O2605">
        <v>25</v>
      </c>
      <c r="P2605">
        <v>25</v>
      </c>
      <c r="Q2605">
        <v>25</v>
      </c>
    </row>
    <row r="2606" spans="1:17" x14ac:dyDescent="0.3">
      <c r="A2606">
        <v>3400</v>
      </c>
      <c r="B2606">
        <v>25</v>
      </c>
      <c r="C2606">
        <v>25</v>
      </c>
      <c r="D2606">
        <v>25</v>
      </c>
      <c r="E2606">
        <v>25</v>
      </c>
      <c r="F2606">
        <v>25</v>
      </c>
      <c r="G2606">
        <v>25</v>
      </c>
      <c r="H2606">
        <v>25</v>
      </c>
      <c r="I2606">
        <v>25</v>
      </c>
      <c r="J2606">
        <v>25</v>
      </c>
      <c r="K2606">
        <v>25</v>
      </c>
      <c r="L2606">
        <v>25</v>
      </c>
      <c r="M2606">
        <v>25</v>
      </c>
      <c r="N2606">
        <v>25</v>
      </c>
      <c r="O2606">
        <v>25</v>
      </c>
      <c r="P2606">
        <v>25</v>
      </c>
      <c r="Q2606">
        <v>25</v>
      </c>
    </row>
    <row r="2607" spans="1:17" x14ac:dyDescent="0.3">
      <c r="A2607">
        <v>3500</v>
      </c>
      <c r="B2607">
        <v>25</v>
      </c>
      <c r="C2607">
        <v>25</v>
      </c>
      <c r="D2607">
        <v>25</v>
      </c>
      <c r="E2607">
        <v>25</v>
      </c>
      <c r="F2607">
        <v>25</v>
      </c>
      <c r="G2607">
        <v>25</v>
      </c>
      <c r="H2607">
        <v>25</v>
      </c>
      <c r="I2607">
        <v>25</v>
      </c>
      <c r="J2607">
        <v>25</v>
      </c>
      <c r="K2607">
        <v>25</v>
      </c>
      <c r="L2607">
        <v>25</v>
      </c>
      <c r="M2607">
        <v>25</v>
      </c>
      <c r="N2607">
        <v>25</v>
      </c>
      <c r="O2607">
        <v>25</v>
      </c>
      <c r="P2607">
        <v>25</v>
      </c>
      <c r="Q2607">
        <v>25</v>
      </c>
    </row>
    <row r="2609" spans="1:2" x14ac:dyDescent="0.3">
      <c r="A2609" t="s">
        <v>298</v>
      </c>
      <c r="B2609" t="s">
        <v>299</v>
      </c>
    </row>
    <row r="2610" spans="1:2" x14ac:dyDescent="0.3">
      <c r="A2610" t="s">
        <v>3</v>
      </c>
      <c r="B2610" t="s">
        <v>6</v>
      </c>
    </row>
    <row r="2611" spans="1:2" x14ac:dyDescent="0.3">
      <c r="A2611">
        <v>1</v>
      </c>
      <c r="B2611">
        <v>0</v>
      </c>
    </row>
    <row r="2612" spans="1:2" x14ac:dyDescent="0.3">
      <c r="A2612">
        <v>2</v>
      </c>
      <c r="B2612">
        <v>500</v>
      </c>
    </row>
    <row r="2613" spans="1:2" x14ac:dyDescent="0.3">
      <c r="A2613">
        <v>3</v>
      </c>
      <c r="B2613">
        <v>1000</v>
      </c>
    </row>
    <row r="2614" spans="1:2" x14ac:dyDescent="0.3">
      <c r="A2614">
        <v>4</v>
      </c>
      <c r="B2614">
        <v>1500</v>
      </c>
    </row>
    <row r="2615" spans="1:2" x14ac:dyDescent="0.3">
      <c r="A2615">
        <v>5</v>
      </c>
      <c r="B2615">
        <v>3000</v>
      </c>
    </row>
    <row r="2616" spans="1:2" x14ac:dyDescent="0.3">
      <c r="A2616">
        <v>6</v>
      </c>
      <c r="B2616">
        <v>3200</v>
      </c>
    </row>
    <row r="2617" spans="1:2" x14ac:dyDescent="0.3">
      <c r="A2617">
        <v>7</v>
      </c>
      <c r="B2617">
        <v>4000</v>
      </c>
    </row>
    <row r="2619" spans="1:2" x14ac:dyDescent="0.3">
      <c r="A2619" t="s">
        <v>300</v>
      </c>
      <c r="B2619" t="s">
        <v>301</v>
      </c>
    </row>
    <row r="2620" spans="1:2" x14ac:dyDescent="0.3">
      <c r="A2620" t="s">
        <v>3</v>
      </c>
      <c r="B2620" t="s">
        <v>302</v>
      </c>
    </row>
    <row r="2621" spans="1:2" x14ac:dyDescent="0.3">
      <c r="A2621">
        <v>0</v>
      </c>
      <c r="B2621">
        <v>42.007812999999999</v>
      </c>
    </row>
    <row r="2622" spans="1:2" x14ac:dyDescent="0.3">
      <c r="A2622">
        <v>500</v>
      </c>
      <c r="B2622">
        <v>42.007812999999999</v>
      </c>
    </row>
    <row r="2623" spans="1:2" x14ac:dyDescent="0.3">
      <c r="A2623">
        <v>1000</v>
      </c>
      <c r="B2623">
        <v>42.007812999999999</v>
      </c>
    </row>
    <row r="2624" spans="1:2" x14ac:dyDescent="0.3">
      <c r="A2624">
        <v>1500</v>
      </c>
      <c r="B2624">
        <v>42.007812999999999</v>
      </c>
    </row>
    <row r="2625" spans="1:4" x14ac:dyDescent="0.3">
      <c r="A2625">
        <v>3000</v>
      </c>
      <c r="B2625">
        <v>42.007812999999999</v>
      </c>
    </row>
    <row r="2626" spans="1:4" x14ac:dyDescent="0.3">
      <c r="A2626">
        <v>3200</v>
      </c>
      <c r="B2626">
        <v>39.992187999999999</v>
      </c>
    </row>
    <row r="2627" spans="1:4" x14ac:dyDescent="0.3">
      <c r="A2627">
        <v>4000</v>
      </c>
      <c r="B2627">
        <v>33.992187999999999</v>
      </c>
    </row>
    <row r="2629" spans="1:4" x14ac:dyDescent="0.3">
      <c r="A2629" t="s">
        <v>303</v>
      </c>
      <c r="B2629">
        <v>40</v>
      </c>
      <c r="C2629" t="s">
        <v>304</v>
      </c>
      <c r="D2629" t="s">
        <v>305</v>
      </c>
    </row>
    <row r="2631" spans="1:4" x14ac:dyDescent="0.3">
      <c r="A2631" t="s">
        <v>306</v>
      </c>
      <c r="B2631">
        <v>-40.039062999999999</v>
      </c>
      <c r="C2631" t="s">
        <v>304</v>
      </c>
      <c r="D2631" t="s">
        <v>307</v>
      </c>
    </row>
    <row r="2633" spans="1:4" x14ac:dyDescent="0.3">
      <c r="A2633" t="s">
        <v>308</v>
      </c>
      <c r="B2633">
        <v>250</v>
      </c>
      <c r="C2633" t="s">
        <v>309</v>
      </c>
      <c r="D2633" t="s">
        <v>310</v>
      </c>
    </row>
    <row r="2635" spans="1:4" x14ac:dyDescent="0.3">
      <c r="A2635" t="s">
        <v>311</v>
      </c>
      <c r="B2635">
        <v>600</v>
      </c>
      <c r="C2635" t="s">
        <v>309</v>
      </c>
      <c r="D2635" t="s">
        <v>312</v>
      </c>
    </row>
    <row r="2637" spans="1:4" x14ac:dyDescent="0.3">
      <c r="A2637" t="s">
        <v>313</v>
      </c>
      <c r="B2637" t="s">
        <v>220</v>
      </c>
    </row>
    <row r="2638" spans="1:4" x14ac:dyDescent="0.3">
      <c r="A2638" t="s">
        <v>3</v>
      </c>
      <c r="B2638" t="s">
        <v>6</v>
      </c>
    </row>
    <row r="2639" spans="1:4" x14ac:dyDescent="0.3">
      <c r="A2639">
        <v>1</v>
      </c>
      <c r="B2639">
        <v>620</v>
      </c>
    </row>
    <row r="2640" spans="1:4" x14ac:dyDescent="0.3">
      <c r="A2640">
        <v>2</v>
      </c>
      <c r="B2640">
        <v>650</v>
      </c>
    </row>
    <row r="2641" spans="1:2" x14ac:dyDescent="0.3">
      <c r="A2641">
        <v>3</v>
      </c>
      <c r="B2641">
        <v>800</v>
      </c>
    </row>
    <row r="2642" spans="1:2" x14ac:dyDescent="0.3">
      <c r="A2642">
        <v>4</v>
      </c>
      <c r="B2642">
        <v>1000</v>
      </c>
    </row>
    <row r="2643" spans="1:2" x14ac:dyDescent="0.3">
      <c r="A2643">
        <v>5</v>
      </c>
      <c r="B2643">
        <v>1200</v>
      </c>
    </row>
    <row r="2644" spans="1:2" x14ac:dyDescent="0.3">
      <c r="A2644">
        <v>6</v>
      </c>
      <c r="B2644">
        <v>1400</v>
      </c>
    </row>
    <row r="2645" spans="1:2" x14ac:dyDescent="0.3">
      <c r="A2645">
        <v>7</v>
      </c>
      <c r="B2645">
        <v>1550</v>
      </c>
    </row>
    <row r="2646" spans="1:2" x14ac:dyDescent="0.3">
      <c r="A2646">
        <v>8</v>
      </c>
      <c r="B2646">
        <v>1700</v>
      </c>
    </row>
    <row r="2647" spans="1:2" x14ac:dyDescent="0.3">
      <c r="A2647">
        <v>9</v>
      </c>
      <c r="B2647">
        <v>1800</v>
      </c>
    </row>
    <row r="2648" spans="1:2" x14ac:dyDescent="0.3">
      <c r="A2648">
        <v>10</v>
      </c>
      <c r="B2648">
        <v>2000</v>
      </c>
    </row>
    <row r="2649" spans="1:2" x14ac:dyDescent="0.3">
      <c r="A2649">
        <v>11</v>
      </c>
      <c r="B2649">
        <v>2200</v>
      </c>
    </row>
    <row r="2650" spans="1:2" x14ac:dyDescent="0.3">
      <c r="A2650">
        <v>12</v>
      </c>
      <c r="B2650">
        <v>2400</v>
      </c>
    </row>
    <row r="2651" spans="1:2" x14ac:dyDescent="0.3">
      <c r="A2651">
        <v>13</v>
      </c>
      <c r="B2651">
        <v>2600</v>
      </c>
    </row>
    <row r="2652" spans="1:2" x14ac:dyDescent="0.3">
      <c r="A2652">
        <v>14</v>
      </c>
      <c r="B2652">
        <v>2800</v>
      </c>
    </row>
    <row r="2653" spans="1:2" x14ac:dyDescent="0.3">
      <c r="A2653">
        <v>15</v>
      </c>
      <c r="B2653">
        <v>2900</v>
      </c>
    </row>
    <row r="2654" spans="1:2" x14ac:dyDescent="0.3">
      <c r="A2654">
        <v>16</v>
      </c>
      <c r="B2654">
        <v>3000</v>
      </c>
    </row>
    <row r="2655" spans="1:2" x14ac:dyDescent="0.3">
      <c r="A2655">
        <v>17</v>
      </c>
      <c r="B2655">
        <v>3200</v>
      </c>
    </row>
    <row r="2656" spans="1:2" x14ac:dyDescent="0.3">
      <c r="A2656">
        <v>18</v>
      </c>
      <c r="B2656">
        <v>3300</v>
      </c>
    </row>
    <row r="2657" spans="1:2" x14ac:dyDescent="0.3">
      <c r="A2657">
        <v>19</v>
      </c>
      <c r="B2657">
        <v>3500</v>
      </c>
    </row>
    <row r="2659" spans="1:2" x14ac:dyDescent="0.3">
      <c r="A2659" t="s">
        <v>314</v>
      </c>
      <c r="B2659" t="s">
        <v>218</v>
      </c>
    </row>
    <row r="2660" spans="1:2" x14ac:dyDescent="0.3">
      <c r="A2660" t="s">
        <v>3</v>
      </c>
      <c r="B2660" t="s">
        <v>16</v>
      </c>
    </row>
    <row r="2661" spans="1:2" x14ac:dyDescent="0.3">
      <c r="A2661">
        <v>1</v>
      </c>
      <c r="B2661">
        <v>0</v>
      </c>
    </row>
    <row r="2662" spans="1:2" x14ac:dyDescent="0.3">
      <c r="A2662">
        <v>2</v>
      </c>
      <c r="B2662">
        <v>9.9864130000000007</v>
      </c>
    </row>
    <row r="2663" spans="1:2" x14ac:dyDescent="0.3">
      <c r="A2663">
        <v>3</v>
      </c>
      <c r="B2663">
        <v>19.972826000000001</v>
      </c>
    </row>
    <row r="2664" spans="1:2" x14ac:dyDescent="0.3">
      <c r="A2664">
        <v>4</v>
      </c>
      <c r="B2664">
        <v>30.027175</v>
      </c>
    </row>
    <row r="2665" spans="1:2" x14ac:dyDescent="0.3">
      <c r="A2665">
        <v>5</v>
      </c>
      <c r="B2665">
        <v>44.972827000000002</v>
      </c>
    </row>
    <row r="2666" spans="1:2" x14ac:dyDescent="0.3">
      <c r="A2666">
        <v>6</v>
      </c>
      <c r="B2666">
        <v>55.027175</v>
      </c>
    </row>
    <row r="2667" spans="1:2" x14ac:dyDescent="0.3">
      <c r="A2667">
        <v>7</v>
      </c>
      <c r="B2667">
        <v>65.013587999999999</v>
      </c>
    </row>
    <row r="2668" spans="1:2" x14ac:dyDescent="0.3">
      <c r="A2668">
        <v>8</v>
      </c>
      <c r="B2668">
        <v>75.000001999999995</v>
      </c>
    </row>
    <row r="2669" spans="1:2" x14ac:dyDescent="0.3">
      <c r="A2669">
        <v>9</v>
      </c>
      <c r="B2669">
        <v>84.986414999999994</v>
      </c>
    </row>
    <row r="2670" spans="1:2" x14ac:dyDescent="0.3">
      <c r="A2670">
        <v>10</v>
      </c>
      <c r="B2670">
        <v>94.972828000000007</v>
      </c>
    </row>
    <row r="2671" spans="1:2" x14ac:dyDescent="0.3">
      <c r="A2671">
        <v>11</v>
      </c>
      <c r="B2671">
        <v>109.98641499999999</v>
      </c>
    </row>
    <row r="2672" spans="1:2" x14ac:dyDescent="0.3">
      <c r="A2672">
        <v>12</v>
      </c>
      <c r="B2672">
        <v>119.972829</v>
      </c>
    </row>
    <row r="2673" spans="1:2" x14ac:dyDescent="0.3">
      <c r="A2673">
        <v>13</v>
      </c>
      <c r="B2673">
        <v>125.00000300000001</v>
      </c>
    </row>
    <row r="2674" spans="1:2" x14ac:dyDescent="0.3">
      <c r="A2674">
        <v>14</v>
      </c>
      <c r="B2674">
        <v>130.02717699999999</v>
      </c>
    </row>
    <row r="2675" spans="1:2" x14ac:dyDescent="0.3">
      <c r="A2675">
        <v>15</v>
      </c>
      <c r="B2675">
        <v>134.98641599999999</v>
      </c>
    </row>
    <row r="2676" spans="1:2" x14ac:dyDescent="0.3">
      <c r="A2676">
        <v>16</v>
      </c>
      <c r="B2676">
        <v>140.01358999999999</v>
      </c>
    </row>
    <row r="2678" spans="1:2" x14ac:dyDescent="0.3">
      <c r="A2678" t="s">
        <v>315</v>
      </c>
      <c r="B2678" t="s">
        <v>316</v>
      </c>
    </row>
    <row r="2679" spans="1:2" x14ac:dyDescent="0.3">
      <c r="A2679" t="s">
        <v>3</v>
      </c>
      <c r="B2679" t="s">
        <v>6</v>
      </c>
    </row>
    <row r="2680" spans="1:2" x14ac:dyDescent="0.3">
      <c r="A2680">
        <v>1</v>
      </c>
      <c r="B2680">
        <v>620</v>
      </c>
    </row>
    <row r="2681" spans="1:2" x14ac:dyDescent="0.3">
      <c r="A2681">
        <v>2</v>
      </c>
      <c r="B2681">
        <v>650</v>
      </c>
    </row>
    <row r="2682" spans="1:2" x14ac:dyDescent="0.3">
      <c r="A2682">
        <v>3</v>
      </c>
      <c r="B2682">
        <v>800</v>
      </c>
    </row>
    <row r="2683" spans="1:2" x14ac:dyDescent="0.3">
      <c r="A2683">
        <v>4</v>
      </c>
      <c r="B2683">
        <v>1000</v>
      </c>
    </row>
    <row r="2684" spans="1:2" x14ac:dyDescent="0.3">
      <c r="A2684">
        <v>5</v>
      </c>
      <c r="B2684">
        <v>1200</v>
      </c>
    </row>
    <row r="2685" spans="1:2" x14ac:dyDescent="0.3">
      <c r="A2685">
        <v>6</v>
      </c>
      <c r="B2685">
        <v>1400</v>
      </c>
    </row>
    <row r="2686" spans="1:2" x14ac:dyDescent="0.3">
      <c r="A2686">
        <v>7</v>
      </c>
      <c r="B2686">
        <v>1550</v>
      </c>
    </row>
    <row r="2687" spans="1:2" x14ac:dyDescent="0.3">
      <c r="A2687">
        <v>8</v>
      </c>
      <c r="B2687">
        <v>1700</v>
      </c>
    </row>
    <row r="2688" spans="1:2" x14ac:dyDescent="0.3">
      <c r="A2688">
        <v>9</v>
      </c>
      <c r="B2688">
        <v>1800</v>
      </c>
    </row>
    <row r="2689" spans="1:2" x14ac:dyDescent="0.3">
      <c r="A2689">
        <v>10</v>
      </c>
      <c r="B2689">
        <v>2000</v>
      </c>
    </row>
    <row r="2690" spans="1:2" x14ac:dyDescent="0.3">
      <c r="A2690">
        <v>11</v>
      </c>
      <c r="B2690">
        <v>2200</v>
      </c>
    </row>
    <row r="2691" spans="1:2" x14ac:dyDescent="0.3">
      <c r="A2691">
        <v>12</v>
      </c>
      <c r="B2691">
        <v>2400</v>
      </c>
    </row>
    <row r="2692" spans="1:2" x14ac:dyDescent="0.3">
      <c r="A2692">
        <v>13</v>
      </c>
      <c r="B2692">
        <v>2600</v>
      </c>
    </row>
    <row r="2693" spans="1:2" x14ac:dyDescent="0.3">
      <c r="A2693">
        <v>14</v>
      </c>
      <c r="B2693">
        <v>2800</v>
      </c>
    </row>
    <row r="2694" spans="1:2" x14ac:dyDescent="0.3">
      <c r="A2694">
        <v>15</v>
      </c>
      <c r="B2694">
        <v>2900</v>
      </c>
    </row>
    <row r="2695" spans="1:2" x14ac:dyDescent="0.3">
      <c r="A2695">
        <v>16</v>
      </c>
      <c r="B2695">
        <v>3000</v>
      </c>
    </row>
    <row r="2696" spans="1:2" x14ac:dyDescent="0.3">
      <c r="A2696">
        <v>17</v>
      </c>
      <c r="B2696">
        <v>3200</v>
      </c>
    </row>
    <row r="2697" spans="1:2" x14ac:dyDescent="0.3">
      <c r="A2697">
        <v>18</v>
      </c>
      <c r="B2697">
        <v>3300</v>
      </c>
    </row>
    <row r="2698" spans="1:2" x14ac:dyDescent="0.3">
      <c r="A2698">
        <v>19</v>
      </c>
      <c r="B2698">
        <v>3500</v>
      </c>
    </row>
    <row r="2700" spans="1:2" x14ac:dyDescent="0.3">
      <c r="A2700" t="s">
        <v>317</v>
      </c>
      <c r="B2700" t="s">
        <v>318</v>
      </c>
    </row>
    <row r="2701" spans="1:2" x14ac:dyDescent="0.3">
      <c r="A2701" t="s">
        <v>3</v>
      </c>
      <c r="B2701" t="s">
        <v>16</v>
      </c>
    </row>
    <row r="2702" spans="1:2" x14ac:dyDescent="0.3">
      <c r="A2702">
        <v>1</v>
      </c>
      <c r="B2702">
        <v>0</v>
      </c>
    </row>
    <row r="2703" spans="1:2" x14ac:dyDescent="0.3">
      <c r="A2703">
        <v>2</v>
      </c>
      <c r="B2703">
        <v>9.9864130000000007</v>
      </c>
    </row>
    <row r="2704" spans="1:2" x14ac:dyDescent="0.3">
      <c r="A2704">
        <v>3</v>
      </c>
      <c r="B2704">
        <v>19.972826000000001</v>
      </c>
    </row>
    <row r="2705" spans="1:2" x14ac:dyDescent="0.3">
      <c r="A2705">
        <v>4</v>
      </c>
      <c r="B2705">
        <v>30.027175</v>
      </c>
    </row>
    <row r="2706" spans="1:2" x14ac:dyDescent="0.3">
      <c r="A2706">
        <v>5</v>
      </c>
      <c r="B2706">
        <v>44.972827000000002</v>
      </c>
    </row>
    <row r="2707" spans="1:2" x14ac:dyDescent="0.3">
      <c r="A2707">
        <v>6</v>
      </c>
      <c r="B2707">
        <v>55.027175</v>
      </c>
    </row>
    <row r="2708" spans="1:2" x14ac:dyDescent="0.3">
      <c r="A2708">
        <v>7</v>
      </c>
      <c r="B2708">
        <v>65.013587999999999</v>
      </c>
    </row>
    <row r="2709" spans="1:2" x14ac:dyDescent="0.3">
      <c r="A2709">
        <v>8</v>
      </c>
      <c r="B2709">
        <v>75.000001999999995</v>
      </c>
    </row>
    <row r="2710" spans="1:2" x14ac:dyDescent="0.3">
      <c r="A2710">
        <v>9</v>
      </c>
      <c r="B2710">
        <v>84.986414999999994</v>
      </c>
    </row>
    <row r="2711" spans="1:2" x14ac:dyDescent="0.3">
      <c r="A2711">
        <v>10</v>
      </c>
      <c r="B2711">
        <v>94.972828000000007</v>
      </c>
    </row>
    <row r="2712" spans="1:2" x14ac:dyDescent="0.3">
      <c r="A2712">
        <v>11</v>
      </c>
      <c r="B2712">
        <v>109.98641499999999</v>
      </c>
    </row>
    <row r="2713" spans="1:2" x14ac:dyDescent="0.3">
      <c r="A2713">
        <v>12</v>
      </c>
      <c r="B2713">
        <v>119.972829</v>
      </c>
    </row>
    <row r="2714" spans="1:2" x14ac:dyDescent="0.3">
      <c r="A2714">
        <v>13</v>
      </c>
      <c r="B2714">
        <v>125.00000300000001</v>
      </c>
    </row>
    <row r="2715" spans="1:2" x14ac:dyDescent="0.3">
      <c r="A2715">
        <v>14</v>
      </c>
      <c r="B2715">
        <v>130.02717699999999</v>
      </c>
    </row>
    <row r="2716" spans="1:2" x14ac:dyDescent="0.3">
      <c r="A2716">
        <v>15</v>
      </c>
      <c r="B2716">
        <v>134.98641599999999</v>
      </c>
    </row>
    <row r="2717" spans="1:2" x14ac:dyDescent="0.3">
      <c r="A2717">
        <v>16</v>
      </c>
      <c r="B2717">
        <v>140.01358999999999</v>
      </c>
    </row>
    <row r="2719" spans="1:2" x14ac:dyDescent="0.3">
      <c r="A2719" t="s">
        <v>1213</v>
      </c>
      <c r="B2719" t="s">
        <v>1214</v>
      </c>
    </row>
    <row r="2720" spans="1:2" x14ac:dyDescent="0.3">
      <c r="B2720" t="s">
        <v>26</v>
      </c>
    </row>
    <row r="2721" spans="1:17" x14ac:dyDescent="0.3">
      <c r="A2721" t="s">
        <v>22</v>
      </c>
      <c r="B2721">
        <v>0</v>
      </c>
      <c r="C2721">
        <v>10</v>
      </c>
      <c r="D2721">
        <v>20</v>
      </c>
      <c r="E2721">
        <v>30</v>
      </c>
      <c r="F2721">
        <v>45</v>
      </c>
      <c r="G2721">
        <v>55</v>
      </c>
      <c r="H2721">
        <v>65</v>
      </c>
      <c r="I2721">
        <v>75</v>
      </c>
      <c r="J2721">
        <v>85</v>
      </c>
      <c r="K2721">
        <v>95</v>
      </c>
      <c r="L2721">
        <v>110</v>
      </c>
      <c r="M2721">
        <v>120</v>
      </c>
      <c r="N2721">
        <v>125</v>
      </c>
      <c r="O2721">
        <v>130</v>
      </c>
      <c r="P2721">
        <v>135</v>
      </c>
      <c r="Q2721">
        <v>140</v>
      </c>
    </row>
    <row r="2722" spans="1:17" x14ac:dyDescent="0.3">
      <c r="A2722">
        <v>620</v>
      </c>
      <c r="B2722">
        <v>13.007813000000001</v>
      </c>
      <c r="C2722">
        <v>13.007813000000001</v>
      </c>
      <c r="D2722">
        <v>13.007813000000001</v>
      </c>
      <c r="E2722">
        <v>13.945313000000001</v>
      </c>
      <c r="F2722">
        <v>13.945313000000001</v>
      </c>
      <c r="G2722">
        <v>14.53125</v>
      </c>
      <c r="H2722">
        <v>15</v>
      </c>
      <c r="I2722">
        <v>18.046875</v>
      </c>
      <c r="J2722">
        <v>19.101562999999999</v>
      </c>
      <c r="K2722">
        <v>20.273437999999999</v>
      </c>
      <c r="L2722">
        <v>21.796875</v>
      </c>
      <c r="M2722">
        <v>22.96875</v>
      </c>
      <c r="N2722">
        <v>23.4375</v>
      </c>
      <c r="O2722">
        <v>24.023437999999999</v>
      </c>
      <c r="P2722">
        <v>24.492187999999999</v>
      </c>
      <c r="Q2722">
        <v>25.078125</v>
      </c>
    </row>
    <row r="2723" spans="1:17" x14ac:dyDescent="0.3">
      <c r="A2723">
        <v>650</v>
      </c>
      <c r="B2723">
        <v>13.007813000000001</v>
      </c>
      <c r="C2723">
        <v>13.007813000000001</v>
      </c>
      <c r="D2723">
        <v>13.007813000000001</v>
      </c>
      <c r="E2723">
        <v>9.9609380000000005</v>
      </c>
      <c r="F2723">
        <v>11.015625</v>
      </c>
      <c r="G2723">
        <v>14.53125</v>
      </c>
      <c r="H2723">
        <v>15</v>
      </c>
      <c r="I2723">
        <v>18.046875</v>
      </c>
      <c r="J2723">
        <v>19.101562999999999</v>
      </c>
      <c r="K2723">
        <v>20.273437999999999</v>
      </c>
      <c r="L2723">
        <v>21.796875</v>
      </c>
      <c r="M2723">
        <v>22.96875</v>
      </c>
      <c r="N2723">
        <v>23.4375</v>
      </c>
      <c r="O2723">
        <v>24.023437999999999</v>
      </c>
      <c r="P2723">
        <v>24.492187999999999</v>
      </c>
      <c r="Q2723">
        <v>25.078125</v>
      </c>
    </row>
    <row r="2724" spans="1:17" x14ac:dyDescent="0.3">
      <c r="A2724">
        <v>800</v>
      </c>
      <c r="B2724">
        <v>13.007813000000001</v>
      </c>
      <c r="C2724">
        <v>13.007813000000001</v>
      </c>
      <c r="D2724">
        <v>13.007813000000001</v>
      </c>
      <c r="E2724">
        <v>9.9609380000000005</v>
      </c>
      <c r="F2724">
        <v>9.9609380000000005</v>
      </c>
      <c r="G2724">
        <v>13.945313000000001</v>
      </c>
      <c r="H2724">
        <v>13.945313000000001</v>
      </c>
      <c r="I2724">
        <v>18.046875</v>
      </c>
      <c r="J2724">
        <v>20.15625</v>
      </c>
      <c r="K2724">
        <v>20.625</v>
      </c>
      <c r="L2724">
        <v>21.210937999999999</v>
      </c>
      <c r="M2724">
        <v>21.5625</v>
      </c>
      <c r="N2724">
        <v>21.679687999999999</v>
      </c>
      <c r="O2724">
        <v>21.914062999999999</v>
      </c>
      <c r="P2724">
        <v>22.148437999999999</v>
      </c>
      <c r="Q2724">
        <v>22.265625</v>
      </c>
    </row>
    <row r="2725" spans="1:17" x14ac:dyDescent="0.3">
      <c r="A2725">
        <v>1000</v>
      </c>
      <c r="B2725">
        <v>9.9609380000000005</v>
      </c>
      <c r="C2725">
        <v>9.9609380000000005</v>
      </c>
      <c r="D2725">
        <v>9.9609380000000005</v>
      </c>
      <c r="E2725">
        <v>9.9609380000000005</v>
      </c>
      <c r="F2725">
        <v>9.9609380000000005</v>
      </c>
      <c r="G2725">
        <v>13.945313000000001</v>
      </c>
      <c r="H2725">
        <v>13.945313000000001</v>
      </c>
      <c r="I2725">
        <v>18.046875</v>
      </c>
      <c r="J2725">
        <v>20.976562999999999</v>
      </c>
      <c r="K2725">
        <v>20.976562999999999</v>
      </c>
      <c r="L2725">
        <v>20.273437999999999</v>
      </c>
      <c r="M2725">
        <v>19.6875</v>
      </c>
      <c r="N2725">
        <v>19.453125</v>
      </c>
      <c r="O2725">
        <v>19.21875</v>
      </c>
      <c r="P2725">
        <v>18.867187999999999</v>
      </c>
      <c r="Q2725">
        <v>18.632812999999999</v>
      </c>
    </row>
    <row r="2726" spans="1:17" x14ac:dyDescent="0.3">
      <c r="A2726">
        <v>1200</v>
      </c>
      <c r="B2726">
        <v>9.4921880000000005</v>
      </c>
      <c r="C2726">
        <v>9.4921880000000005</v>
      </c>
      <c r="D2726">
        <v>9.4921880000000005</v>
      </c>
      <c r="E2726">
        <v>9.9609380000000005</v>
      </c>
      <c r="F2726">
        <v>11.015625</v>
      </c>
      <c r="G2726">
        <v>13.007813000000001</v>
      </c>
      <c r="H2726">
        <v>13.945313000000001</v>
      </c>
      <c r="I2726">
        <v>18.046875</v>
      </c>
      <c r="J2726">
        <v>20.976562999999999</v>
      </c>
      <c r="K2726">
        <v>20.976562999999999</v>
      </c>
      <c r="L2726">
        <v>20.976562999999999</v>
      </c>
      <c r="M2726">
        <v>28.007812999999999</v>
      </c>
      <c r="N2726">
        <v>28.007812999999999</v>
      </c>
      <c r="O2726">
        <v>33.984375</v>
      </c>
      <c r="P2726">
        <v>33.984375</v>
      </c>
      <c r="Q2726">
        <v>33.984375</v>
      </c>
    </row>
    <row r="2727" spans="1:17" x14ac:dyDescent="0.3">
      <c r="A2727">
        <v>1400</v>
      </c>
      <c r="B2727">
        <v>9.4921880000000005</v>
      </c>
      <c r="C2727">
        <v>9.4921880000000005</v>
      </c>
      <c r="D2727">
        <v>9.9609380000000005</v>
      </c>
      <c r="E2727">
        <v>10.898438000000001</v>
      </c>
      <c r="F2727">
        <v>11.601563000000001</v>
      </c>
      <c r="G2727">
        <v>14.53125</v>
      </c>
      <c r="H2727">
        <v>16.992187999999999</v>
      </c>
      <c r="I2727">
        <v>22.03125</v>
      </c>
      <c r="J2727">
        <v>22.03125</v>
      </c>
      <c r="K2727">
        <v>22.03125</v>
      </c>
      <c r="L2727">
        <v>22.03125</v>
      </c>
      <c r="M2727">
        <v>31.992187999999999</v>
      </c>
      <c r="N2727">
        <v>46.054687999999999</v>
      </c>
      <c r="O2727">
        <v>46.054687999999999</v>
      </c>
      <c r="P2727">
        <v>46.054687999999999</v>
      </c>
      <c r="Q2727">
        <v>46.054687999999999</v>
      </c>
    </row>
    <row r="2728" spans="1:17" x14ac:dyDescent="0.3">
      <c r="A2728">
        <v>1550</v>
      </c>
      <c r="B2728">
        <v>9.4921880000000005</v>
      </c>
      <c r="C2728">
        <v>9.4921880000000005</v>
      </c>
      <c r="D2728">
        <v>9.4921880000000005</v>
      </c>
      <c r="E2728">
        <v>9.9609380000000005</v>
      </c>
      <c r="F2728">
        <v>11.953125</v>
      </c>
      <c r="G2728">
        <v>18.046875</v>
      </c>
      <c r="H2728">
        <v>22.96875</v>
      </c>
      <c r="I2728">
        <v>26.015625</v>
      </c>
      <c r="J2728">
        <v>26.015625</v>
      </c>
      <c r="K2728">
        <v>26.015625</v>
      </c>
      <c r="L2728">
        <v>30</v>
      </c>
      <c r="M2728">
        <v>47.226562999999999</v>
      </c>
      <c r="N2728">
        <v>46.054687999999999</v>
      </c>
      <c r="O2728">
        <v>46.054687999999999</v>
      </c>
      <c r="P2728">
        <v>46.054687999999999</v>
      </c>
      <c r="Q2728">
        <v>46.054687999999999</v>
      </c>
    </row>
    <row r="2729" spans="1:17" x14ac:dyDescent="0.3">
      <c r="A2729">
        <v>1700</v>
      </c>
      <c r="B2729">
        <v>9.4921880000000005</v>
      </c>
      <c r="C2729">
        <v>9.4921880000000005</v>
      </c>
      <c r="D2729">
        <v>9.9609380000000005</v>
      </c>
      <c r="E2729">
        <v>10.664063000000001</v>
      </c>
      <c r="F2729">
        <v>16.054687999999999</v>
      </c>
      <c r="G2729">
        <v>24.023437999999999</v>
      </c>
      <c r="H2729">
        <v>28.007812999999999</v>
      </c>
      <c r="I2729">
        <v>35.039062999999999</v>
      </c>
      <c r="J2729">
        <v>37.96875</v>
      </c>
      <c r="K2729">
        <v>39.960937999999999</v>
      </c>
      <c r="L2729">
        <v>45</v>
      </c>
      <c r="M2729">
        <v>48.867187999999999</v>
      </c>
      <c r="N2729">
        <v>47.695312999999999</v>
      </c>
      <c r="O2729">
        <v>47.34375</v>
      </c>
      <c r="P2729">
        <v>47.34375</v>
      </c>
      <c r="Q2729">
        <v>47.34375</v>
      </c>
    </row>
    <row r="2730" spans="1:17" x14ac:dyDescent="0.3">
      <c r="A2730">
        <v>1800</v>
      </c>
      <c r="B2730">
        <v>9.4921880000000005</v>
      </c>
      <c r="C2730">
        <v>9.4921880000000005</v>
      </c>
      <c r="D2730">
        <v>9.9609380000000005</v>
      </c>
      <c r="E2730">
        <v>11.015625</v>
      </c>
      <c r="F2730">
        <v>20.039062999999999</v>
      </c>
      <c r="G2730">
        <v>28.007812999999999</v>
      </c>
      <c r="H2730">
        <v>35.039062999999999</v>
      </c>
      <c r="I2730">
        <v>41.25</v>
      </c>
      <c r="J2730">
        <v>43.007812999999999</v>
      </c>
      <c r="K2730">
        <v>46.40625</v>
      </c>
      <c r="L2730">
        <v>48.164062999999999</v>
      </c>
      <c r="M2730">
        <v>48.75</v>
      </c>
      <c r="N2730">
        <v>48.046875</v>
      </c>
      <c r="O2730">
        <v>48.046875</v>
      </c>
      <c r="P2730">
        <v>48.046875</v>
      </c>
      <c r="Q2730">
        <v>48.046875</v>
      </c>
    </row>
    <row r="2731" spans="1:17" x14ac:dyDescent="0.3">
      <c r="A2731">
        <v>2000</v>
      </c>
      <c r="B2731">
        <v>9.9609380000000005</v>
      </c>
      <c r="C2731">
        <v>11.484375</v>
      </c>
      <c r="D2731">
        <v>13.476563000000001</v>
      </c>
      <c r="E2731">
        <v>13.476563000000001</v>
      </c>
      <c r="F2731">
        <v>22.96875</v>
      </c>
      <c r="G2731">
        <v>28.945312999999999</v>
      </c>
      <c r="H2731">
        <v>39.023437999999999</v>
      </c>
      <c r="I2731">
        <v>45</v>
      </c>
      <c r="J2731">
        <v>46.992187999999999</v>
      </c>
      <c r="K2731">
        <v>47.695312999999999</v>
      </c>
      <c r="L2731">
        <v>50.976562999999999</v>
      </c>
      <c r="M2731">
        <v>53.203125</v>
      </c>
      <c r="N2731">
        <v>54.257812999999999</v>
      </c>
      <c r="O2731">
        <v>55.3125</v>
      </c>
      <c r="P2731">
        <v>56.367187999999999</v>
      </c>
      <c r="Q2731">
        <v>57.421875</v>
      </c>
    </row>
    <row r="2732" spans="1:17" x14ac:dyDescent="0.3">
      <c r="A2732">
        <v>2200</v>
      </c>
      <c r="B2732">
        <v>9.9609380000000005</v>
      </c>
      <c r="C2732">
        <v>13.476563000000001</v>
      </c>
      <c r="D2732">
        <v>16.992187999999999</v>
      </c>
      <c r="E2732">
        <v>18.046875</v>
      </c>
      <c r="F2732">
        <v>26.015625</v>
      </c>
      <c r="G2732">
        <v>37.96875</v>
      </c>
      <c r="H2732">
        <v>43.945312999999999</v>
      </c>
      <c r="I2732">
        <v>54.023437999999999</v>
      </c>
      <c r="J2732">
        <v>54.492187999999999</v>
      </c>
      <c r="K2732">
        <v>54.492187999999999</v>
      </c>
      <c r="L2732">
        <v>54.960937999999999</v>
      </c>
      <c r="M2732">
        <v>52.617187999999999</v>
      </c>
      <c r="N2732">
        <v>52.382812999999999</v>
      </c>
      <c r="O2732">
        <v>52.617187999999999</v>
      </c>
      <c r="P2732">
        <v>52.851562999999999</v>
      </c>
      <c r="Q2732">
        <v>53.085937999999999</v>
      </c>
    </row>
    <row r="2733" spans="1:17" x14ac:dyDescent="0.3">
      <c r="A2733">
        <v>2400</v>
      </c>
      <c r="B2733">
        <v>9.9609380000000005</v>
      </c>
      <c r="C2733">
        <v>12.539063000000001</v>
      </c>
      <c r="D2733">
        <v>13.007813000000001</v>
      </c>
      <c r="E2733">
        <v>15</v>
      </c>
      <c r="F2733">
        <v>26.015625</v>
      </c>
      <c r="G2733">
        <v>37.03125</v>
      </c>
      <c r="H2733">
        <v>46.992187999999999</v>
      </c>
      <c r="I2733">
        <v>54.492187999999999</v>
      </c>
      <c r="J2733">
        <v>54.492187999999999</v>
      </c>
      <c r="K2733">
        <v>54.492187999999999</v>
      </c>
      <c r="L2733">
        <v>54.960937999999999</v>
      </c>
      <c r="M2733">
        <v>52.148437999999999</v>
      </c>
      <c r="N2733">
        <v>52.265625</v>
      </c>
      <c r="O2733">
        <v>52.5</v>
      </c>
      <c r="P2733">
        <v>52.03125</v>
      </c>
      <c r="Q2733">
        <v>52.265625</v>
      </c>
    </row>
    <row r="2734" spans="1:17" x14ac:dyDescent="0.3">
      <c r="A2734">
        <v>2600</v>
      </c>
      <c r="B2734">
        <v>9.9609380000000005</v>
      </c>
      <c r="C2734">
        <v>12.539063000000001</v>
      </c>
      <c r="D2734">
        <v>13.007813000000001</v>
      </c>
      <c r="E2734">
        <v>15</v>
      </c>
      <c r="F2734">
        <v>22.03125</v>
      </c>
      <c r="G2734">
        <v>35.507812999999999</v>
      </c>
      <c r="H2734">
        <v>43.945312999999999</v>
      </c>
      <c r="I2734">
        <v>54.492187999999999</v>
      </c>
      <c r="J2734">
        <v>54.492187999999999</v>
      </c>
      <c r="K2734">
        <v>54.492187999999999</v>
      </c>
      <c r="L2734">
        <v>54.960937999999999</v>
      </c>
      <c r="M2734">
        <v>53.320312999999999</v>
      </c>
      <c r="N2734">
        <v>54.023437999999999</v>
      </c>
      <c r="O2734">
        <v>53.789062999999999</v>
      </c>
      <c r="P2734">
        <v>54.140625</v>
      </c>
      <c r="Q2734">
        <v>54.84375</v>
      </c>
    </row>
    <row r="2735" spans="1:17" x14ac:dyDescent="0.3">
      <c r="A2735">
        <v>2800</v>
      </c>
      <c r="B2735">
        <v>9.9609380000000005</v>
      </c>
      <c r="C2735">
        <v>11.015625</v>
      </c>
      <c r="D2735">
        <v>11.953125</v>
      </c>
      <c r="E2735">
        <v>16.054687999999999</v>
      </c>
      <c r="F2735">
        <v>22.03125</v>
      </c>
      <c r="G2735">
        <v>35.976562999999999</v>
      </c>
      <c r="H2735">
        <v>43.007812999999999</v>
      </c>
      <c r="I2735">
        <v>52.96875</v>
      </c>
      <c r="J2735">
        <v>54.492187999999999</v>
      </c>
      <c r="K2735">
        <v>54.492187999999999</v>
      </c>
      <c r="L2735">
        <v>54.960937999999999</v>
      </c>
      <c r="M2735">
        <v>52.96875</v>
      </c>
      <c r="N2735">
        <v>52.734375</v>
      </c>
      <c r="O2735">
        <v>51.445312999999999</v>
      </c>
      <c r="P2735">
        <v>50.507812999999999</v>
      </c>
      <c r="Q2735">
        <v>50.273437999999999</v>
      </c>
    </row>
    <row r="2736" spans="1:17" x14ac:dyDescent="0.3">
      <c r="A2736">
        <v>2900</v>
      </c>
      <c r="B2736">
        <v>9.9609380000000005</v>
      </c>
      <c r="C2736">
        <v>11.953125</v>
      </c>
      <c r="D2736">
        <v>11.953125</v>
      </c>
      <c r="E2736">
        <v>16.992187999999999</v>
      </c>
      <c r="F2736">
        <v>20.039062999999999</v>
      </c>
      <c r="G2736">
        <v>30</v>
      </c>
      <c r="H2736">
        <v>41.015625</v>
      </c>
      <c r="I2736">
        <v>45.46875</v>
      </c>
      <c r="J2736">
        <v>52.03125</v>
      </c>
      <c r="K2736">
        <v>52.03125</v>
      </c>
      <c r="L2736">
        <v>53.554687999999999</v>
      </c>
      <c r="M2736">
        <v>51.445312999999999</v>
      </c>
      <c r="N2736">
        <v>50.507812999999999</v>
      </c>
      <c r="O2736">
        <v>50.507812999999999</v>
      </c>
      <c r="P2736">
        <v>50.039062999999999</v>
      </c>
      <c r="Q2736">
        <v>49.335937999999999</v>
      </c>
    </row>
    <row r="2737" spans="1:17" x14ac:dyDescent="0.3">
      <c r="A2737">
        <v>3000</v>
      </c>
      <c r="B2737">
        <v>9.9609380000000005</v>
      </c>
      <c r="C2737">
        <v>11.015625</v>
      </c>
      <c r="D2737">
        <v>11.953125</v>
      </c>
      <c r="E2737">
        <v>13.007813000000001</v>
      </c>
      <c r="F2737">
        <v>13.945313000000001</v>
      </c>
      <c r="G2737">
        <v>22.96875</v>
      </c>
      <c r="H2737">
        <v>35.976562999999999</v>
      </c>
      <c r="I2737">
        <v>43.945312999999999</v>
      </c>
      <c r="J2737">
        <v>48.984375</v>
      </c>
      <c r="K2737">
        <v>48.984375</v>
      </c>
      <c r="L2737">
        <v>49.570312999999999</v>
      </c>
      <c r="M2737">
        <v>49.570312999999999</v>
      </c>
      <c r="N2737">
        <v>50.039062999999999</v>
      </c>
      <c r="O2737">
        <v>50.039062999999999</v>
      </c>
      <c r="P2737">
        <v>52.03125</v>
      </c>
      <c r="Q2737">
        <v>52.03125</v>
      </c>
    </row>
    <row r="2738" spans="1:17" x14ac:dyDescent="0.3">
      <c r="A2738">
        <v>3200</v>
      </c>
      <c r="B2738">
        <v>9.9609380000000005</v>
      </c>
      <c r="C2738">
        <v>11.015625</v>
      </c>
      <c r="D2738">
        <v>11.953125</v>
      </c>
      <c r="E2738">
        <v>13.007813000000001</v>
      </c>
      <c r="F2738">
        <v>13.945313000000001</v>
      </c>
      <c r="G2738">
        <v>16.992187999999999</v>
      </c>
      <c r="H2738">
        <v>24.023437999999999</v>
      </c>
      <c r="I2738">
        <v>33.046875</v>
      </c>
      <c r="J2738">
        <v>39.960937999999999</v>
      </c>
      <c r="K2738">
        <v>39.960937999999999</v>
      </c>
      <c r="L2738">
        <v>33.632812999999999</v>
      </c>
      <c r="M2738">
        <v>34.21875</v>
      </c>
      <c r="N2738">
        <v>36.210937999999999</v>
      </c>
      <c r="O2738">
        <v>36.679687999999999</v>
      </c>
      <c r="P2738">
        <v>39.726562999999999</v>
      </c>
      <c r="Q2738">
        <v>42.65625</v>
      </c>
    </row>
    <row r="2739" spans="1:17" x14ac:dyDescent="0.3">
      <c r="A2739">
        <v>3300</v>
      </c>
      <c r="B2739">
        <v>9.9609380000000005</v>
      </c>
      <c r="C2739">
        <v>11.015625</v>
      </c>
      <c r="D2739">
        <v>11.953125</v>
      </c>
      <c r="E2739">
        <v>13.007813000000001</v>
      </c>
      <c r="F2739">
        <v>13.945313000000001</v>
      </c>
      <c r="G2739">
        <v>16.054687999999999</v>
      </c>
      <c r="H2739">
        <v>22.96875</v>
      </c>
      <c r="I2739">
        <v>31.992187999999999</v>
      </c>
      <c r="J2739">
        <v>39.960937999999999</v>
      </c>
      <c r="K2739">
        <v>35.507812999999999</v>
      </c>
      <c r="L2739">
        <v>33.515625</v>
      </c>
      <c r="M2739">
        <v>33.046875</v>
      </c>
      <c r="N2739">
        <v>32.460937999999999</v>
      </c>
      <c r="O2739">
        <v>31.992187999999999</v>
      </c>
      <c r="P2739">
        <v>33.515625</v>
      </c>
      <c r="Q2739">
        <v>35.039062999999999</v>
      </c>
    </row>
    <row r="2740" spans="1:17" x14ac:dyDescent="0.3">
      <c r="A2740">
        <v>3500</v>
      </c>
      <c r="B2740">
        <v>9.9609380000000005</v>
      </c>
      <c r="C2740">
        <v>11.015625</v>
      </c>
      <c r="D2740">
        <v>11.953125</v>
      </c>
      <c r="E2740">
        <v>13.007813000000001</v>
      </c>
      <c r="F2740">
        <v>13.945313000000001</v>
      </c>
      <c r="G2740">
        <v>15</v>
      </c>
      <c r="H2740">
        <v>22.03125</v>
      </c>
      <c r="I2740">
        <v>31.054687999999999</v>
      </c>
      <c r="J2740">
        <v>39.960937999999999</v>
      </c>
      <c r="K2740">
        <v>35.507812999999999</v>
      </c>
      <c r="L2740">
        <v>33.515625</v>
      </c>
      <c r="M2740">
        <v>33.046875</v>
      </c>
      <c r="N2740">
        <v>32.460937999999999</v>
      </c>
      <c r="O2740">
        <v>31.992187999999999</v>
      </c>
      <c r="P2740">
        <v>33.515625</v>
      </c>
      <c r="Q2740">
        <v>35.039062999999999</v>
      </c>
    </row>
    <row r="2742" spans="1:17" x14ac:dyDescent="0.3">
      <c r="A2742" t="s">
        <v>1215</v>
      </c>
      <c r="B2742" t="s">
        <v>1207</v>
      </c>
    </row>
    <row r="2743" spans="1:17" x14ac:dyDescent="0.3">
      <c r="B2743" t="s">
        <v>26</v>
      </c>
    </row>
    <row r="2744" spans="1:17" x14ac:dyDescent="0.3">
      <c r="A2744" t="s">
        <v>22</v>
      </c>
      <c r="B2744">
        <v>0</v>
      </c>
      <c r="C2744">
        <v>10</v>
      </c>
      <c r="D2744">
        <v>20</v>
      </c>
      <c r="E2744">
        <v>30</v>
      </c>
      <c r="F2744">
        <v>45</v>
      </c>
      <c r="G2744">
        <v>55</v>
      </c>
      <c r="H2744">
        <v>65</v>
      </c>
      <c r="I2744">
        <v>75</v>
      </c>
      <c r="J2744">
        <v>85</v>
      </c>
      <c r="K2744">
        <v>95</v>
      </c>
      <c r="L2744">
        <v>110</v>
      </c>
      <c r="M2744">
        <v>120</v>
      </c>
      <c r="N2744">
        <v>125</v>
      </c>
      <c r="O2744">
        <v>130</v>
      </c>
      <c r="P2744">
        <v>135</v>
      </c>
      <c r="Q2744">
        <v>140</v>
      </c>
    </row>
    <row r="2745" spans="1:17" x14ac:dyDescent="0.3">
      <c r="A2745">
        <v>620</v>
      </c>
      <c r="B2745">
        <v>13.007813000000001</v>
      </c>
      <c r="C2745">
        <v>13.007813000000001</v>
      </c>
      <c r="D2745">
        <v>13.007813000000001</v>
      </c>
      <c r="E2745">
        <v>13.945313000000001</v>
      </c>
      <c r="F2745">
        <v>13.945313000000001</v>
      </c>
      <c r="G2745">
        <v>14.53125</v>
      </c>
      <c r="H2745">
        <v>15</v>
      </c>
      <c r="I2745">
        <v>18.046875</v>
      </c>
      <c r="J2745">
        <v>19.101562999999999</v>
      </c>
      <c r="K2745">
        <v>20.273437999999999</v>
      </c>
      <c r="L2745">
        <v>21.796875</v>
      </c>
      <c r="M2745">
        <v>22.96875</v>
      </c>
      <c r="N2745">
        <v>23.4375</v>
      </c>
      <c r="O2745">
        <v>24.023437999999999</v>
      </c>
      <c r="P2745">
        <v>24.492187999999999</v>
      </c>
      <c r="Q2745">
        <v>25.078125</v>
      </c>
    </row>
    <row r="2746" spans="1:17" x14ac:dyDescent="0.3">
      <c r="A2746">
        <v>650</v>
      </c>
      <c r="B2746">
        <v>9.9609380000000005</v>
      </c>
      <c r="C2746">
        <v>9.9609380000000005</v>
      </c>
      <c r="D2746">
        <v>9.9609380000000005</v>
      </c>
      <c r="E2746">
        <v>9.9609380000000005</v>
      </c>
      <c r="F2746">
        <v>11.015625</v>
      </c>
      <c r="G2746">
        <v>13.007813000000001</v>
      </c>
      <c r="H2746">
        <v>15</v>
      </c>
      <c r="I2746">
        <v>18.046875</v>
      </c>
      <c r="J2746">
        <v>19.101562999999999</v>
      </c>
      <c r="K2746">
        <v>20.273437999999999</v>
      </c>
      <c r="L2746">
        <v>21.796875</v>
      </c>
      <c r="M2746">
        <v>22.96875</v>
      </c>
      <c r="N2746">
        <v>23.4375</v>
      </c>
      <c r="O2746">
        <v>24.023437999999999</v>
      </c>
      <c r="P2746">
        <v>24.492187999999999</v>
      </c>
      <c r="Q2746">
        <v>25.078125</v>
      </c>
    </row>
    <row r="2747" spans="1:17" x14ac:dyDescent="0.3">
      <c r="A2747">
        <v>800</v>
      </c>
      <c r="B2747">
        <v>9.9609380000000005</v>
      </c>
      <c r="C2747">
        <v>9.9609380000000005</v>
      </c>
      <c r="D2747">
        <v>9.9609380000000005</v>
      </c>
      <c r="E2747">
        <v>9.9609380000000005</v>
      </c>
      <c r="F2747">
        <v>9.9609380000000005</v>
      </c>
      <c r="G2747">
        <v>11.953125</v>
      </c>
      <c r="H2747">
        <v>13.945313000000001</v>
      </c>
      <c r="I2747">
        <v>18.046875</v>
      </c>
      <c r="J2747">
        <v>20.15625</v>
      </c>
      <c r="K2747">
        <v>20.625</v>
      </c>
      <c r="L2747">
        <v>21.210937999999999</v>
      </c>
      <c r="M2747">
        <v>21.5625</v>
      </c>
      <c r="N2747">
        <v>21.679687999999999</v>
      </c>
      <c r="O2747">
        <v>21.914062999999999</v>
      </c>
      <c r="P2747">
        <v>22.148437999999999</v>
      </c>
      <c r="Q2747">
        <v>22.265625</v>
      </c>
    </row>
    <row r="2748" spans="1:17" x14ac:dyDescent="0.3">
      <c r="A2748">
        <v>1000</v>
      </c>
      <c r="B2748">
        <v>9.9609380000000005</v>
      </c>
      <c r="C2748">
        <v>9.9609380000000005</v>
      </c>
      <c r="D2748">
        <v>9.9609380000000005</v>
      </c>
      <c r="E2748">
        <v>9.9609380000000005</v>
      </c>
      <c r="F2748">
        <v>9.9609380000000005</v>
      </c>
      <c r="G2748">
        <v>11.953125</v>
      </c>
      <c r="H2748">
        <v>13.945313000000001</v>
      </c>
      <c r="I2748">
        <v>18.046875</v>
      </c>
      <c r="J2748">
        <v>20.976562999999999</v>
      </c>
      <c r="K2748">
        <v>20.976562999999999</v>
      </c>
      <c r="L2748">
        <v>20.273437999999999</v>
      </c>
      <c r="M2748">
        <v>19.6875</v>
      </c>
      <c r="N2748">
        <v>19.453125</v>
      </c>
      <c r="O2748">
        <v>19.21875</v>
      </c>
      <c r="P2748">
        <v>18.867187999999999</v>
      </c>
      <c r="Q2748">
        <v>18.632812999999999</v>
      </c>
    </row>
    <row r="2749" spans="1:17" x14ac:dyDescent="0.3">
      <c r="A2749">
        <v>1200</v>
      </c>
      <c r="B2749">
        <v>9.4921880000000005</v>
      </c>
      <c r="C2749">
        <v>9.4921880000000005</v>
      </c>
      <c r="D2749">
        <v>9.4921880000000005</v>
      </c>
      <c r="E2749">
        <v>9.9609380000000005</v>
      </c>
      <c r="F2749">
        <v>11.015625</v>
      </c>
      <c r="G2749">
        <v>13.007813000000001</v>
      </c>
      <c r="H2749">
        <v>13.945313000000001</v>
      </c>
      <c r="I2749">
        <v>18.046875</v>
      </c>
      <c r="J2749">
        <v>20.976562999999999</v>
      </c>
      <c r="K2749">
        <v>20.976562999999999</v>
      </c>
      <c r="L2749">
        <v>20.976562999999999</v>
      </c>
      <c r="M2749">
        <v>28.007812999999999</v>
      </c>
      <c r="N2749">
        <v>28.007812999999999</v>
      </c>
      <c r="O2749">
        <v>33.984375</v>
      </c>
      <c r="P2749">
        <v>33.984375</v>
      </c>
      <c r="Q2749">
        <v>33.984375</v>
      </c>
    </row>
    <row r="2750" spans="1:17" x14ac:dyDescent="0.3">
      <c r="A2750">
        <v>1400</v>
      </c>
      <c r="B2750">
        <v>9.4921880000000005</v>
      </c>
      <c r="C2750">
        <v>9.4921880000000005</v>
      </c>
      <c r="D2750">
        <v>9.9609380000000005</v>
      </c>
      <c r="E2750">
        <v>10.898438000000001</v>
      </c>
      <c r="F2750">
        <v>11.601563000000001</v>
      </c>
      <c r="G2750">
        <v>13.007813000000001</v>
      </c>
      <c r="H2750">
        <v>16.054687999999999</v>
      </c>
      <c r="I2750">
        <v>20.039062999999999</v>
      </c>
      <c r="J2750">
        <v>22.03125</v>
      </c>
      <c r="K2750">
        <v>22.03125</v>
      </c>
      <c r="L2750">
        <v>26.015625</v>
      </c>
      <c r="M2750">
        <v>31.992187999999999</v>
      </c>
      <c r="N2750">
        <v>46.054687999999999</v>
      </c>
      <c r="O2750">
        <v>46.054687999999999</v>
      </c>
      <c r="P2750">
        <v>46.054687999999999</v>
      </c>
      <c r="Q2750">
        <v>46.054687999999999</v>
      </c>
    </row>
    <row r="2751" spans="1:17" x14ac:dyDescent="0.3">
      <c r="A2751">
        <v>1550</v>
      </c>
      <c r="B2751">
        <v>9.4921880000000005</v>
      </c>
      <c r="C2751">
        <v>9.4921880000000005</v>
      </c>
      <c r="D2751">
        <v>9.4921880000000005</v>
      </c>
      <c r="E2751">
        <v>9.9609380000000005</v>
      </c>
      <c r="F2751">
        <v>11.953125</v>
      </c>
      <c r="G2751">
        <v>18.046875</v>
      </c>
      <c r="H2751">
        <v>22.96875</v>
      </c>
      <c r="I2751">
        <v>26.015625</v>
      </c>
      <c r="J2751">
        <v>26.015625</v>
      </c>
      <c r="K2751">
        <v>28.945312999999999</v>
      </c>
      <c r="L2751">
        <v>35.039062999999999</v>
      </c>
      <c r="M2751">
        <v>47.695312999999999</v>
      </c>
      <c r="N2751">
        <v>46.054687999999999</v>
      </c>
      <c r="O2751">
        <v>46.054687999999999</v>
      </c>
      <c r="P2751">
        <v>46.054687999999999</v>
      </c>
      <c r="Q2751">
        <v>46.054687999999999</v>
      </c>
    </row>
    <row r="2752" spans="1:17" x14ac:dyDescent="0.3">
      <c r="A2752">
        <v>1700</v>
      </c>
      <c r="B2752">
        <v>9.4921880000000005</v>
      </c>
      <c r="C2752">
        <v>9.4921880000000005</v>
      </c>
      <c r="D2752">
        <v>9.9609380000000005</v>
      </c>
      <c r="E2752">
        <v>10.664063000000001</v>
      </c>
      <c r="F2752">
        <v>16.054687999999999</v>
      </c>
      <c r="G2752">
        <v>24.023437999999999</v>
      </c>
      <c r="H2752">
        <v>28.007812999999999</v>
      </c>
      <c r="I2752">
        <v>35.039062999999999</v>
      </c>
      <c r="J2752">
        <v>37.96875</v>
      </c>
      <c r="K2752">
        <v>39.960937999999999</v>
      </c>
      <c r="L2752">
        <v>45</v>
      </c>
      <c r="M2752">
        <v>48.867187999999999</v>
      </c>
      <c r="N2752">
        <v>47.226562999999999</v>
      </c>
      <c r="O2752">
        <v>47.34375</v>
      </c>
      <c r="P2752">
        <v>47.34375</v>
      </c>
      <c r="Q2752">
        <v>47.34375</v>
      </c>
    </row>
    <row r="2753" spans="1:17" x14ac:dyDescent="0.3">
      <c r="A2753">
        <v>1800</v>
      </c>
      <c r="B2753">
        <v>9.4921880000000005</v>
      </c>
      <c r="C2753">
        <v>9.4921880000000005</v>
      </c>
      <c r="D2753">
        <v>9.9609380000000005</v>
      </c>
      <c r="E2753">
        <v>11.015625</v>
      </c>
      <c r="F2753">
        <v>20.039062999999999</v>
      </c>
      <c r="G2753">
        <v>28.007812999999999</v>
      </c>
      <c r="H2753">
        <v>35.039062999999999</v>
      </c>
      <c r="I2753">
        <v>39.492187999999999</v>
      </c>
      <c r="J2753">
        <v>41.015625</v>
      </c>
      <c r="K2753">
        <v>43.007812999999999</v>
      </c>
      <c r="L2753">
        <v>45.46875</v>
      </c>
      <c r="M2753">
        <v>47.226562999999999</v>
      </c>
      <c r="N2753">
        <v>48.984375</v>
      </c>
      <c r="O2753">
        <v>48.046875</v>
      </c>
      <c r="P2753">
        <v>48.046875</v>
      </c>
      <c r="Q2753">
        <v>48.046875</v>
      </c>
    </row>
    <row r="2754" spans="1:17" x14ac:dyDescent="0.3">
      <c r="A2754">
        <v>2000</v>
      </c>
      <c r="B2754">
        <v>9.9609380000000005</v>
      </c>
      <c r="C2754">
        <v>11.484375</v>
      </c>
      <c r="D2754">
        <v>13.476563000000001</v>
      </c>
      <c r="E2754">
        <v>13.476563000000001</v>
      </c>
      <c r="F2754">
        <v>22.96875</v>
      </c>
      <c r="G2754">
        <v>28.945312999999999</v>
      </c>
      <c r="H2754">
        <v>39.023437999999999</v>
      </c>
      <c r="I2754">
        <v>43.945312999999999</v>
      </c>
      <c r="J2754">
        <v>48.046875</v>
      </c>
      <c r="K2754">
        <v>48.984375</v>
      </c>
      <c r="L2754">
        <v>52.03125</v>
      </c>
      <c r="M2754">
        <v>53.203125</v>
      </c>
      <c r="N2754">
        <v>54.257812999999999</v>
      </c>
      <c r="O2754">
        <v>55.3125</v>
      </c>
      <c r="P2754">
        <v>56.367187999999999</v>
      </c>
      <c r="Q2754">
        <v>57.421875</v>
      </c>
    </row>
    <row r="2755" spans="1:17" x14ac:dyDescent="0.3">
      <c r="A2755">
        <v>2200</v>
      </c>
      <c r="B2755">
        <v>9.9609380000000005</v>
      </c>
      <c r="C2755">
        <v>11.484375</v>
      </c>
      <c r="D2755">
        <v>13.476563000000001</v>
      </c>
      <c r="E2755">
        <v>15</v>
      </c>
      <c r="F2755">
        <v>24.960937999999999</v>
      </c>
      <c r="G2755">
        <v>31.054687999999999</v>
      </c>
      <c r="H2755">
        <v>43.007812999999999</v>
      </c>
      <c r="I2755">
        <v>49.6875</v>
      </c>
      <c r="J2755">
        <v>52.5</v>
      </c>
      <c r="K2755">
        <v>52.5</v>
      </c>
      <c r="L2755">
        <v>52.5</v>
      </c>
      <c r="M2755">
        <v>52.617187999999999</v>
      </c>
      <c r="N2755">
        <v>52.382812999999999</v>
      </c>
      <c r="O2755">
        <v>52.265625</v>
      </c>
      <c r="P2755">
        <v>52.851562999999999</v>
      </c>
      <c r="Q2755">
        <v>53.554687999999999</v>
      </c>
    </row>
    <row r="2756" spans="1:17" x14ac:dyDescent="0.3">
      <c r="A2756">
        <v>2400</v>
      </c>
      <c r="B2756">
        <v>9.9609380000000005</v>
      </c>
      <c r="C2756">
        <v>12.539063000000001</v>
      </c>
      <c r="D2756">
        <v>13.007813000000001</v>
      </c>
      <c r="E2756">
        <v>15</v>
      </c>
      <c r="F2756">
        <v>24.023437999999999</v>
      </c>
      <c r="G2756">
        <v>31.992187999999999</v>
      </c>
      <c r="H2756">
        <v>43.476562999999999</v>
      </c>
      <c r="I2756">
        <v>49.453125</v>
      </c>
      <c r="J2756">
        <v>52.5</v>
      </c>
      <c r="K2756">
        <v>52.5</v>
      </c>
      <c r="L2756">
        <v>52.5</v>
      </c>
      <c r="M2756">
        <v>51.679687999999999</v>
      </c>
      <c r="N2756">
        <v>51.445312999999999</v>
      </c>
      <c r="O2756">
        <v>51.679687999999999</v>
      </c>
      <c r="P2756">
        <v>51.914062999999999</v>
      </c>
      <c r="Q2756">
        <v>51.445312999999999</v>
      </c>
    </row>
    <row r="2757" spans="1:17" x14ac:dyDescent="0.3">
      <c r="A2757">
        <v>2600</v>
      </c>
      <c r="B2757">
        <v>9.9609380000000005</v>
      </c>
      <c r="C2757">
        <v>12.539063000000001</v>
      </c>
      <c r="D2757">
        <v>13.007813000000001</v>
      </c>
      <c r="E2757">
        <v>15</v>
      </c>
      <c r="F2757">
        <v>23.554687999999999</v>
      </c>
      <c r="G2757">
        <v>31.992187999999999</v>
      </c>
      <c r="H2757">
        <v>41.484375</v>
      </c>
      <c r="I2757">
        <v>50.976562999999999</v>
      </c>
      <c r="J2757">
        <v>52.03125</v>
      </c>
      <c r="K2757">
        <v>52.03125</v>
      </c>
      <c r="L2757">
        <v>54.960937999999999</v>
      </c>
      <c r="M2757">
        <v>51.796875</v>
      </c>
      <c r="N2757">
        <v>52.03125</v>
      </c>
      <c r="O2757">
        <v>52.5</v>
      </c>
      <c r="P2757">
        <v>52.851562999999999</v>
      </c>
      <c r="Q2757">
        <v>53.554687999999999</v>
      </c>
    </row>
    <row r="2758" spans="1:17" x14ac:dyDescent="0.3">
      <c r="A2758">
        <v>2800</v>
      </c>
      <c r="B2758">
        <v>9.9609380000000005</v>
      </c>
      <c r="C2758">
        <v>11.015625</v>
      </c>
      <c r="D2758">
        <v>11.953125</v>
      </c>
      <c r="E2758">
        <v>15</v>
      </c>
      <c r="F2758">
        <v>23.554687999999999</v>
      </c>
      <c r="G2758">
        <v>33.046875</v>
      </c>
      <c r="H2758">
        <v>40.546875</v>
      </c>
      <c r="I2758">
        <v>54.023437999999999</v>
      </c>
      <c r="J2758">
        <v>54.492187999999999</v>
      </c>
      <c r="K2758">
        <v>54.492187999999999</v>
      </c>
      <c r="L2758">
        <v>54.960937999999999</v>
      </c>
      <c r="M2758">
        <v>51.5625</v>
      </c>
      <c r="N2758">
        <v>51.210937999999999</v>
      </c>
      <c r="O2758">
        <v>50.976562999999999</v>
      </c>
      <c r="P2758">
        <v>50.039062999999999</v>
      </c>
      <c r="Q2758">
        <v>49.804687999999999</v>
      </c>
    </row>
    <row r="2759" spans="1:17" x14ac:dyDescent="0.3">
      <c r="A2759">
        <v>2900</v>
      </c>
      <c r="B2759">
        <v>9.9609380000000005</v>
      </c>
      <c r="C2759">
        <v>11.953125</v>
      </c>
      <c r="D2759">
        <v>11.953125</v>
      </c>
      <c r="E2759">
        <v>16.992187999999999</v>
      </c>
      <c r="F2759">
        <v>20.507812999999999</v>
      </c>
      <c r="G2759">
        <v>27.890625</v>
      </c>
      <c r="H2759">
        <v>36.445312999999999</v>
      </c>
      <c r="I2759">
        <v>50.039062999999999</v>
      </c>
      <c r="J2759">
        <v>54.960937999999999</v>
      </c>
      <c r="K2759">
        <v>54.023437999999999</v>
      </c>
      <c r="L2759">
        <v>53.554687999999999</v>
      </c>
      <c r="M2759">
        <v>50.976562999999999</v>
      </c>
      <c r="N2759">
        <v>50.039062999999999</v>
      </c>
      <c r="O2759">
        <v>50.039062999999999</v>
      </c>
      <c r="P2759">
        <v>49.570312999999999</v>
      </c>
      <c r="Q2759">
        <v>49.335937999999999</v>
      </c>
    </row>
    <row r="2760" spans="1:17" x14ac:dyDescent="0.3">
      <c r="A2760">
        <v>3000</v>
      </c>
      <c r="B2760">
        <v>9.9609380000000005</v>
      </c>
      <c r="C2760">
        <v>11.015625</v>
      </c>
      <c r="D2760">
        <v>11.953125</v>
      </c>
      <c r="E2760">
        <v>13.007813000000001</v>
      </c>
      <c r="F2760">
        <v>14.53125</v>
      </c>
      <c r="G2760">
        <v>22.03125</v>
      </c>
      <c r="H2760">
        <v>33.515625</v>
      </c>
      <c r="I2760">
        <v>43.007812999999999</v>
      </c>
      <c r="J2760">
        <v>50.039062999999999</v>
      </c>
      <c r="K2760">
        <v>50.039062999999999</v>
      </c>
      <c r="L2760">
        <v>50.039062999999999</v>
      </c>
      <c r="M2760">
        <v>44.53125</v>
      </c>
      <c r="N2760">
        <v>44.53125</v>
      </c>
      <c r="O2760">
        <v>46.523437999999999</v>
      </c>
      <c r="P2760">
        <v>51.5625</v>
      </c>
      <c r="Q2760">
        <v>57.539062999999999</v>
      </c>
    </row>
    <row r="2761" spans="1:17" x14ac:dyDescent="0.3">
      <c r="A2761">
        <v>3200</v>
      </c>
      <c r="B2761">
        <v>9.9609380000000005</v>
      </c>
      <c r="C2761">
        <v>11.015625</v>
      </c>
      <c r="D2761">
        <v>11.953125</v>
      </c>
      <c r="E2761">
        <v>13.007813000000001</v>
      </c>
      <c r="F2761">
        <v>13.945313000000001</v>
      </c>
      <c r="G2761">
        <v>16.992187999999999</v>
      </c>
      <c r="H2761">
        <v>24.023437999999999</v>
      </c>
      <c r="I2761">
        <v>33.046875</v>
      </c>
      <c r="J2761">
        <v>39.960937999999999</v>
      </c>
      <c r="K2761">
        <v>39.960937999999999</v>
      </c>
      <c r="L2761">
        <v>36.5625</v>
      </c>
      <c r="M2761">
        <v>36.679687999999999</v>
      </c>
      <c r="N2761">
        <v>36.679687999999999</v>
      </c>
      <c r="O2761">
        <v>36.679687999999999</v>
      </c>
      <c r="P2761">
        <v>39.726562999999999</v>
      </c>
      <c r="Q2761">
        <v>42.65625</v>
      </c>
    </row>
    <row r="2762" spans="1:17" x14ac:dyDescent="0.3">
      <c r="A2762">
        <v>3300</v>
      </c>
      <c r="B2762">
        <v>9.9609380000000005</v>
      </c>
      <c r="C2762">
        <v>11.015625</v>
      </c>
      <c r="D2762">
        <v>11.953125</v>
      </c>
      <c r="E2762">
        <v>13.007813000000001</v>
      </c>
      <c r="F2762">
        <v>13.945313000000001</v>
      </c>
      <c r="G2762">
        <v>16.054687999999999</v>
      </c>
      <c r="H2762">
        <v>22.96875</v>
      </c>
      <c r="I2762">
        <v>31.992187999999999</v>
      </c>
      <c r="J2762">
        <v>39.960937999999999</v>
      </c>
      <c r="K2762">
        <v>35.507812999999999</v>
      </c>
      <c r="L2762">
        <v>33.515625</v>
      </c>
      <c r="M2762">
        <v>33.046875</v>
      </c>
      <c r="N2762">
        <v>32.460937999999999</v>
      </c>
      <c r="O2762">
        <v>31.992187999999999</v>
      </c>
      <c r="P2762">
        <v>33.515625</v>
      </c>
      <c r="Q2762">
        <v>35.039062999999999</v>
      </c>
    </row>
    <row r="2763" spans="1:17" x14ac:dyDescent="0.3">
      <c r="A2763">
        <v>3500</v>
      </c>
      <c r="B2763">
        <v>9.9609380000000005</v>
      </c>
      <c r="C2763">
        <v>11.015625</v>
      </c>
      <c r="D2763">
        <v>11.953125</v>
      </c>
      <c r="E2763">
        <v>13.007813000000001</v>
      </c>
      <c r="F2763">
        <v>13.945313000000001</v>
      </c>
      <c r="G2763">
        <v>15</v>
      </c>
      <c r="H2763">
        <v>22.03125</v>
      </c>
      <c r="I2763">
        <v>31.054687999999999</v>
      </c>
      <c r="J2763">
        <v>39.960937999999999</v>
      </c>
      <c r="K2763">
        <v>35.507812999999999</v>
      </c>
      <c r="L2763">
        <v>33.515625</v>
      </c>
      <c r="M2763">
        <v>33.046875</v>
      </c>
      <c r="N2763">
        <v>32.460937999999999</v>
      </c>
      <c r="O2763">
        <v>31.992187999999999</v>
      </c>
      <c r="P2763">
        <v>33.515625</v>
      </c>
      <c r="Q2763">
        <v>35.039062999999999</v>
      </c>
    </row>
    <row r="2765" spans="1:17" x14ac:dyDescent="0.3">
      <c r="A2765" t="s">
        <v>319</v>
      </c>
      <c r="B2765" t="s">
        <v>320</v>
      </c>
    </row>
    <row r="2766" spans="1:17" x14ac:dyDescent="0.3">
      <c r="A2766" t="s">
        <v>3</v>
      </c>
      <c r="B2766" t="s">
        <v>6</v>
      </c>
    </row>
    <row r="2767" spans="1:17" x14ac:dyDescent="0.3">
      <c r="A2767">
        <v>1</v>
      </c>
      <c r="B2767">
        <v>620</v>
      </c>
    </row>
    <row r="2768" spans="1:17" x14ac:dyDescent="0.3">
      <c r="A2768">
        <v>2</v>
      </c>
      <c r="B2768">
        <v>650</v>
      </c>
    </row>
    <row r="2769" spans="1:2" x14ac:dyDescent="0.3">
      <c r="A2769">
        <v>3</v>
      </c>
      <c r="B2769">
        <v>800</v>
      </c>
    </row>
    <row r="2770" spans="1:2" x14ac:dyDescent="0.3">
      <c r="A2770">
        <v>4</v>
      </c>
      <c r="B2770">
        <v>1000</v>
      </c>
    </row>
    <row r="2771" spans="1:2" x14ac:dyDescent="0.3">
      <c r="A2771">
        <v>5</v>
      </c>
      <c r="B2771">
        <v>1200</v>
      </c>
    </row>
    <row r="2772" spans="1:2" x14ac:dyDescent="0.3">
      <c r="A2772">
        <v>6</v>
      </c>
      <c r="B2772">
        <v>1400</v>
      </c>
    </row>
    <row r="2773" spans="1:2" x14ac:dyDescent="0.3">
      <c r="A2773">
        <v>7</v>
      </c>
      <c r="B2773">
        <v>1550</v>
      </c>
    </row>
    <row r="2774" spans="1:2" x14ac:dyDescent="0.3">
      <c r="A2774">
        <v>8</v>
      </c>
      <c r="B2774">
        <v>1700</v>
      </c>
    </row>
    <row r="2775" spans="1:2" x14ac:dyDescent="0.3">
      <c r="A2775">
        <v>9</v>
      </c>
      <c r="B2775">
        <v>1800</v>
      </c>
    </row>
    <row r="2776" spans="1:2" x14ac:dyDescent="0.3">
      <c r="A2776">
        <v>10</v>
      </c>
      <c r="B2776">
        <v>2000</v>
      </c>
    </row>
    <row r="2777" spans="1:2" x14ac:dyDescent="0.3">
      <c r="A2777">
        <v>11</v>
      </c>
      <c r="B2777">
        <v>2200</v>
      </c>
    </row>
    <row r="2778" spans="1:2" x14ac:dyDescent="0.3">
      <c r="A2778">
        <v>12</v>
      </c>
      <c r="B2778">
        <v>2400</v>
      </c>
    </row>
    <row r="2779" spans="1:2" x14ac:dyDescent="0.3">
      <c r="A2779">
        <v>13</v>
      </c>
      <c r="B2779">
        <v>2600</v>
      </c>
    </row>
    <row r="2780" spans="1:2" x14ac:dyDescent="0.3">
      <c r="A2780">
        <v>14</v>
      </c>
      <c r="B2780">
        <v>2800</v>
      </c>
    </row>
    <row r="2781" spans="1:2" x14ac:dyDescent="0.3">
      <c r="A2781">
        <v>15</v>
      </c>
      <c r="B2781">
        <v>2900</v>
      </c>
    </row>
    <row r="2782" spans="1:2" x14ac:dyDescent="0.3">
      <c r="A2782">
        <v>16</v>
      </c>
      <c r="B2782">
        <v>3000</v>
      </c>
    </row>
    <row r="2783" spans="1:2" x14ac:dyDescent="0.3">
      <c r="A2783">
        <v>17</v>
      </c>
      <c r="B2783">
        <v>3200</v>
      </c>
    </row>
    <row r="2784" spans="1:2" x14ac:dyDescent="0.3">
      <c r="A2784">
        <v>18</v>
      </c>
      <c r="B2784">
        <v>3300</v>
      </c>
    </row>
    <row r="2785" spans="1:2" x14ac:dyDescent="0.3">
      <c r="A2785">
        <v>19</v>
      </c>
      <c r="B2785">
        <v>3500</v>
      </c>
    </row>
    <row r="2787" spans="1:2" x14ac:dyDescent="0.3">
      <c r="A2787" t="s">
        <v>321</v>
      </c>
      <c r="B2787" t="s">
        <v>322</v>
      </c>
    </row>
    <row r="2788" spans="1:2" x14ac:dyDescent="0.3">
      <c r="A2788" t="s">
        <v>3</v>
      </c>
      <c r="B2788" t="s">
        <v>16</v>
      </c>
    </row>
    <row r="2789" spans="1:2" x14ac:dyDescent="0.3">
      <c r="A2789">
        <v>1</v>
      </c>
      <c r="B2789">
        <v>0</v>
      </c>
    </row>
    <row r="2790" spans="1:2" x14ac:dyDescent="0.3">
      <c r="A2790">
        <v>2</v>
      </c>
      <c r="B2790">
        <v>9.9864130000000007</v>
      </c>
    </row>
    <row r="2791" spans="1:2" x14ac:dyDescent="0.3">
      <c r="A2791">
        <v>3</v>
      </c>
      <c r="B2791">
        <v>19.972826000000001</v>
      </c>
    </row>
    <row r="2792" spans="1:2" x14ac:dyDescent="0.3">
      <c r="A2792">
        <v>4</v>
      </c>
      <c r="B2792">
        <v>30.027175</v>
      </c>
    </row>
    <row r="2793" spans="1:2" x14ac:dyDescent="0.3">
      <c r="A2793">
        <v>5</v>
      </c>
      <c r="B2793">
        <v>44.972827000000002</v>
      </c>
    </row>
    <row r="2794" spans="1:2" x14ac:dyDescent="0.3">
      <c r="A2794">
        <v>6</v>
      </c>
      <c r="B2794">
        <v>55.027175</v>
      </c>
    </row>
    <row r="2795" spans="1:2" x14ac:dyDescent="0.3">
      <c r="A2795">
        <v>7</v>
      </c>
      <c r="B2795">
        <v>65.013587999999999</v>
      </c>
    </row>
    <row r="2796" spans="1:2" x14ac:dyDescent="0.3">
      <c r="A2796">
        <v>8</v>
      </c>
      <c r="B2796">
        <v>75.000001999999995</v>
      </c>
    </row>
    <row r="2797" spans="1:2" x14ac:dyDescent="0.3">
      <c r="A2797">
        <v>9</v>
      </c>
      <c r="B2797">
        <v>84.986414999999994</v>
      </c>
    </row>
    <row r="2798" spans="1:2" x14ac:dyDescent="0.3">
      <c r="A2798">
        <v>10</v>
      </c>
      <c r="B2798">
        <v>94.972828000000007</v>
      </c>
    </row>
    <row r="2799" spans="1:2" x14ac:dyDescent="0.3">
      <c r="A2799">
        <v>11</v>
      </c>
      <c r="B2799">
        <v>109.98641499999999</v>
      </c>
    </row>
    <row r="2800" spans="1:2" x14ac:dyDescent="0.3">
      <c r="A2800">
        <v>12</v>
      </c>
      <c r="B2800">
        <v>119.972829</v>
      </c>
    </row>
    <row r="2801" spans="1:17" x14ac:dyDescent="0.3">
      <c r="A2801">
        <v>13</v>
      </c>
      <c r="B2801">
        <v>125.00000300000001</v>
      </c>
    </row>
    <row r="2802" spans="1:17" x14ac:dyDescent="0.3">
      <c r="A2802">
        <v>14</v>
      </c>
      <c r="B2802">
        <v>130.02717699999999</v>
      </c>
    </row>
    <row r="2803" spans="1:17" x14ac:dyDescent="0.3">
      <c r="A2803">
        <v>15</v>
      </c>
      <c r="B2803">
        <v>134.98641599999999</v>
      </c>
    </row>
    <row r="2804" spans="1:17" x14ac:dyDescent="0.3">
      <c r="A2804">
        <v>16</v>
      </c>
      <c r="B2804">
        <v>140.01358999999999</v>
      </c>
    </row>
    <row r="2806" spans="1:17" x14ac:dyDescent="0.3">
      <c r="A2806" t="s">
        <v>323</v>
      </c>
      <c r="B2806" t="s">
        <v>324</v>
      </c>
    </row>
    <row r="2807" spans="1:17" x14ac:dyDescent="0.3">
      <c r="B2807" t="s">
        <v>26</v>
      </c>
    </row>
    <row r="2808" spans="1:17" x14ac:dyDescent="0.3">
      <c r="A2808" t="s">
        <v>22</v>
      </c>
      <c r="B2808">
        <v>0</v>
      </c>
      <c r="C2808">
        <v>10</v>
      </c>
      <c r="D2808">
        <v>20</v>
      </c>
      <c r="E2808">
        <v>30</v>
      </c>
      <c r="F2808">
        <v>45</v>
      </c>
      <c r="G2808">
        <v>55</v>
      </c>
      <c r="H2808">
        <v>65</v>
      </c>
      <c r="I2808">
        <v>75</v>
      </c>
      <c r="J2808">
        <v>85</v>
      </c>
      <c r="K2808">
        <v>95</v>
      </c>
      <c r="L2808">
        <v>110</v>
      </c>
      <c r="M2808">
        <v>120</v>
      </c>
      <c r="N2808">
        <v>125</v>
      </c>
      <c r="O2808">
        <v>130</v>
      </c>
      <c r="P2808">
        <v>135</v>
      </c>
      <c r="Q2808">
        <v>140</v>
      </c>
    </row>
    <row r="2809" spans="1:17" x14ac:dyDescent="0.3">
      <c r="A2809">
        <v>620</v>
      </c>
      <c r="B2809">
        <v>13.007813000000001</v>
      </c>
      <c r="C2809">
        <v>13.007813000000001</v>
      </c>
      <c r="D2809">
        <v>13.007813000000001</v>
      </c>
      <c r="E2809">
        <v>13.945313000000001</v>
      </c>
      <c r="F2809">
        <v>16.054687999999999</v>
      </c>
      <c r="G2809">
        <v>16.992187999999999</v>
      </c>
      <c r="H2809">
        <v>16.992187999999999</v>
      </c>
      <c r="I2809">
        <v>18.984375</v>
      </c>
      <c r="J2809">
        <v>19.101562999999999</v>
      </c>
      <c r="K2809">
        <v>20.273437999999999</v>
      </c>
      <c r="L2809">
        <v>21.796875</v>
      </c>
      <c r="M2809">
        <v>22.96875</v>
      </c>
      <c r="N2809">
        <v>23.4375</v>
      </c>
      <c r="O2809">
        <v>24.023437999999999</v>
      </c>
      <c r="P2809">
        <v>24.492187999999999</v>
      </c>
      <c r="Q2809">
        <v>25.078125</v>
      </c>
    </row>
    <row r="2810" spans="1:17" x14ac:dyDescent="0.3">
      <c r="A2810">
        <v>650</v>
      </c>
      <c r="B2810">
        <v>13.007813000000001</v>
      </c>
      <c r="C2810">
        <v>13.007813000000001</v>
      </c>
      <c r="D2810">
        <v>13.007813000000001</v>
      </c>
      <c r="E2810">
        <v>13.945313000000001</v>
      </c>
      <c r="F2810">
        <v>16.054687999999999</v>
      </c>
      <c r="G2810">
        <v>16.992187999999999</v>
      </c>
      <c r="H2810">
        <v>18.046875</v>
      </c>
      <c r="I2810">
        <v>20.039062999999999</v>
      </c>
      <c r="J2810">
        <v>22.851562999999999</v>
      </c>
      <c r="K2810">
        <v>22.851562999999999</v>
      </c>
      <c r="L2810">
        <v>24.960937999999999</v>
      </c>
      <c r="M2810">
        <v>24.960937999999999</v>
      </c>
      <c r="N2810">
        <v>23.4375</v>
      </c>
      <c r="O2810">
        <v>24.023437999999999</v>
      </c>
      <c r="P2810">
        <v>24.492187999999999</v>
      </c>
      <c r="Q2810">
        <v>25.078125</v>
      </c>
    </row>
    <row r="2811" spans="1:17" x14ac:dyDescent="0.3">
      <c r="A2811">
        <v>800</v>
      </c>
      <c r="B2811">
        <v>13.007813000000001</v>
      </c>
      <c r="C2811">
        <v>13.007813000000001</v>
      </c>
      <c r="D2811">
        <v>13.007813000000001</v>
      </c>
      <c r="E2811">
        <v>13.945313000000001</v>
      </c>
      <c r="F2811">
        <v>16.054687999999999</v>
      </c>
      <c r="G2811">
        <v>16.992187999999999</v>
      </c>
      <c r="H2811">
        <v>18.046875</v>
      </c>
      <c r="I2811">
        <v>20.039062999999999</v>
      </c>
      <c r="J2811">
        <v>22.851562999999999</v>
      </c>
      <c r="K2811">
        <v>22.851562999999999</v>
      </c>
      <c r="L2811">
        <v>27.070312999999999</v>
      </c>
      <c r="M2811">
        <v>27.070312999999999</v>
      </c>
      <c r="N2811">
        <v>21.679687999999999</v>
      </c>
      <c r="O2811">
        <v>21.914062999999999</v>
      </c>
      <c r="P2811">
        <v>22.148437999999999</v>
      </c>
      <c r="Q2811">
        <v>22.265625</v>
      </c>
    </row>
    <row r="2812" spans="1:17" x14ac:dyDescent="0.3">
      <c r="A2812">
        <v>1000</v>
      </c>
      <c r="B2812">
        <v>15</v>
      </c>
      <c r="C2812">
        <v>13.007813000000001</v>
      </c>
      <c r="D2812">
        <v>13.007813000000001</v>
      </c>
      <c r="E2812">
        <v>13.945313000000001</v>
      </c>
      <c r="F2812">
        <v>16.054687999999999</v>
      </c>
      <c r="G2812">
        <v>16.992187999999999</v>
      </c>
      <c r="H2812">
        <v>18.046875</v>
      </c>
      <c r="I2812">
        <v>20.039062999999999</v>
      </c>
      <c r="J2812">
        <v>22.96875</v>
      </c>
      <c r="K2812">
        <v>22.03125</v>
      </c>
      <c r="L2812">
        <v>24.960937999999999</v>
      </c>
      <c r="M2812">
        <v>24.960937999999999</v>
      </c>
      <c r="N2812">
        <v>19.453125</v>
      </c>
      <c r="O2812">
        <v>19.21875</v>
      </c>
      <c r="P2812">
        <v>18.867187999999999</v>
      </c>
      <c r="Q2812">
        <v>18.632812999999999</v>
      </c>
    </row>
    <row r="2813" spans="1:17" x14ac:dyDescent="0.3">
      <c r="A2813">
        <v>1200</v>
      </c>
      <c r="B2813">
        <v>9.9609380000000005</v>
      </c>
      <c r="C2813">
        <v>11.953125</v>
      </c>
      <c r="D2813">
        <v>11.953125</v>
      </c>
      <c r="E2813">
        <v>11.953125</v>
      </c>
      <c r="F2813">
        <v>13.007813000000001</v>
      </c>
      <c r="G2813">
        <v>13.945313000000001</v>
      </c>
      <c r="H2813">
        <v>18.046875</v>
      </c>
      <c r="I2813">
        <v>22.5</v>
      </c>
      <c r="J2813">
        <v>24.960937999999999</v>
      </c>
      <c r="K2813">
        <v>24.960937999999999</v>
      </c>
      <c r="L2813">
        <v>24.960937999999999</v>
      </c>
      <c r="M2813">
        <v>24.960937999999999</v>
      </c>
      <c r="N2813">
        <v>33.984375</v>
      </c>
      <c r="O2813">
        <v>33.984375</v>
      </c>
      <c r="P2813">
        <v>33.984375</v>
      </c>
      <c r="Q2813">
        <v>33.984375</v>
      </c>
    </row>
    <row r="2814" spans="1:17" x14ac:dyDescent="0.3">
      <c r="A2814">
        <v>1400</v>
      </c>
      <c r="B2814">
        <v>9.9609380000000005</v>
      </c>
      <c r="C2814">
        <v>13.007813000000001</v>
      </c>
      <c r="D2814">
        <v>13.007813000000001</v>
      </c>
      <c r="E2814">
        <v>13.007813000000001</v>
      </c>
      <c r="F2814">
        <v>16.054687999999999</v>
      </c>
      <c r="G2814">
        <v>16.054687999999999</v>
      </c>
      <c r="H2814">
        <v>18.046875</v>
      </c>
      <c r="I2814">
        <v>24.960937999999999</v>
      </c>
      <c r="J2814">
        <v>30</v>
      </c>
      <c r="K2814">
        <v>30</v>
      </c>
      <c r="L2814">
        <v>30</v>
      </c>
      <c r="M2814">
        <v>33.046875</v>
      </c>
      <c r="N2814">
        <v>39.960937999999999</v>
      </c>
      <c r="O2814">
        <v>49.101562999999999</v>
      </c>
      <c r="P2814">
        <v>50.976562999999999</v>
      </c>
      <c r="Q2814">
        <v>52.96875</v>
      </c>
    </row>
    <row r="2815" spans="1:17" x14ac:dyDescent="0.3">
      <c r="A2815">
        <v>1550</v>
      </c>
      <c r="B2815">
        <v>9.9609380000000005</v>
      </c>
      <c r="C2815">
        <v>13.945313000000001</v>
      </c>
      <c r="D2815">
        <v>13.945313000000001</v>
      </c>
      <c r="E2815">
        <v>13.945313000000001</v>
      </c>
      <c r="F2815">
        <v>16.992187999999999</v>
      </c>
      <c r="G2815">
        <v>22.96875</v>
      </c>
      <c r="H2815">
        <v>22.96875</v>
      </c>
      <c r="I2815">
        <v>33.046875</v>
      </c>
      <c r="J2815">
        <v>35.039062999999999</v>
      </c>
      <c r="K2815">
        <v>35.039062999999999</v>
      </c>
      <c r="L2815">
        <v>37.03125</v>
      </c>
      <c r="M2815">
        <v>39.960937999999999</v>
      </c>
      <c r="N2815">
        <v>49.6875</v>
      </c>
      <c r="O2815">
        <v>51.5625</v>
      </c>
      <c r="P2815">
        <v>53.4375</v>
      </c>
      <c r="Q2815">
        <v>55.3125</v>
      </c>
    </row>
    <row r="2816" spans="1:17" x14ac:dyDescent="0.3">
      <c r="A2816">
        <v>1700</v>
      </c>
      <c r="B2816">
        <v>9.9609380000000005</v>
      </c>
      <c r="C2816">
        <v>14.765625</v>
      </c>
      <c r="D2816">
        <v>16.992187999999999</v>
      </c>
      <c r="E2816">
        <v>16.992187999999999</v>
      </c>
      <c r="F2816">
        <v>20.976562999999999</v>
      </c>
      <c r="G2816">
        <v>28.007812999999999</v>
      </c>
      <c r="H2816">
        <v>33.984375</v>
      </c>
      <c r="I2816">
        <v>41.601562999999999</v>
      </c>
      <c r="J2816">
        <v>44.882812999999999</v>
      </c>
      <c r="K2816">
        <v>48.046875</v>
      </c>
      <c r="L2816">
        <v>51.445312999999999</v>
      </c>
      <c r="M2816">
        <v>53.4375</v>
      </c>
      <c r="N2816">
        <v>54.375</v>
      </c>
      <c r="O2816">
        <v>55.429687999999999</v>
      </c>
      <c r="P2816">
        <v>56.367187999999999</v>
      </c>
      <c r="Q2816">
        <v>57.421875</v>
      </c>
    </row>
    <row r="2817" spans="1:17" x14ac:dyDescent="0.3">
      <c r="A2817">
        <v>1800</v>
      </c>
      <c r="B2817">
        <v>9.9609380000000005</v>
      </c>
      <c r="C2817">
        <v>14.765625</v>
      </c>
      <c r="D2817">
        <v>18.046875</v>
      </c>
      <c r="E2817">
        <v>18.046875</v>
      </c>
      <c r="F2817">
        <v>22.96875</v>
      </c>
      <c r="G2817">
        <v>26.015625</v>
      </c>
      <c r="H2817">
        <v>35.976562999999999</v>
      </c>
      <c r="I2817">
        <v>41.25</v>
      </c>
      <c r="J2817">
        <v>43.007812999999999</v>
      </c>
      <c r="K2817">
        <v>46.40625</v>
      </c>
      <c r="L2817">
        <v>50.273437999999999</v>
      </c>
      <c r="M2817">
        <v>52.734375</v>
      </c>
      <c r="N2817">
        <v>54.023437999999999</v>
      </c>
      <c r="O2817">
        <v>55.3125</v>
      </c>
      <c r="P2817">
        <v>56.601562999999999</v>
      </c>
      <c r="Q2817">
        <v>57.890625</v>
      </c>
    </row>
    <row r="2818" spans="1:17" x14ac:dyDescent="0.3">
      <c r="A2818">
        <v>2000</v>
      </c>
      <c r="B2818">
        <v>9.9609380000000005</v>
      </c>
      <c r="C2818">
        <v>13.945313000000001</v>
      </c>
      <c r="D2818">
        <v>18.046875</v>
      </c>
      <c r="E2818">
        <v>18.046875</v>
      </c>
      <c r="F2818">
        <v>22.03125</v>
      </c>
      <c r="G2818">
        <v>28.007812999999999</v>
      </c>
      <c r="H2818">
        <v>37.96875</v>
      </c>
      <c r="I2818">
        <v>43.125</v>
      </c>
      <c r="J2818">
        <v>44.414062999999999</v>
      </c>
      <c r="K2818">
        <v>47.695312999999999</v>
      </c>
      <c r="L2818">
        <v>50.976562999999999</v>
      </c>
      <c r="M2818">
        <v>53.203125</v>
      </c>
      <c r="N2818">
        <v>54.257812999999999</v>
      </c>
      <c r="O2818">
        <v>55.3125</v>
      </c>
      <c r="P2818">
        <v>56.367187999999999</v>
      </c>
      <c r="Q2818">
        <v>57.421875</v>
      </c>
    </row>
    <row r="2819" spans="1:17" x14ac:dyDescent="0.3">
      <c r="A2819">
        <v>2200</v>
      </c>
      <c r="B2819">
        <v>9.9609380000000005</v>
      </c>
      <c r="C2819">
        <v>13.476563000000001</v>
      </c>
      <c r="D2819">
        <v>16.992187999999999</v>
      </c>
      <c r="E2819">
        <v>18.046875</v>
      </c>
      <c r="F2819">
        <v>24.960937999999999</v>
      </c>
      <c r="G2819">
        <v>31.054687999999999</v>
      </c>
      <c r="H2819">
        <v>43.007812999999999</v>
      </c>
      <c r="I2819">
        <v>49.453125</v>
      </c>
      <c r="J2819">
        <v>49.804687999999999</v>
      </c>
      <c r="K2819">
        <v>50.742187999999999</v>
      </c>
      <c r="L2819">
        <v>51.679687999999999</v>
      </c>
      <c r="M2819">
        <v>52.617187999999999</v>
      </c>
      <c r="N2819">
        <v>52.382812999999999</v>
      </c>
      <c r="O2819">
        <v>52.617187999999999</v>
      </c>
      <c r="P2819">
        <v>52.851562999999999</v>
      </c>
      <c r="Q2819">
        <v>53.085937999999999</v>
      </c>
    </row>
    <row r="2820" spans="1:17" x14ac:dyDescent="0.3">
      <c r="A2820">
        <v>2400</v>
      </c>
      <c r="B2820">
        <v>9.9609380000000005</v>
      </c>
      <c r="C2820">
        <v>12.539063000000001</v>
      </c>
      <c r="D2820">
        <v>13.007813000000001</v>
      </c>
      <c r="E2820">
        <v>15</v>
      </c>
      <c r="F2820">
        <v>24.023437999999999</v>
      </c>
      <c r="G2820">
        <v>32.460937999999999</v>
      </c>
      <c r="H2820">
        <v>43.945312999999999</v>
      </c>
      <c r="I2820">
        <v>50.039062999999999</v>
      </c>
      <c r="J2820">
        <v>51.5625</v>
      </c>
      <c r="K2820">
        <v>51.445312999999999</v>
      </c>
      <c r="L2820">
        <v>51.914062999999999</v>
      </c>
      <c r="M2820">
        <v>43.359375</v>
      </c>
      <c r="N2820">
        <v>44.179687999999999</v>
      </c>
      <c r="O2820">
        <v>44.296875</v>
      </c>
      <c r="P2820">
        <v>44.882812999999999</v>
      </c>
      <c r="Q2820">
        <v>45.351562999999999</v>
      </c>
    </row>
    <row r="2821" spans="1:17" x14ac:dyDescent="0.3">
      <c r="A2821">
        <v>2600</v>
      </c>
      <c r="B2821">
        <v>9.9609380000000005</v>
      </c>
      <c r="C2821">
        <v>12.539063000000001</v>
      </c>
      <c r="D2821">
        <v>13.007813000000001</v>
      </c>
      <c r="E2821">
        <v>15</v>
      </c>
      <c r="F2821">
        <v>23.554687999999999</v>
      </c>
      <c r="G2821">
        <v>31.992187999999999</v>
      </c>
      <c r="H2821">
        <v>41.484375</v>
      </c>
      <c r="I2821">
        <v>48.046875</v>
      </c>
      <c r="J2821">
        <v>49.804687999999999</v>
      </c>
      <c r="K2821">
        <v>50.273437999999999</v>
      </c>
      <c r="L2821">
        <v>50.742187999999999</v>
      </c>
      <c r="M2821">
        <v>43.242187999999999</v>
      </c>
      <c r="N2821">
        <v>45.117187999999999</v>
      </c>
      <c r="O2821">
        <v>46.40625</v>
      </c>
      <c r="P2821">
        <v>47.8125</v>
      </c>
      <c r="Q2821">
        <v>48.046875</v>
      </c>
    </row>
    <row r="2822" spans="1:17" x14ac:dyDescent="0.3">
      <c r="A2822">
        <v>2800</v>
      </c>
      <c r="B2822">
        <v>9.9609380000000005</v>
      </c>
      <c r="C2822">
        <v>11.015625</v>
      </c>
      <c r="D2822">
        <v>11.953125</v>
      </c>
      <c r="E2822">
        <v>15</v>
      </c>
      <c r="F2822">
        <v>23.554687999999999</v>
      </c>
      <c r="G2822">
        <v>33.046875</v>
      </c>
      <c r="H2822">
        <v>40.546875</v>
      </c>
      <c r="I2822">
        <v>43.007812999999999</v>
      </c>
      <c r="J2822">
        <v>45.585937999999999</v>
      </c>
      <c r="K2822">
        <v>49.804687999999999</v>
      </c>
      <c r="L2822">
        <v>52.617187999999999</v>
      </c>
      <c r="M2822">
        <v>46.523437999999999</v>
      </c>
      <c r="N2822">
        <v>46.171875</v>
      </c>
      <c r="O2822">
        <v>46.40625</v>
      </c>
      <c r="P2822">
        <v>46.289062999999999</v>
      </c>
      <c r="Q2822">
        <v>46.757812999999999</v>
      </c>
    </row>
    <row r="2823" spans="1:17" x14ac:dyDescent="0.3">
      <c r="A2823">
        <v>2900</v>
      </c>
      <c r="B2823">
        <v>9.9609380000000005</v>
      </c>
      <c r="C2823">
        <v>11.953125</v>
      </c>
      <c r="D2823">
        <v>11.953125</v>
      </c>
      <c r="E2823">
        <v>16.992187999999999</v>
      </c>
      <c r="F2823">
        <v>20.507812999999999</v>
      </c>
      <c r="G2823">
        <v>27.890625</v>
      </c>
      <c r="H2823">
        <v>36.445312999999999</v>
      </c>
      <c r="I2823">
        <v>43.007812999999999</v>
      </c>
      <c r="J2823">
        <v>45.117187999999999</v>
      </c>
      <c r="K2823">
        <v>46.40625</v>
      </c>
      <c r="L2823">
        <v>53.554687999999999</v>
      </c>
      <c r="M2823">
        <v>46.40625</v>
      </c>
      <c r="N2823">
        <v>43.945312999999999</v>
      </c>
      <c r="O2823">
        <v>45.703125</v>
      </c>
      <c r="P2823">
        <v>46.875</v>
      </c>
      <c r="Q2823">
        <v>46.992187999999999</v>
      </c>
    </row>
    <row r="2824" spans="1:17" x14ac:dyDescent="0.3">
      <c r="A2824">
        <v>3000</v>
      </c>
      <c r="B2824">
        <v>9.9609380000000005</v>
      </c>
      <c r="C2824">
        <v>11.015625</v>
      </c>
      <c r="D2824">
        <v>11.953125</v>
      </c>
      <c r="E2824">
        <v>13.007813000000001</v>
      </c>
      <c r="F2824">
        <v>14.53125</v>
      </c>
      <c r="G2824">
        <v>22.03125</v>
      </c>
      <c r="H2824">
        <v>33.515625</v>
      </c>
      <c r="I2824">
        <v>43.007812999999999</v>
      </c>
      <c r="J2824">
        <v>50.039062999999999</v>
      </c>
      <c r="K2824">
        <v>50.039062999999999</v>
      </c>
      <c r="L2824">
        <v>50.039062999999999</v>
      </c>
      <c r="M2824">
        <v>38.671875</v>
      </c>
      <c r="N2824">
        <v>38.671875</v>
      </c>
      <c r="O2824">
        <v>41.953125</v>
      </c>
      <c r="P2824">
        <v>48.164062999999999</v>
      </c>
      <c r="Q2824">
        <v>54.492187999999999</v>
      </c>
    </row>
    <row r="2825" spans="1:17" x14ac:dyDescent="0.3">
      <c r="A2825">
        <v>3200</v>
      </c>
      <c r="B2825">
        <v>9.9609380000000005</v>
      </c>
      <c r="C2825">
        <v>11.015625</v>
      </c>
      <c r="D2825">
        <v>11.953125</v>
      </c>
      <c r="E2825">
        <v>13.007813000000001</v>
      </c>
      <c r="F2825">
        <v>13.945313000000001</v>
      </c>
      <c r="G2825">
        <v>16.992187999999999</v>
      </c>
      <c r="H2825">
        <v>24.023437999999999</v>
      </c>
      <c r="I2825">
        <v>33.046875</v>
      </c>
      <c r="J2825">
        <v>39.960937999999999</v>
      </c>
      <c r="K2825">
        <v>39.960937999999999</v>
      </c>
      <c r="L2825">
        <v>36.5625</v>
      </c>
      <c r="M2825">
        <v>25.78125</v>
      </c>
      <c r="N2825">
        <v>26.25</v>
      </c>
      <c r="O2825">
        <v>26.601562999999999</v>
      </c>
      <c r="P2825">
        <v>30.351562999999999</v>
      </c>
      <c r="Q2825">
        <v>33.28125</v>
      </c>
    </row>
    <row r="2826" spans="1:17" x14ac:dyDescent="0.3">
      <c r="A2826">
        <v>3300</v>
      </c>
      <c r="B2826">
        <v>9.9609380000000005</v>
      </c>
      <c r="C2826">
        <v>11.015625</v>
      </c>
      <c r="D2826">
        <v>11.953125</v>
      </c>
      <c r="E2826">
        <v>13.007813000000001</v>
      </c>
      <c r="F2826">
        <v>13.945313000000001</v>
      </c>
      <c r="G2826">
        <v>16.054687999999999</v>
      </c>
      <c r="H2826">
        <v>22.96875</v>
      </c>
      <c r="I2826">
        <v>31.992187999999999</v>
      </c>
      <c r="J2826">
        <v>39.960937999999999</v>
      </c>
      <c r="K2826">
        <v>35.507812999999999</v>
      </c>
      <c r="L2826">
        <v>33.515625</v>
      </c>
      <c r="M2826">
        <v>22.03125</v>
      </c>
      <c r="N2826">
        <v>22.03125</v>
      </c>
      <c r="O2826">
        <v>21.914062999999999</v>
      </c>
      <c r="P2826">
        <v>24.140625</v>
      </c>
      <c r="Q2826">
        <v>25.546875</v>
      </c>
    </row>
    <row r="2827" spans="1:17" x14ac:dyDescent="0.3">
      <c r="A2827">
        <v>3500</v>
      </c>
      <c r="B2827">
        <v>9.9609380000000005</v>
      </c>
      <c r="C2827">
        <v>11.015625</v>
      </c>
      <c r="D2827">
        <v>11.953125</v>
      </c>
      <c r="E2827">
        <v>13.007813000000001</v>
      </c>
      <c r="F2827">
        <v>13.945313000000001</v>
      </c>
      <c r="G2827">
        <v>15</v>
      </c>
      <c r="H2827">
        <v>22.03125</v>
      </c>
      <c r="I2827">
        <v>31.054687999999999</v>
      </c>
      <c r="J2827">
        <v>39.960937999999999</v>
      </c>
      <c r="K2827">
        <v>35.507812999999999</v>
      </c>
      <c r="L2827">
        <v>33.515625</v>
      </c>
      <c r="M2827">
        <v>22.03125</v>
      </c>
      <c r="N2827">
        <v>22.03125</v>
      </c>
      <c r="O2827">
        <v>21.914062999999999</v>
      </c>
      <c r="P2827">
        <v>24.140625</v>
      </c>
      <c r="Q2827">
        <v>25.546875</v>
      </c>
    </row>
    <row r="2829" spans="1:17" x14ac:dyDescent="0.3">
      <c r="A2829" t="s">
        <v>325</v>
      </c>
      <c r="B2829" t="s">
        <v>326</v>
      </c>
    </row>
    <row r="2830" spans="1:17" x14ac:dyDescent="0.3">
      <c r="A2830" t="s">
        <v>3</v>
      </c>
      <c r="B2830" t="s">
        <v>6</v>
      </c>
    </row>
    <row r="2831" spans="1:17" x14ac:dyDescent="0.3">
      <c r="A2831">
        <v>1</v>
      </c>
      <c r="B2831">
        <v>620</v>
      </c>
    </row>
    <row r="2832" spans="1:17" x14ac:dyDescent="0.3">
      <c r="A2832">
        <v>2</v>
      </c>
      <c r="B2832">
        <v>650</v>
      </c>
    </row>
    <row r="2833" spans="1:2" x14ac:dyDescent="0.3">
      <c r="A2833">
        <v>3</v>
      </c>
      <c r="B2833">
        <v>800</v>
      </c>
    </row>
    <row r="2834" spans="1:2" x14ac:dyDescent="0.3">
      <c r="A2834">
        <v>4</v>
      </c>
      <c r="B2834">
        <v>1000</v>
      </c>
    </row>
    <row r="2835" spans="1:2" x14ac:dyDescent="0.3">
      <c r="A2835">
        <v>5</v>
      </c>
      <c r="B2835">
        <v>1200</v>
      </c>
    </row>
    <row r="2836" spans="1:2" x14ac:dyDescent="0.3">
      <c r="A2836">
        <v>6</v>
      </c>
      <c r="B2836">
        <v>1400</v>
      </c>
    </row>
    <row r="2837" spans="1:2" x14ac:dyDescent="0.3">
      <c r="A2837">
        <v>7</v>
      </c>
      <c r="B2837">
        <v>1550</v>
      </c>
    </row>
    <row r="2838" spans="1:2" x14ac:dyDescent="0.3">
      <c r="A2838">
        <v>8</v>
      </c>
      <c r="B2838">
        <v>1700</v>
      </c>
    </row>
    <row r="2839" spans="1:2" x14ac:dyDescent="0.3">
      <c r="A2839">
        <v>9</v>
      </c>
      <c r="B2839">
        <v>1800</v>
      </c>
    </row>
    <row r="2840" spans="1:2" x14ac:dyDescent="0.3">
      <c r="A2840">
        <v>10</v>
      </c>
      <c r="B2840">
        <v>2000</v>
      </c>
    </row>
    <row r="2841" spans="1:2" x14ac:dyDescent="0.3">
      <c r="A2841">
        <v>11</v>
      </c>
      <c r="B2841">
        <v>2200</v>
      </c>
    </row>
    <row r="2842" spans="1:2" x14ac:dyDescent="0.3">
      <c r="A2842">
        <v>12</v>
      </c>
      <c r="B2842">
        <v>2400</v>
      </c>
    </row>
    <row r="2843" spans="1:2" x14ac:dyDescent="0.3">
      <c r="A2843">
        <v>13</v>
      </c>
      <c r="B2843">
        <v>2600</v>
      </c>
    </row>
    <row r="2844" spans="1:2" x14ac:dyDescent="0.3">
      <c r="A2844">
        <v>14</v>
      </c>
      <c r="B2844">
        <v>2800</v>
      </c>
    </row>
    <row r="2845" spans="1:2" x14ac:dyDescent="0.3">
      <c r="A2845">
        <v>15</v>
      </c>
      <c r="B2845">
        <v>2900</v>
      </c>
    </row>
    <row r="2846" spans="1:2" x14ac:dyDescent="0.3">
      <c r="A2846">
        <v>16</v>
      </c>
      <c r="B2846">
        <v>3000</v>
      </c>
    </row>
    <row r="2847" spans="1:2" x14ac:dyDescent="0.3">
      <c r="A2847">
        <v>17</v>
      </c>
      <c r="B2847">
        <v>3200</v>
      </c>
    </row>
    <row r="2848" spans="1:2" x14ac:dyDescent="0.3">
      <c r="A2848">
        <v>18</v>
      </c>
      <c r="B2848">
        <v>3300</v>
      </c>
    </row>
    <row r="2849" spans="1:2" x14ac:dyDescent="0.3">
      <c r="A2849">
        <v>19</v>
      </c>
      <c r="B2849">
        <v>3500</v>
      </c>
    </row>
    <row r="2851" spans="1:2" x14ac:dyDescent="0.3">
      <c r="A2851" t="s">
        <v>327</v>
      </c>
      <c r="B2851" t="s">
        <v>328</v>
      </c>
    </row>
    <row r="2852" spans="1:2" x14ac:dyDescent="0.3">
      <c r="A2852" t="s">
        <v>3</v>
      </c>
      <c r="B2852" t="s">
        <v>16</v>
      </c>
    </row>
    <row r="2853" spans="1:2" x14ac:dyDescent="0.3">
      <c r="A2853">
        <v>1</v>
      </c>
      <c r="B2853">
        <v>0</v>
      </c>
    </row>
    <row r="2854" spans="1:2" x14ac:dyDescent="0.3">
      <c r="A2854">
        <v>2</v>
      </c>
      <c r="B2854">
        <v>9.9864130000000007</v>
      </c>
    </row>
    <row r="2855" spans="1:2" x14ac:dyDescent="0.3">
      <c r="A2855">
        <v>3</v>
      </c>
      <c r="B2855">
        <v>19.972826000000001</v>
      </c>
    </row>
    <row r="2856" spans="1:2" x14ac:dyDescent="0.3">
      <c r="A2856">
        <v>4</v>
      </c>
      <c r="B2856">
        <v>30.027175</v>
      </c>
    </row>
    <row r="2857" spans="1:2" x14ac:dyDescent="0.3">
      <c r="A2857">
        <v>5</v>
      </c>
      <c r="B2857">
        <v>44.972827000000002</v>
      </c>
    </row>
    <row r="2858" spans="1:2" x14ac:dyDescent="0.3">
      <c r="A2858">
        <v>6</v>
      </c>
      <c r="B2858">
        <v>55.027175</v>
      </c>
    </row>
    <row r="2859" spans="1:2" x14ac:dyDescent="0.3">
      <c r="A2859">
        <v>7</v>
      </c>
      <c r="B2859">
        <v>65.013587999999999</v>
      </c>
    </row>
    <row r="2860" spans="1:2" x14ac:dyDescent="0.3">
      <c r="A2860">
        <v>8</v>
      </c>
      <c r="B2860">
        <v>75.000001999999995</v>
      </c>
    </row>
    <row r="2861" spans="1:2" x14ac:dyDescent="0.3">
      <c r="A2861">
        <v>9</v>
      </c>
      <c r="B2861">
        <v>84.986414999999994</v>
      </c>
    </row>
    <row r="2862" spans="1:2" x14ac:dyDescent="0.3">
      <c r="A2862">
        <v>10</v>
      </c>
      <c r="B2862">
        <v>94.972828000000007</v>
      </c>
    </row>
    <row r="2863" spans="1:2" x14ac:dyDescent="0.3">
      <c r="A2863">
        <v>11</v>
      </c>
      <c r="B2863">
        <v>109.98641499999999</v>
      </c>
    </row>
    <row r="2864" spans="1:2" x14ac:dyDescent="0.3">
      <c r="A2864">
        <v>12</v>
      </c>
      <c r="B2864">
        <v>119.972829</v>
      </c>
    </row>
    <row r="2865" spans="1:17" x14ac:dyDescent="0.3">
      <c r="A2865">
        <v>13</v>
      </c>
      <c r="B2865">
        <v>125.00000300000001</v>
      </c>
    </row>
    <row r="2866" spans="1:17" x14ac:dyDescent="0.3">
      <c r="A2866">
        <v>14</v>
      </c>
      <c r="B2866">
        <v>130.02717699999999</v>
      </c>
    </row>
    <row r="2867" spans="1:17" x14ac:dyDescent="0.3">
      <c r="A2867">
        <v>15</v>
      </c>
      <c r="B2867">
        <v>134.98641599999999</v>
      </c>
    </row>
    <row r="2868" spans="1:17" x14ac:dyDescent="0.3">
      <c r="A2868">
        <v>16</v>
      </c>
      <c r="B2868">
        <v>140.01358999999999</v>
      </c>
    </row>
    <row r="2870" spans="1:17" x14ac:dyDescent="0.3">
      <c r="A2870" t="s">
        <v>329</v>
      </c>
      <c r="B2870" t="s">
        <v>330</v>
      </c>
    </row>
    <row r="2871" spans="1:17" x14ac:dyDescent="0.3">
      <c r="B2871" t="s">
        <v>26</v>
      </c>
    </row>
    <row r="2872" spans="1:17" x14ac:dyDescent="0.3">
      <c r="A2872" t="s">
        <v>22</v>
      </c>
      <c r="B2872">
        <v>0</v>
      </c>
      <c r="C2872">
        <v>10</v>
      </c>
      <c r="D2872">
        <v>20</v>
      </c>
      <c r="E2872">
        <v>30</v>
      </c>
      <c r="F2872">
        <v>45</v>
      </c>
      <c r="G2872">
        <v>55</v>
      </c>
      <c r="H2872">
        <v>65</v>
      </c>
      <c r="I2872">
        <v>75</v>
      </c>
      <c r="J2872">
        <v>85</v>
      </c>
      <c r="K2872">
        <v>95</v>
      </c>
      <c r="L2872">
        <v>110</v>
      </c>
      <c r="M2872">
        <v>120</v>
      </c>
      <c r="N2872">
        <v>125</v>
      </c>
      <c r="O2872">
        <v>130</v>
      </c>
      <c r="P2872">
        <v>135</v>
      </c>
      <c r="Q2872">
        <v>140</v>
      </c>
    </row>
    <row r="2873" spans="1:17" x14ac:dyDescent="0.3">
      <c r="A2873">
        <v>620</v>
      </c>
      <c r="B2873">
        <v>13.007813000000001</v>
      </c>
      <c r="C2873">
        <v>13.007813000000001</v>
      </c>
      <c r="D2873">
        <v>13.007813000000001</v>
      </c>
      <c r="E2873">
        <v>13.945313000000001</v>
      </c>
      <c r="F2873">
        <v>16.054687999999999</v>
      </c>
      <c r="G2873">
        <v>16.992187999999999</v>
      </c>
      <c r="H2873">
        <v>16.992187999999999</v>
      </c>
      <c r="I2873">
        <v>18.984375</v>
      </c>
      <c r="J2873">
        <v>19.101562999999999</v>
      </c>
      <c r="K2873">
        <v>20.273437999999999</v>
      </c>
      <c r="L2873">
        <v>21.796875</v>
      </c>
      <c r="M2873">
        <v>22.96875</v>
      </c>
      <c r="N2873">
        <v>23.4375</v>
      </c>
      <c r="O2873">
        <v>24.023437999999999</v>
      </c>
      <c r="P2873">
        <v>24.492187999999999</v>
      </c>
      <c r="Q2873">
        <v>25.078125</v>
      </c>
    </row>
    <row r="2874" spans="1:17" x14ac:dyDescent="0.3">
      <c r="A2874">
        <v>650</v>
      </c>
      <c r="B2874">
        <v>13.007813000000001</v>
      </c>
      <c r="C2874">
        <v>13.007813000000001</v>
      </c>
      <c r="D2874">
        <v>13.007813000000001</v>
      </c>
      <c r="E2874">
        <v>13.945313000000001</v>
      </c>
      <c r="F2874">
        <v>16.054687999999999</v>
      </c>
      <c r="G2874">
        <v>16.992187999999999</v>
      </c>
      <c r="H2874">
        <v>18.046875</v>
      </c>
      <c r="I2874">
        <v>20.039062999999999</v>
      </c>
      <c r="J2874">
        <v>22.851562999999999</v>
      </c>
      <c r="K2874">
        <v>22.851562999999999</v>
      </c>
      <c r="L2874">
        <v>24.960937999999999</v>
      </c>
      <c r="M2874">
        <v>24.960937999999999</v>
      </c>
      <c r="N2874">
        <v>23.4375</v>
      </c>
      <c r="O2874">
        <v>24.023437999999999</v>
      </c>
      <c r="P2874">
        <v>24.492187999999999</v>
      </c>
      <c r="Q2874">
        <v>25.078125</v>
      </c>
    </row>
    <row r="2875" spans="1:17" x14ac:dyDescent="0.3">
      <c r="A2875">
        <v>800</v>
      </c>
      <c r="B2875">
        <v>13.007813000000001</v>
      </c>
      <c r="C2875">
        <v>13.007813000000001</v>
      </c>
      <c r="D2875">
        <v>13.007813000000001</v>
      </c>
      <c r="E2875">
        <v>13.945313000000001</v>
      </c>
      <c r="F2875">
        <v>16.054687999999999</v>
      </c>
      <c r="G2875">
        <v>16.992187999999999</v>
      </c>
      <c r="H2875">
        <v>18.046875</v>
      </c>
      <c r="I2875">
        <v>20.039062999999999</v>
      </c>
      <c r="J2875">
        <v>22.851562999999999</v>
      </c>
      <c r="K2875">
        <v>22.851562999999999</v>
      </c>
      <c r="L2875">
        <v>27.070312999999999</v>
      </c>
      <c r="M2875">
        <v>27.070312999999999</v>
      </c>
      <c r="N2875">
        <v>21.679687999999999</v>
      </c>
      <c r="O2875">
        <v>21.914062999999999</v>
      </c>
      <c r="P2875">
        <v>22.148437999999999</v>
      </c>
      <c r="Q2875">
        <v>22.265625</v>
      </c>
    </row>
    <row r="2876" spans="1:17" x14ac:dyDescent="0.3">
      <c r="A2876">
        <v>1000</v>
      </c>
      <c r="B2876">
        <v>15</v>
      </c>
      <c r="C2876">
        <v>13.007813000000001</v>
      </c>
      <c r="D2876">
        <v>13.007813000000001</v>
      </c>
      <c r="E2876">
        <v>13.945313000000001</v>
      </c>
      <c r="F2876">
        <v>16.054687999999999</v>
      </c>
      <c r="G2876">
        <v>16.992187999999999</v>
      </c>
      <c r="H2876">
        <v>18.046875</v>
      </c>
      <c r="I2876">
        <v>20.039062999999999</v>
      </c>
      <c r="J2876">
        <v>22.96875</v>
      </c>
      <c r="K2876">
        <v>22.03125</v>
      </c>
      <c r="L2876">
        <v>24.960937999999999</v>
      </c>
      <c r="M2876">
        <v>24.960937999999999</v>
      </c>
      <c r="N2876">
        <v>19.453125</v>
      </c>
      <c r="O2876">
        <v>19.21875</v>
      </c>
      <c r="P2876">
        <v>18.867187999999999</v>
      </c>
      <c r="Q2876">
        <v>18.632812999999999</v>
      </c>
    </row>
    <row r="2877" spans="1:17" x14ac:dyDescent="0.3">
      <c r="A2877">
        <v>1200</v>
      </c>
      <c r="B2877">
        <v>9.9609380000000005</v>
      </c>
      <c r="C2877">
        <v>11.953125</v>
      </c>
      <c r="D2877">
        <v>11.953125</v>
      </c>
      <c r="E2877">
        <v>11.953125</v>
      </c>
      <c r="F2877">
        <v>13.007813000000001</v>
      </c>
      <c r="G2877">
        <v>13.945313000000001</v>
      </c>
      <c r="H2877">
        <v>18.046875</v>
      </c>
      <c r="I2877">
        <v>22.5</v>
      </c>
      <c r="J2877">
        <v>24.960937999999999</v>
      </c>
      <c r="K2877">
        <v>24.960937999999999</v>
      </c>
      <c r="L2877">
        <v>24.960937999999999</v>
      </c>
      <c r="M2877">
        <v>24.960937999999999</v>
      </c>
      <c r="N2877">
        <v>33.984375</v>
      </c>
      <c r="O2877">
        <v>33.984375</v>
      </c>
      <c r="P2877">
        <v>33.984375</v>
      </c>
      <c r="Q2877">
        <v>33.984375</v>
      </c>
    </row>
    <row r="2878" spans="1:17" x14ac:dyDescent="0.3">
      <c r="A2878">
        <v>1400</v>
      </c>
      <c r="B2878">
        <v>9.9609380000000005</v>
      </c>
      <c r="C2878">
        <v>13.007813000000001</v>
      </c>
      <c r="D2878">
        <v>13.007813000000001</v>
      </c>
      <c r="E2878">
        <v>13.007813000000001</v>
      </c>
      <c r="F2878">
        <v>16.054687999999999</v>
      </c>
      <c r="G2878">
        <v>16.054687999999999</v>
      </c>
      <c r="H2878">
        <v>18.046875</v>
      </c>
      <c r="I2878">
        <v>24.960937999999999</v>
      </c>
      <c r="J2878">
        <v>30</v>
      </c>
      <c r="K2878">
        <v>30</v>
      </c>
      <c r="L2878">
        <v>30</v>
      </c>
      <c r="M2878">
        <v>33.046875</v>
      </c>
      <c r="N2878">
        <v>39.960937999999999</v>
      </c>
      <c r="O2878">
        <v>49.101562999999999</v>
      </c>
      <c r="P2878">
        <v>50.976562999999999</v>
      </c>
      <c r="Q2878">
        <v>52.96875</v>
      </c>
    </row>
    <row r="2879" spans="1:17" x14ac:dyDescent="0.3">
      <c r="A2879">
        <v>1550</v>
      </c>
      <c r="B2879">
        <v>9.9609380000000005</v>
      </c>
      <c r="C2879">
        <v>13.945313000000001</v>
      </c>
      <c r="D2879">
        <v>13.945313000000001</v>
      </c>
      <c r="E2879">
        <v>13.945313000000001</v>
      </c>
      <c r="F2879">
        <v>16.992187999999999</v>
      </c>
      <c r="G2879">
        <v>22.96875</v>
      </c>
      <c r="H2879">
        <v>22.96875</v>
      </c>
      <c r="I2879">
        <v>33.046875</v>
      </c>
      <c r="J2879">
        <v>35.039062999999999</v>
      </c>
      <c r="K2879">
        <v>35.039062999999999</v>
      </c>
      <c r="L2879">
        <v>37.03125</v>
      </c>
      <c r="M2879">
        <v>39.960937999999999</v>
      </c>
      <c r="N2879">
        <v>49.6875</v>
      </c>
      <c r="O2879">
        <v>51.5625</v>
      </c>
      <c r="P2879">
        <v>53.4375</v>
      </c>
      <c r="Q2879">
        <v>55.3125</v>
      </c>
    </row>
    <row r="2880" spans="1:17" x14ac:dyDescent="0.3">
      <c r="A2880">
        <v>1700</v>
      </c>
      <c r="B2880">
        <v>9.9609380000000005</v>
      </c>
      <c r="C2880">
        <v>14.765625</v>
      </c>
      <c r="D2880">
        <v>16.992187999999999</v>
      </c>
      <c r="E2880">
        <v>16.992187999999999</v>
      </c>
      <c r="F2880">
        <v>20.976562999999999</v>
      </c>
      <c r="G2880">
        <v>28.007812999999999</v>
      </c>
      <c r="H2880">
        <v>35.039062999999999</v>
      </c>
      <c r="I2880">
        <v>37.96875</v>
      </c>
      <c r="J2880">
        <v>39.023437999999999</v>
      </c>
      <c r="K2880">
        <v>46.054687999999999</v>
      </c>
      <c r="L2880">
        <v>51.445312999999999</v>
      </c>
      <c r="M2880">
        <v>53.4375</v>
      </c>
      <c r="N2880">
        <v>54.375</v>
      </c>
      <c r="O2880">
        <v>55.429687999999999</v>
      </c>
      <c r="P2880">
        <v>56.367187999999999</v>
      </c>
      <c r="Q2880">
        <v>57.421875</v>
      </c>
    </row>
    <row r="2881" spans="1:17" x14ac:dyDescent="0.3">
      <c r="A2881">
        <v>1800</v>
      </c>
      <c r="B2881">
        <v>9.9609380000000005</v>
      </c>
      <c r="C2881">
        <v>14.765625</v>
      </c>
      <c r="D2881">
        <v>18.046875</v>
      </c>
      <c r="E2881">
        <v>18.046875</v>
      </c>
      <c r="F2881">
        <v>22.96875</v>
      </c>
      <c r="G2881">
        <v>26.015625</v>
      </c>
      <c r="H2881">
        <v>35.976562999999999</v>
      </c>
      <c r="I2881">
        <v>41.25</v>
      </c>
      <c r="J2881">
        <v>43.007812999999999</v>
      </c>
      <c r="K2881">
        <v>46.40625</v>
      </c>
      <c r="L2881">
        <v>50.273437999999999</v>
      </c>
      <c r="M2881">
        <v>52.734375</v>
      </c>
      <c r="N2881">
        <v>54.023437999999999</v>
      </c>
      <c r="O2881">
        <v>55.3125</v>
      </c>
      <c r="P2881">
        <v>56.601562999999999</v>
      </c>
      <c r="Q2881">
        <v>57.890625</v>
      </c>
    </row>
    <row r="2882" spans="1:17" x14ac:dyDescent="0.3">
      <c r="A2882">
        <v>2000</v>
      </c>
      <c r="B2882">
        <v>9.9609380000000005</v>
      </c>
      <c r="C2882">
        <v>13.945313000000001</v>
      </c>
      <c r="D2882">
        <v>18.046875</v>
      </c>
      <c r="E2882">
        <v>18.046875</v>
      </c>
      <c r="F2882">
        <v>22.03125</v>
      </c>
      <c r="G2882">
        <v>28.007812999999999</v>
      </c>
      <c r="H2882">
        <v>37.96875</v>
      </c>
      <c r="I2882">
        <v>43.125</v>
      </c>
      <c r="J2882">
        <v>44.414062999999999</v>
      </c>
      <c r="K2882">
        <v>47.695312999999999</v>
      </c>
      <c r="L2882">
        <v>50.976562999999999</v>
      </c>
      <c r="M2882">
        <v>53.203125</v>
      </c>
      <c r="N2882">
        <v>54.257812999999999</v>
      </c>
      <c r="O2882">
        <v>55.3125</v>
      </c>
      <c r="P2882">
        <v>56.367187999999999</v>
      </c>
      <c r="Q2882">
        <v>57.421875</v>
      </c>
    </row>
    <row r="2883" spans="1:17" x14ac:dyDescent="0.3">
      <c r="A2883">
        <v>2200</v>
      </c>
      <c r="B2883">
        <v>9.9609380000000005</v>
      </c>
      <c r="C2883">
        <v>13.476563000000001</v>
      </c>
      <c r="D2883">
        <v>16.992187999999999</v>
      </c>
      <c r="E2883">
        <v>18.046875</v>
      </c>
      <c r="F2883">
        <v>24.960937999999999</v>
      </c>
      <c r="G2883">
        <v>31.054687999999999</v>
      </c>
      <c r="H2883">
        <v>43.007812999999999</v>
      </c>
      <c r="I2883">
        <v>49.453125</v>
      </c>
      <c r="J2883">
        <v>49.804687999999999</v>
      </c>
      <c r="K2883">
        <v>50.742187999999999</v>
      </c>
      <c r="L2883">
        <v>50.15625</v>
      </c>
      <c r="M2883">
        <v>47.929687999999999</v>
      </c>
      <c r="N2883">
        <v>47.695312999999999</v>
      </c>
      <c r="O2883">
        <v>49.921875</v>
      </c>
      <c r="P2883">
        <v>51.445312999999999</v>
      </c>
      <c r="Q2883">
        <v>52.148437999999999</v>
      </c>
    </row>
    <row r="2884" spans="1:17" x14ac:dyDescent="0.3">
      <c r="A2884">
        <v>2400</v>
      </c>
      <c r="B2884">
        <v>9.9609380000000005</v>
      </c>
      <c r="C2884">
        <v>12.539063000000001</v>
      </c>
      <c r="D2884">
        <v>13.007813000000001</v>
      </c>
      <c r="E2884">
        <v>15</v>
      </c>
      <c r="F2884">
        <v>24.023437999999999</v>
      </c>
      <c r="G2884">
        <v>32.460937999999999</v>
      </c>
      <c r="H2884">
        <v>43.945312999999999</v>
      </c>
      <c r="I2884">
        <v>50.039062999999999</v>
      </c>
      <c r="J2884">
        <v>51.5625</v>
      </c>
      <c r="K2884">
        <v>48.398437999999999</v>
      </c>
      <c r="L2884">
        <v>47.34375</v>
      </c>
      <c r="M2884">
        <v>42.304687999999999</v>
      </c>
      <c r="N2884">
        <v>42.773437999999999</v>
      </c>
      <c r="O2884">
        <v>43.945312999999999</v>
      </c>
      <c r="P2884">
        <v>44.882812999999999</v>
      </c>
      <c r="Q2884">
        <v>45.351562999999999</v>
      </c>
    </row>
    <row r="2885" spans="1:17" x14ac:dyDescent="0.3">
      <c r="A2885">
        <v>2600</v>
      </c>
      <c r="B2885">
        <v>9.9609380000000005</v>
      </c>
      <c r="C2885">
        <v>12.539063000000001</v>
      </c>
      <c r="D2885">
        <v>13.007813000000001</v>
      </c>
      <c r="E2885">
        <v>15</v>
      </c>
      <c r="F2885">
        <v>23.554687999999999</v>
      </c>
      <c r="G2885">
        <v>31.992187999999999</v>
      </c>
      <c r="H2885">
        <v>41.484375</v>
      </c>
      <c r="I2885">
        <v>48.046875</v>
      </c>
      <c r="J2885">
        <v>49.804687999999999</v>
      </c>
      <c r="K2885">
        <v>45.234375</v>
      </c>
      <c r="L2885">
        <v>41.484375</v>
      </c>
      <c r="M2885">
        <v>44.296875</v>
      </c>
      <c r="N2885">
        <v>43.125</v>
      </c>
      <c r="O2885">
        <v>46.40625</v>
      </c>
      <c r="P2885">
        <v>47.8125</v>
      </c>
      <c r="Q2885">
        <v>48.046875</v>
      </c>
    </row>
    <row r="2886" spans="1:17" x14ac:dyDescent="0.3">
      <c r="A2886">
        <v>2800</v>
      </c>
      <c r="B2886">
        <v>9.9609380000000005</v>
      </c>
      <c r="C2886">
        <v>11.015625</v>
      </c>
      <c r="D2886">
        <v>11.953125</v>
      </c>
      <c r="E2886">
        <v>15</v>
      </c>
      <c r="F2886">
        <v>23.554687999999999</v>
      </c>
      <c r="G2886">
        <v>33.046875</v>
      </c>
      <c r="H2886">
        <v>40.546875</v>
      </c>
      <c r="I2886">
        <v>43.007812999999999</v>
      </c>
      <c r="J2886">
        <v>45.585937999999999</v>
      </c>
      <c r="K2886">
        <v>43.710937999999999</v>
      </c>
      <c r="L2886">
        <v>45.703125</v>
      </c>
      <c r="M2886">
        <v>43.476562999999999</v>
      </c>
      <c r="N2886">
        <v>46.171875</v>
      </c>
      <c r="O2886">
        <v>46.40625</v>
      </c>
      <c r="P2886">
        <v>46.289062999999999</v>
      </c>
      <c r="Q2886">
        <v>46.757812999999999</v>
      </c>
    </row>
    <row r="2887" spans="1:17" x14ac:dyDescent="0.3">
      <c r="A2887">
        <v>2900</v>
      </c>
      <c r="B2887">
        <v>9.9609380000000005</v>
      </c>
      <c r="C2887">
        <v>11.953125</v>
      </c>
      <c r="D2887">
        <v>11.953125</v>
      </c>
      <c r="E2887">
        <v>16.992187999999999</v>
      </c>
      <c r="F2887">
        <v>20.507812999999999</v>
      </c>
      <c r="G2887">
        <v>27.890625</v>
      </c>
      <c r="H2887">
        <v>36.445312999999999</v>
      </c>
      <c r="I2887">
        <v>43.007812999999999</v>
      </c>
      <c r="J2887">
        <v>45.117187999999999</v>
      </c>
      <c r="K2887">
        <v>40.898437999999999</v>
      </c>
      <c r="L2887">
        <v>46.523437999999999</v>
      </c>
      <c r="M2887">
        <v>43.476562999999999</v>
      </c>
      <c r="N2887">
        <v>43.945312999999999</v>
      </c>
      <c r="O2887">
        <v>45.703125</v>
      </c>
      <c r="P2887">
        <v>46.875</v>
      </c>
      <c r="Q2887">
        <v>46.992187999999999</v>
      </c>
    </row>
    <row r="2888" spans="1:17" x14ac:dyDescent="0.3">
      <c r="A2888">
        <v>3000</v>
      </c>
      <c r="B2888">
        <v>9.9609380000000005</v>
      </c>
      <c r="C2888">
        <v>11.015625</v>
      </c>
      <c r="D2888">
        <v>11.953125</v>
      </c>
      <c r="E2888">
        <v>13.007813000000001</v>
      </c>
      <c r="F2888">
        <v>14.53125</v>
      </c>
      <c r="G2888">
        <v>22.03125</v>
      </c>
      <c r="H2888">
        <v>33.515625</v>
      </c>
      <c r="I2888">
        <v>43.007812999999999</v>
      </c>
      <c r="J2888">
        <v>50.039062999999999</v>
      </c>
      <c r="K2888">
        <v>42.539062999999999</v>
      </c>
      <c r="L2888">
        <v>43.359375</v>
      </c>
      <c r="M2888">
        <v>38.671875</v>
      </c>
      <c r="N2888">
        <v>38.671875</v>
      </c>
      <c r="O2888">
        <v>41.953125</v>
      </c>
      <c r="P2888">
        <v>48.164062999999999</v>
      </c>
      <c r="Q2888">
        <v>54.492187999999999</v>
      </c>
    </row>
    <row r="2889" spans="1:17" x14ac:dyDescent="0.3">
      <c r="A2889">
        <v>3200</v>
      </c>
      <c r="B2889">
        <v>9.9609380000000005</v>
      </c>
      <c r="C2889">
        <v>11.015625</v>
      </c>
      <c r="D2889">
        <v>11.953125</v>
      </c>
      <c r="E2889">
        <v>13.007813000000001</v>
      </c>
      <c r="F2889">
        <v>13.945313000000001</v>
      </c>
      <c r="G2889">
        <v>16.992187999999999</v>
      </c>
      <c r="H2889">
        <v>24.023437999999999</v>
      </c>
      <c r="I2889">
        <v>33.046875</v>
      </c>
      <c r="J2889">
        <v>39.960937999999999</v>
      </c>
      <c r="K2889">
        <v>32.109375</v>
      </c>
      <c r="L2889">
        <v>26.015625</v>
      </c>
      <c r="M2889">
        <v>25.78125</v>
      </c>
      <c r="N2889">
        <v>26.25</v>
      </c>
      <c r="O2889">
        <v>26.601562999999999</v>
      </c>
      <c r="P2889">
        <v>30.351562999999999</v>
      </c>
      <c r="Q2889">
        <v>33.28125</v>
      </c>
    </row>
    <row r="2890" spans="1:17" x14ac:dyDescent="0.3">
      <c r="A2890">
        <v>3300</v>
      </c>
      <c r="B2890">
        <v>9.9609380000000005</v>
      </c>
      <c r="C2890">
        <v>11.015625</v>
      </c>
      <c r="D2890">
        <v>11.953125</v>
      </c>
      <c r="E2890">
        <v>13.007813000000001</v>
      </c>
      <c r="F2890">
        <v>13.945313000000001</v>
      </c>
      <c r="G2890">
        <v>16.054687999999999</v>
      </c>
      <c r="H2890">
        <v>22.96875</v>
      </c>
      <c r="I2890">
        <v>31.992187999999999</v>
      </c>
      <c r="J2890">
        <v>39.960937999999999</v>
      </c>
      <c r="K2890">
        <v>30.585937999999999</v>
      </c>
      <c r="L2890">
        <v>27.304687999999999</v>
      </c>
      <c r="M2890">
        <v>22.03125</v>
      </c>
      <c r="N2890">
        <v>22.03125</v>
      </c>
      <c r="O2890">
        <v>21.914062999999999</v>
      </c>
      <c r="P2890">
        <v>24.140625</v>
      </c>
      <c r="Q2890">
        <v>25.546875</v>
      </c>
    </row>
    <row r="2891" spans="1:17" x14ac:dyDescent="0.3">
      <c r="A2891">
        <v>3500</v>
      </c>
      <c r="B2891">
        <v>9.9609380000000005</v>
      </c>
      <c r="C2891">
        <v>11.015625</v>
      </c>
      <c r="D2891">
        <v>11.953125</v>
      </c>
      <c r="E2891">
        <v>13.007813000000001</v>
      </c>
      <c r="F2891">
        <v>13.945313000000001</v>
      </c>
      <c r="G2891">
        <v>15</v>
      </c>
      <c r="H2891">
        <v>22.03125</v>
      </c>
      <c r="I2891">
        <v>31.054687999999999</v>
      </c>
      <c r="J2891">
        <v>39.960937999999999</v>
      </c>
      <c r="K2891">
        <v>30.585937999999999</v>
      </c>
      <c r="L2891">
        <v>27.304687999999999</v>
      </c>
      <c r="M2891">
        <v>22.03125</v>
      </c>
      <c r="N2891">
        <v>22.03125</v>
      </c>
      <c r="O2891">
        <v>21.914062999999999</v>
      </c>
      <c r="P2891">
        <v>24.140625</v>
      </c>
      <c r="Q2891">
        <v>25.546875</v>
      </c>
    </row>
    <row r="2893" spans="1:17" x14ac:dyDescent="0.3">
      <c r="A2893" t="s">
        <v>331</v>
      </c>
      <c r="B2893" t="s">
        <v>332</v>
      </c>
    </row>
    <row r="2894" spans="1:17" x14ac:dyDescent="0.3">
      <c r="A2894" t="s">
        <v>3</v>
      </c>
      <c r="B2894" t="s">
        <v>6</v>
      </c>
    </row>
    <row r="2895" spans="1:17" x14ac:dyDescent="0.3">
      <c r="A2895">
        <v>1</v>
      </c>
      <c r="B2895">
        <v>620</v>
      </c>
    </row>
    <row r="2896" spans="1:17" x14ac:dyDescent="0.3">
      <c r="A2896">
        <v>2</v>
      </c>
      <c r="B2896">
        <v>650</v>
      </c>
    </row>
    <row r="2897" spans="1:2" x14ac:dyDescent="0.3">
      <c r="A2897">
        <v>3</v>
      </c>
      <c r="B2897">
        <v>800</v>
      </c>
    </row>
    <row r="2898" spans="1:2" x14ac:dyDescent="0.3">
      <c r="A2898">
        <v>4</v>
      </c>
      <c r="B2898">
        <v>1000</v>
      </c>
    </row>
    <row r="2899" spans="1:2" x14ac:dyDescent="0.3">
      <c r="A2899">
        <v>5</v>
      </c>
      <c r="B2899">
        <v>1200</v>
      </c>
    </row>
    <row r="2900" spans="1:2" x14ac:dyDescent="0.3">
      <c r="A2900">
        <v>6</v>
      </c>
      <c r="B2900">
        <v>1400</v>
      </c>
    </row>
    <row r="2901" spans="1:2" x14ac:dyDescent="0.3">
      <c r="A2901">
        <v>7</v>
      </c>
      <c r="B2901">
        <v>1550</v>
      </c>
    </row>
    <row r="2902" spans="1:2" x14ac:dyDescent="0.3">
      <c r="A2902">
        <v>8</v>
      </c>
      <c r="B2902">
        <v>1700</v>
      </c>
    </row>
    <row r="2903" spans="1:2" x14ac:dyDescent="0.3">
      <c r="A2903">
        <v>9</v>
      </c>
      <c r="B2903">
        <v>1800</v>
      </c>
    </row>
    <row r="2904" spans="1:2" x14ac:dyDescent="0.3">
      <c r="A2904">
        <v>10</v>
      </c>
      <c r="B2904">
        <v>2000</v>
      </c>
    </row>
    <row r="2905" spans="1:2" x14ac:dyDescent="0.3">
      <c r="A2905">
        <v>11</v>
      </c>
      <c r="B2905">
        <v>2200</v>
      </c>
    </row>
    <row r="2906" spans="1:2" x14ac:dyDescent="0.3">
      <c r="A2906">
        <v>12</v>
      </c>
      <c r="B2906">
        <v>2400</v>
      </c>
    </row>
    <row r="2907" spans="1:2" x14ac:dyDescent="0.3">
      <c r="A2907">
        <v>13</v>
      </c>
      <c r="B2907">
        <v>2600</v>
      </c>
    </row>
    <row r="2908" spans="1:2" x14ac:dyDescent="0.3">
      <c r="A2908">
        <v>14</v>
      </c>
      <c r="B2908">
        <v>2800</v>
      </c>
    </row>
    <row r="2909" spans="1:2" x14ac:dyDescent="0.3">
      <c r="A2909">
        <v>15</v>
      </c>
      <c r="B2909">
        <v>2900</v>
      </c>
    </row>
    <row r="2910" spans="1:2" x14ac:dyDescent="0.3">
      <c r="A2910">
        <v>16</v>
      </c>
      <c r="B2910">
        <v>3000</v>
      </c>
    </row>
    <row r="2911" spans="1:2" x14ac:dyDescent="0.3">
      <c r="A2911">
        <v>17</v>
      </c>
      <c r="B2911">
        <v>3200</v>
      </c>
    </row>
    <row r="2912" spans="1:2" x14ac:dyDescent="0.3">
      <c r="A2912">
        <v>18</v>
      </c>
      <c r="B2912">
        <v>3300</v>
      </c>
    </row>
    <row r="2913" spans="1:2" x14ac:dyDescent="0.3">
      <c r="A2913">
        <v>19</v>
      </c>
      <c r="B2913">
        <v>3500</v>
      </c>
    </row>
    <row r="2915" spans="1:2" x14ac:dyDescent="0.3">
      <c r="A2915" t="s">
        <v>333</v>
      </c>
      <c r="B2915" t="s">
        <v>334</v>
      </c>
    </row>
    <row r="2916" spans="1:2" x14ac:dyDescent="0.3">
      <c r="A2916" t="s">
        <v>3</v>
      </c>
      <c r="B2916" t="s">
        <v>16</v>
      </c>
    </row>
    <row r="2917" spans="1:2" x14ac:dyDescent="0.3">
      <c r="A2917">
        <v>1</v>
      </c>
      <c r="B2917">
        <v>0</v>
      </c>
    </row>
    <row r="2918" spans="1:2" x14ac:dyDescent="0.3">
      <c r="A2918">
        <v>2</v>
      </c>
      <c r="B2918">
        <v>9.9864130000000007</v>
      </c>
    </row>
    <row r="2919" spans="1:2" x14ac:dyDescent="0.3">
      <c r="A2919">
        <v>3</v>
      </c>
      <c r="B2919">
        <v>19.972826000000001</v>
      </c>
    </row>
    <row r="2920" spans="1:2" x14ac:dyDescent="0.3">
      <c r="A2920">
        <v>4</v>
      </c>
      <c r="B2920">
        <v>30.027175</v>
      </c>
    </row>
    <row r="2921" spans="1:2" x14ac:dyDescent="0.3">
      <c r="A2921">
        <v>5</v>
      </c>
      <c r="B2921">
        <v>44.972827000000002</v>
      </c>
    </row>
    <row r="2922" spans="1:2" x14ac:dyDescent="0.3">
      <c r="A2922">
        <v>6</v>
      </c>
      <c r="B2922">
        <v>55.027175</v>
      </c>
    </row>
    <row r="2923" spans="1:2" x14ac:dyDescent="0.3">
      <c r="A2923">
        <v>7</v>
      </c>
      <c r="B2923">
        <v>65.013587999999999</v>
      </c>
    </row>
    <row r="2924" spans="1:2" x14ac:dyDescent="0.3">
      <c r="A2924">
        <v>8</v>
      </c>
      <c r="B2924">
        <v>75.000001999999995</v>
      </c>
    </row>
    <row r="2925" spans="1:2" x14ac:dyDescent="0.3">
      <c r="A2925">
        <v>9</v>
      </c>
      <c r="B2925">
        <v>84.986414999999994</v>
      </c>
    </row>
    <row r="2926" spans="1:2" x14ac:dyDescent="0.3">
      <c r="A2926">
        <v>10</v>
      </c>
      <c r="B2926">
        <v>94.972828000000007</v>
      </c>
    </row>
    <row r="2927" spans="1:2" x14ac:dyDescent="0.3">
      <c r="A2927">
        <v>11</v>
      </c>
      <c r="B2927">
        <v>109.98641499999999</v>
      </c>
    </row>
    <row r="2928" spans="1:2" x14ac:dyDescent="0.3">
      <c r="A2928">
        <v>12</v>
      </c>
      <c r="B2928">
        <v>119.972829</v>
      </c>
    </row>
    <row r="2929" spans="1:17" x14ac:dyDescent="0.3">
      <c r="A2929">
        <v>13</v>
      </c>
      <c r="B2929">
        <v>125.00000300000001</v>
      </c>
    </row>
    <row r="2930" spans="1:17" x14ac:dyDescent="0.3">
      <c r="A2930">
        <v>14</v>
      </c>
      <c r="B2930">
        <v>130.02717699999999</v>
      </c>
    </row>
    <row r="2931" spans="1:17" x14ac:dyDescent="0.3">
      <c r="A2931">
        <v>15</v>
      </c>
      <c r="B2931">
        <v>134.98641599999999</v>
      </c>
    </row>
    <row r="2932" spans="1:17" x14ac:dyDescent="0.3">
      <c r="A2932">
        <v>16</v>
      </c>
      <c r="B2932">
        <v>140.01358999999999</v>
      </c>
    </row>
    <row r="2934" spans="1:17" x14ac:dyDescent="0.3">
      <c r="A2934" t="s">
        <v>335</v>
      </c>
      <c r="B2934" t="s">
        <v>336</v>
      </c>
    </row>
    <row r="2935" spans="1:17" x14ac:dyDescent="0.3">
      <c r="B2935" t="s">
        <v>26</v>
      </c>
    </row>
    <row r="2936" spans="1:17" x14ac:dyDescent="0.3">
      <c r="A2936" t="s">
        <v>22</v>
      </c>
      <c r="B2936">
        <v>0</v>
      </c>
      <c r="C2936">
        <v>10</v>
      </c>
      <c r="D2936">
        <v>20</v>
      </c>
      <c r="E2936">
        <v>30</v>
      </c>
      <c r="F2936">
        <v>45</v>
      </c>
      <c r="G2936">
        <v>55</v>
      </c>
      <c r="H2936">
        <v>65</v>
      </c>
      <c r="I2936">
        <v>75</v>
      </c>
      <c r="J2936">
        <v>85</v>
      </c>
      <c r="K2936">
        <v>95</v>
      </c>
      <c r="L2936">
        <v>110</v>
      </c>
      <c r="M2936">
        <v>120</v>
      </c>
      <c r="N2936">
        <v>125</v>
      </c>
      <c r="O2936">
        <v>130</v>
      </c>
      <c r="P2936">
        <v>135</v>
      </c>
      <c r="Q2936">
        <v>140</v>
      </c>
    </row>
    <row r="2937" spans="1:17" x14ac:dyDescent="0.3">
      <c r="A2937">
        <v>620</v>
      </c>
      <c r="B2937">
        <v>13.007813000000001</v>
      </c>
      <c r="C2937">
        <v>13.007813000000001</v>
      </c>
      <c r="D2937">
        <v>13.007813000000001</v>
      </c>
      <c r="E2937">
        <v>13.945313000000001</v>
      </c>
      <c r="F2937">
        <v>16.054687999999999</v>
      </c>
      <c r="G2937">
        <v>16.992187999999999</v>
      </c>
      <c r="H2937">
        <v>16.992187999999999</v>
      </c>
      <c r="I2937">
        <v>18.984375</v>
      </c>
      <c r="J2937">
        <v>19.101562999999999</v>
      </c>
      <c r="K2937">
        <v>20.273437999999999</v>
      </c>
      <c r="L2937">
        <v>21.796875</v>
      </c>
      <c r="M2937">
        <v>22.96875</v>
      </c>
      <c r="N2937">
        <v>23.4375</v>
      </c>
      <c r="O2937">
        <v>24.023437999999999</v>
      </c>
      <c r="P2937">
        <v>24.492187999999999</v>
      </c>
      <c r="Q2937">
        <v>25.078125</v>
      </c>
    </row>
    <row r="2938" spans="1:17" x14ac:dyDescent="0.3">
      <c r="A2938">
        <v>650</v>
      </c>
      <c r="B2938">
        <v>13.007813000000001</v>
      </c>
      <c r="C2938">
        <v>13.007813000000001</v>
      </c>
      <c r="D2938">
        <v>13.007813000000001</v>
      </c>
      <c r="E2938">
        <v>13.945313000000001</v>
      </c>
      <c r="F2938">
        <v>16.054687999999999</v>
      </c>
      <c r="G2938">
        <v>16.992187999999999</v>
      </c>
      <c r="H2938">
        <v>18.046875</v>
      </c>
      <c r="I2938">
        <v>20.039062999999999</v>
      </c>
      <c r="J2938">
        <v>22.851562999999999</v>
      </c>
      <c r="K2938">
        <v>22.851562999999999</v>
      </c>
      <c r="L2938">
        <v>24.960937999999999</v>
      </c>
      <c r="M2938">
        <v>24.960937999999999</v>
      </c>
      <c r="N2938">
        <v>23.4375</v>
      </c>
      <c r="O2938">
        <v>24.023437999999999</v>
      </c>
      <c r="P2938">
        <v>24.492187999999999</v>
      </c>
      <c r="Q2938">
        <v>25.078125</v>
      </c>
    </row>
    <row r="2939" spans="1:17" x14ac:dyDescent="0.3">
      <c r="A2939">
        <v>800</v>
      </c>
      <c r="B2939">
        <v>13.007813000000001</v>
      </c>
      <c r="C2939">
        <v>13.007813000000001</v>
      </c>
      <c r="D2939">
        <v>13.007813000000001</v>
      </c>
      <c r="E2939">
        <v>13.945313000000001</v>
      </c>
      <c r="F2939">
        <v>16.054687999999999</v>
      </c>
      <c r="G2939">
        <v>16.992187999999999</v>
      </c>
      <c r="H2939">
        <v>18.046875</v>
      </c>
      <c r="I2939">
        <v>20.039062999999999</v>
      </c>
      <c r="J2939">
        <v>22.851562999999999</v>
      </c>
      <c r="K2939">
        <v>22.851562999999999</v>
      </c>
      <c r="L2939">
        <v>27.070312999999999</v>
      </c>
      <c r="M2939">
        <v>27.070312999999999</v>
      </c>
      <c r="N2939">
        <v>21.679687999999999</v>
      </c>
      <c r="O2939">
        <v>21.914062999999999</v>
      </c>
      <c r="P2939">
        <v>22.148437999999999</v>
      </c>
      <c r="Q2939">
        <v>22.265625</v>
      </c>
    </row>
    <row r="2940" spans="1:17" x14ac:dyDescent="0.3">
      <c r="A2940">
        <v>1000</v>
      </c>
      <c r="B2940">
        <v>15</v>
      </c>
      <c r="C2940">
        <v>13.007813000000001</v>
      </c>
      <c r="D2940">
        <v>13.007813000000001</v>
      </c>
      <c r="E2940">
        <v>13.945313000000001</v>
      </c>
      <c r="F2940">
        <v>16.054687999999999</v>
      </c>
      <c r="G2940">
        <v>16.992187999999999</v>
      </c>
      <c r="H2940">
        <v>18.046875</v>
      </c>
      <c r="I2940">
        <v>20.039062999999999</v>
      </c>
      <c r="J2940">
        <v>22.96875</v>
      </c>
      <c r="K2940">
        <v>22.03125</v>
      </c>
      <c r="L2940">
        <v>24.960937999999999</v>
      </c>
      <c r="M2940">
        <v>24.960937999999999</v>
      </c>
      <c r="N2940">
        <v>19.453125</v>
      </c>
      <c r="O2940">
        <v>19.21875</v>
      </c>
      <c r="P2940">
        <v>18.867187999999999</v>
      </c>
      <c r="Q2940">
        <v>18.632812999999999</v>
      </c>
    </row>
    <row r="2941" spans="1:17" x14ac:dyDescent="0.3">
      <c r="A2941">
        <v>1200</v>
      </c>
      <c r="B2941">
        <v>9.9609380000000005</v>
      </c>
      <c r="C2941">
        <v>11.953125</v>
      </c>
      <c r="D2941">
        <v>11.953125</v>
      </c>
      <c r="E2941">
        <v>11.953125</v>
      </c>
      <c r="F2941">
        <v>13.007813000000001</v>
      </c>
      <c r="G2941">
        <v>13.945313000000001</v>
      </c>
      <c r="H2941">
        <v>18.046875</v>
      </c>
      <c r="I2941">
        <v>22.5</v>
      </c>
      <c r="J2941">
        <v>24.960937999999999</v>
      </c>
      <c r="K2941">
        <v>24.960937999999999</v>
      </c>
      <c r="L2941">
        <v>24.960937999999999</v>
      </c>
      <c r="M2941">
        <v>24.960937999999999</v>
      </c>
      <c r="N2941">
        <v>33.984375</v>
      </c>
      <c r="O2941">
        <v>33.984375</v>
      </c>
      <c r="P2941">
        <v>33.984375</v>
      </c>
      <c r="Q2941">
        <v>33.984375</v>
      </c>
    </row>
    <row r="2942" spans="1:17" x14ac:dyDescent="0.3">
      <c r="A2942">
        <v>1400</v>
      </c>
      <c r="B2942">
        <v>9.9609380000000005</v>
      </c>
      <c r="C2942">
        <v>13.007813000000001</v>
      </c>
      <c r="D2942">
        <v>13.007813000000001</v>
      </c>
      <c r="E2942">
        <v>13.007813000000001</v>
      </c>
      <c r="F2942">
        <v>16.054687999999999</v>
      </c>
      <c r="G2942">
        <v>16.054687999999999</v>
      </c>
      <c r="H2942">
        <v>18.046875</v>
      </c>
      <c r="I2942">
        <v>24.960937999999999</v>
      </c>
      <c r="J2942">
        <v>30</v>
      </c>
      <c r="K2942">
        <v>30</v>
      </c>
      <c r="L2942">
        <v>30</v>
      </c>
      <c r="M2942">
        <v>33.046875</v>
      </c>
      <c r="N2942">
        <v>39.960937999999999</v>
      </c>
      <c r="O2942">
        <v>49.101562999999999</v>
      </c>
      <c r="P2942">
        <v>50.976562999999999</v>
      </c>
      <c r="Q2942">
        <v>52.96875</v>
      </c>
    </row>
    <row r="2943" spans="1:17" x14ac:dyDescent="0.3">
      <c r="A2943">
        <v>1550</v>
      </c>
      <c r="B2943">
        <v>9.9609380000000005</v>
      </c>
      <c r="C2943">
        <v>13.945313000000001</v>
      </c>
      <c r="D2943">
        <v>13.945313000000001</v>
      </c>
      <c r="E2943">
        <v>13.945313000000001</v>
      </c>
      <c r="F2943">
        <v>16.992187999999999</v>
      </c>
      <c r="G2943">
        <v>22.96875</v>
      </c>
      <c r="H2943">
        <v>22.96875</v>
      </c>
      <c r="I2943">
        <v>33.046875</v>
      </c>
      <c r="J2943">
        <v>35.039062999999999</v>
      </c>
      <c r="K2943">
        <v>35.039062999999999</v>
      </c>
      <c r="L2943">
        <v>37.03125</v>
      </c>
      <c r="M2943">
        <v>39.960937999999999</v>
      </c>
      <c r="N2943">
        <v>49.6875</v>
      </c>
      <c r="O2943">
        <v>51.5625</v>
      </c>
      <c r="P2943">
        <v>53.4375</v>
      </c>
      <c r="Q2943">
        <v>55.3125</v>
      </c>
    </row>
    <row r="2944" spans="1:17" x14ac:dyDescent="0.3">
      <c r="A2944">
        <v>1700</v>
      </c>
      <c r="B2944">
        <v>9.9609380000000005</v>
      </c>
      <c r="C2944">
        <v>14.765625</v>
      </c>
      <c r="D2944">
        <v>16.992187999999999</v>
      </c>
      <c r="E2944">
        <v>16.992187999999999</v>
      </c>
      <c r="F2944">
        <v>20.976562999999999</v>
      </c>
      <c r="G2944">
        <v>28.007812999999999</v>
      </c>
      <c r="H2944">
        <v>35.039062999999999</v>
      </c>
      <c r="I2944">
        <v>37.96875</v>
      </c>
      <c r="J2944">
        <v>41.015625</v>
      </c>
      <c r="K2944">
        <v>46.054687999999999</v>
      </c>
      <c r="L2944">
        <v>51.445312999999999</v>
      </c>
      <c r="M2944">
        <v>53.4375</v>
      </c>
      <c r="N2944">
        <v>54.375</v>
      </c>
      <c r="O2944">
        <v>55.429687999999999</v>
      </c>
      <c r="P2944">
        <v>56.367187999999999</v>
      </c>
      <c r="Q2944">
        <v>57.421875</v>
      </c>
    </row>
    <row r="2945" spans="1:17" x14ac:dyDescent="0.3">
      <c r="A2945">
        <v>1800</v>
      </c>
      <c r="B2945">
        <v>9.9609380000000005</v>
      </c>
      <c r="C2945">
        <v>14.765625</v>
      </c>
      <c r="D2945">
        <v>18.046875</v>
      </c>
      <c r="E2945">
        <v>18.046875</v>
      </c>
      <c r="F2945">
        <v>22.96875</v>
      </c>
      <c r="G2945">
        <v>26.015625</v>
      </c>
      <c r="H2945">
        <v>35.976562999999999</v>
      </c>
      <c r="I2945">
        <v>41.25</v>
      </c>
      <c r="J2945">
        <v>43.007812999999999</v>
      </c>
      <c r="K2945">
        <v>46.40625</v>
      </c>
      <c r="L2945">
        <v>50.273437999999999</v>
      </c>
      <c r="M2945">
        <v>52.734375</v>
      </c>
      <c r="N2945">
        <v>54.023437999999999</v>
      </c>
      <c r="O2945">
        <v>55.3125</v>
      </c>
      <c r="P2945">
        <v>56.601562999999999</v>
      </c>
      <c r="Q2945">
        <v>57.890625</v>
      </c>
    </row>
    <row r="2946" spans="1:17" x14ac:dyDescent="0.3">
      <c r="A2946">
        <v>2000</v>
      </c>
      <c r="B2946">
        <v>9.9609380000000005</v>
      </c>
      <c r="C2946">
        <v>13.945313000000001</v>
      </c>
      <c r="D2946">
        <v>18.046875</v>
      </c>
      <c r="E2946">
        <v>18.046875</v>
      </c>
      <c r="F2946">
        <v>22.03125</v>
      </c>
      <c r="G2946">
        <v>28.007812999999999</v>
      </c>
      <c r="H2946">
        <v>37.96875</v>
      </c>
      <c r="I2946">
        <v>43.125</v>
      </c>
      <c r="J2946">
        <v>44.414062999999999</v>
      </c>
      <c r="K2946">
        <v>47.695312999999999</v>
      </c>
      <c r="L2946">
        <v>50.976562999999999</v>
      </c>
      <c r="M2946">
        <v>49.921875</v>
      </c>
      <c r="N2946">
        <v>50.976562999999999</v>
      </c>
      <c r="O2946">
        <v>52.03125</v>
      </c>
      <c r="P2946">
        <v>53.90625</v>
      </c>
      <c r="Q2946">
        <v>55.429687999999999</v>
      </c>
    </row>
    <row r="2947" spans="1:17" x14ac:dyDescent="0.3">
      <c r="A2947">
        <v>2200</v>
      </c>
      <c r="B2947">
        <v>9.9609380000000005</v>
      </c>
      <c r="C2947">
        <v>13.476563000000001</v>
      </c>
      <c r="D2947">
        <v>16.992187999999999</v>
      </c>
      <c r="E2947">
        <v>18.046875</v>
      </c>
      <c r="F2947">
        <v>24.960937999999999</v>
      </c>
      <c r="G2947">
        <v>31.054687999999999</v>
      </c>
      <c r="H2947">
        <v>43.007812999999999</v>
      </c>
      <c r="I2947">
        <v>49.453125</v>
      </c>
      <c r="J2947">
        <v>49.804687999999999</v>
      </c>
      <c r="K2947">
        <v>50.742187999999999</v>
      </c>
      <c r="L2947">
        <v>50.15625</v>
      </c>
      <c r="M2947">
        <v>47.929687999999999</v>
      </c>
      <c r="N2947">
        <v>47.695312999999999</v>
      </c>
      <c r="O2947">
        <v>49.921875</v>
      </c>
      <c r="P2947">
        <v>51.445312999999999</v>
      </c>
      <c r="Q2947">
        <v>52.148437999999999</v>
      </c>
    </row>
    <row r="2948" spans="1:17" x14ac:dyDescent="0.3">
      <c r="A2948">
        <v>2400</v>
      </c>
      <c r="B2948">
        <v>9.9609380000000005</v>
      </c>
      <c r="C2948">
        <v>12.539063000000001</v>
      </c>
      <c r="D2948">
        <v>13.007813000000001</v>
      </c>
      <c r="E2948">
        <v>15</v>
      </c>
      <c r="F2948">
        <v>24.023437999999999</v>
      </c>
      <c r="G2948">
        <v>32.460937999999999</v>
      </c>
      <c r="H2948">
        <v>43.945312999999999</v>
      </c>
      <c r="I2948">
        <v>50.039062999999999</v>
      </c>
      <c r="J2948">
        <v>51.5625</v>
      </c>
      <c r="K2948">
        <v>48.398437999999999</v>
      </c>
      <c r="L2948">
        <v>47.34375</v>
      </c>
      <c r="M2948">
        <v>42.304687999999999</v>
      </c>
      <c r="N2948">
        <v>42.773437999999999</v>
      </c>
      <c r="O2948">
        <v>43.945312999999999</v>
      </c>
      <c r="P2948">
        <v>44.882812999999999</v>
      </c>
      <c r="Q2948">
        <v>45.351562999999999</v>
      </c>
    </row>
    <row r="2949" spans="1:17" x14ac:dyDescent="0.3">
      <c r="A2949">
        <v>2600</v>
      </c>
      <c r="B2949">
        <v>9.9609380000000005</v>
      </c>
      <c r="C2949">
        <v>12.539063000000001</v>
      </c>
      <c r="D2949">
        <v>13.007813000000001</v>
      </c>
      <c r="E2949">
        <v>15</v>
      </c>
      <c r="F2949">
        <v>23.554687999999999</v>
      </c>
      <c r="G2949">
        <v>31.992187999999999</v>
      </c>
      <c r="H2949">
        <v>41.484375</v>
      </c>
      <c r="I2949">
        <v>48.046875</v>
      </c>
      <c r="J2949">
        <v>47.8125</v>
      </c>
      <c r="K2949">
        <v>45.234375</v>
      </c>
      <c r="L2949">
        <v>41.484375</v>
      </c>
      <c r="M2949">
        <v>44.296875</v>
      </c>
      <c r="N2949">
        <v>43.125</v>
      </c>
      <c r="O2949">
        <v>46.40625</v>
      </c>
      <c r="P2949">
        <v>47.8125</v>
      </c>
      <c r="Q2949">
        <v>48.046875</v>
      </c>
    </row>
    <row r="2950" spans="1:17" x14ac:dyDescent="0.3">
      <c r="A2950">
        <v>2800</v>
      </c>
      <c r="B2950">
        <v>9.9609380000000005</v>
      </c>
      <c r="C2950">
        <v>11.015625</v>
      </c>
      <c r="D2950">
        <v>11.953125</v>
      </c>
      <c r="E2950">
        <v>15</v>
      </c>
      <c r="F2950">
        <v>23.554687999999999</v>
      </c>
      <c r="G2950">
        <v>33.046875</v>
      </c>
      <c r="H2950">
        <v>40.546875</v>
      </c>
      <c r="I2950">
        <v>43.007812999999999</v>
      </c>
      <c r="J2950">
        <v>42.65625</v>
      </c>
      <c r="K2950">
        <v>43.710937999999999</v>
      </c>
      <c r="L2950">
        <v>45.703125</v>
      </c>
      <c r="M2950">
        <v>43.476562999999999</v>
      </c>
      <c r="N2950">
        <v>46.171875</v>
      </c>
      <c r="O2950">
        <v>46.40625</v>
      </c>
      <c r="P2950">
        <v>46.289062999999999</v>
      </c>
      <c r="Q2950">
        <v>46.757812999999999</v>
      </c>
    </row>
    <row r="2951" spans="1:17" x14ac:dyDescent="0.3">
      <c r="A2951">
        <v>2900</v>
      </c>
      <c r="B2951">
        <v>9.9609380000000005</v>
      </c>
      <c r="C2951">
        <v>11.953125</v>
      </c>
      <c r="D2951">
        <v>11.953125</v>
      </c>
      <c r="E2951">
        <v>16.992187999999999</v>
      </c>
      <c r="F2951">
        <v>20.507812999999999</v>
      </c>
      <c r="G2951">
        <v>27.890625</v>
      </c>
      <c r="H2951">
        <v>36.445312999999999</v>
      </c>
      <c r="I2951">
        <v>43.007812999999999</v>
      </c>
      <c r="J2951">
        <v>42.070312999999999</v>
      </c>
      <c r="K2951">
        <v>40.898437999999999</v>
      </c>
      <c r="L2951">
        <v>46.523437999999999</v>
      </c>
      <c r="M2951">
        <v>43.476562999999999</v>
      </c>
      <c r="N2951">
        <v>43.945312999999999</v>
      </c>
      <c r="O2951">
        <v>45.703125</v>
      </c>
      <c r="P2951">
        <v>46.875</v>
      </c>
      <c r="Q2951">
        <v>46.992187999999999</v>
      </c>
    </row>
    <row r="2952" spans="1:17" x14ac:dyDescent="0.3">
      <c r="A2952">
        <v>3000</v>
      </c>
      <c r="B2952">
        <v>9.9609380000000005</v>
      </c>
      <c r="C2952">
        <v>11.015625</v>
      </c>
      <c r="D2952">
        <v>11.953125</v>
      </c>
      <c r="E2952">
        <v>13.007813000000001</v>
      </c>
      <c r="F2952">
        <v>14.53125</v>
      </c>
      <c r="G2952">
        <v>22.03125</v>
      </c>
      <c r="H2952">
        <v>33.515625</v>
      </c>
      <c r="I2952">
        <v>43.007812999999999</v>
      </c>
      <c r="J2952">
        <v>46.992187999999999</v>
      </c>
      <c r="K2952">
        <v>42.539062999999999</v>
      </c>
      <c r="L2952">
        <v>43.359375</v>
      </c>
      <c r="M2952">
        <v>38.671875</v>
      </c>
      <c r="N2952">
        <v>38.671875</v>
      </c>
      <c r="O2952">
        <v>41.953125</v>
      </c>
      <c r="P2952">
        <v>48.164062999999999</v>
      </c>
      <c r="Q2952">
        <v>54.492187999999999</v>
      </c>
    </row>
    <row r="2953" spans="1:17" x14ac:dyDescent="0.3">
      <c r="A2953">
        <v>3200</v>
      </c>
      <c r="B2953">
        <v>9.9609380000000005</v>
      </c>
      <c r="C2953">
        <v>11.015625</v>
      </c>
      <c r="D2953">
        <v>11.953125</v>
      </c>
      <c r="E2953">
        <v>13.007813000000001</v>
      </c>
      <c r="F2953">
        <v>13.945313000000001</v>
      </c>
      <c r="G2953">
        <v>16.992187999999999</v>
      </c>
      <c r="H2953">
        <v>24.023437999999999</v>
      </c>
      <c r="I2953">
        <v>33.046875</v>
      </c>
      <c r="J2953">
        <v>36.328125</v>
      </c>
      <c r="K2953">
        <v>32.109375</v>
      </c>
      <c r="L2953">
        <v>26.015625</v>
      </c>
      <c r="M2953">
        <v>25.78125</v>
      </c>
      <c r="N2953">
        <v>26.25</v>
      </c>
      <c r="O2953">
        <v>26.601562999999999</v>
      </c>
      <c r="P2953">
        <v>30.351562999999999</v>
      </c>
      <c r="Q2953">
        <v>33.28125</v>
      </c>
    </row>
    <row r="2954" spans="1:17" x14ac:dyDescent="0.3">
      <c r="A2954">
        <v>3300</v>
      </c>
      <c r="B2954">
        <v>9.9609380000000005</v>
      </c>
      <c r="C2954">
        <v>11.015625</v>
      </c>
      <c r="D2954">
        <v>11.953125</v>
      </c>
      <c r="E2954">
        <v>13.007813000000001</v>
      </c>
      <c r="F2954">
        <v>13.945313000000001</v>
      </c>
      <c r="G2954">
        <v>16.054687999999999</v>
      </c>
      <c r="H2954">
        <v>22.96875</v>
      </c>
      <c r="I2954">
        <v>31.992187999999999</v>
      </c>
      <c r="J2954">
        <v>39.960937999999999</v>
      </c>
      <c r="K2954">
        <v>30.585937999999999</v>
      </c>
      <c r="L2954">
        <v>27.304687999999999</v>
      </c>
      <c r="M2954">
        <v>22.03125</v>
      </c>
      <c r="N2954">
        <v>22.03125</v>
      </c>
      <c r="O2954">
        <v>21.914062999999999</v>
      </c>
      <c r="P2954">
        <v>24.140625</v>
      </c>
      <c r="Q2954">
        <v>25.546875</v>
      </c>
    </row>
    <row r="2955" spans="1:17" x14ac:dyDescent="0.3">
      <c r="A2955">
        <v>3500</v>
      </c>
      <c r="B2955">
        <v>9.9609380000000005</v>
      </c>
      <c r="C2955">
        <v>11.015625</v>
      </c>
      <c r="D2955">
        <v>11.953125</v>
      </c>
      <c r="E2955">
        <v>13.007813000000001</v>
      </c>
      <c r="F2955">
        <v>13.945313000000001</v>
      </c>
      <c r="G2955">
        <v>15</v>
      </c>
      <c r="H2955">
        <v>22.03125</v>
      </c>
      <c r="I2955">
        <v>31.054687999999999</v>
      </c>
      <c r="J2955">
        <v>39.960937999999999</v>
      </c>
      <c r="K2955">
        <v>30.585937999999999</v>
      </c>
      <c r="L2955">
        <v>27.304687999999999</v>
      </c>
      <c r="M2955">
        <v>22.03125</v>
      </c>
      <c r="N2955">
        <v>22.03125</v>
      </c>
      <c r="O2955">
        <v>21.914062999999999</v>
      </c>
      <c r="P2955">
        <v>24.140625</v>
      </c>
      <c r="Q2955">
        <v>25.546875</v>
      </c>
    </row>
    <row r="2957" spans="1:17" x14ac:dyDescent="0.3">
      <c r="A2957" t="s">
        <v>337</v>
      </c>
      <c r="B2957" t="s">
        <v>239</v>
      </c>
    </row>
    <row r="2958" spans="1:17" x14ac:dyDescent="0.3">
      <c r="A2958" t="s">
        <v>3</v>
      </c>
      <c r="B2958" t="s">
        <v>6</v>
      </c>
    </row>
    <row r="2959" spans="1:17" x14ac:dyDescent="0.3">
      <c r="A2959">
        <v>1</v>
      </c>
      <c r="B2959">
        <v>500</v>
      </c>
    </row>
    <row r="2960" spans="1:17" x14ac:dyDescent="0.3">
      <c r="A2960">
        <v>2</v>
      </c>
      <c r="B2960">
        <v>600</v>
      </c>
    </row>
    <row r="2961" spans="1:2" x14ac:dyDescent="0.3">
      <c r="A2961">
        <v>3</v>
      </c>
      <c r="B2961">
        <v>650</v>
      </c>
    </row>
    <row r="2962" spans="1:2" x14ac:dyDescent="0.3">
      <c r="A2962">
        <v>4</v>
      </c>
      <c r="B2962">
        <v>700</v>
      </c>
    </row>
    <row r="2963" spans="1:2" x14ac:dyDescent="0.3">
      <c r="A2963">
        <v>5</v>
      </c>
      <c r="B2963">
        <v>800</v>
      </c>
    </row>
    <row r="2964" spans="1:2" x14ac:dyDescent="0.3">
      <c r="A2964">
        <v>6</v>
      </c>
      <c r="B2964">
        <v>950</v>
      </c>
    </row>
    <row r="2965" spans="1:2" x14ac:dyDescent="0.3">
      <c r="A2965">
        <v>7</v>
      </c>
      <c r="B2965">
        <v>1000</v>
      </c>
    </row>
    <row r="2966" spans="1:2" x14ac:dyDescent="0.3">
      <c r="A2966">
        <v>8</v>
      </c>
      <c r="B2966">
        <v>1050</v>
      </c>
    </row>
    <row r="2967" spans="1:2" x14ac:dyDescent="0.3">
      <c r="A2967">
        <v>9</v>
      </c>
      <c r="B2967">
        <v>1200</v>
      </c>
    </row>
    <row r="2968" spans="1:2" x14ac:dyDescent="0.3">
      <c r="A2968">
        <v>10</v>
      </c>
      <c r="B2968">
        <v>1400</v>
      </c>
    </row>
    <row r="2969" spans="1:2" x14ac:dyDescent="0.3">
      <c r="A2969">
        <v>11</v>
      </c>
      <c r="B2969">
        <v>2000</v>
      </c>
    </row>
    <row r="2970" spans="1:2" x14ac:dyDescent="0.3">
      <c r="A2970">
        <v>12</v>
      </c>
      <c r="B2970">
        <v>2500</v>
      </c>
    </row>
    <row r="2971" spans="1:2" x14ac:dyDescent="0.3">
      <c r="A2971">
        <v>13</v>
      </c>
      <c r="B2971">
        <v>3200</v>
      </c>
    </row>
    <row r="2973" spans="1:2" x14ac:dyDescent="0.3">
      <c r="A2973" t="s">
        <v>338</v>
      </c>
      <c r="B2973" t="s">
        <v>241</v>
      </c>
    </row>
    <row r="2974" spans="1:2" x14ac:dyDescent="0.3">
      <c r="A2974" t="s">
        <v>3</v>
      </c>
      <c r="B2974" t="s">
        <v>16</v>
      </c>
    </row>
    <row r="2975" spans="1:2" x14ac:dyDescent="0.3">
      <c r="A2975">
        <v>1</v>
      </c>
      <c r="B2975">
        <v>0</v>
      </c>
    </row>
    <row r="2976" spans="1:2" x14ac:dyDescent="0.3">
      <c r="A2976">
        <v>2</v>
      </c>
      <c r="B2976">
        <v>22.010870000000001</v>
      </c>
    </row>
    <row r="2977" spans="1:12" x14ac:dyDescent="0.3">
      <c r="A2977">
        <v>3</v>
      </c>
      <c r="B2977">
        <v>29.008153</v>
      </c>
    </row>
    <row r="2978" spans="1:12" x14ac:dyDescent="0.3">
      <c r="A2978">
        <v>4</v>
      </c>
      <c r="B2978">
        <v>36.005436000000003</v>
      </c>
    </row>
    <row r="2979" spans="1:12" x14ac:dyDescent="0.3">
      <c r="A2979">
        <v>5</v>
      </c>
      <c r="B2979">
        <v>43.002718000000002</v>
      </c>
    </row>
    <row r="2980" spans="1:12" x14ac:dyDescent="0.3">
      <c r="A2980">
        <v>6</v>
      </c>
      <c r="B2980">
        <v>50.000000999999997</v>
      </c>
    </row>
    <row r="2981" spans="1:12" x14ac:dyDescent="0.3">
      <c r="A2981">
        <v>7</v>
      </c>
      <c r="B2981">
        <v>59.986414000000003</v>
      </c>
    </row>
    <row r="2982" spans="1:12" x14ac:dyDescent="0.3">
      <c r="A2982">
        <v>8</v>
      </c>
      <c r="B2982">
        <v>69.972828000000007</v>
      </c>
    </row>
    <row r="2983" spans="1:12" x14ac:dyDescent="0.3">
      <c r="A2983">
        <v>9</v>
      </c>
      <c r="B2983">
        <v>100.00000199999999</v>
      </c>
    </row>
    <row r="2984" spans="1:12" x14ac:dyDescent="0.3">
      <c r="A2984">
        <v>10</v>
      </c>
      <c r="B2984">
        <v>109.98641499999999</v>
      </c>
    </row>
    <row r="2985" spans="1:12" x14ac:dyDescent="0.3">
      <c r="A2985">
        <v>11</v>
      </c>
      <c r="B2985">
        <v>119.972829</v>
      </c>
    </row>
    <row r="2987" spans="1:12" x14ac:dyDescent="0.3">
      <c r="A2987" t="s">
        <v>339</v>
      </c>
      <c r="B2987" t="s">
        <v>243</v>
      </c>
    </row>
    <row r="2988" spans="1:12" x14ac:dyDescent="0.3">
      <c r="B2988" t="s">
        <v>26</v>
      </c>
    </row>
    <row r="2989" spans="1:12" x14ac:dyDescent="0.3">
      <c r="A2989" t="s">
        <v>22</v>
      </c>
      <c r="B2989">
        <v>0</v>
      </c>
      <c r="C2989">
        <v>22</v>
      </c>
      <c r="D2989">
        <v>29</v>
      </c>
      <c r="E2989">
        <v>36</v>
      </c>
      <c r="F2989">
        <v>43</v>
      </c>
      <c r="G2989">
        <v>50</v>
      </c>
      <c r="H2989">
        <v>60</v>
      </c>
      <c r="I2989">
        <v>70</v>
      </c>
      <c r="J2989">
        <v>100</v>
      </c>
      <c r="K2989">
        <v>110</v>
      </c>
      <c r="L2989">
        <v>120</v>
      </c>
    </row>
    <row r="2990" spans="1:12" x14ac:dyDescent="0.3">
      <c r="A2990">
        <v>500</v>
      </c>
      <c r="B2990">
        <v>9.9609380000000005</v>
      </c>
      <c r="C2990">
        <v>9.9609380000000005</v>
      </c>
      <c r="D2990">
        <v>9.9609380000000005</v>
      </c>
      <c r="E2990">
        <v>9.9609380000000005</v>
      </c>
      <c r="F2990">
        <v>9.9609380000000005</v>
      </c>
      <c r="G2990">
        <v>9.9609380000000005</v>
      </c>
      <c r="H2990">
        <v>9.9609380000000005</v>
      </c>
      <c r="I2990">
        <v>9.9609380000000005</v>
      </c>
      <c r="J2990">
        <v>9.9609380000000005</v>
      </c>
      <c r="K2990">
        <v>9.9609380000000005</v>
      </c>
      <c r="L2990">
        <v>11.015625</v>
      </c>
    </row>
    <row r="2991" spans="1:12" x14ac:dyDescent="0.3">
      <c r="A2991">
        <v>600</v>
      </c>
      <c r="B2991">
        <v>7.96875</v>
      </c>
      <c r="C2991">
        <v>7.96875</v>
      </c>
      <c r="D2991">
        <v>7.96875</v>
      </c>
      <c r="E2991">
        <v>9.0234380000000005</v>
      </c>
      <c r="F2991">
        <v>9.9609380000000005</v>
      </c>
      <c r="G2991">
        <v>9.9609380000000005</v>
      </c>
      <c r="H2991">
        <v>9.9609380000000005</v>
      </c>
      <c r="I2991">
        <v>11.015625</v>
      </c>
      <c r="J2991">
        <v>11.015625</v>
      </c>
      <c r="K2991">
        <v>11.015625</v>
      </c>
      <c r="L2991">
        <v>11.953125</v>
      </c>
    </row>
    <row r="2992" spans="1:12" x14ac:dyDescent="0.3">
      <c r="A2992">
        <v>650</v>
      </c>
      <c r="B2992">
        <v>7.96875</v>
      </c>
      <c r="C2992">
        <v>7.96875</v>
      </c>
      <c r="D2992">
        <v>7.96875</v>
      </c>
      <c r="E2992">
        <v>9.0234380000000005</v>
      </c>
      <c r="F2992">
        <v>9.9609380000000005</v>
      </c>
      <c r="G2992">
        <v>9.9609380000000005</v>
      </c>
      <c r="H2992">
        <v>9.9609380000000005</v>
      </c>
      <c r="I2992">
        <v>11.015625</v>
      </c>
      <c r="J2992">
        <v>11.015625</v>
      </c>
      <c r="K2992">
        <v>11.015625</v>
      </c>
      <c r="L2992">
        <v>13.945313000000001</v>
      </c>
    </row>
    <row r="2993" spans="1:12" x14ac:dyDescent="0.3">
      <c r="A2993">
        <v>700</v>
      </c>
      <c r="B2993">
        <v>7.96875</v>
      </c>
      <c r="C2993">
        <v>7.96875</v>
      </c>
      <c r="D2993">
        <v>9.0234380000000005</v>
      </c>
      <c r="E2993">
        <v>9.0234380000000005</v>
      </c>
      <c r="F2993">
        <v>9.9609380000000005</v>
      </c>
      <c r="G2993">
        <v>9.9609380000000005</v>
      </c>
      <c r="H2993">
        <v>11.015625</v>
      </c>
      <c r="I2993">
        <v>11.015625</v>
      </c>
      <c r="J2993">
        <v>11.015625</v>
      </c>
      <c r="K2993">
        <v>11.015625</v>
      </c>
      <c r="L2993">
        <v>13.945313000000001</v>
      </c>
    </row>
    <row r="2994" spans="1:12" x14ac:dyDescent="0.3">
      <c r="A2994">
        <v>800</v>
      </c>
      <c r="B2994">
        <v>7.96875</v>
      </c>
      <c r="C2994">
        <v>7.96875</v>
      </c>
      <c r="D2994">
        <v>9.0234380000000005</v>
      </c>
      <c r="E2994">
        <v>9.0234380000000005</v>
      </c>
      <c r="F2994">
        <v>9.9609380000000005</v>
      </c>
      <c r="G2994">
        <v>9.9609380000000005</v>
      </c>
      <c r="H2994">
        <v>11.015625</v>
      </c>
      <c r="I2994">
        <v>11.015625</v>
      </c>
      <c r="J2994">
        <v>11.015625</v>
      </c>
      <c r="K2994">
        <v>11.015625</v>
      </c>
      <c r="L2994">
        <v>15</v>
      </c>
    </row>
    <row r="2995" spans="1:12" x14ac:dyDescent="0.3">
      <c r="A2995">
        <v>950</v>
      </c>
      <c r="B2995">
        <v>7.96875</v>
      </c>
      <c r="C2995">
        <v>7.96875</v>
      </c>
      <c r="D2995">
        <v>9.0234380000000005</v>
      </c>
      <c r="E2995">
        <v>9.0234380000000005</v>
      </c>
      <c r="F2995">
        <v>9.9609380000000005</v>
      </c>
      <c r="G2995">
        <v>9.9609380000000005</v>
      </c>
      <c r="H2995">
        <v>11.015625</v>
      </c>
      <c r="I2995">
        <v>11.953125</v>
      </c>
      <c r="J2995">
        <v>11.953125</v>
      </c>
      <c r="K2995">
        <v>11.953125</v>
      </c>
      <c r="L2995">
        <v>15</v>
      </c>
    </row>
    <row r="2996" spans="1:12" x14ac:dyDescent="0.3">
      <c r="A2996">
        <v>1000</v>
      </c>
      <c r="B2996">
        <v>7.96875</v>
      </c>
      <c r="C2996">
        <v>7.96875</v>
      </c>
      <c r="D2996">
        <v>9.0234380000000005</v>
      </c>
      <c r="E2996">
        <v>9.0234380000000005</v>
      </c>
      <c r="F2996">
        <v>9.9609380000000005</v>
      </c>
      <c r="G2996">
        <v>9.9609380000000005</v>
      </c>
      <c r="H2996">
        <v>11.015625</v>
      </c>
      <c r="I2996">
        <v>13.007813000000001</v>
      </c>
      <c r="J2996">
        <v>13.007813000000001</v>
      </c>
      <c r="K2996">
        <v>13.007813000000001</v>
      </c>
      <c r="L2996">
        <v>16.054687999999999</v>
      </c>
    </row>
    <row r="2997" spans="1:12" x14ac:dyDescent="0.3">
      <c r="A2997">
        <v>1050</v>
      </c>
      <c r="B2997">
        <v>9.0234380000000005</v>
      </c>
      <c r="C2997">
        <v>9.0234380000000005</v>
      </c>
      <c r="D2997">
        <v>9.0234380000000005</v>
      </c>
      <c r="E2997">
        <v>9.0234380000000005</v>
      </c>
      <c r="F2997">
        <v>9.9609380000000005</v>
      </c>
      <c r="G2997">
        <v>9.9609380000000005</v>
      </c>
      <c r="H2997">
        <v>11.015625</v>
      </c>
      <c r="I2997">
        <v>13.007813000000001</v>
      </c>
      <c r="J2997">
        <v>13.007813000000001</v>
      </c>
      <c r="K2997">
        <v>16.054687999999999</v>
      </c>
      <c r="L2997">
        <v>18.046875</v>
      </c>
    </row>
    <row r="2998" spans="1:12" x14ac:dyDescent="0.3">
      <c r="A2998">
        <v>1200</v>
      </c>
      <c r="B2998">
        <v>9.9609380000000005</v>
      </c>
      <c r="C2998">
        <v>9.9609380000000005</v>
      </c>
      <c r="D2998">
        <v>9.9609380000000005</v>
      </c>
      <c r="E2998">
        <v>9.9609380000000005</v>
      </c>
      <c r="F2998">
        <v>9.9609380000000005</v>
      </c>
      <c r="G2998">
        <v>11.015625</v>
      </c>
      <c r="H2998">
        <v>11.953125</v>
      </c>
      <c r="I2998">
        <v>15</v>
      </c>
      <c r="J2998">
        <v>15</v>
      </c>
      <c r="K2998">
        <v>16.992187999999999</v>
      </c>
      <c r="L2998">
        <v>20.039062999999999</v>
      </c>
    </row>
    <row r="2999" spans="1:12" x14ac:dyDescent="0.3">
      <c r="A2999">
        <v>1400</v>
      </c>
      <c r="B2999">
        <v>9.9609380000000005</v>
      </c>
      <c r="C2999">
        <v>9.9609380000000005</v>
      </c>
      <c r="D2999">
        <v>9.9609380000000005</v>
      </c>
      <c r="E2999">
        <v>9.9609380000000005</v>
      </c>
      <c r="F2999">
        <v>9.9609380000000005</v>
      </c>
      <c r="G2999">
        <v>13.007813000000001</v>
      </c>
      <c r="H2999">
        <v>13.007813000000001</v>
      </c>
      <c r="I2999">
        <v>16.054687999999999</v>
      </c>
      <c r="J2999">
        <v>16.054687999999999</v>
      </c>
      <c r="K2999">
        <v>22.03125</v>
      </c>
      <c r="L2999">
        <v>30</v>
      </c>
    </row>
    <row r="3000" spans="1:12" x14ac:dyDescent="0.3">
      <c r="A3000">
        <v>2000</v>
      </c>
      <c r="B3000">
        <v>9.9609380000000005</v>
      </c>
      <c r="C3000">
        <v>9.9609380000000005</v>
      </c>
      <c r="D3000">
        <v>9.9609380000000005</v>
      </c>
      <c r="E3000">
        <v>9.9609380000000005</v>
      </c>
      <c r="F3000">
        <v>9.9609380000000005</v>
      </c>
      <c r="G3000">
        <v>13.945313000000001</v>
      </c>
      <c r="H3000">
        <v>15.46875</v>
      </c>
      <c r="I3000">
        <v>16.054687999999999</v>
      </c>
      <c r="J3000">
        <v>16.054687999999999</v>
      </c>
      <c r="K3000">
        <v>26.015625</v>
      </c>
      <c r="L3000">
        <v>30</v>
      </c>
    </row>
    <row r="3001" spans="1:12" x14ac:dyDescent="0.3">
      <c r="A3001">
        <v>2500</v>
      </c>
      <c r="B3001">
        <v>9.9609380000000005</v>
      </c>
      <c r="C3001">
        <v>9.9609380000000005</v>
      </c>
      <c r="D3001">
        <v>9.9609380000000005</v>
      </c>
      <c r="E3001">
        <v>9.9609380000000005</v>
      </c>
      <c r="F3001">
        <v>9.9609380000000005</v>
      </c>
      <c r="G3001">
        <v>15</v>
      </c>
      <c r="H3001">
        <v>16.054687999999999</v>
      </c>
      <c r="I3001">
        <v>16.992187999999999</v>
      </c>
      <c r="J3001">
        <v>16.992187999999999</v>
      </c>
      <c r="K3001">
        <v>26.015625</v>
      </c>
      <c r="L3001">
        <v>35.039062999999999</v>
      </c>
    </row>
    <row r="3002" spans="1:12" x14ac:dyDescent="0.3">
      <c r="A3002">
        <v>3200</v>
      </c>
      <c r="B3002">
        <v>9.9609380000000005</v>
      </c>
      <c r="C3002">
        <v>9.9609380000000005</v>
      </c>
      <c r="D3002">
        <v>9.9609380000000005</v>
      </c>
      <c r="E3002">
        <v>9.9609380000000005</v>
      </c>
      <c r="F3002">
        <v>9.9609380000000005</v>
      </c>
      <c r="G3002">
        <v>11.015625</v>
      </c>
      <c r="H3002">
        <v>16.054687999999999</v>
      </c>
      <c r="I3002">
        <v>16.054687999999999</v>
      </c>
      <c r="J3002">
        <v>16.054687999999999</v>
      </c>
      <c r="K3002">
        <v>16.054687999999999</v>
      </c>
      <c r="L3002">
        <v>35.039062999999999</v>
      </c>
    </row>
    <row r="3004" spans="1:12" x14ac:dyDescent="0.3">
      <c r="A3004" t="s">
        <v>340</v>
      </c>
      <c r="B3004" t="s">
        <v>245</v>
      </c>
    </row>
    <row r="3005" spans="1:12" x14ac:dyDescent="0.3">
      <c r="A3005" t="s">
        <v>3</v>
      </c>
      <c r="B3005" t="s">
        <v>69</v>
      </c>
    </row>
    <row r="3006" spans="1:12" x14ac:dyDescent="0.3">
      <c r="A3006">
        <v>1</v>
      </c>
      <c r="B3006">
        <v>-19.86</v>
      </c>
    </row>
    <row r="3007" spans="1:12" x14ac:dyDescent="0.3">
      <c r="A3007">
        <v>2</v>
      </c>
      <c r="B3007">
        <v>0.14000000000000001</v>
      </c>
    </row>
    <row r="3008" spans="1:12" x14ac:dyDescent="0.3">
      <c r="A3008">
        <v>3</v>
      </c>
      <c r="B3008">
        <v>20.14</v>
      </c>
    </row>
    <row r="3009" spans="1:2" x14ac:dyDescent="0.3">
      <c r="A3009">
        <v>4</v>
      </c>
      <c r="B3009">
        <v>50.14</v>
      </c>
    </row>
    <row r="3010" spans="1:2" x14ac:dyDescent="0.3">
      <c r="A3010">
        <v>5</v>
      </c>
      <c r="B3010">
        <v>75.14</v>
      </c>
    </row>
    <row r="3011" spans="1:2" x14ac:dyDescent="0.3">
      <c r="A3011">
        <v>6</v>
      </c>
      <c r="B3011">
        <v>90.14</v>
      </c>
    </row>
    <row r="3012" spans="1:2" x14ac:dyDescent="0.3">
      <c r="A3012">
        <v>7</v>
      </c>
      <c r="B3012">
        <v>160.13999999999999</v>
      </c>
    </row>
    <row r="3013" spans="1:2" x14ac:dyDescent="0.3">
      <c r="A3013">
        <v>8</v>
      </c>
      <c r="B3013">
        <v>180.14</v>
      </c>
    </row>
    <row r="3015" spans="1:2" x14ac:dyDescent="0.3">
      <c r="A3015" t="s">
        <v>341</v>
      </c>
      <c r="B3015" t="s">
        <v>247</v>
      </c>
    </row>
    <row r="3016" spans="1:2" x14ac:dyDescent="0.3">
      <c r="A3016" t="s">
        <v>3</v>
      </c>
      <c r="B3016" t="s">
        <v>69</v>
      </c>
    </row>
    <row r="3017" spans="1:2" x14ac:dyDescent="0.3">
      <c r="A3017">
        <v>1</v>
      </c>
      <c r="B3017">
        <v>0.14000000000000001</v>
      </c>
    </row>
    <row r="3018" spans="1:2" x14ac:dyDescent="0.3">
      <c r="A3018">
        <v>2</v>
      </c>
      <c r="B3018">
        <v>10.14</v>
      </c>
    </row>
    <row r="3019" spans="1:2" x14ac:dyDescent="0.3">
      <c r="A3019">
        <v>3</v>
      </c>
      <c r="B3019">
        <v>20.14</v>
      </c>
    </row>
    <row r="3020" spans="1:2" x14ac:dyDescent="0.3">
      <c r="A3020">
        <v>4</v>
      </c>
      <c r="B3020">
        <v>30.14</v>
      </c>
    </row>
    <row r="3021" spans="1:2" x14ac:dyDescent="0.3">
      <c r="A3021">
        <v>5</v>
      </c>
      <c r="B3021">
        <v>55.14</v>
      </c>
    </row>
    <row r="3022" spans="1:2" x14ac:dyDescent="0.3">
      <c r="A3022">
        <v>6</v>
      </c>
      <c r="B3022">
        <v>60.14</v>
      </c>
    </row>
    <row r="3023" spans="1:2" x14ac:dyDescent="0.3">
      <c r="A3023">
        <v>7</v>
      </c>
      <c r="B3023">
        <v>90.14</v>
      </c>
    </row>
    <row r="3024" spans="1:2" x14ac:dyDescent="0.3">
      <c r="A3024">
        <v>8</v>
      </c>
      <c r="B3024">
        <v>120.14</v>
      </c>
    </row>
    <row r="3026" spans="1:9" x14ac:dyDescent="0.3">
      <c r="A3026" t="s">
        <v>342</v>
      </c>
      <c r="B3026" t="s">
        <v>249</v>
      </c>
    </row>
    <row r="3027" spans="1:9" x14ac:dyDescent="0.3">
      <c r="B3027" t="s">
        <v>74</v>
      </c>
    </row>
    <row r="3028" spans="1:9" x14ac:dyDescent="0.3">
      <c r="A3028" t="s">
        <v>75</v>
      </c>
      <c r="B3028">
        <v>0</v>
      </c>
      <c r="C3028">
        <v>10</v>
      </c>
      <c r="D3028">
        <v>20</v>
      </c>
      <c r="E3028">
        <v>30</v>
      </c>
      <c r="F3028">
        <v>55</v>
      </c>
      <c r="G3028">
        <v>60</v>
      </c>
      <c r="H3028">
        <v>90</v>
      </c>
      <c r="I3028">
        <v>120</v>
      </c>
    </row>
    <row r="3029" spans="1:9" x14ac:dyDescent="0.3">
      <c r="A3029">
        <v>-20</v>
      </c>
      <c r="B3029">
        <v>1.0000020000000001</v>
      </c>
      <c r="C3029">
        <v>1.0000020000000001</v>
      </c>
      <c r="D3029">
        <v>1.0000020000000001</v>
      </c>
      <c r="E3029">
        <v>1.0000020000000001</v>
      </c>
      <c r="F3029">
        <v>1.0000020000000001</v>
      </c>
      <c r="G3029">
        <v>1.1000989999999999</v>
      </c>
      <c r="H3029">
        <v>1.3000510000000001</v>
      </c>
      <c r="I3029">
        <v>1.5000020000000001</v>
      </c>
    </row>
    <row r="3030" spans="1:9" x14ac:dyDescent="0.3">
      <c r="A3030">
        <v>0</v>
      </c>
      <c r="B3030">
        <v>1.0000020000000001</v>
      </c>
      <c r="C3030">
        <v>1.0000020000000001</v>
      </c>
      <c r="D3030">
        <v>1.0000020000000001</v>
      </c>
      <c r="E3030">
        <v>1.0000020000000001</v>
      </c>
      <c r="F3030">
        <v>1.0000020000000001</v>
      </c>
      <c r="G3030">
        <v>1.1000989999999999</v>
      </c>
      <c r="H3030">
        <v>1.3000510000000001</v>
      </c>
      <c r="I3030">
        <v>1.5000020000000001</v>
      </c>
    </row>
    <row r="3031" spans="1:9" x14ac:dyDescent="0.3">
      <c r="A3031">
        <v>20</v>
      </c>
      <c r="B3031">
        <v>1.0000020000000001</v>
      </c>
      <c r="C3031">
        <v>1.0000020000000001</v>
      </c>
      <c r="D3031">
        <v>1.0000020000000001</v>
      </c>
      <c r="E3031">
        <v>1.0000020000000001</v>
      </c>
      <c r="F3031">
        <v>1.0000020000000001</v>
      </c>
      <c r="G3031">
        <v>1.1000989999999999</v>
      </c>
      <c r="H3031">
        <v>1.3000510000000001</v>
      </c>
      <c r="I3031">
        <v>1.5000020000000001</v>
      </c>
    </row>
    <row r="3032" spans="1:9" x14ac:dyDescent="0.3">
      <c r="A3032">
        <v>50</v>
      </c>
      <c r="B3032">
        <v>1.0000020000000001</v>
      </c>
      <c r="C3032">
        <v>1.0000020000000001</v>
      </c>
      <c r="D3032">
        <v>1.0000020000000001</v>
      </c>
      <c r="E3032">
        <v>1.0000020000000001</v>
      </c>
      <c r="F3032">
        <v>1.199953</v>
      </c>
      <c r="G3032">
        <v>1.1000989999999999</v>
      </c>
      <c r="H3032">
        <v>1.3000510000000001</v>
      </c>
      <c r="I3032">
        <v>1.5000020000000001</v>
      </c>
    </row>
    <row r="3033" spans="1:9" x14ac:dyDescent="0.3">
      <c r="A3033">
        <v>75</v>
      </c>
      <c r="B3033">
        <v>1.0000020000000001</v>
      </c>
      <c r="C3033">
        <v>1.0000020000000001</v>
      </c>
      <c r="D3033">
        <v>1.1000989999999999</v>
      </c>
      <c r="E3033">
        <v>1.199953</v>
      </c>
      <c r="F3033">
        <v>1.199953</v>
      </c>
      <c r="G3033">
        <v>1.199953</v>
      </c>
      <c r="H3033">
        <v>1.449953</v>
      </c>
      <c r="I3033">
        <v>2.000003</v>
      </c>
    </row>
    <row r="3034" spans="1:9" x14ac:dyDescent="0.3">
      <c r="A3034">
        <v>90</v>
      </c>
      <c r="B3034">
        <v>1.0000020000000001</v>
      </c>
      <c r="C3034">
        <v>1.0000020000000001</v>
      </c>
      <c r="D3034">
        <v>1.1000989999999999</v>
      </c>
      <c r="E3034">
        <v>1.199953</v>
      </c>
      <c r="F3034">
        <v>1.199953</v>
      </c>
      <c r="G3034">
        <v>1.199953</v>
      </c>
      <c r="H3034">
        <v>1.5000020000000001</v>
      </c>
      <c r="I3034">
        <v>3.0000049999999998</v>
      </c>
    </row>
    <row r="3035" spans="1:9" x14ac:dyDescent="0.3">
      <c r="A3035">
        <v>160</v>
      </c>
      <c r="B3035">
        <v>1.0000020000000001</v>
      </c>
      <c r="C3035">
        <v>1.0000020000000001</v>
      </c>
      <c r="D3035">
        <v>1.1000989999999999</v>
      </c>
      <c r="E3035">
        <v>1.199953</v>
      </c>
      <c r="F3035">
        <v>1.199953</v>
      </c>
      <c r="G3035">
        <v>1.199953</v>
      </c>
      <c r="H3035">
        <v>1.699954</v>
      </c>
      <c r="I3035">
        <v>4.000006</v>
      </c>
    </row>
    <row r="3036" spans="1:9" x14ac:dyDescent="0.3">
      <c r="A3036">
        <v>180</v>
      </c>
      <c r="B3036">
        <v>1.0000020000000001</v>
      </c>
      <c r="C3036">
        <v>1.0000020000000001</v>
      </c>
      <c r="D3036">
        <v>1.1000989999999999</v>
      </c>
      <c r="E3036">
        <v>1.199953</v>
      </c>
      <c r="F3036">
        <v>2.7500040000000001</v>
      </c>
      <c r="G3036">
        <v>3.8100640000000001</v>
      </c>
      <c r="H3036">
        <v>4.000006</v>
      </c>
      <c r="I3036">
        <v>7.0000109999999998</v>
      </c>
    </row>
    <row r="3038" spans="1:9" x14ac:dyDescent="0.3">
      <c r="A3038" t="s">
        <v>343</v>
      </c>
      <c r="B3038" t="s">
        <v>283</v>
      </c>
    </row>
    <row r="3039" spans="1:9" x14ac:dyDescent="0.3">
      <c r="A3039" t="s">
        <v>3</v>
      </c>
      <c r="B3039" t="s">
        <v>6</v>
      </c>
    </row>
    <row r="3040" spans="1:9" x14ac:dyDescent="0.3">
      <c r="A3040">
        <v>1</v>
      </c>
      <c r="B3040">
        <v>0</v>
      </c>
    </row>
    <row r="3041" spans="1:2" x14ac:dyDescent="0.3">
      <c r="A3041">
        <v>2</v>
      </c>
      <c r="B3041">
        <v>100</v>
      </c>
    </row>
    <row r="3042" spans="1:2" x14ac:dyDescent="0.3">
      <c r="A3042">
        <v>3</v>
      </c>
      <c r="B3042">
        <v>190</v>
      </c>
    </row>
    <row r="3043" spans="1:2" x14ac:dyDescent="0.3">
      <c r="A3043">
        <v>4</v>
      </c>
      <c r="B3043">
        <v>240</v>
      </c>
    </row>
    <row r="3044" spans="1:2" x14ac:dyDescent="0.3">
      <c r="A3044">
        <v>5</v>
      </c>
      <c r="B3044">
        <v>400</v>
      </c>
    </row>
    <row r="3045" spans="1:2" x14ac:dyDescent="0.3">
      <c r="A3045">
        <v>6</v>
      </c>
      <c r="B3045">
        <v>500</v>
      </c>
    </row>
    <row r="3046" spans="1:2" x14ac:dyDescent="0.3">
      <c r="A3046">
        <v>7</v>
      </c>
      <c r="B3046">
        <v>600</v>
      </c>
    </row>
    <row r="3047" spans="1:2" x14ac:dyDescent="0.3">
      <c r="A3047">
        <v>8</v>
      </c>
      <c r="B3047">
        <v>700</v>
      </c>
    </row>
    <row r="3048" spans="1:2" x14ac:dyDescent="0.3">
      <c r="A3048">
        <v>9</v>
      </c>
      <c r="B3048">
        <v>900</v>
      </c>
    </row>
    <row r="3050" spans="1:2" x14ac:dyDescent="0.3">
      <c r="A3050" t="s">
        <v>344</v>
      </c>
      <c r="B3050" t="s">
        <v>285</v>
      </c>
    </row>
    <row r="3051" spans="1:2" x14ac:dyDescent="0.3">
      <c r="A3051" t="s">
        <v>3</v>
      </c>
      <c r="B3051" t="s">
        <v>69</v>
      </c>
    </row>
    <row r="3052" spans="1:2" x14ac:dyDescent="0.3">
      <c r="A3052">
        <v>1</v>
      </c>
      <c r="B3052">
        <v>-29.86</v>
      </c>
    </row>
    <row r="3053" spans="1:2" x14ac:dyDescent="0.3">
      <c r="A3053">
        <v>2</v>
      </c>
      <c r="B3053">
        <v>-19.86</v>
      </c>
    </row>
    <row r="3054" spans="1:2" x14ac:dyDescent="0.3">
      <c r="A3054">
        <v>3</v>
      </c>
      <c r="B3054">
        <v>-9.86</v>
      </c>
    </row>
    <row r="3055" spans="1:2" x14ac:dyDescent="0.3">
      <c r="A3055">
        <v>4</v>
      </c>
      <c r="B3055">
        <v>0.14000000000000001</v>
      </c>
    </row>
    <row r="3056" spans="1:2" x14ac:dyDescent="0.3">
      <c r="A3056">
        <v>5</v>
      </c>
      <c r="B3056">
        <v>10.14</v>
      </c>
    </row>
    <row r="3057" spans="1:10" x14ac:dyDescent="0.3">
      <c r="A3057">
        <v>6</v>
      </c>
      <c r="B3057">
        <v>30.14</v>
      </c>
    </row>
    <row r="3058" spans="1:10" x14ac:dyDescent="0.3">
      <c r="A3058">
        <v>7</v>
      </c>
      <c r="B3058">
        <v>50.14</v>
      </c>
    </row>
    <row r="3059" spans="1:10" x14ac:dyDescent="0.3">
      <c r="A3059">
        <v>8</v>
      </c>
      <c r="B3059">
        <v>70.14</v>
      </c>
    </row>
    <row r="3060" spans="1:10" x14ac:dyDescent="0.3">
      <c r="A3060">
        <v>9</v>
      </c>
      <c r="B3060">
        <v>190.14</v>
      </c>
    </row>
    <row r="3062" spans="1:10" x14ac:dyDescent="0.3">
      <c r="A3062" t="s">
        <v>345</v>
      </c>
      <c r="B3062" t="s">
        <v>346</v>
      </c>
    </row>
    <row r="3063" spans="1:10" x14ac:dyDescent="0.3">
      <c r="B3063" t="s">
        <v>75</v>
      </c>
    </row>
    <row r="3064" spans="1:10" x14ac:dyDescent="0.3">
      <c r="A3064" t="s">
        <v>22</v>
      </c>
      <c r="B3064">
        <v>-30</v>
      </c>
      <c r="C3064">
        <v>-20</v>
      </c>
      <c r="D3064">
        <v>-10</v>
      </c>
      <c r="E3064">
        <v>0</v>
      </c>
      <c r="F3064">
        <v>10</v>
      </c>
      <c r="G3064">
        <v>30</v>
      </c>
      <c r="H3064">
        <v>50</v>
      </c>
      <c r="I3064">
        <v>70</v>
      </c>
      <c r="J3064">
        <v>190</v>
      </c>
    </row>
    <row r="3065" spans="1:10" x14ac:dyDescent="0.3">
      <c r="A3065">
        <v>0</v>
      </c>
      <c r="B3065">
        <v>7.96875</v>
      </c>
      <c r="C3065">
        <v>7.96875</v>
      </c>
      <c r="D3065">
        <v>9.9609380000000005</v>
      </c>
      <c r="E3065">
        <v>11.953125</v>
      </c>
      <c r="F3065">
        <v>13.945313000000001</v>
      </c>
      <c r="G3065">
        <v>13.945313000000001</v>
      </c>
      <c r="H3065">
        <v>22.03125</v>
      </c>
      <c r="I3065">
        <v>22.03125</v>
      </c>
      <c r="J3065">
        <v>22.03125</v>
      </c>
    </row>
    <row r="3066" spans="1:10" x14ac:dyDescent="0.3">
      <c r="A3066">
        <v>100</v>
      </c>
      <c r="B3066">
        <v>7.96875</v>
      </c>
      <c r="C3066">
        <v>7.96875</v>
      </c>
      <c r="D3066">
        <v>9.9609380000000005</v>
      </c>
      <c r="E3066">
        <v>11.953125</v>
      </c>
      <c r="F3066">
        <v>13.945313000000001</v>
      </c>
      <c r="G3066">
        <v>13.945313000000001</v>
      </c>
      <c r="H3066">
        <v>22.03125</v>
      </c>
      <c r="I3066">
        <v>22.03125</v>
      </c>
      <c r="J3066">
        <v>22.03125</v>
      </c>
    </row>
    <row r="3067" spans="1:10" x14ac:dyDescent="0.3">
      <c r="A3067">
        <v>190</v>
      </c>
      <c r="B3067">
        <v>7.96875</v>
      </c>
      <c r="C3067">
        <v>7.96875</v>
      </c>
      <c r="D3067">
        <v>9.9609380000000005</v>
      </c>
      <c r="E3067">
        <v>11.953125</v>
      </c>
      <c r="F3067">
        <v>13.945313000000001</v>
      </c>
      <c r="G3067">
        <v>13.945313000000001</v>
      </c>
      <c r="H3067">
        <v>22.03125</v>
      </c>
      <c r="I3067">
        <v>22.03125</v>
      </c>
      <c r="J3067">
        <v>22.03125</v>
      </c>
    </row>
    <row r="3068" spans="1:10" x14ac:dyDescent="0.3">
      <c r="A3068">
        <v>240</v>
      </c>
      <c r="B3068">
        <v>7.96875</v>
      </c>
      <c r="C3068">
        <v>7.96875</v>
      </c>
      <c r="D3068">
        <v>9.9609380000000005</v>
      </c>
      <c r="E3068">
        <v>11.953125</v>
      </c>
      <c r="F3068">
        <v>13.945313000000001</v>
      </c>
      <c r="G3068">
        <v>13.945313000000001</v>
      </c>
      <c r="H3068">
        <v>22.03125</v>
      </c>
      <c r="I3068">
        <v>22.03125</v>
      </c>
      <c r="J3068">
        <v>22.03125</v>
      </c>
    </row>
    <row r="3069" spans="1:10" x14ac:dyDescent="0.3">
      <c r="A3069">
        <v>400</v>
      </c>
      <c r="B3069">
        <v>7.96875</v>
      </c>
      <c r="C3069">
        <v>7.96875</v>
      </c>
      <c r="D3069">
        <v>9.9609380000000005</v>
      </c>
      <c r="E3069">
        <v>11.953125</v>
      </c>
      <c r="F3069">
        <v>13.007813000000001</v>
      </c>
      <c r="G3069">
        <v>13.945313000000001</v>
      </c>
      <c r="H3069">
        <v>18.046875</v>
      </c>
      <c r="I3069">
        <v>18.046875</v>
      </c>
      <c r="J3069">
        <v>22.03125</v>
      </c>
    </row>
    <row r="3070" spans="1:10" x14ac:dyDescent="0.3">
      <c r="A3070">
        <v>500</v>
      </c>
      <c r="B3070">
        <v>9.0234380000000005</v>
      </c>
      <c r="C3070">
        <v>7.96875</v>
      </c>
      <c r="D3070">
        <v>9.9609380000000005</v>
      </c>
      <c r="E3070">
        <v>11.953125</v>
      </c>
      <c r="F3070">
        <v>13.007813000000001</v>
      </c>
      <c r="G3070">
        <v>13.007813000000001</v>
      </c>
      <c r="H3070">
        <v>15</v>
      </c>
      <c r="I3070">
        <v>15</v>
      </c>
      <c r="J3070">
        <v>22.03125</v>
      </c>
    </row>
    <row r="3071" spans="1:10" x14ac:dyDescent="0.3">
      <c r="A3071">
        <v>600</v>
      </c>
      <c r="B3071">
        <v>9.0234380000000005</v>
      </c>
      <c r="C3071">
        <v>7.96875</v>
      </c>
      <c r="D3071">
        <v>9.9609380000000005</v>
      </c>
      <c r="E3071">
        <v>11.015625</v>
      </c>
      <c r="F3071">
        <v>11.953125</v>
      </c>
      <c r="G3071">
        <v>11.953125</v>
      </c>
      <c r="H3071">
        <v>11.953125</v>
      </c>
      <c r="I3071">
        <v>13.007813000000001</v>
      </c>
      <c r="J3071">
        <v>22.03125</v>
      </c>
    </row>
    <row r="3072" spans="1:10" x14ac:dyDescent="0.3">
      <c r="A3072">
        <v>700</v>
      </c>
      <c r="B3072">
        <v>9.0234380000000005</v>
      </c>
      <c r="C3072">
        <v>9.0234380000000005</v>
      </c>
      <c r="D3072">
        <v>9.9609380000000005</v>
      </c>
      <c r="E3072">
        <v>11.015625</v>
      </c>
      <c r="F3072">
        <v>11.953125</v>
      </c>
      <c r="G3072">
        <v>11.953125</v>
      </c>
      <c r="H3072">
        <v>11.953125</v>
      </c>
      <c r="I3072">
        <v>11.953125</v>
      </c>
      <c r="J3072">
        <v>22.03125</v>
      </c>
    </row>
    <row r="3073" spans="1:10" x14ac:dyDescent="0.3">
      <c r="A3073">
        <v>900</v>
      </c>
      <c r="B3073">
        <v>9.0234380000000005</v>
      </c>
      <c r="C3073">
        <v>9.0234380000000005</v>
      </c>
      <c r="D3073">
        <v>9.9609380000000005</v>
      </c>
      <c r="E3073">
        <v>9.9609380000000005</v>
      </c>
      <c r="F3073">
        <v>11.953125</v>
      </c>
      <c r="G3073">
        <v>11.953125</v>
      </c>
      <c r="H3073">
        <v>11.953125</v>
      </c>
      <c r="I3073">
        <v>11.953125</v>
      </c>
      <c r="J3073">
        <v>22.03125</v>
      </c>
    </row>
    <row r="3075" spans="1:10" x14ac:dyDescent="0.3">
      <c r="A3075" t="s">
        <v>347</v>
      </c>
      <c r="B3075" t="s">
        <v>220</v>
      </c>
    </row>
    <row r="3076" spans="1:10" x14ac:dyDescent="0.3">
      <c r="A3076" t="s">
        <v>3</v>
      </c>
      <c r="B3076" t="s">
        <v>6</v>
      </c>
    </row>
    <row r="3077" spans="1:10" x14ac:dyDescent="0.3">
      <c r="A3077">
        <v>1</v>
      </c>
      <c r="B3077">
        <v>620</v>
      </c>
    </row>
    <row r="3078" spans="1:10" x14ac:dyDescent="0.3">
      <c r="A3078">
        <v>2</v>
      </c>
      <c r="B3078">
        <v>650</v>
      </c>
    </row>
    <row r="3079" spans="1:10" x14ac:dyDescent="0.3">
      <c r="A3079">
        <v>3</v>
      </c>
      <c r="B3079">
        <v>800</v>
      </c>
    </row>
    <row r="3080" spans="1:10" x14ac:dyDescent="0.3">
      <c r="A3080">
        <v>4</v>
      </c>
      <c r="B3080">
        <v>1000</v>
      </c>
    </row>
    <row r="3081" spans="1:10" x14ac:dyDescent="0.3">
      <c r="A3081">
        <v>5</v>
      </c>
      <c r="B3081">
        <v>1200</v>
      </c>
    </row>
    <row r="3082" spans="1:10" x14ac:dyDescent="0.3">
      <c r="A3082">
        <v>6</v>
      </c>
      <c r="B3082">
        <v>1400</v>
      </c>
    </row>
    <row r="3083" spans="1:10" x14ac:dyDescent="0.3">
      <c r="A3083">
        <v>7</v>
      </c>
      <c r="B3083">
        <v>1550</v>
      </c>
    </row>
    <row r="3084" spans="1:10" x14ac:dyDescent="0.3">
      <c r="A3084">
        <v>8</v>
      </c>
      <c r="B3084">
        <v>1700</v>
      </c>
    </row>
    <row r="3085" spans="1:10" x14ac:dyDescent="0.3">
      <c r="A3085">
        <v>9</v>
      </c>
      <c r="B3085">
        <v>1800</v>
      </c>
    </row>
    <row r="3086" spans="1:10" x14ac:dyDescent="0.3">
      <c r="A3086">
        <v>10</v>
      </c>
      <c r="B3086">
        <v>2000</v>
      </c>
    </row>
    <row r="3087" spans="1:10" x14ac:dyDescent="0.3">
      <c r="A3087">
        <v>11</v>
      </c>
      <c r="B3087">
        <v>2200</v>
      </c>
    </row>
    <row r="3088" spans="1:10" x14ac:dyDescent="0.3">
      <c r="A3088">
        <v>12</v>
      </c>
      <c r="B3088">
        <v>2400</v>
      </c>
    </row>
    <row r="3089" spans="1:2" x14ac:dyDescent="0.3">
      <c r="A3089">
        <v>13</v>
      </c>
      <c r="B3089">
        <v>2600</v>
      </c>
    </row>
    <row r="3090" spans="1:2" x14ac:dyDescent="0.3">
      <c r="A3090">
        <v>14</v>
      </c>
      <c r="B3090">
        <v>2800</v>
      </c>
    </row>
    <row r="3091" spans="1:2" x14ac:dyDescent="0.3">
      <c r="A3091">
        <v>15</v>
      </c>
      <c r="B3091">
        <v>2900</v>
      </c>
    </row>
    <row r="3092" spans="1:2" x14ac:dyDescent="0.3">
      <c r="A3092">
        <v>16</v>
      </c>
      <c r="B3092">
        <v>3000</v>
      </c>
    </row>
    <row r="3093" spans="1:2" x14ac:dyDescent="0.3">
      <c r="A3093">
        <v>17</v>
      </c>
      <c r="B3093">
        <v>3200</v>
      </c>
    </row>
    <row r="3094" spans="1:2" x14ac:dyDescent="0.3">
      <c r="A3094">
        <v>18</v>
      </c>
      <c r="B3094">
        <v>3300</v>
      </c>
    </row>
    <row r="3095" spans="1:2" x14ac:dyDescent="0.3">
      <c r="A3095">
        <v>19</v>
      </c>
      <c r="B3095">
        <v>3500</v>
      </c>
    </row>
    <row r="3097" spans="1:2" x14ac:dyDescent="0.3">
      <c r="A3097" t="s">
        <v>348</v>
      </c>
      <c r="B3097" t="s">
        <v>218</v>
      </c>
    </row>
    <row r="3098" spans="1:2" x14ac:dyDescent="0.3">
      <c r="A3098" t="s">
        <v>3</v>
      </c>
      <c r="B3098" t="s">
        <v>16</v>
      </c>
    </row>
    <row r="3099" spans="1:2" x14ac:dyDescent="0.3">
      <c r="A3099">
        <v>1</v>
      </c>
      <c r="B3099">
        <v>0</v>
      </c>
    </row>
    <row r="3100" spans="1:2" x14ac:dyDescent="0.3">
      <c r="A3100">
        <v>2</v>
      </c>
      <c r="B3100">
        <v>9.9864130000000007</v>
      </c>
    </row>
    <row r="3101" spans="1:2" x14ac:dyDescent="0.3">
      <c r="A3101">
        <v>3</v>
      </c>
      <c r="B3101">
        <v>19.972826000000001</v>
      </c>
    </row>
    <row r="3102" spans="1:2" x14ac:dyDescent="0.3">
      <c r="A3102">
        <v>4</v>
      </c>
      <c r="B3102">
        <v>30.027175</v>
      </c>
    </row>
    <row r="3103" spans="1:2" x14ac:dyDescent="0.3">
      <c r="A3103">
        <v>5</v>
      </c>
      <c r="B3103">
        <v>40.013587999999999</v>
      </c>
    </row>
    <row r="3104" spans="1:2" x14ac:dyDescent="0.3">
      <c r="A3104">
        <v>6</v>
      </c>
      <c r="B3104">
        <v>55.027175</v>
      </c>
    </row>
    <row r="3105" spans="1:2" x14ac:dyDescent="0.3">
      <c r="A3105">
        <v>7</v>
      </c>
      <c r="B3105">
        <v>65.013587999999999</v>
      </c>
    </row>
    <row r="3106" spans="1:2" x14ac:dyDescent="0.3">
      <c r="A3106">
        <v>8</v>
      </c>
      <c r="B3106">
        <v>75.000001999999995</v>
      </c>
    </row>
    <row r="3107" spans="1:2" x14ac:dyDescent="0.3">
      <c r="A3107">
        <v>9</v>
      </c>
      <c r="B3107">
        <v>84.986414999999994</v>
      </c>
    </row>
    <row r="3108" spans="1:2" x14ac:dyDescent="0.3">
      <c r="A3108">
        <v>10</v>
      </c>
      <c r="B3108">
        <v>94.972828000000007</v>
      </c>
    </row>
    <row r="3109" spans="1:2" x14ac:dyDescent="0.3">
      <c r="A3109">
        <v>11</v>
      </c>
      <c r="B3109">
        <v>109.98641499999999</v>
      </c>
    </row>
    <row r="3110" spans="1:2" x14ac:dyDescent="0.3">
      <c r="A3110">
        <v>12</v>
      </c>
      <c r="B3110">
        <v>119.972829</v>
      </c>
    </row>
    <row r="3111" spans="1:2" x14ac:dyDescent="0.3">
      <c r="A3111">
        <v>13</v>
      </c>
      <c r="B3111">
        <v>125.00000300000001</v>
      </c>
    </row>
    <row r="3112" spans="1:2" x14ac:dyDescent="0.3">
      <c r="A3112">
        <v>14</v>
      </c>
      <c r="B3112">
        <v>130.02717699999999</v>
      </c>
    </row>
    <row r="3113" spans="1:2" x14ac:dyDescent="0.3">
      <c r="A3113">
        <v>15</v>
      </c>
      <c r="B3113">
        <v>134.98641599999999</v>
      </c>
    </row>
    <row r="3114" spans="1:2" x14ac:dyDescent="0.3">
      <c r="A3114">
        <v>16</v>
      </c>
      <c r="B3114">
        <v>140.01358999999999</v>
      </c>
    </row>
    <row r="3116" spans="1:2" x14ac:dyDescent="0.3">
      <c r="A3116" t="s">
        <v>349</v>
      </c>
      <c r="B3116" t="s">
        <v>316</v>
      </c>
    </row>
    <row r="3117" spans="1:2" x14ac:dyDescent="0.3">
      <c r="A3117" t="s">
        <v>3</v>
      </c>
      <c r="B3117" t="s">
        <v>6</v>
      </c>
    </row>
    <row r="3118" spans="1:2" x14ac:dyDescent="0.3">
      <c r="A3118">
        <v>1</v>
      </c>
      <c r="B3118">
        <v>620</v>
      </c>
    </row>
    <row r="3119" spans="1:2" x14ac:dyDescent="0.3">
      <c r="A3119">
        <v>2</v>
      </c>
      <c r="B3119">
        <v>650</v>
      </c>
    </row>
    <row r="3120" spans="1:2" x14ac:dyDescent="0.3">
      <c r="A3120">
        <v>3</v>
      </c>
      <c r="B3120">
        <v>800</v>
      </c>
    </row>
    <row r="3121" spans="1:2" x14ac:dyDescent="0.3">
      <c r="A3121">
        <v>4</v>
      </c>
      <c r="B3121">
        <v>1000</v>
      </c>
    </row>
    <row r="3122" spans="1:2" x14ac:dyDescent="0.3">
      <c r="A3122">
        <v>5</v>
      </c>
      <c r="B3122">
        <v>1200</v>
      </c>
    </row>
    <row r="3123" spans="1:2" x14ac:dyDescent="0.3">
      <c r="A3123">
        <v>6</v>
      </c>
      <c r="B3123">
        <v>1400</v>
      </c>
    </row>
    <row r="3124" spans="1:2" x14ac:dyDescent="0.3">
      <c r="A3124">
        <v>7</v>
      </c>
      <c r="B3124">
        <v>1550</v>
      </c>
    </row>
    <row r="3125" spans="1:2" x14ac:dyDescent="0.3">
      <c r="A3125">
        <v>8</v>
      </c>
      <c r="B3125">
        <v>1700</v>
      </c>
    </row>
    <row r="3126" spans="1:2" x14ac:dyDescent="0.3">
      <c r="A3126">
        <v>9</v>
      </c>
      <c r="B3126">
        <v>1800</v>
      </c>
    </row>
    <row r="3127" spans="1:2" x14ac:dyDescent="0.3">
      <c r="A3127">
        <v>10</v>
      </c>
      <c r="B3127">
        <v>2000</v>
      </c>
    </row>
    <row r="3128" spans="1:2" x14ac:dyDescent="0.3">
      <c r="A3128">
        <v>11</v>
      </c>
      <c r="B3128">
        <v>2200</v>
      </c>
    </row>
    <row r="3129" spans="1:2" x14ac:dyDescent="0.3">
      <c r="A3129">
        <v>12</v>
      </c>
      <c r="B3129">
        <v>2400</v>
      </c>
    </row>
    <row r="3130" spans="1:2" x14ac:dyDescent="0.3">
      <c r="A3130">
        <v>13</v>
      </c>
      <c r="B3130">
        <v>2600</v>
      </c>
    </row>
    <row r="3131" spans="1:2" x14ac:dyDescent="0.3">
      <c r="A3131">
        <v>14</v>
      </c>
      <c r="B3131">
        <v>2800</v>
      </c>
    </row>
    <row r="3132" spans="1:2" x14ac:dyDescent="0.3">
      <c r="A3132">
        <v>15</v>
      </c>
      <c r="B3132">
        <v>2900</v>
      </c>
    </row>
    <row r="3133" spans="1:2" x14ac:dyDescent="0.3">
      <c r="A3133">
        <v>16</v>
      </c>
      <c r="B3133">
        <v>3000</v>
      </c>
    </row>
    <row r="3134" spans="1:2" x14ac:dyDescent="0.3">
      <c r="A3134">
        <v>17</v>
      </c>
      <c r="B3134">
        <v>3200</v>
      </c>
    </row>
    <row r="3135" spans="1:2" x14ac:dyDescent="0.3">
      <c r="A3135">
        <v>18</v>
      </c>
      <c r="B3135">
        <v>3300</v>
      </c>
    </row>
    <row r="3136" spans="1:2" x14ac:dyDescent="0.3">
      <c r="A3136">
        <v>19</v>
      </c>
      <c r="B3136">
        <v>3500</v>
      </c>
    </row>
    <row r="3138" spans="1:2" x14ac:dyDescent="0.3">
      <c r="A3138" t="s">
        <v>350</v>
      </c>
      <c r="B3138" t="s">
        <v>318</v>
      </c>
    </row>
    <row r="3139" spans="1:2" x14ac:dyDescent="0.3">
      <c r="A3139" t="s">
        <v>3</v>
      </c>
      <c r="B3139" t="s">
        <v>16</v>
      </c>
    </row>
    <row r="3140" spans="1:2" x14ac:dyDescent="0.3">
      <c r="A3140">
        <v>1</v>
      </c>
      <c r="B3140">
        <v>0</v>
      </c>
    </row>
    <row r="3141" spans="1:2" x14ac:dyDescent="0.3">
      <c r="A3141">
        <v>2</v>
      </c>
      <c r="B3141">
        <v>9.9864130000000007</v>
      </c>
    </row>
    <row r="3142" spans="1:2" x14ac:dyDescent="0.3">
      <c r="A3142">
        <v>3</v>
      </c>
      <c r="B3142">
        <v>19.972826000000001</v>
      </c>
    </row>
    <row r="3143" spans="1:2" x14ac:dyDescent="0.3">
      <c r="A3143">
        <v>4</v>
      </c>
      <c r="B3143">
        <v>30.027175</v>
      </c>
    </row>
    <row r="3144" spans="1:2" x14ac:dyDescent="0.3">
      <c r="A3144">
        <v>5</v>
      </c>
      <c r="B3144">
        <v>40.013587999999999</v>
      </c>
    </row>
    <row r="3145" spans="1:2" x14ac:dyDescent="0.3">
      <c r="A3145">
        <v>6</v>
      </c>
      <c r="B3145">
        <v>55.027175</v>
      </c>
    </row>
    <row r="3146" spans="1:2" x14ac:dyDescent="0.3">
      <c r="A3146">
        <v>7</v>
      </c>
      <c r="B3146">
        <v>65.013587999999999</v>
      </c>
    </row>
    <row r="3147" spans="1:2" x14ac:dyDescent="0.3">
      <c r="A3147">
        <v>8</v>
      </c>
      <c r="B3147">
        <v>75.000001999999995</v>
      </c>
    </row>
    <row r="3148" spans="1:2" x14ac:dyDescent="0.3">
      <c r="A3148">
        <v>9</v>
      </c>
      <c r="B3148">
        <v>84.986414999999994</v>
      </c>
    </row>
    <row r="3149" spans="1:2" x14ac:dyDescent="0.3">
      <c r="A3149">
        <v>10</v>
      </c>
      <c r="B3149">
        <v>94.972828000000007</v>
      </c>
    </row>
    <row r="3150" spans="1:2" x14ac:dyDescent="0.3">
      <c r="A3150">
        <v>11</v>
      </c>
      <c r="B3150">
        <v>109.98641499999999</v>
      </c>
    </row>
    <row r="3151" spans="1:2" x14ac:dyDescent="0.3">
      <c r="A3151">
        <v>12</v>
      </c>
      <c r="B3151">
        <v>119.972829</v>
      </c>
    </row>
    <row r="3152" spans="1:2" x14ac:dyDescent="0.3">
      <c r="A3152">
        <v>13</v>
      </c>
      <c r="B3152">
        <v>125.00000300000001</v>
      </c>
    </row>
    <row r="3153" spans="1:17" x14ac:dyDescent="0.3">
      <c r="A3153">
        <v>14</v>
      </c>
      <c r="B3153">
        <v>130.02717699999999</v>
      </c>
    </row>
    <row r="3154" spans="1:17" x14ac:dyDescent="0.3">
      <c r="A3154">
        <v>15</v>
      </c>
      <c r="B3154">
        <v>134.98641599999999</v>
      </c>
    </row>
    <row r="3155" spans="1:17" x14ac:dyDescent="0.3">
      <c r="A3155">
        <v>16</v>
      </c>
      <c r="B3155">
        <v>140.01358999999999</v>
      </c>
    </row>
    <row r="3157" spans="1:17" x14ac:dyDescent="0.3">
      <c r="A3157" t="s">
        <v>1216</v>
      </c>
      <c r="B3157" t="s">
        <v>1214</v>
      </c>
    </row>
    <row r="3158" spans="1:17" x14ac:dyDescent="0.3">
      <c r="B3158" t="s">
        <v>26</v>
      </c>
    </row>
    <row r="3159" spans="1:17" x14ac:dyDescent="0.3">
      <c r="A3159" t="s">
        <v>22</v>
      </c>
      <c r="B3159">
        <v>0</v>
      </c>
      <c r="C3159">
        <v>10</v>
      </c>
      <c r="D3159">
        <v>20</v>
      </c>
      <c r="E3159">
        <v>30</v>
      </c>
      <c r="F3159">
        <v>40</v>
      </c>
      <c r="G3159">
        <v>55</v>
      </c>
      <c r="H3159">
        <v>65</v>
      </c>
      <c r="I3159">
        <v>75</v>
      </c>
      <c r="J3159">
        <v>85</v>
      </c>
      <c r="K3159">
        <v>95</v>
      </c>
      <c r="L3159">
        <v>110</v>
      </c>
      <c r="M3159">
        <v>120</v>
      </c>
      <c r="N3159">
        <v>125</v>
      </c>
      <c r="O3159">
        <v>130</v>
      </c>
      <c r="P3159">
        <v>135</v>
      </c>
      <c r="Q3159">
        <v>140</v>
      </c>
    </row>
    <row r="3160" spans="1:17" x14ac:dyDescent="0.3">
      <c r="A3160">
        <v>620</v>
      </c>
      <c r="B3160">
        <v>0</v>
      </c>
      <c r="C3160">
        <v>0</v>
      </c>
      <c r="D3160">
        <v>0</v>
      </c>
      <c r="E3160">
        <v>0</v>
      </c>
      <c r="F3160">
        <v>0</v>
      </c>
      <c r="G3160">
        <v>0</v>
      </c>
      <c r="H3160">
        <v>0</v>
      </c>
      <c r="I3160">
        <v>0</v>
      </c>
      <c r="J3160">
        <v>0</v>
      </c>
      <c r="K3160">
        <v>0</v>
      </c>
      <c r="L3160">
        <v>0</v>
      </c>
      <c r="M3160">
        <v>0</v>
      </c>
      <c r="N3160">
        <v>0</v>
      </c>
      <c r="O3160">
        <v>0</v>
      </c>
      <c r="P3160">
        <v>0</v>
      </c>
      <c r="Q3160">
        <v>0</v>
      </c>
    </row>
    <row r="3161" spans="1:17" x14ac:dyDescent="0.3">
      <c r="A3161">
        <v>650</v>
      </c>
      <c r="B3161">
        <v>7.96875</v>
      </c>
      <c r="C3161">
        <v>7.96875</v>
      </c>
      <c r="D3161">
        <v>7.96875</v>
      </c>
      <c r="E3161">
        <v>7.96875</v>
      </c>
      <c r="F3161">
        <v>7.96875</v>
      </c>
      <c r="G3161">
        <v>7.96875</v>
      </c>
      <c r="H3161">
        <v>7.96875</v>
      </c>
      <c r="I3161">
        <v>7.96875</v>
      </c>
      <c r="J3161">
        <v>0</v>
      </c>
      <c r="K3161">
        <v>0</v>
      </c>
      <c r="L3161">
        <v>0</v>
      </c>
      <c r="M3161">
        <v>0</v>
      </c>
      <c r="N3161">
        <v>0</v>
      </c>
      <c r="O3161">
        <v>0</v>
      </c>
      <c r="P3161">
        <v>0</v>
      </c>
      <c r="Q3161">
        <v>0</v>
      </c>
    </row>
    <row r="3162" spans="1:17" x14ac:dyDescent="0.3">
      <c r="A3162">
        <v>800</v>
      </c>
      <c r="B3162">
        <v>7.96875</v>
      </c>
      <c r="C3162">
        <v>7.96875</v>
      </c>
      <c r="D3162">
        <v>7.96875</v>
      </c>
      <c r="E3162">
        <v>7.96875</v>
      </c>
      <c r="F3162">
        <v>7.96875</v>
      </c>
      <c r="G3162">
        <v>7.96875</v>
      </c>
      <c r="H3162">
        <v>7.96875</v>
      </c>
      <c r="I3162">
        <v>7.96875</v>
      </c>
      <c r="J3162">
        <v>0</v>
      </c>
      <c r="K3162">
        <v>0</v>
      </c>
      <c r="L3162">
        <v>0</v>
      </c>
      <c r="M3162">
        <v>0</v>
      </c>
      <c r="N3162">
        <v>0</v>
      </c>
      <c r="O3162">
        <v>0</v>
      </c>
      <c r="P3162">
        <v>0</v>
      </c>
      <c r="Q3162">
        <v>0</v>
      </c>
    </row>
    <row r="3163" spans="1:17" x14ac:dyDescent="0.3">
      <c r="A3163">
        <v>1000</v>
      </c>
      <c r="B3163">
        <v>11.015625</v>
      </c>
      <c r="C3163">
        <v>11.015625</v>
      </c>
      <c r="D3163">
        <v>11.015625</v>
      </c>
      <c r="E3163">
        <v>11.015625</v>
      </c>
      <c r="F3163">
        <v>11.015625</v>
      </c>
      <c r="G3163">
        <v>11.015625</v>
      </c>
      <c r="H3163">
        <v>11.015625</v>
      </c>
      <c r="I3163">
        <v>11.015625</v>
      </c>
      <c r="J3163">
        <v>0</v>
      </c>
      <c r="K3163">
        <v>0</v>
      </c>
      <c r="L3163">
        <v>0</v>
      </c>
      <c r="M3163">
        <v>0</v>
      </c>
      <c r="N3163">
        <v>0</v>
      </c>
      <c r="O3163">
        <v>0</v>
      </c>
      <c r="P3163">
        <v>0</v>
      </c>
      <c r="Q3163">
        <v>0</v>
      </c>
    </row>
    <row r="3164" spans="1:17" x14ac:dyDescent="0.3">
      <c r="A3164">
        <v>1200</v>
      </c>
      <c r="B3164">
        <v>13.476563000000001</v>
      </c>
      <c r="C3164">
        <v>13.476563000000001</v>
      </c>
      <c r="D3164">
        <v>13.476563000000001</v>
      </c>
      <c r="E3164">
        <v>13.476563000000001</v>
      </c>
      <c r="F3164">
        <v>13.476563000000001</v>
      </c>
      <c r="G3164">
        <v>13.476563000000001</v>
      </c>
      <c r="H3164">
        <v>13.476563000000001</v>
      </c>
      <c r="I3164">
        <v>13.476563000000001</v>
      </c>
      <c r="J3164">
        <v>0</v>
      </c>
      <c r="K3164">
        <v>0</v>
      </c>
      <c r="L3164">
        <v>0</v>
      </c>
      <c r="M3164">
        <v>0</v>
      </c>
      <c r="N3164">
        <v>0</v>
      </c>
      <c r="O3164">
        <v>0</v>
      </c>
      <c r="P3164">
        <v>0</v>
      </c>
      <c r="Q3164">
        <v>0</v>
      </c>
    </row>
    <row r="3165" spans="1:17" x14ac:dyDescent="0.3">
      <c r="A3165">
        <v>1400</v>
      </c>
      <c r="B3165">
        <v>14.0625</v>
      </c>
      <c r="C3165">
        <v>14.0625</v>
      </c>
      <c r="D3165">
        <v>14.0625</v>
      </c>
      <c r="E3165">
        <v>14.0625</v>
      </c>
      <c r="F3165">
        <v>14.0625</v>
      </c>
      <c r="G3165">
        <v>14.0625</v>
      </c>
      <c r="H3165">
        <v>14.0625</v>
      </c>
      <c r="I3165">
        <v>14.0625</v>
      </c>
      <c r="J3165">
        <v>0</v>
      </c>
      <c r="K3165">
        <v>0</v>
      </c>
      <c r="L3165">
        <v>0</v>
      </c>
      <c r="M3165">
        <v>0</v>
      </c>
      <c r="N3165">
        <v>0</v>
      </c>
      <c r="O3165">
        <v>0</v>
      </c>
      <c r="P3165">
        <v>0</v>
      </c>
      <c r="Q3165">
        <v>0</v>
      </c>
    </row>
    <row r="3166" spans="1:17" x14ac:dyDescent="0.3">
      <c r="A3166">
        <v>1550</v>
      </c>
      <c r="B3166">
        <v>14.648438000000001</v>
      </c>
      <c r="C3166">
        <v>14.648438000000001</v>
      </c>
      <c r="D3166">
        <v>14.648438000000001</v>
      </c>
      <c r="E3166">
        <v>14.648438000000001</v>
      </c>
      <c r="F3166">
        <v>14.648438000000001</v>
      </c>
      <c r="G3166">
        <v>14.648438000000001</v>
      </c>
      <c r="H3166">
        <v>14.648438000000001</v>
      </c>
      <c r="I3166">
        <v>14.648438000000001</v>
      </c>
      <c r="J3166">
        <v>0</v>
      </c>
      <c r="K3166">
        <v>0</v>
      </c>
      <c r="L3166">
        <v>0</v>
      </c>
      <c r="M3166">
        <v>0</v>
      </c>
      <c r="N3166">
        <v>0</v>
      </c>
      <c r="O3166">
        <v>0</v>
      </c>
      <c r="P3166">
        <v>0</v>
      </c>
      <c r="Q3166">
        <v>0</v>
      </c>
    </row>
    <row r="3167" spans="1:17" x14ac:dyDescent="0.3">
      <c r="A3167">
        <v>1700</v>
      </c>
      <c r="B3167">
        <v>15.234375</v>
      </c>
      <c r="C3167">
        <v>15.234375</v>
      </c>
      <c r="D3167">
        <v>15.234375</v>
      </c>
      <c r="E3167">
        <v>15.234375</v>
      </c>
      <c r="F3167">
        <v>15.234375</v>
      </c>
      <c r="G3167">
        <v>15.234375</v>
      </c>
      <c r="H3167">
        <v>15.234375</v>
      </c>
      <c r="I3167">
        <v>15.234375</v>
      </c>
      <c r="J3167">
        <v>0</v>
      </c>
      <c r="K3167">
        <v>0</v>
      </c>
      <c r="L3167">
        <v>0</v>
      </c>
      <c r="M3167">
        <v>0</v>
      </c>
      <c r="N3167">
        <v>0</v>
      </c>
      <c r="O3167">
        <v>0</v>
      </c>
      <c r="P3167">
        <v>0</v>
      </c>
      <c r="Q3167">
        <v>0</v>
      </c>
    </row>
    <row r="3168" spans="1:17" x14ac:dyDescent="0.3">
      <c r="A3168">
        <v>1800</v>
      </c>
      <c r="B3168">
        <v>15.46875</v>
      </c>
      <c r="C3168">
        <v>15.46875</v>
      </c>
      <c r="D3168">
        <v>15.46875</v>
      </c>
      <c r="E3168">
        <v>15.46875</v>
      </c>
      <c r="F3168">
        <v>15.46875</v>
      </c>
      <c r="G3168">
        <v>15.46875</v>
      </c>
      <c r="H3168">
        <v>15.46875</v>
      </c>
      <c r="I3168">
        <v>15.46875</v>
      </c>
      <c r="J3168">
        <v>0</v>
      </c>
      <c r="K3168">
        <v>0</v>
      </c>
      <c r="L3168">
        <v>0</v>
      </c>
      <c r="M3168">
        <v>0</v>
      </c>
      <c r="N3168">
        <v>0</v>
      </c>
      <c r="O3168">
        <v>0</v>
      </c>
      <c r="P3168">
        <v>0</v>
      </c>
      <c r="Q3168">
        <v>0</v>
      </c>
    </row>
    <row r="3169" spans="1:17" x14ac:dyDescent="0.3">
      <c r="A3169">
        <v>2000</v>
      </c>
      <c r="B3169">
        <v>15.46875</v>
      </c>
      <c r="C3169">
        <v>15.46875</v>
      </c>
      <c r="D3169">
        <v>15.46875</v>
      </c>
      <c r="E3169">
        <v>15.46875</v>
      </c>
      <c r="F3169">
        <v>15.46875</v>
      </c>
      <c r="G3169">
        <v>15.46875</v>
      </c>
      <c r="H3169">
        <v>15.46875</v>
      </c>
      <c r="I3169">
        <v>15.46875</v>
      </c>
      <c r="J3169">
        <v>0</v>
      </c>
      <c r="K3169">
        <v>0</v>
      </c>
      <c r="L3169">
        <v>0</v>
      </c>
      <c r="M3169">
        <v>0</v>
      </c>
      <c r="N3169">
        <v>0</v>
      </c>
      <c r="O3169">
        <v>0</v>
      </c>
      <c r="P3169">
        <v>0</v>
      </c>
      <c r="Q3169">
        <v>0</v>
      </c>
    </row>
    <row r="3170" spans="1:17" x14ac:dyDescent="0.3">
      <c r="A3170">
        <v>2200</v>
      </c>
      <c r="B3170">
        <v>15.46875</v>
      </c>
      <c r="C3170">
        <v>15.46875</v>
      </c>
      <c r="D3170">
        <v>15.46875</v>
      </c>
      <c r="E3170">
        <v>15.46875</v>
      </c>
      <c r="F3170">
        <v>15.46875</v>
      </c>
      <c r="G3170">
        <v>15.46875</v>
      </c>
      <c r="H3170">
        <v>15.46875</v>
      </c>
      <c r="I3170">
        <v>0</v>
      </c>
      <c r="J3170">
        <v>0</v>
      </c>
      <c r="K3170">
        <v>0</v>
      </c>
      <c r="L3170">
        <v>0</v>
      </c>
      <c r="M3170">
        <v>0</v>
      </c>
      <c r="N3170">
        <v>0</v>
      </c>
      <c r="O3170">
        <v>0</v>
      </c>
      <c r="P3170">
        <v>0</v>
      </c>
      <c r="Q3170">
        <v>0</v>
      </c>
    </row>
    <row r="3171" spans="1:17" x14ac:dyDescent="0.3">
      <c r="A3171">
        <v>2400</v>
      </c>
      <c r="B3171">
        <v>15.46875</v>
      </c>
      <c r="C3171">
        <v>15.46875</v>
      </c>
      <c r="D3171">
        <v>15.46875</v>
      </c>
      <c r="E3171">
        <v>15.46875</v>
      </c>
      <c r="F3171">
        <v>15.46875</v>
      </c>
      <c r="G3171">
        <v>15.46875</v>
      </c>
      <c r="H3171">
        <v>15.46875</v>
      </c>
      <c r="I3171">
        <v>7.96875</v>
      </c>
      <c r="J3171">
        <v>7.96875</v>
      </c>
      <c r="K3171">
        <v>7.96875</v>
      </c>
      <c r="L3171">
        <v>7.96875</v>
      </c>
      <c r="M3171">
        <v>7.96875</v>
      </c>
      <c r="N3171">
        <v>7.03125</v>
      </c>
      <c r="O3171">
        <v>7.96875</v>
      </c>
      <c r="P3171">
        <v>9.0234380000000005</v>
      </c>
      <c r="Q3171">
        <v>9.0234380000000005</v>
      </c>
    </row>
    <row r="3172" spans="1:17" x14ac:dyDescent="0.3">
      <c r="A3172">
        <v>2600</v>
      </c>
      <c r="B3172">
        <v>15.46875</v>
      </c>
      <c r="C3172">
        <v>15.46875</v>
      </c>
      <c r="D3172">
        <v>15.46875</v>
      </c>
      <c r="E3172">
        <v>15.46875</v>
      </c>
      <c r="F3172">
        <v>15.46875</v>
      </c>
      <c r="G3172">
        <v>15.46875</v>
      </c>
      <c r="H3172">
        <v>15.46875</v>
      </c>
      <c r="I3172">
        <v>7.96875</v>
      </c>
      <c r="J3172">
        <v>12.539063000000001</v>
      </c>
      <c r="K3172">
        <v>12.539063000000001</v>
      </c>
      <c r="L3172">
        <v>12.539063000000001</v>
      </c>
      <c r="M3172">
        <v>12.539063000000001</v>
      </c>
      <c r="N3172">
        <v>12.539063000000001</v>
      </c>
      <c r="O3172">
        <v>12.539063000000001</v>
      </c>
      <c r="P3172">
        <v>12.539063000000001</v>
      </c>
      <c r="Q3172">
        <v>12.539063000000001</v>
      </c>
    </row>
    <row r="3173" spans="1:17" x14ac:dyDescent="0.3">
      <c r="A3173">
        <v>2800</v>
      </c>
      <c r="B3173">
        <v>0</v>
      </c>
      <c r="C3173">
        <v>1.9921880000000001</v>
      </c>
      <c r="D3173">
        <v>3.984375</v>
      </c>
      <c r="E3173">
        <v>5.9765629999999996</v>
      </c>
      <c r="F3173">
        <v>7.96875</v>
      </c>
      <c r="G3173">
        <v>7.96875</v>
      </c>
      <c r="H3173">
        <v>7.96875</v>
      </c>
      <c r="I3173">
        <v>7.96875</v>
      </c>
      <c r="J3173">
        <v>13.476563000000001</v>
      </c>
      <c r="K3173">
        <v>13.476563000000001</v>
      </c>
      <c r="L3173">
        <v>13.476563000000001</v>
      </c>
      <c r="M3173">
        <v>13.476563000000001</v>
      </c>
      <c r="N3173">
        <v>13.476563000000001</v>
      </c>
      <c r="O3173">
        <v>13.476563000000001</v>
      </c>
      <c r="P3173">
        <v>13.59375</v>
      </c>
      <c r="Q3173">
        <v>14.0625</v>
      </c>
    </row>
    <row r="3174" spans="1:17" x14ac:dyDescent="0.3">
      <c r="A3174">
        <v>2900</v>
      </c>
      <c r="B3174">
        <v>0</v>
      </c>
      <c r="C3174">
        <v>1.9921880000000001</v>
      </c>
      <c r="D3174">
        <v>3.984375</v>
      </c>
      <c r="E3174">
        <v>5.9765629999999996</v>
      </c>
      <c r="F3174">
        <v>7.96875</v>
      </c>
      <c r="G3174">
        <v>7.96875</v>
      </c>
      <c r="H3174">
        <v>7.96875</v>
      </c>
      <c r="I3174">
        <v>7.96875</v>
      </c>
      <c r="J3174">
        <v>13.945313000000001</v>
      </c>
      <c r="K3174">
        <v>13.945313000000001</v>
      </c>
      <c r="L3174">
        <v>13.945313000000001</v>
      </c>
      <c r="M3174">
        <v>13.945313000000001</v>
      </c>
      <c r="N3174">
        <v>13.945313000000001</v>
      </c>
      <c r="O3174">
        <v>14.0625</v>
      </c>
      <c r="P3174">
        <v>14.414063000000001</v>
      </c>
      <c r="Q3174">
        <v>14.882813000000001</v>
      </c>
    </row>
    <row r="3175" spans="1:17" x14ac:dyDescent="0.3">
      <c r="A3175">
        <v>3000</v>
      </c>
      <c r="B3175">
        <v>0</v>
      </c>
      <c r="C3175">
        <v>0</v>
      </c>
      <c r="D3175">
        <v>0</v>
      </c>
      <c r="E3175">
        <v>0</v>
      </c>
      <c r="F3175">
        <v>0</v>
      </c>
      <c r="G3175">
        <v>0</v>
      </c>
      <c r="H3175">
        <v>0</v>
      </c>
      <c r="I3175">
        <v>0</v>
      </c>
      <c r="J3175">
        <v>14.414063000000001</v>
      </c>
      <c r="K3175">
        <v>14.414063000000001</v>
      </c>
      <c r="L3175">
        <v>14.414063000000001</v>
      </c>
      <c r="M3175">
        <v>14.414063000000001</v>
      </c>
      <c r="N3175">
        <v>14.414063000000001</v>
      </c>
      <c r="O3175">
        <v>14.414063000000001</v>
      </c>
      <c r="P3175">
        <v>14.414063000000001</v>
      </c>
      <c r="Q3175">
        <v>14.414063000000001</v>
      </c>
    </row>
    <row r="3176" spans="1:17" x14ac:dyDescent="0.3">
      <c r="A3176">
        <v>3200</v>
      </c>
      <c r="B3176">
        <v>0</v>
      </c>
      <c r="C3176">
        <v>0</v>
      </c>
      <c r="D3176">
        <v>0</v>
      </c>
      <c r="E3176">
        <v>0</v>
      </c>
      <c r="F3176">
        <v>0</v>
      </c>
      <c r="G3176">
        <v>0</v>
      </c>
      <c r="H3176">
        <v>0</v>
      </c>
      <c r="I3176">
        <v>0</v>
      </c>
      <c r="J3176">
        <v>15.46875</v>
      </c>
      <c r="K3176">
        <v>15.46875</v>
      </c>
      <c r="L3176">
        <v>15.46875</v>
      </c>
      <c r="M3176">
        <v>15.46875</v>
      </c>
      <c r="N3176">
        <v>15.46875</v>
      </c>
      <c r="O3176">
        <v>15.46875</v>
      </c>
      <c r="P3176">
        <v>15.46875</v>
      </c>
      <c r="Q3176">
        <v>15.46875</v>
      </c>
    </row>
    <row r="3177" spans="1:17" x14ac:dyDescent="0.3">
      <c r="A3177">
        <v>3300</v>
      </c>
      <c r="B3177">
        <v>0</v>
      </c>
      <c r="C3177">
        <v>0</v>
      </c>
      <c r="D3177">
        <v>0</v>
      </c>
      <c r="E3177">
        <v>0</v>
      </c>
      <c r="F3177">
        <v>0</v>
      </c>
      <c r="G3177">
        <v>0</v>
      </c>
      <c r="H3177">
        <v>0</v>
      </c>
      <c r="I3177">
        <v>0</v>
      </c>
      <c r="J3177">
        <v>15.9375</v>
      </c>
      <c r="K3177">
        <v>15.9375</v>
      </c>
      <c r="L3177">
        <v>15.9375</v>
      </c>
      <c r="M3177">
        <v>15.9375</v>
      </c>
      <c r="N3177">
        <v>15.9375</v>
      </c>
      <c r="O3177">
        <v>15.9375</v>
      </c>
      <c r="P3177">
        <v>15.9375</v>
      </c>
      <c r="Q3177">
        <v>15.9375</v>
      </c>
    </row>
    <row r="3178" spans="1:17" x14ac:dyDescent="0.3">
      <c r="A3178">
        <v>3500</v>
      </c>
      <c r="B3178">
        <v>0</v>
      </c>
      <c r="C3178">
        <v>0</v>
      </c>
      <c r="D3178">
        <v>0</v>
      </c>
      <c r="E3178">
        <v>0</v>
      </c>
      <c r="F3178">
        <v>0</v>
      </c>
      <c r="G3178">
        <v>0</v>
      </c>
      <c r="H3178">
        <v>0</v>
      </c>
      <c r="I3178">
        <v>0</v>
      </c>
      <c r="J3178">
        <v>16.757812999999999</v>
      </c>
      <c r="K3178">
        <v>16.757812999999999</v>
      </c>
      <c r="L3178">
        <v>16.757812999999999</v>
      </c>
      <c r="M3178">
        <v>16.757812999999999</v>
      </c>
      <c r="N3178">
        <v>16.757812999999999</v>
      </c>
      <c r="O3178">
        <v>16.757812999999999</v>
      </c>
      <c r="P3178">
        <v>16.757812999999999</v>
      </c>
      <c r="Q3178">
        <v>16.757812999999999</v>
      </c>
    </row>
    <row r="3180" spans="1:17" x14ac:dyDescent="0.3">
      <c r="A3180" t="s">
        <v>1217</v>
      </c>
      <c r="B3180" t="s">
        <v>1207</v>
      </c>
    </row>
    <row r="3181" spans="1:17" x14ac:dyDescent="0.3">
      <c r="B3181" t="s">
        <v>26</v>
      </c>
    </row>
    <row r="3182" spans="1:17" x14ac:dyDescent="0.3">
      <c r="A3182" t="s">
        <v>22</v>
      </c>
      <c r="B3182">
        <v>0</v>
      </c>
      <c r="C3182">
        <v>10</v>
      </c>
      <c r="D3182">
        <v>20</v>
      </c>
      <c r="E3182">
        <v>30</v>
      </c>
      <c r="F3182">
        <v>40</v>
      </c>
      <c r="G3182">
        <v>55</v>
      </c>
      <c r="H3182">
        <v>65</v>
      </c>
      <c r="I3182">
        <v>75</v>
      </c>
      <c r="J3182">
        <v>85</v>
      </c>
      <c r="K3182">
        <v>95</v>
      </c>
      <c r="L3182">
        <v>110</v>
      </c>
      <c r="M3182">
        <v>120</v>
      </c>
      <c r="N3182">
        <v>125</v>
      </c>
      <c r="O3182">
        <v>130</v>
      </c>
      <c r="P3182">
        <v>135</v>
      </c>
      <c r="Q3182">
        <v>140</v>
      </c>
    </row>
    <row r="3183" spans="1:17" x14ac:dyDescent="0.3">
      <c r="A3183">
        <v>620</v>
      </c>
      <c r="B3183">
        <v>0</v>
      </c>
      <c r="C3183">
        <v>0</v>
      </c>
      <c r="D3183">
        <v>0</v>
      </c>
      <c r="E3183">
        <v>0</v>
      </c>
      <c r="F3183">
        <v>0</v>
      </c>
      <c r="G3183">
        <v>0</v>
      </c>
      <c r="H3183">
        <v>0</v>
      </c>
      <c r="I3183">
        <v>0</v>
      </c>
      <c r="J3183">
        <v>0</v>
      </c>
      <c r="K3183">
        <v>0</v>
      </c>
      <c r="L3183">
        <v>0</v>
      </c>
      <c r="M3183">
        <v>0</v>
      </c>
      <c r="N3183">
        <v>0</v>
      </c>
      <c r="O3183">
        <v>0</v>
      </c>
      <c r="P3183">
        <v>0</v>
      </c>
      <c r="Q3183">
        <v>0</v>
      </c>
    </row>
    <row r="3184" spans="1:17" x14ac:dyDescent="0.3">
      <c r="A3184">
        <v>650</v>
      </c>
      <c r="B3184">
        <v>7.96875</v>
      </c>
      <c r="C3184">
        <v>7.96875</v>
      </c>
      <c r="D3184">
        <v>7.96875</v>
      </c>
      <c r="E3184">
        <v>7.96875</v>
      </c>
      <c r="F3184">
        <v>7.96875</v>
      </c>
      <c r="G3184">
        <v>7.96875</v>
      </c>
      <c r="H3184">
        <v>7.96875</v>
      </c>
      <c r="I3184">
        <v>7.96875</v>
      </c>
      <c r="J3184">
        <v>7.96875</v>
      </c>
      <c r="K3184">
        <v>7.96875</v>
      </c>
      <c r="L3184">
        <v>7.96875</v>
      </c>
      <c r="M3184">
        <v>7.96875</v>
      </c>
      <c r="N3184">
        <v>7.96875</v>
      </c>
      <c r="O3184">
        <v>7.96875</v>
      </c>
      <c r="P3184">
        <v>7.96875</v>
      </c>
      <c r="Q3184">
        <v>7.96875</v>
      </c>
    </row>
    <row r="3185" spans="1:17" x14ac:dyDescent="0.3">
      <c r="A3185">
        <v>800</v>
      </c>
      <c r="B3185">
        <v>7.96875</v>
      </c>
      <c r="C3185">
        <v>7.96875</v>
      </c>
      <c r="D3185">
        <v>7.96875</v>
      </c>
      <c r="E3185">
        <v>7.96875</v>
      </c>
      <c r="F3185">
        <v>7.96875</v>
      </c>
      <c r="G3185">
        <v>7.96875</v>
      </c>
      <c r="H3185">
        <v>7.96875</v>
      </c>
      <c r="I3185">
        <v>7.96875</v>
      </c>
      <c r="J3185">
        <v>7.96875</v>
      </c>
      <c r="K3185">
        <v>7.96875</v>
      </c>
      <c r="L3185">
        <v>7.96875</v>
      </c>
      <c r="M3185">
        <v>7.96875</v>
      </c>
      <c r="N3185">
        <v>7.96875</v>
      </c>
      <c r="O3185">
        <v>7.96875</v>
      </c>
      <c r="P3185">
        <v>7.96875</v>
      </c>
      <c r="Q3185">
        <v>7.96875</v>
      </c>
    </row>
    <row r="3186" spans="1:17" x14ac:dyDescent="0.3">
      <c r="A3186">
        <v>1000</v>
      </c>
      <c r="B3186">
        <v>11.015625</v>
      </c>
      <c r="C3186">
        <v>11.015625</v>
      </c>
      <c r="D3186">
        <v>11.015625</v>
      </c>
      <c r="E3186">
        <v>11.015625</v>
      </c>
      <c r="F3186">
        <v>11.015625</v>
      </c>
      <c r="G3186">
        <v>11.015625</v>
      </c>
      <c r="H3186">
        <v>11.015625</v>
      </c>
      <c r="I3186">
        <v>11.015625</v>
      </c>
      <c r="J3186">
        <v>11.015625</v>
      </c>
      <c r="K3186">
        <v>11.015625</v>
      </c>
      <c r="L3186">
        <v>11.015625</v>
      </c>
      <c r="M3186">
        <v>11.015625</v>
      </c>
      <c r="N3186">
        <v>11.015625</v>
      </c>
      <c r="O3186">
        <v>11.015625</v>
      </c>
      <c r="P3186">
        <v>11.015625</v>
      </c>
      <c r="Q3186">
        <v>11.015625</v>
      </c>
    </row>
    <row r="3187" spans="1:17" x14ac:dyDescent="0.3">
      <c r="A3187">
        <v>1200</v>
      </c>
      <c r="B3187">
        <v>13.476563000000001</v>
      </c>
      <c r="C3187">
        <v>13.476563000000001</v>
      </c>
      <c r="D3187">
        <v>13.476563000000001</v>
      </c>
      <c r="E3187">
        <v>13.476563000000001</v>
      </c>
      <c r="F3187">
        <v>13.476563000000001</v>
      </c>
      <c r="G3187">
        <v>13.476563000000001</v>
      </c>
      <c r="H3187">
        <v>13.476563000000001</v>
      </c>
      <c r="I3187">
        <v>13.476563000000001</v>
      </c>
      <c r="J3187">
        <v>13.476563000000001</v>
      </c>
      <c r="K3187">
        <v>13.476563000000001</v>
      </c>
      <c r="L3187">
        <v>13.476563000000001</v>
      </c>
      <c r="M3187">
        <v>13.476563000000001</v>
      </c>
      <c r="N3187">
        <v>13.476563000000001</v>
      </c>
      <c r="O3187">
        <v>13.476563000000001</v>
      </c>
      <c r="P3187">
        <v>13.476563000000001</v>
      </c>
      <c r="Q3187">
        <v>13.476563000000001</v>
      </c>
    </row>
    <row r="3188" spans="1:17" x14ac:dyDescent="0.3">
      <c r="A3188">
        <v>1400</v>
      </c>
      <c r="B3188">
        <v>14.0625</v>
      </c>
      <c r="C3188">
        <v>14.0625</v>
      </c>
      <c r="D3188">
        <v>14.0625</v>
      </c>
      <c r="E3188">
        <v>14.0625</v>
      </c>
      <c r="F3188">
        <v>14.0625</v>
      </c>
      <c r="G3188">
        <v>14.0625</v>
      </c>
      <c r="H3188">
        <v>14.0625</v>
      </c>
      <c r="I3188">
        <v>14.0625</v>
      </c>
      <c r="J3188">
        <v>14.0625</v>
      </c>
      <c r="K3188">
        <v>14.0625</v>
      </c>
      <c r="L3188">
        <v>14.0625</v>
      </c>
      <c r="M3188">
        <v>14.0625</v>
      </c>
      <c r="N3188">
        <v>14.0625</v>
      </c>
      <c r="O3188">
        <v>14.0625</v>
      </c>
      <c r="P3188">
        <v>14.0625</v>
      </c>
      <c r="Q3188">
        <v>14.0625</v>
      </c>
    </row>
    <row r="3189" spans="1:17" x14ac:dyDescent="0.3">
      <c r="A3189">
        <v>1550</v>
      </c>
      <c r="B3189">
        <v>14.648438000000001</v>
      </c>
      <c r="C3189">
        <v>14.648438000000001</v>
      </c>
      <c r="D3189">
        <v>14.648438000000001</v>
      </c>
      <c r="E3189">
        <v>14.648438000000001</v>
      </c>
      <c r="F3189">
        <v>14.648438000000001</v>
      </c>
      <c r="G3189">
        <v>14.648438000000001</v>
      </c>
      <c r="H3189">
        <v>14.648438000000001</v>
      </c>
      <c r="I3189">
        <v>14.648438000000001</v>
      </c>
      <c r="J3189">
        <v>14.648438000000001</v>
      </c>
      <c r="K3189">
        <v>14.648438000000001</v>
      </c>
      <c r="L3189">
        <v>14.648438000000001</v>
      </c>
      <c r="M3189">
        <v>14.648438000000001</v>
      </c>
      <c r="N3189">
        <v>14.648438000000001</v>
      </c>
      <c r="O3189">
        <v>14.648438000000001</v>
      </c>
      <c r="P3189">
        <v>14.648438000000001</v>
      </c>
      <c r="Q3189">
        <v>14.648438000000001</v>
      </c>
    </row>
    <row r="3190" spans="1:17" x14ac:dyDescent="0.3">
      <c r="A3190">
        <v>1700</v>
      </c>
      <c r="B3190">
        <v>15.234375</v>
      </c>
      <c r="C3190">
        <v>15.234375</v>
      </c>
      <c r="D3190">
        <v>15.234375</v>
      </c>
      <c r="E3190">
        <v>15.234375</v>
      </c>
      <c r="F3190">
        <v>15.234375</v>
      </c>
      <c r="G3190">
        <v>15.234375</v>
      </c>
      <c r="H3190">
        <v>15.234375</v>
      </c>
      <c r="I3190">
        <v>15.234375</v>
      </c>
      <c r="J3190">
        <v>15.234375</v>
      </c>
      <c r="K3190">
        <v>15.234375</v>
      </c>
      <c r="L3190">
        <v>15.234375</v>
      </c>
      <c r="M3190">
        <v>15.234375</v>
      </c>
      <c r="N3190">
        <v>15.234375</v>
      </c>
      <c r="O3190">
        <v>15.234375</v>
      </c>
      <c r="P3190">
        <v>15.234375</v>
      </c>
      <c r="Q3190">
        <v>15.234375</v>
      </c>
    </row>
    <row r="3191" spans="1:17" x14ac:dyDescent="0.3">
      <c r="A3191">
        <v>1800</v>
      </c>
      <c r="B3191">
        <v>15.46875</v>
      </c>
      <c r="C3191">
        <v>15.46875</v>
      </c>
      <c r="D3191">
        <v>15.46875</v>
      </c>
      <c r="E3191">
        <v>15.46875</v>
      </c>
      <c r="F3191">
        <v>15.46875</v>
      </c>
      <c r="G3191">
        <v>15.46875</v>
      </c>
      <c r="H3191">
        <v>15.46875</v>
      </c>
      <c r="I3191">
        <v>15.46875</v>
      </c>
      <c r="J3191">
        <v>15.46875</v>
      </c>
      <c r="K3191">
        <v>15.46875</v>
      </c>
      <c r="L3191">
        <v>15.46875</v>
      </c>
      <c r="M3191">
        <v>15.46875</v>
      </c>
      <c r="N3191">
        <v>15.46875</v>
      </c>
      <c r="O3191">
        <v>15.46875</v>
      </c>
      <c r="P3191">
        <v>15.46875</v>
      </c>
      <c r="Q3191">
        <v>15.46875</v>
      </c>
    </row>
    <row r="3192" spans="1:17" x14ac:dyDescent="0.3">
      <c r="A3192">
        <v>2000</v>
      </c>
      <c r="B3192">
        <v>15.46875</v>
      </c>
      <c r="C3192">
        <v>15.46875</v>
      </c>
      <c r="D3192">
        <v>15.46875</v>
      </c>
      <c r="E3192">
        <v>15.46875</v>
      </c>
      <c r="F3192">
        <v>15.46875</v>
      </c>
      <c r="G3192">
        <v>15.46875</v>
      </c>
      <c r="H3192">
        <v>15.46875</v>
      </c>
      <c r="I3192">
        <v>15.46875</v>
      </c>
      <c r="J3192">
        <v>15.46875</v>
      </c>
      <c r="K3192">
        <v>15.46875</v>
      </c>
      <c r="L3192">
        <v>15.46875</v>
      </c>
      <c r="M3192">
        <v>15.46875</v>
      </c>
      <c r="N3192">
        <v>15.46875</v>
      </c>
      <c r="O3192">
        <v>15.46875</v>
      </c>
      <c r="P3192">
        <v>15.46875</v>
      </c>
      <c r="Q3192">
        <v>15.46875</v>
      </c>
    </row>
    <row r="3193" spans="1:17" x14ac:dyDescent="0.3">
      <c r="A3193">
        <v>2200</v>
      </c>
      <c r="B3193">
        <v>15.46875</v>
      </c>
      <c r="C3193">
        <v>15.46875</v>
      </c>
      <c r="D3193">
        <v>15.46875</v>
      </c>
      <c r="E3193">
        <v>15.46875</v>
      </c>
      <c r="F3193">
        <v>15.46875</v>
      </c>
      <c r="G3193">
        <v>15.46875</v>
      </c>
      <c r="H3193">
        <v>15.46875</v>
      </c>
      <c r="I3193">
        <v>15.46875</v>
      </c>
      <c r="J3193">
        <v>15.46875</v>
      </c>
      <c r="K3193">
        <v>15.46875</v>
      </c>
      <c r="L3193">
        <v>15.46875</v>
      </c>
      <c r="M3193">
        <v>15.46875</v>
      </c>
      <c r="N3193">
        <v>15.46875</v>
      </c>
      <c r="O3193">
        <v>15.46875</v>
      </c>
      <c r="P3193">
        <v>15.46875</v>
      </c>
      <c r="Q3193">
        <v>15.46875</v>
      </c>
    </row>
    <row r="3194" spans="1:17" x14ac:dyDescent="0.3">
      <c r="A3194">
        <v>2400</v>
      </c>
      <c r="B3194">
        <v>15.46875</v>
      </c>
      <c r="C3194">
        <v>15.46875</v>
      </c>
      <c r="D3194">
        <v>15.46875</v>
      </c>
      <c r="E3194">
        <v>15.46875</v>
      </c>
      <c r="F3194">
        <v>15.46875</v>
      </c>
      <c r="G3194">
        <v>15.46875</v>
      </c>
      <c r="H3194">
        <v>15.46875</v>
      </c>
      <c r="I3194">
        <v>7.96875</v>
      </c>
      <c r="J3194">
        <v>7.96875</v>
      </c>
      <c r="K3194">
        <v>7.96875</v>
      </c>
      <c r="L3194">
        <v>7.96875</v>
      </c>
      <c r="M3194">
        <v>7.96875</v>
      </c>
      <c r="N3194">
        <v>7.03125</v>
      </c>
      <c r="O3194">
        <v>7.96875</v>
      </c>
      <c r="P3194">
        <v>9.0234380000000005</v>
      </c>
      <c r="Q3194">
        <v>9.0234380000000005</v>
      </c>
    </row>
    <row r="3195" spans="1:17" x14ac:dyDescent="0.3">
      <c r="A3195">
        <v>2600</v>
      </c>
      <c r="B3195">
        <v>15.46875</v>
      </c>
      <c r="C3195">
        <v>15.46875</v>
      </c>
      <c r="D3195">
        <v>15.46875</v>
      </c>
      <c r="E3195">
        <v>15.46875</v>
      </c>
      <c r="F3195">
        <v>15.46875</v>
      </c>
      <c r="G3195">
        <v>15.46875</v>
      </c>
      <c r="H3195">
        <v>15.46875</v>
      </c>
      <c r="I3195">
        <v>7.96875</v>
      </c>
      <c r="J3195">
        <v>12.539063000000001</v>
      </c>
      <c r="K3195">
        <v>12.539063000000001</v>
      </c>
      <c r="L3195">
        <v>12.539063000000001</v>
      </c>
      <c r="M3195">
        <v>12.539063000000001</v>
      </c>
      <c r="N3195">
        <v>12.539063000000001</v>
      </c>
      <c r="O3195">
        <v>12.539063000000001</v>
      </c>
      <c r="P3195">
        <v>12.539063000000001</v>
      </c>
      <c r="Q3195">
        <v>12.539063000000001</v>
      </c>
    </row>
    <row r="3196" spans="1:17" x14ac:dyDescent="0.3">
      <c r="A3196">
        <v>2800</v>
      </c>
      <c r="B3196">
        <v>0</v>
      </c>
      <c r="C3196">
        <v>1.9921880000000001</v>
      </c>
      <c r="D3196">
        <v>3.984375</v>
      </c>
      <c r="E3196">
        <v>5.9765629999999996</v>
      </c>
      <c r="F3196">
        <v>7.96875</v>
      </c>
      <c r="G3196">
        <v>7.96875</v>
      </c>
      <c r="H3196">
        <v>7.96875</v>
      </c>
      <c r="I3196">
        <v>7.96875</v>
      </c>
      <c r="J3196">
        <v>13.476563000000001</v>
      </c>
      <c r="K3196">
        <v>13.476563000000001</v>
      </c>
      <c r="L3196">
        <v>13.476563000000001</v>
      </c>
      <c r="M3196">
        <v>13.476563000000001</v>
      </c>
      <c r="N3196">
        <v>13.476563000000001</v>
      </c>
      <c r="O3196">
        <v>13.476563000000001</v>
      </c>
      <c r="P3196">
        <v>13.59375</v>
      </c>
      <c r="Q3196">
        <v>14.0625</v>
      </c>
    </row>
    <row r="3197" spans="1:17" x14ac:dyDescent="0.3">
      <c r="A3197">
        <v>2900</v>
      </c>
      <c r="B3197">
        <v>0</v>
      </c>
      <c r="C3197">
        <v>1.9921880000000001</v>
      </c>
      <c r="D3197">
        <v>3.984375</v>
      </c>
      <c r="E3197">
        <v>5.9765629999999996</v>
      </c>
      <c r="F3197">
        <v>7.96875</v>
      </c>
      <c r="G3197">
        <v>7.96875</v>
      </c>
      <c r="H3197">
        <v>7.96875</v>
      </c>
      <c r="I3197">
        <v>7.96875</v>
      </c>
      <c r="J3197">
        <v>13.945313000000001</v>
      </c>
      <c r="K3197">
        <v>13.945313000000001</v>
      </c>
      <c r="L3197">
        <v>13.945313000000001</v>
      </c>
      <c r="M3197">
        <v>13.945313000000001</v>
      </c>
      <c r="N3197">
        <v>13.945313000000001</v>
      </c>
      <c r="O3197">
        <v>14.0625</v>
      </c>
      <c r="P3197">
        <v>14.414063000000001</v>
      </c>
      <c r="Q3197">
        <v>14.882813000000001</v>
      </c>
    </row>
    <row r="3198" spans="1:17" x14ac:dyDescent="0.3">
      <c r="A3198">
        <v>3000</v>
      </c>
      <c r="B3198">
        <v>0</v>
      </c>
      <c r="C3198">
        <v>0</v>
      </c>
      <c r="D3198">
        <v>0</v>
      </c>
      <c r="E3198">
        <v>0</v>
      </c>
      <c r="F3198">
        <v>0</v>
      </c>
      <c r="G3198">
        <v>0</v>
      </c>
      <c r="H3198">
        <v>0</v>
      </c>
      <c r="I3198">
        <v>0</v>
      </c>
      <c r="J3198">
        <v>14.414063000000001</v>
      </c>
      <c r="K3198">
        <v>14.414063000000001</v>
      </c>
      <c r="L3198">
        <v>14.414063000000001</v>
      </c>
      <c r="M3198">
        <v>14.414063000000001</v>
      </c>
      <c r="N3198">
        <v>14.414063000000001</v>
      </c>
      <c r="O3198">
        <v>14.414063000000001</v>
      </c>
      <c r="P3198">
        <v>14.414063000000001</v>
      </c>
      <c r="Q3198">
        <v>14.414063000000001</v>
      </c>
    </row>
    <row r="3199" spans="1:17" x14ac:dyDescent="0.3">
      <c r="A3199">
        <v>3200</v>
      </c>
      <c r="B3199">
        <v>0</v>
      </c>
      <c r="C3199">
        <v>0</v>
      </c>
      <c r="D3199">
        <v>0</v>
      </c>
      <c r="E3199">
        <v>0</v>
      </c>
      <c r="F3199">
        <v>0</v>
      </c>
      <c r="G3199">
        <v>0</v>
      </c>
      <c r="H3199">
        <v>0</v>
      </c>
      <c r="I3199">
        <v>0</v>
      </c>
      <c r="J3199">
        <v>15.46875</v>
      </c>
      <c r="K3199">
        <v>15.46875</v>
      </c>
      <c r="L3199">
        <v>15.46875</v>
      </c>
      <c r="M3199">
        <v>15.46875</v>
      </c>
      <c r="N3199">
        <v>15.46875</v>
      </c>
      <c r="O3199">
        <v>15.46875</v>
      </c>
      <c r="P3199">
        <v>15.46875</v>
      </c>
      <c r="Q3199">
        <v>15.46875</v>
      </c>
    </row>
    <row r="3200" spans="1:17" x14ac:dyDescent="0.3">
      <c r="A3200">
        <v>3300</v>
      </c>
      <c r="B3200">
        <v>0</v>
      </c>
      <c r="C3200">
        <v>0</v>
      </c>
      <c r="D3200">
        <v>0</v>
      </c>
      <c r="E3200">
        <v>0</v>
      </c>
      <c r="F3200">
        <v>0</v>
      </c>
      <c r="G3200">
        <v>0</v>
      </c>
      <c r="H3200">
        <v>0</v>
      </c>
      <c r="I3200">
        <v>0</v>
      </c>
      <c r="J3200">
        <v>15.9375</v>
      </c>
      <c r="K3200">
        <v>15.9375</v>
      </c>
      <c r="L3200">
        <v>15.9375</v>
      </c>
      <c r="M3200">
        <v>15.9375</v>
      </c>
      <c r="N3200">
        <v>15.9375</v>
      </c>
      <c r="O3200">
        <v>15.9375</v>
      </c>
      <c r="P3200">
        <v>15.9375</v>
      </c>
      <c r="Q3200">
        <v>15.9375</v>
      </c>
    </row>
    <row r="3201" spans="1:17" x14ac:dyDescent="0.3">
      <c r="A3201">
        <v>3500</v>
      </c>
      <c r="B3201">
        <v>0</v>
      </c>
      <c r="C3201">
        <v>0</v>
      </c>
      <c r="D3201">
        <v>0</v>
      </c>
      <c r="E3201">
        <v>0</v>
      </c>
      <c r="F3201">
        <v>0</v>
      </c>
      <c r="G3201">
        <v>0</v>
      </c>
      <c r="H3201">
        <v>0</v>
      </c>
      <c r="I3201">
        <v>0</v>
      </c>
      <c r="J3201">
        <v>16.757812999999999</v>
      </c>
      <c r="K3201">
        <v>16.757812999999999</v>
      </c>
      <c r="L3201">
        <v>16.757812999999999</v>
      </c>
      <c r="M3201">
        <v>16.757812999999999</v>
      </c>
      <c r="N3201">
        <v>16.757812999999999</v>
      </c>
      <c r="O3201">
        <v>16.757812999999999</v>
      </c>
      <c r="P3201">
        <v>16.757812999999999</v>
      </c>
      <c r="Q3201">
        <v>16.757812999999999</v>
      </c>
    </row>
    <row r="3203" spans="1:17" x14ac:dyDescent="0.3">
      <c r="A3203" t="s">
        <v>351</v>
      </c>
      <c r="B3203" t="s">
        <v>320</v>
      </c>
    </row>
    <row r="3204" spans="1:17" x14ac:dyDescent="0.3">
      <c r="A3204" t="s">
        <v>3</v>
      </c>
      <c r="B3204" t="s">
        <v>6</v>
      </c>
    </row>
    <row r="3205" spans="1:17" x14ac:dyDescent="0.3">
      <c r="A3205">
        <v>1</v>
      </c>
      <c r="B3205">
        <v>620</v>
      </c>
    </row>
    <row r="3206" spans="1:17" x14ac:dyDescent="0.3">
      <c r="A3206">
        <v>2</v>
      </c>
      <c r="B3206">
        <v>650</v>
      </c>
    </row>
    <row r="3207" spans="1:17" x14ac:dyDescent="0.3">
      <c r="A3207">
        <v>3</v>
      </c>
      <c r="B3207">
        <v>800</v>
      </c>
    </row>
    <row r="3208" spans="1:17" x14ac:dyDescent="0.3">
      <c r="A3208">
        <v>4</v>
      </c>
      <c r="B3208">
        <v>1000</v>
      </c>
    </row>
    <row r="3209" spans="1:17" x14ac:dyDescent="0.3">
      <c r="A3209">
        <v>5</v>
      </c>
      <c r="B3209">
        <v>1200</v>
      </c>
    </row>
    <row r="3210" spans="1:17" x14ac:dyDescent="0.3">
      <c r="A3210">
        <v>6</v>
      </c>
      <c r="B3210">
        <v>1400</v>
      </c>
    </row>
    <row r="3211" spans="1:17" x14ac:dyDescent="0.3">
      <c r="A3211">
        <v>7</v>
      </c>
      <c r="B3211">
        <v>1550</v>
      </c>
    </row>
    <row r="3212" spans="1:17" x14ac:dyDescent="0.3">
      <c r="A3212">
        <v>8</v>
      </c>
      <c r="B3212">
        <v>1700</v>
      </c>
    </row>
    <row r="3213" spans="1:17" x14ac:dyDescent="0.3">
      <c r="A3213">
        <v>9</v>
      </c>
      <c r="B3213">
        <v>1800</v>
      </c>
    </row>
    <row r="3214" spans="1:17" x14ac:dyDescent="0.3">
      <c r="A3214">
        <v>10</v>
      </c>
      <c r="B3214">
        <v>2000</v>
      </c>
    </row>
    <row r="3215" spans="1:17" x14ac:dyDescent="0.3">
      <c r="A3215">
        <v>11</v>
      </c>
      <c r="B3215">
        <v>2200</v>
      </c>
    </row>
    <row r="3216" spans="1:17" x14ac:dyDescent="0.3">
      <c r="A3216">
        <v>12</v>
      </c>
      <c r="B3216">
        <v>2400</v>
      </c>
    </row>
    <row r="3217" spans="1:2" x14ac:dyDescent="0.3">
      <c r="A3217">
        <v>13</v>
      </c>
      <c r="B3217">
        <v>2600</v>
      </c>
    </row>
    <row r="3218" spans="1:2" x14ac:dyDescent="0.3">
      <c r="A3218">
        <v>14</v>
      </c>
      <c r="B3218">
        <v>2800</v>
      </c>
    </row>
    <row r="3219" spans="1:2" x14ac:dyDescent="0.3">
      <c r="A3219">
        <v>15</v>
      </c>
      <c r="B3219">
        <v>2900</v>
      </c>
    </row>
    <row r="3220" spans="1:2" x14ac:dyDescent="0.3">
      <c r="A3220">
        <v>16</v>
      </c>
      <c r="B3220">
        <v>3000</v>
      </c>
    </row>
    <row r="3221" spans="1:2" x14ac:dyDescent="0.3">
      <c r="A3221">
        <v>17</v>
      </c>
      <c r="B3221">
        <v>3200</v>
      </c>
    </row>
    <row r="3222" spans="1:2" x14ac:dyDescent="0.3">
      <c r="A3222">
        <v>18</v>
      </c>
      <c r="B3222">
        <v>3300</v>
      </c>
    </row>
    <row r="3223" spans="1:2" x14ac:dyDescent="0.3">
      <c r="A3223">
        <v>19</v>
      </c>
      <c r="B3223">
        <v>3500</v>
      </c>
    </row>
    <row r="3225" spans="1:2" x14ac:dyDescent="0.3">
      <c r="A3225" t="s">
        <v>352</v>
      </c>
      <c r="B3225" t="s">
        <v>322</v>
      </c>
    </row>
    <row r="3226" spans="1:2" x14ac:dyDescent="0.3">
      <c r="A3226" t="s">
        <v>3</v>
      </c>
      <c r="B3226" t="s">
        <v>16</v>
      </c>
    </row>
    <row r="3227" spans="1:2" x14ac:dyDescent="0.3">
      <c r="A3227">
        <v>1</v>
      </c>
      <c r="B3227">
        <v>0</v>
      </c>
    </row>
    <row r="3228" spans="1:2" x14ac:dyDescent="0.3">
      <c r="A3228">
        <v>2</v>
      </c>
      <c r="B3228">
        <v>9.9864130000000007</v>
      </c>
    </row>
    <row r="3229" spans="1:2" x14ac:dyDescent="0.3">
      <c r="A3229">
        <v>3</v>
      </c>
      <c r="B3229">
        <v>19.972826000000001</v>
      </c>
    </row>
    <row r="3230" spans="1:2" x14ac:dyDescent="0.3">
      <c r="A3230">
        <v>4</v>
      </c>
      <c r="B3230">
        <v>30.027175</v>
      </c>
    </row>
    <row r="3231" spans="1:2" x14ac:dyDescent="0.3">
      <c r="A3231">
        <v>5</v>
      </c>
      <c r="B3231">
        <v>40.013587999999999</v>
      </c>
    </row>
    <row r="3232" spans="1:2" x14ac:dyDescent="0.3">
      <c r="A3232">
        <v>6</v>
      </c>
      <c r="B3232">
        <v>55.027175</v>
      </c>
    </row>
    <row r="3233" spans="1:17" x14ac:dyDescent="0.3">
      <c r="A3233">
        <v>7</v>
      </c>
      <c r="B3233">
        <v>65.013587999999999</v>
      </c>
    </row>
    <row r="3234" spans="1:17" x14ac:dyDescent="0.3">
      <c r="A3234">
        <v>8</v>
      </c>
      <c r="B3234">
        <v>75.000001999999995</v>
      </c>
    </row>
    <row r="3235" spans="1:17" x14ac:dyDescent="0.3">
      <c r="A3235">
        <v>9</v>
      </c>
      <c r="B3235">
        <v>84.986414999999994</v>
      </c>
    </row>
    <row r="3236" spans="1:17" x14ac:dyDescent="0.3">
      <c r="A3236">
        <v>10</v>
      </c>
      <c r="B3236">
        <v>94.972828000000007</v>
      </c>
    </row>
    <row r="3237" spans="1:17" x14ac:dyDescent="0.3">
      <c r="A3237">
        <v>11</v>
      </c>
      <c r="B3237">
        <v>109.98641499999999</v>
      </c>
    </row>
    <row r="3238" spans="1:17" x14ac:dyDescent="0.3">
      <c r="A3238">
        <v>12</v>
      </c>
      <c r="B3238">
        <v>119.972829</v>
      </c>
    </row>
    <row r="3239" spans="1:17" x14ac:dyDescent="0.3">
      <c r="A3239">
        <v>13</v>
      </c>
      <c r="B3239">
        <v>125.00000300000001</v>
      </c>
    </row>
    <row r="3240" spans="1:17" x14ac:dyDescent="0.3">
      <c r="A3240">
        <v>14</v>
      </c>
      <c r="B3240">
        <v>130.02717699999999</v>
      </c>
    </row>
    <row r="3241" spans="1:17" x14ac:dyDescent="0.3">
      <c r="A3241">
        <v>15</v>
      </c>
      <c r="B3241">
        <v>134.98641599999999</v>
      </c>
    </row>
    <row r="3242" spans="1:17" x14ac:dyDescent="0.3">
      <c r="A3242">
        <v>16</v>
      </c>
      <c r="B3242">
        <v>140.01358999999999</v>
      </c>
    </row>
    <row r="3244" spans="1:17" x14ac:dyDescent="0.3">
      <c r="A3244" t="s">
        <v>353</v>
      </c>
      <c r="B3244" t="s">
        <v>324</v>
      </c>
    </row>
    <row r="3245" spans="1:17" x14ac:dyDescent="0.3">
      <c r="B3245" t="s">
        <v>26</v>
      </c>
    </row>
    <row r="3246" spans="1:17" x14ac:dyDescent="0.3">
      <c r="A3246" t="s">
        <v>22</v>
      </c>
      <c r="B3246">
        <v>0</v>
      </c>
      <c r="C3246">
        <v>10</v>
      </c>
      <c r="D3246">
        <v>20</v>
      </c>
      <c r="E3246">
        <v>30</v>
      </c>
      <c r="F3246">
        <v>40</v>
      </c>
      <c r="G3246">
        <v>55</v>
      </c>
      <c r="H3246">
        <v>65</v>
      </c>
      <c r="I3246">
        <v>75</v>
      </c>
      <c r="J3246">
        <v>85</v>
      </c>
      <c r="K3246">
        <v>95</v>
      </c>
      <c r="L3246">
        <v>110</v>
      </c>
      <c r="M3246">
        <v>120</v>
      </c>
      <c r="N3246">
        <v>125</v>
      </c>
      <c r="O3246">
        <v>130</v>
      </c>
      <c r="P3246">
        <v>135</v>
      </c>
      <c r="Q3246">
        <v>140</v>
      </c>
    </row>
    <row r="3247" spans="1:17" x14ac:dyDescent="0.3">
      <c r="A3247">
        <v>620</v>
      </c>
      <c r="B3247">
        <v>0</v>
      </c>
      <c r="C3247">
        <v>0</v>
      </c>
      <c r="D3247">
        <v>0</v>
      </c>
      <c r="E3247">
        <v>0</v>
      </c>
      <c r="F3247">
        <v>0</v>
      </c>
      <c r="G3247">
        <v>3.984375</v>
      </c>
      <c r="H3247">
        <v>3.984375</v>
      </c>
      <c r="I3247">
        <v>3.984375</v>
      </c>
      <c r="J3247">
        <v>3.984375</v>
      </c>
      <c r="K3247">
        <v>3.984375</v>
      </c>
      <c r="L3247">
        <v>3.984375</v>
      </c>
      <c r="M3247">
        <v>3.984375</v>
      </c>
      <c r="N3247">
        <v>3.984375</v>
      </c>
      <c r="O3247">
        <v>3.984375</v>
      </c>
      <c r="P3247">
        <v>3.984375</v>
      </c>
      <c r="Q3247">
        <v>3.984375</v>
      </c>
    </row>
    <row r="3248" spans="1:17" x14ac:dyDescent="0.3">
      <c r="A3248">
        <v>650</v>
      </c>
      <c r="B3248">
        <v>0</v>
      </c>
      <c r="C3248">
        <v>0</v>
      </c>
      <c r="D3248">
        <v>0</v>
      </c>
      <c r="E3248">
        <v>0</v>
      </c>
      <c r="F3248">
        <v>0</v>
      </c>
      <c r="G3248">
        <v>3.984375</v>
      </c>
      <c r="H3248">
        <v>3.984375</v>
      </c>
      <c r="I3248">
        <v>3.984375</v>
      </c>
      <c r="J3248">
        <v>3.984375</v>
      </c>
      <c r="K3248">
        <v>3.984375</v>
      </c>
      <c r="L3248">
        <v>3.984375</v>
      </c>
      <c r="M3248">
        <v>3.984375</v>
      </c>
      <c r="N3248">
        <v>3.984375</v>
      </c>
      <c r="O3248">
        <v>3.984375</v>
      </c>
      <c r="P3248">
        <v>3.984375</v>
      </c>
      <c r="Q3248">
        <v>3.984375</v>
      </c>
    </row>
    <row r="3249" spans="1:17" x14ac:dyDescent="0.3">
      <c r="A3249">
        <v>800</v>
      </c>
      <c r="B3249">
        <v>0</v>
      </c>
      <c r="C3249">
        <v>0</v>
      </c>
      <c r="D3249">
        <v>0</v>
      </c>
      <c r="E3249">
        <v>0</v>
      </c>
      <c r="F3249">
        <v>0</v>
      </c>
      <c r="G3249">
        <v>3.984375</v>
      </c>
      <c r="H3249">
        <v>3.984375</v>
      </c>
      <c r="I3249">
        <v>3.984375</v>
      </c>
      <c r="J3249">
        <v>3.984375</v>
      </c>
      <c r="K3249">
        <v>3.984375</v>
      </c>
      <c r="L3249">
        <v>3.984375</v>
      </c>
      <c r="M3249">
        <v>3.984375</v>
      </c>
      <c r="N3249">
        <v>3.984375</v>
      </c>
      <c r="O3249">
        <v>3.984375</v>
      </c>
      <c r="P3249">
        <v>3.984375</v>
      </c>
      <c r="Q3249">
        <v>3.984375</v>
      </c>
    </row>
    <row r="3250" spans="1:17" x14ac:dyDescent="0.3">
      <c r="A3250">
        <v>1000</v>
      </c>
      <c r="B3250">
        <v>0</v>
      </c>
      <c r="C3250">
        <v>0</v>
      </c>
      <c r="D3250">
        <v>0</v>
      </c>
      <c r="E3250">
        <v>0</v>
      </c>
      <c r="F3250">
        <v>0</v>
      </c>
      <c r="G3250">
        <v>5.0390629999999996</v>
      </c>
      <c r="H3250">
        <v>5.0390629999999996</v>
      </c>
      <c r="I3250">
        <v>5.0390629999999996</v>
      </c>
      <c r="J3250">
        <v>5.0390629999999996</v>
      </c>
      <c r="K3250">
        <v>5.0390629999999996</v>
      </c>
      <c r="L3250">
        <v>5.0390629999999996</v>
      </c>
      <c r="M3250">
        <v>5.0390629999999996</v>
      </c>
      <c r="N3250">
        <v>5.0390629999999996</v>
      </c>
      <c r="O3250">
        <v>5.0390629999999996</v>
      </c>
      <c r="P3250">
        <v>5.0390629999999996</v>
      </c>
      <c r="Q3250">
        <v>5.0390629999999996</v>
      </c>
    </row>
    <row r="3251" spans="1:17" x14ac:dyDescent="0.3">
      <c r="A3251">
        <v>1200</v>
      </c>
      <c r="B3251">
        <v>0</v>
      </c>
      <c r="C3251">
        <v>0</v>
      </c>
      <c r="D3251">
        <v>0</v>
      </c>
      <c r="E3251">
        <v>0</v>
      </c>
      <c r="F3251">
        <v>0</v>
      </c>
      <c r="G3251">
        <v>5.9765629999999996</v>
      </c>
      <c r="H3251">
        <v>5.9765629999999996</v>
      </c>
      <c r="I3251">
        <v>5.9765629999999996</v>
      </c>
      <c r="J3251">
        <v>5.9765629999999996</v>
      </c>
      <c r="K3251">
        <v>5.9765629999999996</v>
      </c>
      <c r="L3251">
        <v>5.9765629999999996</v>
      </c>
      <c r="M3251">
        <v>5.9765629999999996</v>
      </c>
      <c r="N3251">
        <v>5.9765629999999996</v>
      </c>
      <c r="O3251">
        <v>5.9765629999999996</v>
      </c>
      <c r="P3251">
        <v>5.9765629999999996</v>
      </c>
      <c r="Q3251">
        <v>5.9765629999999996</v>
      </c>
    </row>
    <row r="3252" spans="1:17" x14ac:dyDescent="0.3">
      <c r="A3252">
        <v>1400</v>
      </c>
      <c r="B3252">
        <v>0</v>
      </c>
      <c r="C3252">
        <v>0</v>
      </c>
      <c r="D3252">
        <v>0</v>
      </c>
      <c r="E3252">
        <v>0</v>
      </c>
      <c r="F3252">
        <v>0</v>
      </c>
      <c r="G3252">
        <v>6.796875</v>
      </c>
      <c r="H3252">
        <v>6.796875</v>
      </c>
      <c r="I3252">
        <v>6.796875</v>
      </c>
      <c r="J3252">
        <v>6.796875</v>
      </c>
      <c r="K3252">
        <v>6.796875</v>
      </c>
      <c r="L3252">
        <v>6.796875</v>
      </c>
      <c r="M3252">
        <v>6.796875</v>
      </c>
      <c r="N3252">
        <v>6.796875</v>
      </c>
      <c r="O3252">
        <v>6.796875</v>
      </c>
      <c r="P3252">
        <v>6.796875</v>
      </c>
      <c r="Q3252">
        <v>6.796875</v>
      </c>
    </row>
    <row r="3253" spans="1:17" x14ac:dyDescent="0.3">
      <c r="A3253">
        <v>1550</v>
      </c>
      <c r="B3253">
        <v>0</v>
      </c>
      <c r="C3253">
        <v>0</v>
      </c>
      <c r="D3253">
        <v>0</v>
      </c>
      <c r="E3253">
        <v>0</v>
      </c>
      <c r="F3253">
        <v>0</v>
      </c>
      <c r="G3253">
        <v>7.5</v>
      </c>
      <c r="H3253">
        <v>7.5</v>
      </c>
      <c r="I3253">
        <v>7.5</v>
      </c>
      <c r="J3253">
        <v>7.5</v>
      </c>
      <c r="K3253">
        <v>7.5</v>
      </c>
      <c r="L3253">
        <v>7.5</v>
      </c>
      <c r="M3253">
        <v>7.5</v>
      </c>
      <c r="N3253">
        <v>7.5</v>
      </c>
      <c r="O3253">
        <v>7.5</v>
      </c>
      <c r="P3253">
        <v>7.5</v>
      </c>
      <c r="Q3253">
        <v>7.5</v>
      </c>
    </row>
    <row r="3254" spans="1:17" x14ac:dyDescent="0.3">
      <c r="A3254">
        <v>1700</v>
      </c>
      <c r="B3254">
        <v>0</v>
      </c>
      <c r="C3254">
        <v>0</v>
      </c>
      <c r="D3254">
        <v>0</v>
      </c>
      <c r="E3254">
        <v>0</v>
      </c>
      <c r="F3254">
        <v>0</v>
      </c>
      <c r="G3254">
        <v>7.96875</v>
      </c>
      <c r="H3254">
        <v>7.96875</v>
      </c>
      <c r="I3254">
        <v>7.96875</v>
      </c>
      <c r="J3254">
        <v>7.96875</v>
      </c>
      <c r="K3254">
        <v>7.96875</v>
      </c>
      <c r="L3254">
        <v>7.96875</v>
      </c>
      <c r="M3254">
        <v>7.96875</v>
      </c>
      <c r="N3254">
        <v>7.96875</v>
      </c>
      <c r="O3254">
        <v>7.96875</v>
      </c>
      <c r="P3254">
        <v>7.96875</v>
      </c>
      <c r="Q3254">
        <v>7.96875</v>
      </c>
    </row>
    <row r="3255" spans="1:17" x14ac:dyDescent="0.3">
      <c r="A3255">
        <v>1800</v>
      </c>
      <c r="B3255">
        <v>0</v>
      </c>
      <c r="C3255">
        <v>0</v>
      </c>
      <c r="D3255">
        <v>0</v>
      </c>
      <c r="E3255">
        <v>0</v>
      </c>
      <c r="F3255">
        <v>0</v>
      </c>
      <c r="G3255">
        <v>9.0234380000000005</v>
      </c>
      <c r="H3255">
        <v>9.0234380000000005</v>
      </c>
      <c r="I3255">
        <v>9.0234380000000005</v>
      </c>
      <c r="J3255">
        <v>9.0234380000000005</v>
      </c>
      <c r="K3255">
        <v>9.0234380000000005</v>
      </c>
      <c r="L3255">
        <v>9.0234380000000005</v>
      </c>
      <c r="M3255">
        <v>9.0234380000000005</v>
      </c>
      <c r="N3255">
        <v>9.0234380000000005</v>
      </c>
      <c r="O3255">
        <v>9.0234380000000005</v>
      </c>
      <c r="P3255">
        <v>9.0234380000000005</v>
      </c>
      <c r="Q3255">
        <v>9.0234380000000005</v>
      </c>
    </row>
    <row r="3256" spans="1:17" x14ac:dyDescent="0.3">
      <c r="A3256">
        <v>2000</v>
      </c>
      <c r="B3256">
        <v>0</v>
      </c>
      <c r="C3256">
        <v>0</v>
      </c>
      <c r="D3256">
        <v>0</v>
      </c>
      <c r="E3256">
        <v>0</v>
      </c>
      <c r="F3256">
        <v>0</v>
      </c>
      <c r="G3256">
        <v>9.9609380000000005</v>
      </c>
      <c r="H3256">
        <v>9.9609380000000005</v>
      </c>
      <c r="I3256">
        <v>9.9609380000000005</v>
      </c>
      <c r="J3256">
        <v>9.9609380000000005</v>
      </c>
      <c r="K3256">
        <v>9.9609380000000005</v>
      </c>
      <c r="L3256">
        <v>9.9609380000000005</v>
      </c>
      <c r="M3256">
        <v>9.9609380000000005</v>
      </c>
      <c r="N3256">
        <v>9.9609380000000005</v>
      </c>
      <c r="O3256">
        <v>9.9609380000000005</v>
      </c>
      <c r="P3256">
        <v>9.9609380000000005</v>
      </c>
      <c r="Q3256">
        <v>9.9609380000000005</v>
      </c>
    </row>
    <row r="3257" spans="1:17" x14ac:dyDescent="0.3">
      <c r="A3257">
        <v>2200</v>
      </c>
      <c r="B3257">
        <v>0</v>
      </c>
      <c r="C3257">
        <v>0</v>
      </c>
      <c r="D3257">
        <v>0</v>
      </c>
      <c r="E3257">
        <v>0</v>
      </c>
      <c r="F3257">
        <v>0</v>
      </c>
      <c r="G3257">
        <v>9.9609380000000005</v>
      </c>
      <c r="H3257">
        <v>9.9609380000000005</v>
      </c>
      <c r="I3257">
        <v>9.9609380000000005</v>
      </c>
      <c r="J3257">
        <v>9.9609380000000005</v>
      </c>
      <c r="K3257">
        <v>9.9609380000000005</v>
      </c>
      <c r="L3257">
        <v>9.9609380000000005</v>
      </c>
      <c r="M3257">
        <v>9.9609380000000005</v>
      </c>
      <c r="N3257">
        <v>9.9609380000000005</v>
      </c>
      <c r="O3257">
        <v>9.9609380000000005</v>
      </c>
      <c r="P3257">
        <v>9.9609380000000005</v>
      </c>
      <c r="Q3257">
        <v>9.9609380000000005</v>
      </c>
    </row>
    <row r="3258" spans="1:17" x14ac:dyDescent="0.3">
      <c r="A3258">
        <v>2400</v>
      </c>
      <c r="B3258">
        <v>0</v>
      </c>
      <c r="C3258">
        <v>1.9921880000000001</v>
      </c>
      <c r="D3258">
        <v>3.984375</v>
      </c>
      <c r="E3258">
        <v>5.9765629999999996</v>
      </c>
      <c r="F3258">
        <v>7.96875</v>
      </c>
      <c r="G3258">
        <v>7.96875</v>
      </c>
      <c r="H3258">
        <v>7.96875</v>
      </c>
      <c r="I3258">
        <v>7.96875</v>
      </c>
      <c r="J3258">
        <v>11.953125</v>
      </c>
      <c r="K3258">
        <v>11.953125</v>
      </c>
      <c r="L3258">
        <v>11.953125</v>
      </c>
      <c r="M3258">
        <v>11.953125</v>
      </c>
      <c r="N3258">
        <v>11.953125</v>
      </c>
      <c r="O3258">
        <v>11.953125</v>
      </c>
      <c r="P3258">
        <v>11.953125</v>
      </c>
      <c r="Q3258">
        <v>11.953125</v>
      </c>
    </row>
    <row r="3259" spans="1:17" x14ac:dyDescent="0.3">
      <c r="A3259">
        <v>2600</v>
      </c>
      <c r="B3259">
        <v>0</v>
      </c>
      <c r="C3259">
        <v>1.9921880000000001</v>
      </c>
      <c r="D3259">
        <v>3.984375</v>
      </c>
      <c r="E3259">
        <v>5.9765629999999996</v>
      </c>
      <c r="F3259">
        <v>7.96875</v>
      </c>
      <c r="G3259">
        <v>7.96875</v>
      </c>
      <c r="H3259">
        <v>7.96875</v>
      </c>
      <c r="I3259">
        <v>7.96875</v>
      </c>
      <c r="J3259">
        <v>11.953125</v>
      </c>
      <c r="K3259">
        <v>11.953125</v>
      </c>
      <c r="L3259">
        <v>11.953125</v>
      </c>
      <c r="M3259">
        <v>11.953125</v>
      </c>
      <c r="N3259">
        <v>11.953125</v>
      </c>
      <c r="O3259">
        <v>11.953125</v>
      </c>
      <c r="P3259">
        <v>11.953125</v>
      </c>
      <c r="Q3259">
        <v>11.953125</v>
      </c>
    </row>
    <row r="3260" spans="1:17" x14ac:dyDescent="0.3">
      <c r="A3260">
        <v>2800</v>
      </c>
      <c r="B3260">
        <v>0</v>
      </c>
      <c r="C3260">
        <v>1.9921880000000001</v>
      </c>
      <c r="D3260">
        <v>3.984375</v>
      </c>
      <c r="E3260">
        <v>5.9765629999999996</v>
      </c>
      <c r="F3260">
        <v>7.96875</v>
      </c>
      <c r="G3260">
        <v>7.96875</v>
      </c>
      <c r="H3260">
        <v>7.96875</v>
      </c>
      <c r="I3260">
        <v>7.96875</v>
      </c>
      <c r="J3260">
        <v>11.015625</v>
      </c>
      <c r="K3260">
        <v>11.015625</v>
      </c>
      <c r="L3260">
        <v>11.25</v>
      </c>
      <c r="M3260">
        <v>12.1875</v>
      </c>
      <c r="N3260">
        <v>12.65625</v>
      </c>
      <c r="O3260">
        <v>13.125</v>
      </c>
      <c r="P3260">
        <v>13.59375</v>
      </c>
      <c r="Q3260">
        <v>14.0625</v>
      </c>
    </row>
    <row r="3261" spans="1:17" x14ac:dyDescent="0.3">
      <c r="A3261">
        <v>2900</v>
      </c>
      <c r="B3261">
        <v>0</v>
      </c>
      <c r="C3261">
        <v>1.9921880000000001</v>
      </c>
      <c r="D3261">
        <v>3.984375</v>
      </c>
      <c r="E3261">
        <v>5.9765629999999996</v>
      </c>
      <c r="F3261">
        <v>7.96875</v>
      </c>
      <c r="G3261">
        <v>7.96875</v>
      </c>
      <c r="H3261">
        <v>7.96875</v>
      </c>
      <c r="I3261">
        <v>7.96875</v>
      </c>
      <c r="J3261">
        <v>11.015625</v>
      </c>
      <c r="K3261">
        <v>11.015625</v>
      </c>
      <c r="L3261">
        <v>12.421875</v>
      </c>
      <c r="M3261">
        <v>13.242188000000001</v>
      </c>
      <c r="N3261">
        <v>13.59375</v>
      </c>
      <c r="O3261">
        <v>14.0625</v>
      </c>
      <c r="P3261">
        <v>14.414063000000001</v>
      </c>
      <c r="Q3261">
        <v>14.882813000000001</v>
      </c>
    </row>
    <row r="3262" spans="1:17" x14ac:dyDescent="0.3">
      <c r="A3262">
        <v>3000</v>
      </c>
      <c r="B3262">
        <v>0</v>
      </c>
      <c r="C3262">
        <v>0</v>
      </c>
      <c r="D3262">
        <v>0</v>
      </c>
      <c r="E3262">
        <v>0</v>
      </c>
      <c r="F3262">
        <v>0</v>
      </c>
      <c r="G3262">
        <v>0</v>
      </c>
      <c r="H3262">
        <v>0</v>
      </c>
      <c r="I3262">
        <v>0</v>
      </c>
      <c r="J3262">
        <v>11.015625</v>
      </c>
      <c r="K3262">
        <v>11.015625</v>
      </c>
      <c r="L3262">
        <v>11.953125</v>
      </c>
      <c r="M3262">
        <v>12.539063000000001</v>
      </c>
      <c r="N3262">
        <v>12.773438000000001</v>
      </c>
      <c r="O3262">
        <v>13.125</v>
      </c>
      <c r="P3262">
        <v>13.476563000000001</v>
      </c>
      <c r="Q3262">
        <v>13.710938000000001</v>
      </c>
    </row>
    <row r="3263" spans="1:17" x14ac:dyDescent="0.3">
      <c r="A3263">
        <v>3200</v>
      </c>
      <c r="B3263">
        <v>0</v>
      </c>
      <c r="C3263">
        <v>0</v>
      </c>
      <c r="D3263">
        <v>0</v>
      </c>
      <c r="E3263">
        <v>0</v>
      </c>
      <c r="F3263">
        <v>0</v>
      </c>
      <c r="G3263">
        <v>0</v>
      </c>
      <c r="H3263">
        <v>0</v>
      </c>
      <c r="I3263">
        <v>0</v>
      </c>
      <c r="J3263">
        <v>11.015625</v>
      </c>
      <c r="K3263">
        <v>11.015625</v>
      </c>
      <c r="L3263">
        <v>10.78125</v>
      </c>
      <c r="M3263">
        <v>11.015625</v>
      </c>
      <c r="N3263">
        <v>11.132813000000001</v>
      </c>
      <c r="O3263">
        <v>11.25</v>
      </c>
      <c r="P3263">
        <v>11.367188000000001</v>
      </c>
      <c r="Q3263">
        <v>11.484375</v>
      </c>
    </row>
    <row r="3264" spans="1:17" x14ac:dyDescent="0.3">
      <c r="A3264">
        <v>3300</v>
      </c>
      <c r="B3264">
        <v>0</v>
      </c>
      <c r="C3264">
        <v>0</v>
      </c>
      <c r="D3264">
        <v>0</v>
      </c>
      <c r="E3264">
        <v>0</v>
      </c>
      <c r="F3264">
        <v>0</v>
      </c>
      <c r="G3264">
        <v>0</v>
      </c>
      <c r="H3264">
        <v>0</v>
      </c>
      <c r="I3264">
        <v>0</v>
      </c>
      <c r="J3264">
        <v>11.484375</v>
      </c>
      <c r="K3264">
        <v>11.367188000000001</v>
      </c>
      <c r="L3264">
        <v>10.195313000000001</v>
      </c>
      <c r="M3264">
        <v>10.3125</v>
      </c>
      <c r="N3264">
        <v>10.3125</v>
      </c>
      <c r="O3264">
        <v>10.3125</v>
      </c>
      <c r="P3264">
        <v>10.3125</v>
      </c>
      <c r="Q3264">
        <v>10.3125</v>
      </c>
    </row>
    <row r="3265" spans="1:17" x14ac:dyDescent="0.3">
      <c r="A3265">
        <v>3500</v>
      </c>
      <c r="B3265">
        <v>0</v>
      </c>
      <c r="C3265">
        <v>0</v>
      </c>
      <c r="D3265">
        <v>0</v>
      </c>
      <c r="E3265">
        <v>0</v>
      </c>
      <c r="F3265">
        <v>0</v>
      </c>
      <c r="G3265">
        <v>0</v>
      </c>
      <c r="H3265">
        <v>0</v>
      </c>
      <c r="I3265">
        <v>0</v>
      </c>
      <c r="J3265">
        <v>11.953125</v>
      </c>
      <c r="K3265">
        <v>11.953125</v>
      </c>
      <c r="L3265">
        <v>9.140625</v>
      </c>
      <c r="M3265">
        <v>8.7890630000000005</v>
      </c>
      <c r="N3265">
        <v>8.671875</v>
      </c>
      <c r="O3265">
        <v>8.4375</v>
      </c>
      <c r="P3265">
        <v>8.3203130000000005</v>
      </c>
      <c r="Q3265">
        <v>8.0859380000000005</v>
      </c>
    </row>
    <row r="3267" spans="1:17" x14ac:dyDescent="0.3">
      <c r="A3267" t="s">
        <v>354</v>
      </c>
      <c r="B3267" t="s">
        <v>326</v>
      </c>
    </row>
    <row r="3268" spans="1:17" x14ac:dyDescent="0.3">
      <c r="A3268" t="s">
        <v>3</v>
      </c>
      <c r="B3268" t="s">
        <v>6</v>
      </c>
    </row>
    <row r="3269" spans="1:17" x14ac:dyDescent="0.3">
      <c r="A3269">
        <v>1</v>
      </c>
      <c r="B3269">
        <v>620</v>
      </c>
    </row>
    <row r="3270" spans="1:17" x14ac:dyDescent="0.3">
      <c r="A3270">
        <v>2</v>
      </c>
      <c r="B3270">
        <v>650</v>
      </c>
    </row>
    <row r="3271" spans="1:17" x14ac:dyDescent="0.3">
      <c r="A3271">
        <v>3</v>
      </c>
      <c r="B3271">
        <v>800</v>
      </c>
    </row>
    <row r="3272" spans="1:17" x14ac:dyDescent="0.3">
      <c r="A3272">
        <v>4</v>
      </c>
      <c r="B3272">
        <v>1000</v>
      </c>
    </row>
    <row r="3273" spans="1:17" x14ac:dyDescent="0.3">
      <c r="A3273">
        <v>5</v>
      </c>
      <c r="B3273">
        <v>1200</v>
      </c>
    </row>
    <row r="3274" spans="1:17" x14ac:dyDescent="0.3">
      <c r="A3274">
        <v>6</v>
      </c>
      <c r="B3274">
        <v>1400</v>
      </c>
    </row>
    <row r="3275" spans="1:17" x14ac:dyDescent="0.3">
      <c r="A3275">
        <v>7</v>
      </c>
      <c r="B3275">
        <v>1550</v>
      </c>
    </row>
    <row r="3276" spans="1:17" x14ac:dyDescent="0.3">
      <c r="A3276">
        <v>8</v>
      </c>
      <c r="B3276">
        <v>1700</v>
      </c>
    </row>
    <row r="3277" spans="1:17" x14ac:dyDescent="0.3">
      <c r="A3277">
        <v>9</v>
      </c>
      <c r="B3277">
        <v>1800</v>
      </c>
    </row>
    <row r="3278" spans="1:17" x14ac:dyDescent="0.3">
      <c r="A3278">
        <v>10</v>
      </c>
      <c r="B3278">
        <v>2000</v>
      </c>
    </row>
    <row r="3279" spans="1:17" x14ac:dyDescent="0.3">
      <c r="A3279">
        <v>11</v>
      </c>
      <c r="B3279">
        <v>2200</v>
      </c>
    </row>
    <row r="3280" spans="1:17" x14ac:dyDescent="0.3">
      <c r="A3280">
        <v>12</v>
      </c>
      <c r="B3280">
        <v>2400</v>
      </c>
    </row>
    <row r="3281" spans="1:2" x14ac:dyDescent="0.3">
      <c r="A3281">
        <v>13</v>
      </c>
      <c r="B3281">
        <v>2600</v>
      </c>
    </row>
    <row r="3282" spans="1:2" x14ac:dyDescent="0.3">
      <c r="A3282">
        <v>14</v>
      </c>
      <c r="B3282">
        <v>2800</v>
      </c>
    </row>
    <row r="3283" spans="1:2" x14ac:dyDescent="0.3">
      <c r="A3283">
        <v>15</v>
      </c>
      <c r="B3283">
        <v>2900</v>
      </c>
    </row>
    <row r="3284" spans="1:2" x14ac:dyDescent="0.3">
      <c r="A3284">
        <v>16</v>
      </c>
      <c r="B3284">
        <v>3000</v>
      </c>
    </row>
    <row r="3285" spans="1:2" x14ac:dyDescent="0.3">
      <c r="A3285">
        <v>17</v>
      </c>
      <c r="B3285">
        <v>3200</v>
      </c>
    </row>
    <row r="3286" spans="1:2" x14ac:dyDescent="0.3">
      <c r="A3286">
        <v>18</v>
      </c>
      <c r="B3286">
        <v>3300</v>
      </c>
    </row>
    <row r="3287" spans="1:2" x14ac:dyDescent="0.3">
      <c r="A3287">
        <v>19</v>
      </c>
      <c r="B3287">
        <v>3500</v>
      </c>
    </row>
    <row r="3289" spans="1:2" x14ac:dyDescent="0.3">
      <c r="A3289" t="s">
        <v>355</v>
      </c>
      <c r="B3289" t="s">
        <v>328</v>
      </c>
    </row>
    <row r="3290" spans="1:2" x14ac:dyDescent="0.3">
      <c r="A3290" t="s">
        <v>3</v>
      </c>
      <c r="B3290" t="s">
        <v>16</v>
      </c>
    </row>
    <row r="3291" spans="1:2" x14ac:dyDescent="0.3">
      <c r="A3291">
        <v>1</v>
      </c>
      <c r="B3291">
        <v>0</v>
      </c>
    </row>
    <row r="3292" spans="1:2" x14ac:dyDescent="0.3">
      <c r="A3292">
        <v>2</v>
      </c>
      <c r="B3292">
        <v>9.9864130000000007</v>
      </c>
    </row>
    <row r="3293" spans="1:2" x14ac:dyDescent="0.3">
      <c r="A3293">
        <v>3</v>
      </c>
      <c r="B3293">
        <v>19.972826000000001</v>
      </c>
    </row>
    <row r="3294" spans="1:2" x14ac:dyDescent="0.3">
      <c r="A3294">
        <v>4</v>
      </c>
      <c r="B3294">
        <v>30.027175</v>
      </c>
    </row>
    <row r="3295" spans="1:2" x14ac:dyDescent="0.3">
      <c r="A3295">
        <v>5</v>
      </c>
      <c r="B3295">
        <v>40.013587999999999</v>
      </c>
    </row>
    <row r="3296" spans="1:2" x14ac:dyDescent="0.3">
      <c r="A3296">
        <v>6</v>
      </c>
      <c r="B3296">
        <v>55.027175</v>
      </c>
    </row>
    <row r="3297" spans="1:17" x14ac:dyDescent="0.3">
      <c r="A3297">
        <v>7</v>
      </c>
      <c r="B3297">
        <v>65.013587999999999</v>
      </c>
    </row>
    <row r="3298" spans="1:17" x14ac:dyDescent="0.3">
      <c r="A3298">
        <v>8</v>
      </c>
      <c r="B3298">
        <v>75.000001999999995</v>
      </c>
    </row>
    <row r="3299" spans="1:17" x14ac:dyDescent="0.3">
      <c r="A3299">
        <v>9</v>
      </c>
      <c r="B3299">
        <v>84.986414999999994</v>
      </c>
    </row>
    <row r="3300" spans="1:17" x14ac:dyDescent="0.3">
      <c r="A3300">
        <v>10</v>
      </c>
      <c r="B3300">
        <v>94.972828000000007</v>
      </c>
    </row>
    <row r="3301" spans="1:17" x14ac:dyDescent="0.3">
      <c r="A3301">
        <v>11</v>
      </c>
      <c r="B3301">
        <v>109.98641499999999</v>
      </c>
    </row>
    <row r="3302" spans="1:17" x14ac:dyDescent="0.3">
      <c r="A3302">
        <v>12</v>
      </c>
      <c r="B3302">
        <v>119.972829</v>
      </c>
    </row>
    <row r="3303" spans="1:17" x14ac:dyDescent="0.3">
      <c r="A3303">
        <v>13</v>
      </c>
      <c r="B3303">
        <v>125.00000300000001</v>
      </c>
    </row>
    <row r="3304" spans="1:17" x14ac:dyDescent="0.3">
      <c r="A3304">
        <v>14</v>
      </c>
      <c r="B3304">
        <v>130.02717699999999</v>
      </c>
    </row>
    <row r="3305" spans="1:17" x14ac:dyDescent="0.3">
      <c r="A3305">
        <v>15</v>
      </c>
      <c r="B3305">
        <v>134.98641599999999</v>
      </c>
    </row>
    <row r="3306" spans="1:17" x14ac:dyDescent="0.3">
      <c r="A3306">
        <v>16</v>
      </c>
      <c r="B3306">
        <v>140.01358999999999</v>
      </c>
    </row>
    <row r="3308" spans="1:17" x14ac:dyDescent="0.3">
      <c r="A3308" t="s">
        <v>356</v>
      </c>
      <c r="B3308" t="s">
        <v>330</v>
      </c>
    </row>
    <row r="3309" spans="1:17" x14ac:dyDescent="0.3">
      <c r="B3309" t="s">
        <v>26</v>
      </c>
    </row>
    <row r="3310" spans="1:17" x14ac:dyDescent="0.3">
      <c r="A3310" t="s">
        <v>22</v>
      </c>
      <c r="B3310">
        <v>0</v>
      </c>
      <c r="C3310">
        <v>10</v>
      </c>
      <c r="D3310">
        <v>20</v>
      </c>
      <c r="E3310">
        <v>30</v>
      </c>
      <c r="F3310">
        <v>40</v>
      </c>
      <c r="G3310">
        <v>55</v>
      </c>
      <c r="H3310">
        <v>65</v>
      </c>
      <c r="I3310">
        <v>75</v>
      </c>
      <c r="J3310">
        <v>85</v>
      </c>
      <c r="K3310">
        <v>95</v>
      </c>
      <c r="L3310">
        <v>110</v>
      </c>
      <c r="M3310">
        <v>120</v>
      </c>
      <c r="N3310">
        <v>125</v>
      </c>
      <c r="O3310">
        <v>130</v>
      </c>
      <c r="P3310">
        <v>135</v>
      </c>
      <c r="Q3310">
        <v>140</v>
      </c>
    </row>
    <row r="3311" spans="1:17" x14ac:dyDescent="0.3">
      <c r="A3311">
        <v>620</v>
      </c>
      <c r="B3311">
        <v>0</v>
      </c>
      <c r="C3311">
        <v>0</v>
      </c>
      <c r="D3311">
        <v>0</v>
      </c>
      <c r="E3311">
        <v>0</v>
      </c>
      <c r="F3311">
        <v>0</v>
      </c>
      <c r="G3311">
        <v>3.984375</v>
      </c>
      <c r="H3311">
        <v>3.984375</v>
      </c>
      <c r="I3311">
        <v>3.984375</v>
      </c>
      <c r="J3311">
        <v>3.984375</v>
      </c>
      <c r="K3311">
        <v>3.984375</v>
      </c>
      <c r="L3311">
        <v>3.984375</v>
      </c>
      <c r="M3311">
        <v>3.984375</v>
      </c>
      <c r="N3311">
        <v>3.984375</v>
      </c>
      <c r="O3311">
        <v>3.984375</v>
      </c>
      <c r="P3311">
        <v>3.984375</v>
      </c>
      <c r="Q3311">
        <v>3.984375</v>
      </c>
    </row>
    <row r="3312" spans="1:17" x14ac:dyDescent="0.3">
      <c r="A3312">
        <v>650</v>
      </c>
      <c r="B3312">
        <v>0</v>
      </c>
      <c r="C3312">
        <v>0</v>
      </c>
      <c r="D3312">
        <v>0</v>
      </c>
      <c r="E3312">
        <v>0</v>
      </c>
      <c r="F3312">
        <v>0</v>
      </c>
      <c r="G3312">
        <v>3.984375</v>
      </c>
      <c r="H3312">
        <v>3.984375</v>
      </c>
      <c r="I3312">
        <v>3.984375</v>
      </c>
      <c r="J3312">
        <v>3.984375</v>
      </c>
      <c r="K3312">
        <v>3.984375</v>
      </c>
      <c r="L3312">
        <v>3.984375</v>
      </c>
      <c r="M3312">
        <v>3.984375</v>
      </c>
      <c r="N3312">
        <v>3.984375</v>
      </c>
      <c r="O3312">
        <v>3.984375</v>
      </c>
      <c r="P3312">
        <v>3.984375</v>
      </c>
      <c r="Q3312">
        <v>3.984375</v>
      </c>
    </row>
    <row r="3313" spans="1:17" x14ac:dyDescent="0.3">
      <c r="A3313">
        <v>800</v>
      </c>
      <c r="B3313">
        <v>0</v>
      </c>
      <c r="C3313">
        <v>0</v>
      </c>
      <c r="D3313">
        <v>0</v>
      </c>
      <c r="E3313">
        <v>0</v>
      </c>
      <c r="F3313">
        <v>0</v>
      </c>
      <c r="G3313">
        <v>3.984375</v>
      </c>
      <c r="H3313">
        <v>3.984375</v>
      </c>
      <c r="I3313">
        <v>3.984375</v>
      </c>
      <c r="J3313">
        <v>3.984375</v>
      </c>
      <c r="K3313">
        <v>3.984375</v>
      </c>
      <c r="L3313">
        <v>3.984375</v>
      </c>
      <c r="M3313">
        <v>3.984375</v>
      </c>
      <c r="N3313">
        <v>3.984375</v>
      </c>
      <c r="O3313">
        <v>3.984375</v>
      </c>
      <c r="P3313">
        <v>3.984375</v>
      </c>
      <c r="Q3313">
        <v>3.984375</v>
      </c>
    </row>
    <row r="3314" spans="1:17" x14ac:dyDescent="0.3">
      <c r="A3314">
        <v>1000</v>
      </c>
      <c r="B3314">
        <v>0</v>
      </c>
      <c r="C3314">
        <v>0</v>
      </c>
      <c r="D3314">
        <v>0</v>
      </c>
      <c r="E3314">
        <v>0</v>
      </c>
      <c r="F3314">
        <v>0</v>
      </c>
      <c r="G3314">
        <v>5.0390629999999996</v>
      </c>
      <c r="H3314">
        <v>5.0390629999999996</v>
      </c>
      <c r="I3314">
        <v>5.0390629999999996</v>
      </c>
      <c r="J3314">
        <v>5.0390629999999996</v>
      </c>
      <c r="K3314">
        <v>5.0390629999999996</v>
      </c>
      <c r="L3314">
        <v>5.0390629999999996</v>
      </c>
      <c r="M3314">
        <v>5.0390629999999996</v>
      </c>
      <c r="N3314">
        <v>5.0390629999999996</v>
      </c>
      <c r="O3314">
        <v>5.0390629999999996</v>
      </c>
      <c r="P3314">
        <v>5.0390629999999996</v>
      </c>
      <c r="Q3314">
        <v>5.0390629999999996</v>
      </c>
    </row>
    <row r="3315" spans="1:17" x14ac:dyDescent="0.3">
      <c r="A3315">
        <v>1200</v>
      </c>
      <c r="B3315">
        <v>0</v>
      </c>
      <c r="C3315">
        <v>0</v>
      </c>
      <c r="D3315">
        <v>0</v>
      </c>
      <c r="E3315">
        <v>0</v>
      </c>
      <c r="F3315">
        <v>0</v>
      </c>
      <c r="G3315">
        <v>5.9765629999999996</v>
      </c>
      <c r="H3315">
        <v>5.9765629999999996</v>
      </c>
      <c r="I3315">
        <v>5.9765629999999996</v>
      </c>
      <c r="J3315">
        <v>5.9765629999999996</v>
      </c>
      <c r="K3315">
        <v>5.9765629999999996</v>
      </c>
      <c r="L3315">
        <v>5.9765629999999996</v>
      </c>
      <c r="M3315">
        <v>5.9765629999999996</v>
      </c>
      <c r="N3315">
        <v>5.9765629999999996</v>
      </c>
      <c r="O3315">
        <v>5.9765629999999996</v>
      </c>
      <c r="P3315">
        <v>5.9765629999999996</v>
      </c>
      <c r="Q3315">
        <v>5.9765629999999996</v>
      </c>
    </row>
    <row r="3316" spans="1:17" x14ac:dyDescent="0.3">
      <c r="A3316">
        <v>1400</v>
      </c>
      <c r="B3316">
        <v>0</v>
      </c>
      <c r="C3316">
        <v>0</v>
      </c>
      <c r="D3316">
        <v>0</v>
      </c>
      <c r="E3316">
        <v>0</v>
      </c>
      <c r="F3316">
        <v>0</v>
      </c>
      <c r="G3316">
        <v>6.796875</v>
      </c>
      <c r="H3316">
        <v>6.796875</v>
      </c>
      <c r="I3316">
        <v>6.9140629999999996</v>
      </c>
      <c r="J3316">
        <v>6.796875</v>
      </c>
      <c r="K3316">
        <v>6.796875</v>
      </c>
      <c r="L3316">
        <v>6.796875</v>
      </c>
      <c r="M3316">
        <v>6.796875</v>
      </c>
      <c r="N3316">
        <v>6.796875</v>
      </c>
      <c r="O3316">
        <v>6.796875</v>
      </c>
      <c r="P3316">
        <v>6.796875</v>
      </c>
      <c r="Q3316">
        <v>6.796875</v>
      </c>
    </row>
    <row r="3317" spans="1:17" x14ac:dyDescent="0.3">
      <c r="A3317">
        <v>1550</v>
      </c>
      <c r="B3317">
        <v>0</v>
      </c>
      <c r="C3317">
        <v>0</v>
      </c>
      <c r="D3317">
        <v>0</v>
      </c>
      <c r="E3317">
        <v>0</v>
      </c>
      <c r="F3317">
        <v>0</v>
      </c>
      <c r="G3317">
        <v>7.5</v>
      </c>
      <c r="H3317">
        <v>7.5</v>
      </c>
      <c r="I3317">
        <v>7.5</v>
      </c>
      <c r="J3317">
        <v>7.5</v>
      </c>
      <c r="K3317">
        <v>7.5</v>
      </c>
      <c r="L3317">
        <v>7.5</v>
      </c>
      <c r="M3317">
        <v>7.5</v>
      </c>
      <c r="N3317">
        <v>7.5</v>
      </c>
      <c r="O3317">
        <v>7.5</v>
      </c>
      <c r="P3317">
        <v>7.5</v>
      </c>
      <c r="Q3317">
        <v>7.5</v>
      </c>
    </row>
    <row r="3318" spans="1:17" x14ac:dyDescent="0.3">
      <c r="A3318">
        <v>1700</v>
      </c>
      <c r="B3318">
        <v>0</v>
      </c>
      <c r="C3318">
        <v>0</v>
      </c>
      <c r="D3318">
        <v>0</v>
      </c>
      <c r="E3318">
        <v>0</v>
      </c>
      <c r="F3318">
        <v>0</v>
      </c>
      <c r="G3318">
        <v>7.96875</v>
      </c>
      <c r="H3318">
        <v>7.96875</v>
      </c>
      <c r="I3318">
        <v>7.96875</v>
      </c>
      <c r="J3318">
        <v>7.96875</v>
      </c>
      <c r="K3318">
        <v>7.96875</v>
      </c>
      <c r="L3318">
        <v>7.96875</v>
      </c>
      <c r="M3318">
        <v>7.96875</v>
      </c>
      <c r="N3318">
        <v>7.96875</v>
      </c>
      <c r="O3318">
        <v>7.96875</v>
      </c>
      <c r="P3318">
        <v>7.96875</v>
      </c>
      <c r="Q3318">
        <v>7.96875</v>
      </c>
    </row>
    <row r="3319" spans="1:17" x14ac:dyDescent="0.3">
      <c r="A3319">
        <v>1800</v>
      </c>
      <c r="B3319">
        <v>0</v>
      </c>
      <c r="C3319">
        <v>0</v>
      </c>
      <c r="D3319">
        <v>0</v>
      </c>
      <c r="E3319">
        <v>0</v>
      </c>
      <c r="F3319">
        <v>0</v>
      </c>
      <c r="G3319">
        <v>9.0234380000000005</v>
      </c>
      <c r="H3319">
        <v>9.0234380000000005</v>
      </c>
      <c r="I3319">
        <v>9.0234380000000005</v>
      </c>
      <c r="J3319">
        <v>9.0234380000000005</v>
      </c>
      <c r="K3319">
        <v>9.0234380000000005</v>
      </c>
      <c r="L3319">
        <v>9.0234380000000005</v>
      </c>
      <c r="M3319">
        <v>9.0234380000000005</v>
      </c>
      <c r="N3319">
        <v>9.0234380000000005</v>
      </c>
      <c r="O3319">
        <v>9.0234380000000005</v>
      </c>
      <c r="P3319">
        <v>9.0234380000000005</v>
      </c>
      <c r="Q3319">
        <v>9.0234380000000005</v>
      </c>
    </row>
    <row r="3320" spans="1:17" x14ac:dyDescent="0.3">
      <c r="A3320">
        <v>2000</v>
      </c>
      <c r="B3320">
        <v>0</v>
      </c>
      <c r="C3320">
        <v>0</v>
      </c>
      <c r="D3320">
        <v>0</v>
      </c>
      <c r="E3320">
        <v>0</v>
      </c>
      <c r="F3320">
        <v>0</v>
      </c>
      <c r="G3320">
        <v>9.9609380000000005</v>
      </c>
      <c r="H3320">
        <v>9.9609380000000005</v>
      </c>
      <c r="I3320">
        <v>9.9609380000000005</v>
      </c>
      <c r="J3320">
        <v>9.9609380000000005</v>
      </c>
      <c r="K3320">
        <v>9.9609380000000005</v>
      </c>
      <c r="L3320">
        <v>9.9609380000000005</v>
      </c>
      <c r="M3320">
        <v>9.9609380000000005</v>
      </c>
      <c r="N3320">
        <v>9.9609380000000005</v>
      </c>
      <c r="O3320">
        <v>9.9609380000000005</v>
      </c>
      <c r="P3320">
        <v>9.9609380000000005</v>
      </c>
      <c r="Q3320">
        <v>9.9609380000000005</v>
      </c>
    </row>
    <row r="3321" spans="1:17" x14ac:dyDescent="0.3">
      <c r="A3321">
        <v>2200</v>
      </c>
      <c r="B3321">
        <v>0</v>
      </c>
      <c r="C3321">
        <v>0</v>
      </c>
      <c r="D3321">
        <v>0</v>
      </c>
      <c r="E3321">
        <v>0</v>
      </c>
      <c r="F3321">
        <v>0</v>
      </c>
      <c r="G3321">
        <v>9.9609380000000005</v>
      </c>
      <c r="H3321">
        <v>9.9609380000000005</v>
      </c>
      <c r="I3321">
        <v>9.9609380000000005</v>
      </c>
      <c r="J3321">
        <v>9.9609380000000005</v>
      </c>
      <c r="K3321">
        <v>9.9609380000000005</v>
      </c>
      <c r="L3321">
        <v>9.9609380000000005</v>
      </c>
      <c r="M3321">
        <v>9.9609380000000005</v>
      </c>
      <c r="N3321">
        <v>9.9609380000000005</v>
      </c>
      <c r="O3321">
        <v>9.9609380000000005</v>
      </c>
      <c r="P3321">
        <v>9.9609380000000005</v>
      </c>
      <c r="Q3321">
        <v>9.9609380000000005</v>
      </c>
    </row>
    <row r="3322" spans="1:17" x14ac:dyDescent="0.3">
      <c r="A3322">
        <v>2400</v>
      </c>
      <c r="B3322">
        <v>0</v>
      </c>
      <c r="C3322">
        <v>1.9921880000000001</v>
      </c>
      <c r="D3322">
        <v>3.984375</v>
      </c>
      <c r="E3322">
        <v>5.9765629999999996</v>
      </c>
      <c r="F3322">
        <v>7.96875</v>
      </c>
      <c r="G3322">
        <v>7.96875</v>
      </c>
      <c r="H3322">
        <v>7.96875</v>
      </c>
      <c r="I3322">
        <v>7.96875</v>
      </c>
      <c r="J3322">
        <v>11.953125</v>
      </c>
      <c r="K3322">
        <v>11.953125</v>
      </c>
      <c r="L3322">
        <v>11.953125</v>
      </c>
      <c r="M3322">
        <v>11.953125</v>
      </c>
      <c r="N3322">
        <v>11.953125</v>
      </c>
      <c r="O3322">
        <v>11.953125</v>
      </c>
      <c r="P3322">
        <v>11.953125</v>
      </c>
      <c r="Q3322">
        <v>11.953125</v>
      </c>
    </row>
    <row r="3323" spans="1:17" x14ac:dyDescent="0.3">
      <c r="A3323">
        <v>2600</v>
      </c>
      <c r="B3323">
        <v>0</v>
      </c>
      <c r="C3323">
        <v>1.9921880000000001</v>
      </c>
      <c r="D3323">
        <v>3.984375</v>
      </c>
      <c r="E3323">
        <v>5.9765629999999996</v>
      </c>
      <c r="F3323">
        <v>7.96875</v>
      </c>
      <c r="G3323">
        <v>7.96875</v>
      </c>
      <c r="H3323">
        <v>7.96875</v>
      </c>
      <c r="I3323">
        <v>7.96875</v>
      </c>
      <c r="J3323">
        <v>11.953125</v>
      </c>
      <c r="K3323">
        <v>11.953125</v>
      </c>
      <c r="L3323">
        <v>11.953125</v>
      </c>
      <c r="M3323">
        <v>11.953125</v>
      </c>
      <c r="N3323">
        <v>11.953125</v>
      </c>
      <c r="O3323">
        <v>11.953125</v>
      </c>
      <c r="P3323">
        <v>11.953125</v>
      </c>
      <c r="Q3323">
        <v>11.953125</v>
      </c>
    </row>
    <row r="3324" spans="1:17" x14ac:dyDescent="0.3">
      <c r="A3324">
        <v>2800</v>
      </c>
      <c r="B3324">
        <v>0</v>
      </c>
      <c r="C3324">
        <v>1.9921880000000001</v>
      </c>
      <c r="D3324">
        <v>3.984375</v>
      </c>
      <c r="E3324">
        <v>5.9765629999999996</v>
      </c>
      <c r="F3324">
        <v>7.96875</v>
      </c>
      <c r="G3324">
        <v>7.96875</v>
      </c>
      <c r="H3324">
        <v>7.96875</v>
      </c>
      <c r="I3324">
        <v>7.96875</v>
      </c>
      <c r="J3324">
        <v>11.015625</v>
      </c>
      <c r="K3324">
        <v>11.015625</v>
      </c>
      <c r="L3324">
        <v>11.25</v>
      </c>
      <c r="M3324">
        <v>12.1875</v>
      </c>
      <c r="N3324">
        <v>12.65625</v>
      </c>
      <c r="O3324">
        <v>13.125</v>
      </c>
      <c r="P3324">
        <v>13.59375</v>
      </c>
      <c r="Q3324">
        <v>14.0625</v>
      </c>
    </row>
    <row r="3325" spans="1:17" x14ac:dyDescent="0.3">
      <c r="A3325">
        <v>2900</v>
      </c>
      <c r="B3325">
        <v>0</v>
      </c>
      <c r="C3325">
        <v>1.9921880000000001</v>
      </c>
      <c r="D3325">
        <v>3.984375</v>
      </c>
      <c r="E3325">
        <v>5.9765629999999996</v>
      </c>
      <c r="F3325">
        <v>7.96875</v>
      </c>
      <c r="G3325">
        <v>7.96875</v>
      </c>
      <c r="H3325">
        <v>7.96875</v>
      </c>
      <c r="I3325">
        <v>7.96875</v>
      </c>
      <c r="J3325">
        <v>11.015625</v>
      </c>
      <c r="K3325">
        <v>11.015625</v>
      </c>
      <c r="L3325">
        <v>12.421875</v>
      </c>
      <c r="M3325">
        <v>13.242188000000001</v>
      </c>
      <c r="N3325">
        <v>13.59375</v>
      </c>
      <c r="O3325">
        <v>14.0625</v>
      </c>
      <c r="P3325">
        <v>14.414063000000001</v>
      </c>
      <c r="Q3325">
        <v>14.882813000000001</v>
      </c>
    </row>
    <row r="3326" spans="1:17" x14ac:dyDescent="0.3">
      <c r="A3326">
        <v>3000</v>
      </c>
      <c r="B3326">
        <v>0</v>
      </c>
      <c r="C3326">
        <v>0</v>
      </c>
      <c r="D3326">
        <v>0</v>
      </c>
      <c r="E3326">
        <v>0</v>
      </c>
      <c r="F3326">
        <v>0</v>
      </c>
      <c r="G3326">
        <v>0</v>
      </c>
      <c r="H3326">
        <v>0</v>
      </c>
      <c r="I3326">
        <v>0</v>
      </c>
      <c r="J3326">
        <v>11.015625</v>
      </c>
      <c r="K3326">
        <v>11.015625</v>
      </c>
      <c r="L3326">
        <v>11.953125</v>
      </c>
      <c r="M3326">
        <v>12.539063000000001</v>
      </c>
      <c r="N3326">
        <v>12.773438000000001</v>
      </c>
      <c r="O3326">
        <v>13.125</v>
      </c>
      <c r="P3326">
        <v>13.476563000000001</v>
      </c>
      <c r="Q3326">
        <v>13.710938000000001</v>
      </c>
    </row>
    <row r="3327" spans="1:17" x14ac:dyDescent="0.3">
      <c r="A3327">
        <v>3200</v>
      </c>
      <c r="B3327">
        <v>0</v>
      </c>
      <c r="C3327">
        <v>0</v>
      </c>
      <c r="D3327">
        <v>0</v>
      </c>
      <c r="E3327">
        <v>0</v>
      </c>
      <c r="F3327">
        <v>0</v>
      </c>
      <c r="G3327">
        <v>0</v>
      </c>
      <c r="H3327">
        <v>0</v>
      </c>
      <c r="I3327">
        <v>0</v>
      </c>
      <c r="J3327">
        <v>11.015625</v>
      </c>
      <c r="K3327">
        <v>11.015625</v>
      </c>
      <c r="L3327">
        <v>10.78125</v>
      </c>
      <c r="M3327">
        <v>11.015625</v>
      </c>
      <c r="N3327">
        <v>11.132813000000001</v>
      </c>
      <c r="O3327">
        <v>11.25</v>
      </c>
      <c r="P3327">
        <v>11.367188000000001</v>
      </c>
      <c r="Q3327">
        <v>11.484375</v>
      </c>
    </row>
    <row r="3328" spans="1:17" x14ac:dyDescent="0.3">
      <c r="A3328">
        <v>3300</v>
      </c>
      <c r="B3328">
        <v>0</v>
      </c>
      <c r="C3328">
        <v>0</v>
      </c>
      <c r="D3328">
        <v>0</v>
      </c>
      <c r="E3328">
        <v>0</v>
      </c>
      <c r="F3328">
        <v>0</v>
      </c>
      <c r="G3328">
        <v>0</v>
      </c>
      <c r="H3328">
        <v>0</v>
      </c>
      <c r="I3328">
        <v>0</v>
      </c>
      <c r="J3328">
        <v>11.484375</v>
      </c>
      <c r="K3328">
        <v>11.367188000000001</v>
      </c>
      <c r="L3328">
        <v>10.195313000000001</v>
      </c>
      <c r="M3328">
        <v>10.3125</v>
      </c>
      <c r="N3328">
        <v>10.3125</v>
      </c>
      <c r="O3328">
        <v>10.3125</v>
      </c>
      <c r="P3328">
        <v>10.3125</v>
      </c>
      <c r="Q3328">
        <v>10.3125</v>
      </c>
    </row>
    <row r="3329" spans="1:17" x14ac:dyDescent="0.3">
      <c r="A3329">
        <v>3500</v>
      </c>
      <c r="B3329">
        <v>0</v>
      </c>
      <c r="C3329">
        <v>0</v>
      </c>
      <c r="D3329">
        <v>0</v>
      </c>
      <c r="E3329">
        <v>0</v>
      </c>
      <c r="F3329">
        <v>0</v>
      </c>
      <c r="G3329">
        <v>0</v>
      </c>
      <c r="H3329">
        <v>0</v>
      </c>
      <c r="I3329">
        <v>0</v>
      </c>
      <c r="J3329">
        <v>11.953125</v>
      </c>
      <c r="K3329">
        <v>11.953125</v>
      </c>
      <c r="L3329">
        <v>9.140625</v>
      </c>
      <c r="M3329">
        <v>8.7890630000000005</v>
      </c>
      <c r="N3329">
        <v>8.671875</v>
      </c>
      <c r="O3329">
        <v>8.4375</v>
      </c>
      <c r="P3329">
        <v>8.3203130000000005</v>
      </c>
      <c r="Q3329">
        <v>8.0859380000000005</v>
      </c>
    </row>
    <row r="3331" spans="1:17" x14ac:dyDescent="0.3">
      <c r="A3331" t="s">
        <v>357</v>
      </c>
      <c r="B3331" t="s">
        <v>332</v>
      </c>
    </row>
    <row r="3332" spans="1:17" x14ac:dyDescent="0.3">
      <c r="A3332" t="s">
        <v>3</v>
      </c>
      <c r="B3332" t="s">
        <v>6</v>
      </c>
    </row>
    <row r="3333" spans="1:17" x14ac:dyDescent="0.3">
      <c r="A3333">
        <v>1</v>
      </c>
      <c r="B3333">
        <v>620</v>
      </c>
    </row>
    <row r="3334" spans="1:17" x14ac:dyDescent="0.3">
      <c r="A3334">
        <v>2</v>
      </c>
      <c r="B3334">
        <v>650</v>
      </c>
    </row>
    <row r="3335" spans="1:17" x14ac:dyDescent="0.3">
      <c r="A3335">
        <v>3</v>
      </c>
      <c r="B3335">
        <v>800</v>
      </c>
    </row>
    <row r="3336" spans="1:17" x14ac:dyDescent="0.3">
      <c r="A3336">
        <v>4</v>
      </c>
      <c r="B3336">
        <v>1000</v>
      </c>
    </row>
    <row r="3337" spans="1:17" x14ac:dyDescent="0.3">
      <c r="A3337">
        <v>5</v>
      </c>
      <c r="B3337">
        <v>1200</v>
      </c>
    </row>
    <row r="3338" spans="1:17" x14ac:dyDescent="0.3">
      <c r="A3338">
        <v>6</v>
      </c>
      <c r="B3338">
        <v>1400</v>
      </c>
    </row>
    <row r="3339" spans="1:17" x14ac:dyDescent="0.3">
      <c r="A3339">
        <v>7</v>
      </c>
      <c r="B3339">
        <v>1550</v>
      </c>
    </row>
    <row r="3340" spans="1:17" x14ac:dyDescent="0.3">
      <c r="A3340">
        <v>8</v>
      </c>
      <c r="B3340">
        <v>1700</v>
      </c>
    </row>
    <row r="3341" spans="1:17" x14ac:dyDescent="0.3">
      <c r="A3341">
        <v>9</v>
      </c>
      <c r="B3341">
        <v>1800</v>
      </c>
    </row>
    <row r="3342" spans="1:17" x14ac:dyDescent="0.3">
      <c r="A3342">
        <v>10</v>
      </c>
      <c r="B3342">
        <v>2000</v>
      </c>
    </row>
    <row r="3343" spans="1:17" x14ac:dyDescent="0.3">
      <c r="A3343">
        <v>11</v>
      </c>
      <c r="B3343">
        <v>2200</v>
      </c>
    </row>
    <row r="3344" spans="1:17" x14ac:dyDescent="0.3">
      <c r="A3344">
        <v>12</v>
      </c>
      <c r="B3344">
        <v>2400</v>
      </c>
    </row>
    <row r="3345" spans="1:2" x14ac:dyDescent="0.3">
      <c r="A3345">
        <v>13</v>
      </c>
      <c r="B3345">
        <v>2600</v>
      </c>
    </row>
    <row r="3346" spans="1:2" x14ac:dyDescent="0.3">
      <c r="A3346">
        <v>14</v>
      </c>
      <c r="B3346">
        <v>2800</v>
      </c>
    </row>
    <row r="3347" spans="1:2" x14ac:dyDescent="0.3">
      <c r="A3347">
        <v>15</v>
      </c>
      <c r="B3347">
        <v>2900</v>
      </c>
    </row>
    <row r="3348" spans="1:2" x14ac:dyDescent="0.3">
      <c r="A3348">
        <v>16</v>
      </c>
      <c r="B3348">
        <v>3000</v>
      </c>
    </row>
    <row r="3349" spans="1:2" x14ac:dyDescent="0.3">
      <c r="A3349">
        <v>17</v>
      </c>
      <c r="B3349">
        <v>3200</v>
      </c>
    </row>
    <row r="3350" spans="1:2" x14ac:dyDescent="0.3">
      <c r="A3350">
        <v>18</v>
      </c>
      <c r="B3350">
        <v>3300</v>
      </c>
    </row>
    <row r="3351" spans="1:2" x14ac:dyDescent="0.3">
      <c r="A3351">
        <v>19</v>
      </c>
      <c r="B3351">
        <v>3500</v>
      </c>
    </row>
    <row r="3353" spans="1:2" x14ac:dyDescent="0.3">
      <c r="A3353" t="s">
        <v>358</v>
      </c>
      <c r="B3353" t="s">
        <v>334</v>
      </c>
    </row>
    <row r="3354" spans="1:2" x14ac:dyDescent="0.3">
      <c r="A3354" t="s">
        <v>3</v>
      </c>
      <c r="B3354" t="s">
        <v>16</v>
      </c>
    </row>
    <row r="3355" spans="1:2" x14ac:dyDescent="0.3">
      <c r="A3355">
        <v>1</v>
      </c>
      <c r="B3355">
        <v>0</v>
      </c>
    </row>
    <row r="3356" spans="1:2" x14ac:dyDescent="0.3">
      <c r="A3356">
        <v>2</v>
      </c>
      <c r="B3356">
        <v>9.9864130000000007</v>
      </c>
    </row>
    <row r="3357" spans="1:2" x14ac:dyDescent="0.3">
      <c r="A3357">
        <v>3</v>
      </c>
      <c r="B3357">
        <v>19.972826000000001</v>
      </c>
    </row>
    <row r="3358" spans="1:2" x14ac:dyDescent="0.3">
      <c r="A3358">
        <v>4</v>
      </c>
      <c r="B3358">
        <v>30.027175</v>
      </c>
    </row>
    <row r="3359" spans="1:2" x14ac:dyDescent="0.3">
      <c r="A3359">
        <v>5</v>
      </c>
      <c r="B3359">
        <v>40.013587999999999</v>
      </c>
    </row>
    <row r="3360" spans="1:2" x14ac:dyDescent="0.3">
      <c r="A3360">
        <v>6</v>
      </c>
      <c r="B3360">
        <v>55.027175</v>
      </c>
    </row>
    <row r="3361" spans="1:17" x14ac:dyDescent="0.3">
      <c r="A3361">
        <v>7</v>
      </c>
      <c r="B3361">
        <v>65.013587999999999</v>
      </c>
    </row>
    <row r="3362" spans="1:17" x14ac:dyDescent="0.3">
      <c r="A3362">
        <v>8</v>
      </c>
      <c r="B3362">
        <v>75.000001999999995</v>
      </c>
    </row>
    <row r="3363" spans="1:17" x14ac:dyDescent="0.3">
      <c r="A3363">
        <v>9</v>
      </c>
      <c r="B3363">
        <v>84.986414999999994</v>
      </c>
    </row>
    <row r="3364" spans="1:17" x14ac:dyDescent="0.3">
      <c r="A3364">
        <v>10</v>
      </c>
      <c r="B3364">
        <v>94.972828000000007</v>
      </c>
    </row>
    <row r="3365" spans="1:17" x14ac:dyDescent="0.3">
      <c r="A3365">
        <v>11</v>
      </c>
      <c r="B3365">
        <v>109.98641499999999</v>
      </c>
    </row>
    <row r="3366" spans="1:17" x14ac:dyDescent="0.3">
      <c r="A3366">
        <v>12</v>
      </c>
      <c r="B3366">
        <v>119.972829</v>
      </c>
    </row>
    <row r="3367" spans="1:17" x14ac:dyDescent="0.3">
      <c r="A3367">
        <v>13</v>
      </c>
      <c r="B3367">
        <v>125.00000300000001</v>
      </c>
    </row>
    <row r="3368" spans="1:17" x14ac:dyDescent="0.3">
      <c r="A3368">
        <v>14</v>
      </c>
      <c r="B3368">
        <v>130.02717699999999</v>
      </c>
    </row>
    <row r="3369" spans="1:17" x14ac:dyDescent="0.3">
      <c r="A3369">
        <v>15</v>
      </c>
      <c r="B3369">
        <v>134.98641599999999</v>
      </c>
    </row>
    <row r="3370" spans="1:17" x14ac:dyDescent="0.3">
      <c r="A3370">
        <v>16</v>
      </c>
      <c r="B3370">
        <v>140.01358999999999</v>
      </c>
    </row>
    <row r="3372" spans="1:17" x14ac:dyDescent="0.3">
      <c r="A3372" t="s">
        <v>359</v>
      </c>
      <c r="B3372" t="s">
        <v>336</v>
      </c>
    </row>
    <row r="3373" spans="1:17" x14ac:dyDescent="0.3">
      <c r="B3373" t="s">
        <v>26</v>
      </c>
    </row>
    <row r="3374" spans="1:17" x14ac:dyDescent="0.3">
      <c r="A3374" t="s">
        <v>22</v>
      </c>
      <c r="B3374">
        <v>0</v>
      </c>
      <c r="C3374">
        <v>10</v>
      </c>
      <c r="D3374">
        <v>20</v>
      </c>
      <c r="E3374">
        <v>30</v>
      </c>
      <c r="F3374">
        <v>40</v>
      </c>
      <c r="G3374">
        <v>55</v>
      </c>
      <c r="H3374">
        <v>65</v>
      </c>
      <c r="I3374">
        <v>75</v>
      </c>
      <c r="J3374">
        <v>85</v>
      </c>
      <c r="K3374">
        <v>95</v>
      </c>
      <c r="L3374">
        <v>110</v>
      </c>
      <c r="M3374">
        <v>120</v>
      </c>
      <c r="N3374">
        <v>125</v>
      </c>
      <c r="O3374">
        <v>130</v>
      </c>
      <c r="P3374">
        <v>135</v>
      </c>
      <c r="Q3374">
        <v>140</v>
      </c>
    </row>
    <row r="3375" spans="1:17" x14ac:dyDescent="0.3">
      <c r="A3375">
        <v>620</v>
      </c>
      <c r="B3375">
        <v>0</v>
      </c>
      <c r="C3375">
        <v>0</v>
      </c>
      <c r="D3375">
        <v>0</v>
      </c>
      <c r="E3375">
        <v>0</v>
      </c>
      <c r="F3375">
        <v>0</v>
      </c>
      <c r="G3375">
        <v>3.984375</v>
      </c>
      <c r="H3375">
        <v>3.984375</v>
      </c>
      <c r="I3375">
        <v>3.984375</v>
      </c>
      <c r="J3375">
        <v>3.984375</v>
      </c>
      <c r="K3375">
        <v>3.984375</v>
      </c>
      <c r="L3375">
        <v>3.984375</v>
      </c>
      <c r="M3375">
        <v>3.984375</v>
      </c>
      <c r="N3375">
        <v>3.984375</v>
      </c>
      <c r="O3375">
        <v>3.984375</v>
      </c>
      <c r="P3375">
        <v>3.984375</v>
      </c>
      <c r="Q3375">
        <v>3.984375</v>
      </c>
    </row>
    <row r="3376" spans="1:17" x14ac:dyDescent="0.3">
      <c r="A3376">
        <v>650</v>
      </c>
      <c r="B3376">
        <v>0</v>
      </c>
      <c r="C3376">
        <v>0</v>
      </c>
      <c r="D3376">
        <v>0</v>
      </c>
      <c r="E3376">
        <v>0</v>
      </c>
      <c r="F3376">
        <v>0</v>
      </c>
      <c r="G3376">
        <v>3.984375</v>
      </c>
      <c r="H3376">
        <v>3.984375</v>
      </c>
      <c r="I3376">
        <v>3.984375</v>
      </c>
      <c r="J3376">
        <v>3.984375</v>
      </c>
      <c r="K3376">
        <v>3.984375</v>
      </c>
      <c r="L3376">
        <v>3.984375</v>
      </c>
      <c r="M3376">
        <v>3.984375</v>
      </c>
      <c r="N3376">
        <v>3.984375</v>
      </c>
      <c r="O3376">
        <v>3.984375</v>
      </c>
      <c r="P3376">
        <v>3.984375</v>
      </c>
      <c r="Q3376">
        <v>3.984375</v>
      </c>
    </row>
    <row r="3377" spans="1:17" x14ac:dyDescent="0.3">
      <c r="A3377">
        <v>800</v>
      </c>
      <c r="B3377">
        <v>0</v>
      </c>
      <c r="C3377">
        <v>0</v>
      </c>
      <c r="D3377">
        <v>0</v>
      </c>
      <c r="E3377">
        <v>0</v>
      </c>
      <c r="F3377">
        <v>0</v>
      </c>
      <c r="G3377">
        <v>3.984375</v>
      </c>
      <c r="H3377">
        <v>3.984375</v>
      </c>
      <c r="I3377">
        <v>3.984375</v>
      </c>
      <c r="J3377">
        <v>3.984375</v>
      </c>
      <c r="K3377">
        <v>3.984375</v>
      </c>
      <c r="L3377">
        <v>3.984375</v>
      </c>
      <c r="M3377">
        <v>3.984375</v>
      </c>
      <c r="N3377">
        <v>3.984375</v>
      </c>
      <c r="O3377">
        <v>3.984375</v>
      </c>
      <c r="P3377">
        <v>3.984375</v>
      </c>
      <c r="Q3377">
        <v>3.984375</v>
      </c>
    </row>
    <row r="3378" spans="1:17" x14ac:dyDescent="0.3">
      <c r="A3378">
        <v>1000</v>
      </c>
      <c r="B3378">
        <v>0</v>
      </c>
      <c r="C3378">
        <v>0</v>
      </c>
      <c r="D3378">
        <v>0</v>
      </c>
      <c r="E3378">
        <v>0</v>
      </c>
      <c r="F3378">
        <v>0</v>
      </c>
      <c r="G3378">
        <v>5.0390629999999996</v>
      </c>
      <c r="H3378">
        <v>5.0390629999999996</v>
      </c>
      <c r="I3378">
        <v>5.0390629999999996</v>
      </c>
      <c r="J3378">
        <v>5.0390629999999996</v>
      </c>
      <c r="K3378">
        <v>5.0390629999999996</v>
      </c>
      <c r="L3378">
        <v>5.0390629999999996</v>
      </c>
      <c r="M3378">
        <v>5.0390629999999996</v>
      </c>
      <c r="N3378">
        <v>5.0390629999999996</v>
      </c>
      <c r="O3378">
        <v>5.0390629999999996</v>
      </c>
      <c r="P3378">
        <v>5.0390629999999996</v>
      </c>
      <c r="Q3378">
        <v>5.0390629999999996</v>
      </c>
    </row>
    <row r="3379" spans="1:17" x14ac:dyDescent="0.3">
      <c r="A3379">
        <v>1200</v>
      </c>
      <c r="B3379">
        <v>0</v>
      </c>
      <c r="C3379">
        <v>0</v>
      </c>
      <c r="D3379">
        <v>0</v>
      </c>
      <c r="E3379">
        <v>0</v>
      </c>
      <c r="F3379">
        <v>0</v>
      </c>
      <c r="G3379">
        <v>5.9765629999999996</v>
      </c>
      <c r="H3379">
        <v>5.9765629999999996</v>
      </c>
      <c r="I3379">
        <v>5.9765629999999996</v>
      </c>
      <c r="J3379">
        <v>5.9765629999999996</v>
      </c>
      <c r="K3379">
        <v>5.9765629999999996</v>
      </c>
      <c r="L3379">
        <v>5.9765629999999996</v>
      </c>
      <c r="M3379">
        <v>5.9765629999999996</v>
      </c>
      <c r="N3379">
        <v>5.9765629999999996</v>
      </c>
      <c r="O3379">
        <v>5.9765629999999996</v>
      </c>
      <c r="P3379">
        <v>5.9765629999999996</v>
      </c>
      <c r="Q3379">
        <v>5.9765629999999996</v>
      </c>
    </row>
    <row r="3380" spans="1:17" x14ac:dyDescent="0.3">
      <c r="A3380">
        <v>1400</v>
      </c>
      <c r="B3380">
        <v>0</v>
      </c>
      <c r="C3380">
        <v>0</v>
      </c>
      <c r="D3380">
        <v>0</v>
      </c>
      <c r="E3380">
        <v>0</v>
      </c>
      <c r="F3380">
        <v>0</v>
      </c>
      <c r="G3380">
        <v>6.796875</v>
      </c>
      <c r="H3380">
        <v>6.796875</v>
      </c>
      <c r="I3380">
        <v>6.796875</v>
      </c>
      <c r="J3380">
        <v>6.796875</v>
      </c>
      <c r="K3380">
        <v>6.796875</v>
      </c>
      <c r="L3380">
        <v>6.796875</v>
      </c>
      <c r="M3380">
        <v>6.796875</v>
      </c>
      <c r="N3380">
        <v>6.796875</v>
      </c>
      <c r="O3380">
        <v>6.796875</v>
      </c>
      <c r="P3380">
        <v>6.796875</v>
      </c>
      <c r="Q3380">
        <v>6.796875</v>
      </c>
    </row>
    <row r="3381" spans="1:17" x14ac:dyDescent="0.3">
      <c r="A3381">
        <v>1550</v>
      </c>
      <c r="B3381">
        <v>0</v>
      </c>
      <c r="C3381">
        <v>0</v>
      </c>
      <c r="D3381">
        <v>0</v>
      </c>
      <c r="E3381">
        <v>0</v>
      </c>
      <c r="F3381">
        <v>0</v>
      </c>
      <c r="G3381">
        <v>7.5</v>
      </c>
      <c r="H3381">
        <v>7.5</v>
      </c>
      <c r="I3381">
        <v>7.5</v>
      </c>
      <c r="J3381">
        <v>7.5</v>
      </c>
      <c r="K3381">
        <v>7.5</v>
      </c>
      <c r="L3381">
        <v>7.5</v>
      </c>
      <c r="M3381">
        <v>7.5</v>
      </c>
      <c r="N3381">
        <v>7.5</v>
      </c>
      <c r="O3381">
        <v>7.5</v>
      </c>
      <c r="P3381">
        <v>7.5</v>
      </c>
      <c r="Q3381">
        <v>7.5</v>
      </c>
    </row>
    <row r="3382" spans="1:17" x14ac:dyDescent="0.3">
      <c r="A3382">
        <v>1700</v>
      </c>
      <c r="B3382">
        <v>0</v>
      </c>
      <c r="C3382">
        <v>0</v>
      </c>
      <c r="D3382">
        <v>0</v>
      </c>
      <c r="E3382">
        <v>0</v>
      </c>
      <c r="F3382">
        <v>0</v>
      </c>
      <c r="G3382">
        <v>7.96875</v>
      </c>
      <c r="H3382">
        <v>7.96875</v>
      </c>
      <c r="I3382">
        <v>7.96875</v>
      </c>
      <c r="J3382">
        <v>7.96875</v>
      </c>
      <c r="K3382">
        <v>7.96875</v>
      </c>
      <c r="L3382">
        <v>7.96875</v>
      </c>
      <c r="M3382">
        <v>7.96875</v>
      </c>
      <c r="N3382">
        <v>7.96875</v>
      </c>
      <c r="O3382">
        <v>7.96875</v>
      </c>
      <c r="P3382">
        <v>7.96875</v>
      </c>
      <c r="Q3382">
        <v>7.96875</v>
      </c>
    </row>
    <row r="3383" spans="1:17" x14ac:dyDescent="0.3">
      <c r="A3383">
        <v>1800</v>
      </c>
      <c r="B3383">
        <v>0</v>
      </c>
      <c r="C3383">
        <v>0</v>
      </c>
      <c r="D3383">
        <v>0</v>
      </c>
      <c r="E3383">
        <v>0</v>
      </c>
      <c r="F3383">
        <v>0</v>
      </c>
      <c r="G3383">
        <v>9.0234380000000005</v>
      </c>
      <c r="H3383">
        <v>9.0234380000000005</v>
      </c>
      <c r="I3383">
        <v>9.0234380000000005</v>
      </c>
      <c r="J3383">
        <v>9.0234380000000005</v>
      </c>
      <c r="K3383">
        <v>9.0234380000000005</v>
      </c>
      <c r="L3383">
        <v>9.0234380000000005</v>
      </c>
      <c r="M3383">
        <v>9.0234380000000005</v>
      </c>
      <c r="N3383">
        <v>9.0234380000000005</v>
      </c>
      <c r="O3383">
        <v>9.0234380000000005</v>
      </c>
      <c r="P3383">
        <v>9.0234380000000005</v>
      </c>
      <c r="Q3383">
        <v>9.0234380000000005</v>
      </c>
    </row>
    <row r="3384" spans="1:17" x14ac:dyDescent="0.3">
      <c r="A3384">
        <v>2000</v>
      </c>
      <c r="B3384">
        <v>0</v>
      </c>
      <c r="C3384">
        <v>0</v>
      </c>
      <c r="D3384">
        <v>0</v>
      </c>
      <c r="E3384">
        <v>0</v>
      </c>
      <c r="F3384">
        <v>0</v>
      </c>
      <c r="G3384">
        <v>9.9609380000000005</v>
      </c>
      <c r="H3384">
        <v>9.9609380000000005</v>
      </c>
      <c r="I3384">
        <v>9.9609380000000005</v>
      </c>
      <c r="J3384">
        <v>9.9609380000000005</v>
      </c>
      <c r="K3384">
        <v>9.9609380000000005</v>
      </c>
      <c r="L3384">
        <v>9.9609380000000005</v>
      </c>
      <c r="M3384">
        <v>9.9609380000000005</v>
      </c>
      <c r="N3384">
        <v>9.9609380000000005</v>
      </c>
      <c r="O3384">
        <v>9.9609380000000005</v>
      </c>
      <c r="P3384">
        <v>9.9609380000000005</v>
      </c>
      <c r="Q3384">
        <v>9.9609380000000005</v>
      </c>
    </row>
    <row r="3385" spans="1:17" x14ac:dyDescent="0.3">
      <c r="A3385">
        <v>2200</v>
      </c>
      <c r="B3385">
        <v>0</v>
      </c>
      <c r="C3385">
        <v>0</v>
      </c>
      <c r="D3385">
        <v>0</v>
      </c>
      <c r="E3385">
        <v>0</v>
      </c>
      <c r="F3385">
        <v>0</v>
      </c>
      <c r="G3385">
        <v>9.9609380000000005</v>
      </c>
      <c r="H3385">
        <v>9.9609380000000005</v>
      </c>
      <c r="I3385">
        <v>9.9609380000000005</v>
      </c>
      <c r="J3385">
        <v>9.9609380000000005</v>
      </c>
      <c r="K3385">
        <v>9.9609380000000005</v>
      </c>
      <c r="L3385">
        <v>9.9609380000000005</v>
      </c>
      <c r="M3385">
        <v>9.9609380000000005</v>
      </c>
      <c r="N3385">
        <v>9.9609380000000005</v>
      </c>
      <c r="O3385">
        <v>9.9609380000000005</v>
      </c>
      <c r="P3385">
        <v>9.9609380000000005</v>
      </c>
      <c r="Q3385">
        <v>9.9609380000000005</v>
      </c>
    </row>
    <row r="3386" spans="1:17" x14ac:dyDescent="0.3">
      <c r="A3386">
        <v>2400</v>
      </c>
      <c r="B3386">
        <v>0</v>
      </c>
      <c r="C3386">
        <v>1.9921880000000001</v>
      </c>
      <c r="D3386">
        <v>3.984375</v>
      </c>
      <c r="E3386">
        <v>5.9765629999999996</v>
      </c>
      <c r="F3386">
        <v>7.96875</v>
      </c>
      <c r="G3386">
        <v>7.96875</v>
      </c>
      <c r="H3386">
        <v>7.96875</v>
      </c>
      <c r="I3386">
        <v>7.96875</v>
      </c>
      <c r="J3386">
        <v>11.953125</v>
      </c>
      <c r="K3386">
        <v>11.953125</v>
      </c>
      <c r="L3386">
        <v>11.953125</v>
      </c>
      <c r="M3386">
        <v>11.953125</v>
      </c>
      <c r="N3386">
        <v>11.953125</v>
      </c>
      <c r="O3386">
        <v>11.953125</v>
      </c>
      <c r="P3386">
        <v>11.953125</v>
      </c>
      <c r="Q3386">
        <v>11.953125</v>
      </c>
    </row>
    <row r="3387" spans="1:17" x14ac:dyDescent="0.3">
      <c r="A3387">
        <v>2600</v>
      </c>
      <c r="B3387">
        <v>0</v>
      </c>
      <c r="C3387">
        <v>1.9921880000000001</v>
      </c>
      <c r="D3387">
        <v>3.984375</v>
      </c>
      <c r="E3387">
        <v>5.9765629999999996</v>
      </c>
      <c r="F3387">
        <v>7.96875</v>
      </c>
      <c r="G3387">
        <v>7.96875</v>
      </c>
      <c r="H3387">
        <v>7.96875</v>
      </c>
      <c r="I3387">
        <v>7.96875</v>
      </c>
      <c r="J3387">
        <v>11.953125</v>
      </c>
      <c r="K3387">
        <v>11.953125</v>
      </c>
      <c r="L3387">
        <v>11.953125</v>
      </c>
      <c r="M3387">
        <v>11.953125</v>
      </c>
      <c r="N3387">
        <v>11.953125</v>
      </c>
      <c r="O3387">
        <v>11.953125</v>
      </c>
      <c r="P3387">
        <v>11.953125</v>
      </c>
      <c r="Q3387">
        <v>11.953125</v>
      </c>
    </row>
    <row r="3388" spans="1:17" x14ac:dyDescent="0.3">
      <c r="A3388">
        <v>2800</v>
      </c>
      <c r="B3388">
        <v>0</v>
      </c>
      <c r="C3388">
        <v>1.9921880000000001</v>
      </c>
      <c r="D3388">
        <v>3.984375</v>
      </c>
      <c r="E3388">
        <v>5.9765629999999996</v>
      </c>
      <c r="F3388">
        <v>7.96875</v>
      </c>
      <c r="G3388">
        <v>7.96875</v>
      </c>
      <c r="H3388">
        <v>7.96875</v>
      </c>
      <c r="I3388">
        <v>7.96875</v>
      </c>
      <c r="J3388">
        <v>11.015625</v>
      </c>
      <c r="K3388">
        <v>11.015625</v>
      </c>
      <c r="L3388">
        <v>11.25</v>
      </c>
      <c r="M3388">
        <v>12.1875</v>
      </c>
      <c r="N3388">
        <v>12.65625</v>
      </c>
      <c r="O3388">
        <v>13.125</v>
      </c>
      <c r="P3388">
        <v>13.59375</v>
      </c>
      <c r="Q3388">
        <v>14.0625</v>
      </c>
    </row>
    <row r="3389" spans="1:17" x14ac:dyDescent="0.3">
      <c r="A3389">
        <v>2900</v>
      </c>
      <c r="B3389">
        <v>0</v>
      </c>
      <c r="C3389">
        <v>1.9921880000000001</v>
      </c>
      <c r="D3389">
        <v>3.984375</v>
      </c>
      <c r="E3389">
        <v>5.9765629999999996</v>
      </c>
      <c r="F3389">
        <v>7.96875</v>
      </c>
      <c r="G3389">
        <v>7.96875</v>
      </c>
      <c r="H3389">
        <v>7.96875</v>
      </c>
      <c r="I3389">
        <v>7.96875</v>
      </c>
      <c r="J3389">
        <v>11.015625</v>
      </c>
      <c r="K3389">
        <v>11.015625</v>
      </c>
      <c r="L3389">
        <v>12.421875</v>
      </c>
      <c r="M3389">
        <v>13.242188000000001</v>
      </c>
      <c r="N3389">
        <v>13.59375</v>
      </c>
      <c r="O3389">
        <v>14.0625</v>
      </c>
      <c r="P3389">
        <v>14.414063000000001</v>
      </c>
      <c r="Q3389">
        <v>14.882813000000001</v>
      </c>
    </row>
    <row r="3390" spans="1:17" x14ac:dyDescent="0.3">
      <c r="A3390">
        <v>3000</v>
      </c>
      <c r="B3390">
        <v>0</v>
      </c>
      <c r="C3390">
        <v>0</v>
      </c>
      <c r="D3390">
        <v>0</v>
      </c>
      <c r="E3390">
        <v>0</v>
      </c>
      <c r="F3390">
        <v>0</v>
      </c>
      <c r="G3390">
        <v>0</v>
      </c>
      <c r="H3390">
        <v>0</v>
      </c>
      <c r="I3390">
        <v>0</v>
      </c>
      <c r="J3390">
        <v>11.015625</v>
      </c>
      <c r="K3390">
        <v>11.015625</v>
      </c>
      <c r="L3390">
        <v>11.953125</v>
      </c>
      <c r="M3390">
        <v>12.539063000000001</v>
      </c>
      <c r="N3390">
        <v>12.773438000000001</v>
      </c>
      <c r="O3390">
        <v>13.125</v>
      </c>
      <c r="P3390">
        <v>13.476563000000001</v>
      </c>
      <c r="Q3390">
        <v>13.710938000000001</v>
      </c>
    </row>
    <row r="3391" spans="1:17" x14ac:dyDescent="0.3">
      <c r="A3391">
        <v>3200</v>
      </c>
      <c r="B3391">
        <v>0</v>
      </c>
      <c r="C3391">
        <v>0</v>
      </c>
      <c r="D3391">
        <v>0</v>
      </c>
      <c r="E3391">
        <v>0</v>
      </c>
      <c r="F3391">
        <v>0</v>
      </c>
      <c r="G3391">
        <v>0</v>
      </c>
      <c r="H3391">
        <v>0</v>
      </c>
      <c r="I3391">
        <v>0</v>
      </c>
      <c r="J3391">
        <v>11.015625</v>
      </c>
      <c r="K3391">
        <v>11.015625</v>
      </c>
      <c r="L3391">
        <v>10.78125</v>
      </c>
      <c r="M3391">
        <v>11.015625</v>
      </c>
      <c r="N3391">
        <v>11.132813000000001</v>
      </c>
      <c r="O3391">
        <v>11.25</v>
      </c>
      <c r="P3391">
        <v>11.367188000000001</v>
      </c>
      <c r="Q3391">
        <v>11.484375</v>
      </c>
    </row>
    <row r="3392" spans="1:17" x14ac:dyDescent="0.3">
      <c r="A3392">
        <v>3300</v>
      </c>
      <c r="B3392">
        <v>0</v>
      </c>
      <c r="C3392">
        <v>0</v>
      </c>
      <c r="D3392">
        <v>0</v>
      </c>
      <c r="E3392">
        <v>0</v>
      </c>
      <c r="F3392">
        <v>0</v>
      </c>
      <c r="G3392">
        <v>0</v>
      </c>
      <c r="H3392">
        <v>0</v>
      </c>
      <c r="I3392">
        <v>0</v>
      </c>
      <c r="J3392">
        <v>11.484375</v>
      </c>
      <c r="K3392">
        <v>11.367188000000001</v>
      </c>
      <c r="L3392">
        <v>10.195313000000001</v>
      </c>
      <c r="M3392">
        <v>10.3125</v>
      </c>
      <c r="N3392">
        <v>10.3125</v>
      </c>
      <c r="O3392">
        <v>10.3125</v>
      </c>
      <c r="P3392">
        <v>10.3125</v>
      </c>
      <c r="Q3392">
        <v>10.3125</v>
      </c>
    </row>
    <row r="3393" spans="1:17" x14ac:dyDescent="0.3">
      <c r="A3393">
        <v>3500</v>
      </c>
      <c r="B3393">
        <v>0</v>
      </c>
      <c r="C3393">
        <v>0</v>
      </c>
      <c r="D3393">
        <v>0</v>
      </c>
      <c r="E3393">
        <v>0</v>
      </c>
      <c r="F3393">
        <v>0</v>
      </c>
      <c r="G3393">
        <v>0</v>
      </c>
      <c r="H3393">
        <v>0</v>
      </c>
      <c r="I3393">
        <v>0</v>
      </c>
      <c r="J3393">
        <v>11.953125</v>
      </c>
      <c r="K3393">
        <v>11.953125</v>
      </c>
      <c r="L3393">
        <v>9.140625</v>
      </c>
      <c r="M3393">
        <v>8.7890630000000005</v>
      </c>
      <c r="N3393">
        <v>8.671875</v>
      </c>
      <c r="O3393">
        <v>8.4375</v>
      </c>
      <c r="P3393">
        <v>8.3203130000000005</v>
      </c>
      <c r="Q3393">
        <v>8.0859380000000005</v>
      </c>
    </row>
    <row r="3395" spans="1:17" x14ac:dyDescent="0.3">
      <c r="A3395" t="s">
        <v>360</v>
      </c>
      <c r="B3395">
        <v>2.5078130000000001</v>
      </c>
      <c r="C3395" t="s">
        <v>304</v>
      </c>
      <c r="D3395" t="s">
        <v>361</v>
      </c>
    </row>
    <row r="3397" spans="1:17" x14ac:dyDescent="0.3">
      <c r="A3397" t="s">
        <v>362</v>
      </c>
      <c r="B3397" t="s">
        <v>363</v>
      </c>
    </row>
    <row r="3398" spans="1:17" x14ac:dyDescent="0.3">
      <c r="A3398" t="s">
        <v>3</v>
      </c>
      <c r="B3398" t="s">
        <v>69</v>
      </c>
    </row>
    <row r="3399" spans="1:17" x14ac:dyDescent="0.3">
      <c r="A3399">
        <v>1</v>
      </c>
      <c r="B3399">
        <v>0.14000000000000001</v>
      </c>
    </row>
    <row r="3400" spans="1:17" x14ac:dyDescent="0.3">
      <c r="A3400">
        <v>2</v>
      </c>
      <c r="B3400">
        <v>30.14</v>
      </c>
    </row>
    <row r="3401" spans="1:17" x14ac:dyDescent="0.3">
      <c r="A3401">
        <v>3</v>
      </c>
      <c r="B3401">
        <v>50.14</v>
      </c>
    </row>
    <row r="3402" spans="1:17" x14ac:dyDescent="0.3">
      <c r="A3402">
        <v>4</v>
      </c>
      <c r="B3402">
        <v>60.14</v>
      </c>
    </row>
    <row r="3403" spans="1:17" x14ac:dyDescent="0.3">
      <c r="A3403">
        <v>5</v>
      </c>
      <c r="B3403">
        <v>68.14</v>
      </c>
    </row>
    <row r="3404" spans="1:17" x14ac:dyDescent="0.3">
      <c r="A3404">
        <v>6</v>
      </c>
      <c r="B3404">
        <v>220.14</v>
      </c>
    </row>
    <row r="3405" spans="1:17" x14ac:dyDescent="0.3">
      <c r="A3405">
        <v>7</v>
      </c>
      <c r="B3405">
        <v>225.14</v>
      </c>
    </row>
    <row r="3406" spans="1:17" x14ac:dyDescent="0.3">
      <c r="A3406">
        <v>8</v>
      </c>
      <c r="B3406">
        <v>350.14</v>
      </c>
    </row>
    <row r="3408" spans="1:17" x14ac:dyDescent="0.3">
      <c r="A3408" t="s">
        <v>364</v>
      </c>
      <c r="B3408" t="s">
        <v>365</v>
      </c>
    </row>
    <row r="3409" spans="1:2" x14ac:dyDescent="0.3">
      <c r="A3409" t="s">
        <v>75</v>
      </c>
      <c r="B3409" t="s">
        <v>6</v>
      </c>
    </row>
    <row r="3410" spans="1:2" x14ac:dyDescent="0.3">
      <c r="A3410">
        <v>0.1</v>
      </c>
      <c r="B3410">
        <v>1000</v>
      </c>
    </row>
    <row r="3411" spans="1:2" x14ac:dyDescent="0.3">
      <c r="A3411">
        <v>30.1</v>
      </c>
      <c r="B3411">
        <v>1000</v>
      </c>
    </row>
    <row r="3412" spans="1:2" x14ac:dyDescent="0.3">
      <c r="A3412">
        <v>50.1</v>
      </c>
      <c r="B3412">
        <v>750</v>
      </c>
    </row>
    <row r="3413" spans="1:2" x14ac:dyDescent="0.3">
      <c r="A3413">
        <v>60.1</v>
      </c>
      <c r="B3413">
        <v>750</v>
      </c>
    </row>
    <row r="3414" spans="1:2" x14ac:dyDescent="0.3">
      <c r="A3414">
        <v>68.099999999999994</v>
      </c>
      <c r="B3414">
        <v>750</v>
      </c>
    </row>
    <row r="3415" spans="1:2" x14ac:dyDescent="0.3">
      <c r="A3415">
        <v>220.1</v>
      </c>
      <c r="B3415">
        <v>750</v>
      </c>
    </row>
    <row r="3416" spans="1:2" x14ac:dyDescent="0.3">
      <c r="A3416">
        <v>225.1</v>
      </c>
      <c r="B3416">
        <v>1000</v>
      </c>
    </row>
    <row r="3417" spans="1:2" x14ac:dyDescent="0.3">
      <c r="A3417">
        <v>350.1</v>
      </c>
      <c r="B3417">
        <v>1000</v>
      </c>
    </row>
    <row r="3419" spans="1:2" x14ac:dyDescent="0.3">
      <c r="A3419" t="s">
        <v>366</v>
      </c>
      <c r="B3419" t="s">
        <v>367</v>
      </c>
    </row>
    <row r="3420" spans="1:2" x14ac:dyDescent="0.3">
      <c r="A3420" t="s">
        <v>3</v>
      </c>
      <c r="B3420" t="s">
        <v>143</v>
      </c>
    </row>
    <row r="3421" spans="1:2" x14ac:dyDescent="0.3">
      <c r="A3421">
        <v>1</v>
      </c>
      <c r="B3421">
        <v>0</v>
      </c>
    </row>
    <row r="3422" spans="1:2" x14ac:dyDescent="0.3">
      <c r="A3422">
        <v>2</v>
      </c>
      <c r="B3422">
        <v>7.3671860000000002</v>
      </c>
    </row>
    <row r="3423" spans="1:2" x14ac:dyDescent="0.3">
      <c r="A3423">
        <v>3</v>
      </c>
      <c r="B3423">
        <v>11.687497</v>
      </c>
    </row>
    <row r="3424" spans="1:2" x14ac:dyDescent="0.3">
      <c r="A3424">
        <v>4</v>
      </c>
      <c r="B3424">
        <v>11.882809</v>
      </c>
    </row>
    <row r="3425" spans="1:4" x14ac:dyDescent="0.3">
      <c r="A3425">
        <v>5</v>
      </c>
      <c r="B3425">
        <v>14.734370999999999</v>
      </c>
    </row>
    <row r="3427" spans="1:4" x14ac:dyDescent="0.3">
      <c r="A3427" t="s">
        <v>368</v>
      </c>
      <c r="B3427" t="s">
        <v>369</v>
      </c>
    </row>
    <row r="3428" spans="1:4" x14ac:dyDescent="0.3">
      <c r="A3428" t="s">
        <v>146</v>
      </c>
      <c r="B3428" t="s">
        <v>6</v>
      </c>
    </row>
    <row r="3429" spans="1:4" x14ac:dyDescent="0.3">
      <c r="A3429">
        <v>0</v>
      </c>
      <c r="B3429">
        <v>850</v>
      </c>
    </row>
    <row r="3430" spans="1:4" x14ac:dyDescent="0.3">
      <c r="A3430">
        <v>7.4</v>
      </c>
      <c r="B3430">
        <v>850</v>
      </c>
    </row>
    <row r="3431" spans="1:4" x14ac:dyDescent="0.3">
      <c r="A3431">
        <v>11.7</v>
      </c>
      <c r="B3431">
        <v>850</v>
      </c>
    </row>
    <row r="3432" spans="1:4" x14ac:dyDescent="0.3">
      <c r="A3432">
        <v>11.9</v>
      </c>
      <c r="B3432">
        <v>800</v>
      </c>
    </row>
    <row r="3433" spans="1:4" x14ac:dyDescent="0.3">
      <c r="A3433">
        <v>14.7</v>
      </c>
      <c r="B3433">
        <v>800</v>
      </c>
    </row>
    <row r="3435" spans="1:4" x14ac:dyDescent="0.3">
      <c r="A3435" t="s">
        <v>370</v>
      </c>
      <c r="B3435">
        <v>750</v>
      </c>
      <c r="C3435" t="s">
        <v>22</v>
      </c>
      <c r="D3435" t="s">
        <v>371</v>
      </c>
    </row>
    <row r="3437" spans="1:4" x14ac:dyDescent="0.3">
      <c r="A3437" t="s">
        <v>372</v>
      </c>
      <c r="B3437">
        <v>750</v>
      </c>
      <c r="C3437" t="s">
        <v>22</v>
      </c>
      <c r="D3437" t="s">
        <v>373</v>
      </c>
    </row>
    <row r="3439" spans="1:4" x14ac:dyDescent="0.3">
      <c r="A3439" t="s">
        <v>374</v>
      </c>
      <c r="B3439">
        <v>750</v>
      </c>
      <c r="C3439" t="s">
        <v>22</v>
      </c>
      <c r="D3439" t="s">
        <v>375</v>
      </c>
    </row>
    <row r="3441" spans="1:4" x14ac:dyDescent="0.3">
      <c r="A3441" t="s">
        <v>376</v>
      </c>
      <c r="B3441">
        <v>750</v>
      </c>
      <c r="C3441" t="s">
        <v>22</v>
      </c>
      <c r="D3441" t="s">
        <v>377</v>
      </c>
    </row>
    <row r="3443" spans="1:4" x14ac:dyDescent="0.3">
      <c r="A3443" t="s">
        <v>378</v>
      </c>
      <c r="B3443">
        <v>1200</v>
      </c>
      <c r="C3443" t="s">
        <v>22</v>
      </c>
      <c r="D3443" t="s">
        <v>379</v>
      </c>
    </row>
    <row r="3445" spans="1:4" x14ac:dyDescent="0.3">
      <c r="A3445" t="s">
        <v>380</v>
      </c>
      <c r="B3445">
        <v>160.01519999999999</v>
      </c>
      <c r="C3445" t="s">
        <v>381</v>
      </c>
      <c r="D3445" t="s">
        <v>382</v>
      </c>
    </row>
    <row r="3447" spans="1:4" x14ac:dyDescent="0.3">
      <c r="A3447" t="s">
        <v>383</v>
      </c>
      <c r="B3447" t="s">
        <v>384</v>
      </c>
    </row>
    <row r="3448" spans="1:4" x14ac:dyDescent="0.3">
      <c r="A3448" t="s">
        <v>3</v>
      </c>
      <c r="B3448" t="s">
        <v>6</v>
      </c>
    </row>
    <row r="3449" spans="1:4" x14ac:dyDescent="0.3">
      <c r="A3449">
        <v>1</v>
      </c>
      <c r="B3449">
        <v>400</v>
      </c>
    </row>
    <row r="3450" spans="1:4" x14ac:dyDescent="0.3">
      <c r="A3450">
        <v>2</v>
      </c>
      <c r="B3450">
        <v>600</v>
      </c>
    </row>
    <row r="3451" spans="1:4" x14ac:dyDescent="0.3">
      <c r="A3451">
        <v>3</v>
      </c>
      <c r="B3451">
        <v>650</v>
      </c>
    </row>
    <row r="3452" spans="1:4" x14ac:dyDescent="0.3">
      <c r="A3452">
        <v>4</v>
      </c>
      <c r="B3452">
        <v>800</v>
      </c>
    </row>
    <row r="3453" spans="1:4" x14ac:dyDescent="0.3">
      <c r="A3453">
        <v>5</v>
      </c>
      <c r="B3453">
        <v>1000</v>
      </c>
    </row>
    <row r="3454" spans="1:4" x14ac:dyDescent="0.3">
      <c r="A3454">
        <v>6</v>
      </c>
      <c r="B3454">
        <v>1200</v>
      </c>
    </row>
    <row r="3455" spans="1:4" x14ac:dyDescent="0.3">
      <c r="A3455">
        <v>7</v>
      </c>
      <c r="B3455">
        <v>1400</v>
      </c>
    </row>
    <row r="3456" spans="1:4" x14ac:dyDescent="0.3">
      <c r="A3456">
        <v>8</v>
      </c>
      <c r="B3456">
        <v>1600</v>
      </c>
    </row>
    <row r="3457" spans="1:2" x14ac:dyDescent="0.3">
      <c r="A3457">
        <v>9</v>
      </c>
      <c r="B3457">
        <v>1800</v>
      </c>
    </row>
    <row r="3458" spans="1:2" x14ac:dyDescent="0.3">
      <c r="A3458">
        <v>10</v>
      </c>
      <c r="B3458">
        <v>2000</v>
      </c>
    </row>
    <row r="3459" spans="1:2" x14ac:dyDescent="0.3">
      <c r="A3459">
        <v>11</v>
      </c>
      <c r="B3459">
        <v>2200</v>
      </c>
    </row>
    <row r="3460" spans="1:2" x14ac:dyDescent="0.3">
      <c r="A3460">
        <v>12</v>
      </c>
      <c r="B3460">
        <v>2400</v>
      </c>
    </row>
    <row r="3461" spans="1:2" x14ac:dyDescent="0.3">
      <c r="A3461">
        <v>13</v>
      </c>
      <c r="B3461">
        <v>2600</v>
      </c>
    </row>
    <row r="3462" spans="1:2" x14ac:dyDescent="0.3">
      <c r="A3462">
        <v>14</v>
      </c>
      <c r="B3462">
        <v>2700</v>
      </c>
    </row>
    <row r="3463" spans="1:2" x14ac:dyDescent="0.3">
      <c r="A3463">
        <v>15</v>
      </c>
      <c r="B3463">
        <v>2800</v>
      </c>
    </row>
    <row r="3464" spans="1:2" x14ac:dyDescent="0.3">
      <c r="A3464">
        <v>16</v>
      </c>
      <c r="B3464">
        <v>2900</v>
      </c>
    </row>
    <row r="3465" spans="1:2" x14ac:dyDescent="0.3">
      <c r="A3465">
        <v>17</v>
      </c>
      <c r="B3465">
        <v>3000</v>
      </c>
    </row>
    <row r="3466" spans="1:2" x14ac:dyDescent="0.3">
      <c r="A3466">
        <v>18</v>
      </c>
      <c r="B3466">
        <v>3200</v>
      </c>
    </row>
    <row r="3467" spans="1:2" x14ac:dyDescent="0.3">
      <c r="A3467">
        <v>19</v>
      </c>
      <c r="B3467">
        <v>3500</v>
      </c>
    </row>
    <row r="3469" spans="1:2" x14ac:dyDescent="0.3">
      <c r="A3469" t="s">
        <v>385</v>
      </c>
      <c r="B3469" t="s">
        <v>386</v>
      </c>
    </row>
    <row r="3470" spans="1:2" x14ac:dyDescent="0.3">
      <c r="A3470" t="s">
        <v>3</v>
      </c>
      <c r="B3470" t="s">
        <v>16</v>
      </c>
    </row>
    <row r="3471" spans="1:2" x14ac:dyDescent="0.3">
      <c r="A3471">
        <v>1</v>
      </c>
      <c r="B3471">
        <v>0</v>
      </c>
    </row>
    <row r="3472" spans="1:2" x14ac:dyDescent="0.3">
      <c r="A3472">
        <v>2</v>
      </c>
      <c r="B3472">
        <v>9.9864130000000007</v>
      </c>
    </row>
    <row r="3473" spans="1:2" x14ac:dyDescent="0.3">
      <c r="A3473">
        <v>3</v>
      </c>
      <c r="B3473">
        <v>19.972826000000001</v>
      </c>
    </row>
    <row r="3474" spans="1:2" x14ac:dyDescent="0.3">
      <c r="A3474">
        <v>4</v>
      </c>
      <c r="B3474">
        <v>30.027175</v>
      </c>
    </row>
    <row r="3475" spans="1:2" x14ac:dyDescent="0.3">
      <c r="A3475">
        <v>5</v>
      </c>
      <c r="B3475">
        <v>44.972827000000002</v>
      </c>
    </row>
    <row r="3476" spans="1:2" x14ac:dyDescent="0.3">
      <c r="A3476">
        <v>6</v>
      </c>
      <c r="B3476">
        <v>55.027175</v>
      </c>
    </row>
    <row r="3477" spans="1:2" x14ac:dyDescent="0.3">
      <c r="A3477">
        <v>7</v>
      </c>
      <c r="B3477">
        <v>65.013587999999999</v>
      </c>
    </row>
    <row r="3478" spans="1:2" x14ac:dyDescent="0.3">
      <c r="A3478">
        <v>8</v>
      </c>
      <c r="B3478">
        <v>75.000001999999995</v>
      </c>
    </row>
    <row r="3479" spans="1:2" x14ac:dyDescent="0.3">
      <c r="A3479">
        <v>9</v>
      </c>
      <c r="B3479">
        <v>84.986414999999994</v>
      </c>
    </row>
    <row r="3480" spans="1:2" x14ac:dyDescent="0.3">
      <c r="A3480">
        <v>10</v>
      </c>
      <c r="B3480">
        <v>94.972828000000007</v>
      </c>
    </row>
    <row r="3481" spans="1:2" x14ac:dyDescent="0.3">
      <c r="A3481">
        <v>11</v>
      </c>
      <c r="B3481">
        <v>109.98641499999999</v>
      </c>
    </row>
    <row r="3482" spans="1:2" x14ac:dyDescent="0.3">
      <c r="A3482">
        <v>12</v>
      </c>
      <c r="B3482">
        <v>119.972829</v>
      </c>
    </row>
    <row r="3483" spans="1:2" x14ac:dyDescent="0.3">
      <c r="A3483">
        <v>13</v>
      </c>
      <c r="B3483">
        <v>125.00000300000001</v>
      </c>
    </row>
    <row r="3484" spans="1:2" x14ac:dyDescent="0.3">
      <c r="A3484">
        <v>14</v>
      </c>
      <c r="B3484">
        <v>130.02717699999999</v>
      </c>
    </row>
    <row r="3485" spans="1:2" x14ac:dyDescent="0.3">
      <c r="A3485">
        <v>15</v>
      </c>
      <c r="B3485">
        <v>134.98641599999999</v>
      </c>
    </row>
    <row r="3486" spans="1:2" x14ac:dyDescent="0.3">
      <c r="A3486">
        <v>16</v>
      </c>
      <c r="B3486">
        <v>140.01358999999999</v>
      </c>
    </row>
    <row r="3488" spans="1:2" x14ac:dyDescent="0.3">
      <c r="A3488" t="s">
        <v>387</v>
      </c>
      <c r="B3488" t="s">
        <v>388</v>
      </c>
    </row>
    <row r="3489" spans="1:2" x14ac:dyDescent="0.3">
      <c r="A3489" t="s">
        <v>3</v>
      </c>
      <c r="B3489" t="s">
        <v>6</v>
      </c>
    </row>
    <row r="3490" spans="1:2" x14ac:dyDescent="0.3">
      <c r="A3490">
        <v>1</v>
      </c>
      <c r="B3490">
        <v>400</v>
      </c>
    </row>
    <row r="3491" spans="1:2" x14ac:dyDescent="0.3">
      <c r="A3491">
        <v>2</v>
      </c>
      <c r="B3491">
        <v>600</v>
      </c>
    </row>
    <row r="3492" spans="1:2" x14ac:dyDescent="0.3">
      <c r="A3492">
        <v>3</v>
      </c>
      <c r="B3492">
        <v>650</v>
      </c>
    </row>
    <row r="3493" spans="1:2" x14ac:dyDescent="0.3">
      <c r="A3493">
        <v>4</v>
      </c>
      <c r="B3493">
        <v>800</v>
      </c>
    </row>
    <row r="3494" spans="1:2" x14ac:dyDescent="0.3">
      <c r="A3494">
        <v>5</v>
      </c>
      <c r="B3494">
        <v>1000</v>
      </c>
    </row>
    <row r="3495" spans="1:2" x14ac:dyDescent="0.3">
      <c r="A3495">
        <v>6</v>
      </c>
      <c r="B3495">
        <v>1200</v>
      </c>
    </row>
    <row r="3496" spans="1:2" x14ac:dyDescent="0.3">
      <c r="A3496">
        <v>7</v>
      </c>
      <c r="B3496">
        <v>1400</v>
      </c>
    </row>
    <row r="3497" spans="1:2" x14ac:dyDescent="0.3">
      <c r="A3497">
        <v>8</v>
      </c>
      <c r="B3497">
        <v>1600</v>
      </c>
    </row>
    <row r="3498" spans="1:2" x14ac:dyDescent="0.3">
      <c r="A3498">
        <v>9</v>
      </c>
      <c r="B3498">
        <v>1800</v>
      </c>
    </row>
    <row r="3499" spans="1:2" x14ac:dyDescent="0.3">
      <c r="A3499">
        <v>10</v>
      </c>
      <c r="B3499">
        <v>2000</v>
      </c>
    </row>
    <row r="3500" spans="1:2" x14ac:dyDescent="0.3">
      <c r="A3500">
        <v>11</v>
      </c>
      <c r="B3500">
        <v>2200</v>
      </c>
    </row>
    <row r="3501" spans="1:2" x14ac:dyDescent="0.3">
      <c r="A3501">
        <v>12</v>
      </c>
      <c r="B3501">
        <v>2400</v>
      </c>
    </row>
    <row r="3502" spans="1:2" x14ac:dyDescent="0.3">
      <c r="A3502">
        <v>13</v>
      </c>
      <c r="B3502">
        <v>2600</v>
      </c>
    </row>
    <row r="3503" spans="1:2" x14ac:dyDescent="0.3">
      <c r="A3503">
        <v>14</v>
      </c>
      <c r="B3503">
        <v>2700</v>
      </c>
    </row>
    <row r="3504" spans="1:2" x14ac:dyDescent="0.3">
      <c r="A3504">
        <v>15</v>
      </c>
      <c r="B3504">
        <v>2800</v>
      </c>
    </row>
    <row r="3505" spans="1:2" x14ac:dyDescent="0.3">
      <c r="A3505">
        <v>16</v>
      </c>
      <c r="B3505">
        <v>2900</v>
      </c>
    </row>
    <row r="3506" spans="1:2" x14ac:dyDescent="0.3">
      <c r="A3506">
        <v>17</v>
      </c>
      <c r="B3506">
        <v>3000</v>
      </c>
    </row>
    <row r="3507" spans="1:2" x14ac:dyDescent="0.3">
      <c r="A3507">
        <v>18</v>
      </c>
      <c r="B3507">
        <v>3200</v>
      </c>
    </row>
    <row r="3508" spans="1:2" x14ac:dyDescent="0.3">
      <c r="A3508">
        <v>19</v>
      </c>
      <c r="B3508">
        <v>3500</v>
      </c>
    </row>
    <row r="3510" spans="1:2" x14ac:dyDescent="0.3">
      <c r="A3510" t="s">
        <v>389</v>
      </c>
      <c r="B3510" t="s">
        <v>390</v>
      </c>
    </row>
    <row r="3511" spans="1:2" x14ac:dyDescent="0.3">
      <c r="A3511" t="s">
        <v>3</v>
      </c>
      <c r="B3511" t="s">
        <v>16</v>
      </c>
    </row>
    <row r="3512" spans="1:2" x14ac:dyDescent="0.3">
      <c r="A3512">
        <v>1</v>
      </c>
      <c r="B3512">
        <v>0</v>
      </c>
    </row>
    <row r="3513" spans="1:2" x14ac:dyDescent="0.3">
      <c r="A3513">
        <v>2</v>
      </c>
      <c r="B3513">
        <v>9.9864130000000007</v>
      </c>
    </row>
    <row r="3514" spans="1:2" x14ac:dyDescent="0.3">
      <c r="A3514">
        <v>3</v>
      </c>
      <c r="B3514">
        <v>19.972826000000001</v>
      </c>
    </row>
    <row r="3515" spans="1:2" x14ac:dyDescent="0.3">
      <c r="A3515">
        <v>4</v>
      </c>
      <c r="B3515">
        <v>30.027173999999999</v>
      </c>
    </row>
    <row r="3516" spans="1:2" x14ac:dyDescent="0.3">
      <c r="A3516">
        <v>5</v>
      </c>
      <c r="B3516">
        <v>44.972825999999998</v>
      </c>
    </row>
    <row r="3517" spans="1:2" x14ac:dyDescent="0.3">
      <c r="A3517">
        <v>6</v>
      </c>
      <c r="B3517">
        <v>55.027172999999998</v>
      </c>
    </row>
    <row r="3518" spans="1:2" x14ac:dyDescent="0.3">
      <c r="A3518">
        <v>7</v>
      </c>
      <c r="B3518">
        <v>65.013586000000004</v>
      </c>
    </row>
    <row r="3519" spans="1:2" x14ac:dyDescent="0.3">
      <c r="A3519">
        <v>8</v>
      </c>
      <c r="B3519">
        <v>74.999999000000003</v>
      </c>
    </row>
    <row r="3520" spans="1:2" x14ac:dyDescent="0.3">
      <c r="A3520">
        <v>9</v>
      </c>
      <c r="B3520">
        <v>84.986412000000001</v>
      </c>
    </row>
    <row r="3521" spans="1:17" x14ac:dyDescent="0.3">
      <c r="A3521">
        <v>10</v>
      </c>
      <c r="B3521">
        <v>94.972825</v>
      </c>
    </row>
    <row r="3522" spans="1:17" x14ac:dyDescent="0.3">
      <c r="A3522">
        <v>11</v>
      </c>
      <c r="B3522">
        <v>109.986412</v>
      </c>
    </row>
    <row r="3523" spans="1:17" x14ac:dyDescent="0.3">
      <c r="A3523">
        <v>12</v>
      </c>
      <c r="B3523">
        <v>119.972825</v>
      </c>
    </row>
    <row r="3524" spans="1:17" x14ac:dyDescent="0.3">
      <c r="A3524">
        <v>13</v>
      </c>
      <c r="B3524">
        <v>124.999999</v>
      </c>
    </row>
    <row r="3525" spans="1:17" x14ac:dyDescent="0.3">
      <c r="A3525">
        <v>14</v>
      </c>
      <c r="B3525">
        <v>130.027173</v>
      </c>
    </row>
    <row r="3526" spans="1:17" x14ac:dyDescent="0.3">
      <c r="A3526">
        <v>15</v>
      </c>
      <c r="B3526">
        <v>134.986412</v>
      </c>
    </row>
    <row r="3527" spans="1:17" x14ac:dyDescent="0.3">
      <c r="A3527">
        <v>16</v>
      </c>
      <c r="B3527">
        <v>140.013586</v>
      </c>
    </row>
    <row r="3529" spans="1:17" x14ac:dyDescent="0.3">
      <c r="A3529" t="s">
        <v>1218</v>
      </c>
      <c r="B3529" t="s">
        <v>391</v>
      </c>
    </row>
    <row r="3530" spans="1:17" x14ac:dyDescent="0.3">
      <c r="B3530" t="s">
        <v>26</v>
      </c>
    </row>
    <row r="3531" spans="1:17" x14ac:dyDescent="0.3">
      <c r="A3531" t="s">
        <v>22</v>
      </c>
      <c r="B3531">
        <v>0</v>
      </c>
      <c r="C3531">
        <v>10</v>
      </c>
      <c r="D3531">
        <v>20</v>
      </c>
      <c r="E3531">
        <v>30</v>
      </c>
      <c r="F3531">
        <v>45</v>
      </c>
      <c r="G3531">
        <v>55</v>
      </c>
      <c r="H3531">
        <v>65</v>
      </c>
      <c r="I3531">
        <v>75</v>
      </c>
      <c r="J3531">
        <v>85</v>
      </c>
      <c r="K3531">
        <v>95</v>
      </c>
      <c r="L3531">
        <v>110</v>
      </c>
      <c r="M3531">
        <v>120</v>
      </c>
      <c r="N3531">
        <v>125</v>
      </c>
      <c r="O3531">
        <v>130</v>
      </c>
      <c r="P3531">
        <v>135</v>
      </c>
      <c r="Q3531">
        <v>140</v>
      </c>
    </row>
    <row r="3532" spans="1:17" x14ac:dyDescent="0.3">
      <c r="A3532">
        <v>400</v>
      </c>
      <c r="B3532">
        <v>34.989600000000003</v>
      </c>
      <c r="C3532">
        <v>34.989600000000003</v>
      </c>
      <c r="D3532">
        <v>40.015999999999998</v>
      </c>
      <c r="E3532">
        <v>40.015999999999998</v>
      </c>
      <c r="F3532">
        <v>50.02</v>
      </c>
      <c r="G3532">
        <v>50.02</v>
      </c>
      <c r="H3532">
        <v>54.997599999999998</v>
      </c>
      <c r="I3532">
        <v>60.024000000000001</v>
      </c>
      <c r="J3532">
        <v>61</v>
      </c>
      <c r="K3532">
        <v>65.001599999999996</v>
      </c>
      <c r="L3532">
        <v>69.979200000000006</v>
      </c>
      <c r="M3532">
        <v>69.979200000000006</v>
      </c>
      <c r="N3532">
        <v>69.979200000000006</v>
      </c>
      <c r="O3532">
        <v>71.004000000000005</v>
      </c>
      <c r="P3532">
        <v>79.983199999999997</v>
      </c>
      <c r="Q3532">
        <v>79.983199999999997</v>
      </c>
    </row>
    <row r="3533" spans="1:17" x14ac:dyDescent="0.3">
      <c r="A3533">
        <v>600</v>
      </c>
      <c r="B3533">
        <v>34.989600000000003</v>
      </c>
      <c r="C3533">
        <v>34.989600000000003</v>
      </c>
      <c r="D3533">
        <v>40.015999999999998</v>
      </c>
      <c r="E3533">
        <v>44.993600000000001</v>
      </c>
      <c r="F3533">
        <v>60.024000000000001</v>
      </c>
      <c r="G3533">
        <v>60.024000000000001</v>
      </c>
      <c r="H3533">
        <v>65.001599999999996</v>
      </c>
      <c r="I3533">
        <v>69.979200000000006</v>
      </c>
      <c r="J3533">
        <v>71.004000000000005</v>
      </c>
      <c r="K3533">
        <v>75.005600000000001</v>
      </c>
      <c r="L3533">
        <v>79.983199999999997</v>
      </c>
      <c r="M3533">
        <v>79.983199999999997</v>
      </c>
      <c r="N3533">
        <v>79.983199999999997</v>
      </c>
      <c r="O3533">
        <v>79.983199999999997</v>
      </c>
      <c r="P3533">
        <v>79.983199999999997</v>
      </c>
      <c r="Q3533">
        <v>79.983199999999997</v>
      </c>
    </row>
    <row r="3534" spans="1:17" x14ac:dyDescent="0.3">
      <c r="A3534">
        <v>650</v>
      </c>
      <c r="B3534">
        <v>42.992800000000003</v>
      </c>
      <c r="C3534">
        <v>42.992800000000003</v>
      </c>
      <c r="D3534">
        <v>42.992800000000003</v>
      </c>
      <c r="E3534">
        <v>50.02</v>
      </c>
      <c r="F3534">
        <v>65.001599999999996</v>
      </c>
      <c r="G3534">
        <v>69.979200000000006</v>
      </c>
      <c r="H3534">
        <v>75.005600000000001</v>
      </c>
      <c r="I3534">
        <v>75.005600000000001</v>
      </c>
      <c r="J3534">
        <v>79.983199999999997</v>
      </c>
      <c r="K3534">
        <v>79.983199999999997</v>
      </c>
      <c r="L3534">
        <v>99.991200000000006</v>
      </c>
      <c r="M3534">
        <v>99.991200000000006</v>
      </c>
      <c r="N3534">
        <v>99.991200000000006</v>
      </c>
      <c r="O3534">
        <v>99.991200000000006</v>
      </c>
      <c r="P3534">
        <v>99.991200000000006</v>
      </c>
      <c r="Q3534">
        <v>99.991200000000006</v>
      </c>
    </row>
    <row r="3535" spans="1:17" x14ac:dyDescent="0.3">
      <c r="A3535">
        <v>800</v>
      </c>
      <c r="B3535">
        <v>44.993600000000001</v>
      </c>
      <c r="C3535">
        <v>48.019199999999998</v>
      </c>
      <c r="D3535">
        <v>48.019199999999998</v>
      </c>
      <c r="E3535">
        <v>60.024000000000001</v>
      </c>
      <c r="F3535">
        <v>63.976799999999997</v>
      </c>
      <c r="G3535">
        <v>71.004000000000005</v>
      </c>
      <c r="H3535">
        <v>75.9816</v>
      </c>
      <c r="I3535">
        <v>81.007999999999996</v>
      </c>
      <c r="J3535">
        <v>85.985600000000005</v>
      </c>
      <c r="K3535">
        <v>91.012</v>
      </c>
      <c r="L3535">
        <v>97.990399999999994</v>
      </c>
      <c r="M3535">
        <v>103.0168</v>
      </c>
      <c r="N3535">
        <v>105.0176</v>
      </c>
      <c r="O3535">
        <v>107.9944</v>
      </c>
      <c r="P3535">
        <v>109.9952</v>
      </c>
      <c r="Q3535">
        <v>113.02079999999999</v>
      </c>
    </row>
    <row r="3536" spans="1:17" x14ac:dyDescent="0.3">
      <c r="A3536">
        <v>1000</v>
      </c>
      <c r="B3536">
        <v>50.02</v>
      </c>
      <c r="C3536">
        <v>58.023200000000003</v>
      </c>
      <c r="D3536">
        <v>54.997599999999998</v>
      </c>
      <c r="E3536">
        <v>67.978399999999993</v>
      </c>
      <c r="F3536">
        <v>85.009600000000006</v>
      </c>
      <c r="G3536">
        <v>85.009600000000006</v>
      </c>
      <c r="H3536">
        <v>87.010400000000004</v>
      </c>
      <c r="I3536">
        <v>91.012</v>
      </c>
      <c r="J3536">
        <v>95.013599999999997</v>
      </c>
      <c r="K3536">
        <v>99.015199999999993</v>
      </c>
      <c r="L3536">
        <v>105.0176</v>
      </c>
      <c r="M3536">
        <v>107.9944</v>
      </c>
      <c r="N3536">
        <v>109.9952</v>
      </c>
      <c r="O3536">
        <v>111.996</v>
      </c>
      <c r="P3536">
        <v>113.99679999999999</v>
      </c>
      <c r="Q3536">
        <v>115.99760000000001</v>
      </c>
    </row>
    <row r="3537" spans="1:17" x14ac:dyDescent="0.3">
      <c r="A3537">
        <v>1200</v>
      </c>
      <c r="B3537">
        <v>54.021599999999999</v>
      </c>
      <c r="C3537">
        <v>54.021599999999999</v>
      </c>
      <c r="D3537">
        <v>65.977599999999995</v>
      </c>
      <c r="E3537">
        <v>79.983199999999997</v>
      </c>
      <c r="F3537">
        <v>105.0176</v>
      </c>
      <c r="G3537">
        <v>102.48</v>
      </c>
      <c r="H3537">
        <v>87.986400000000003</v>
      </c>
      <c r="I3537">
        <v>87.010400000000004</v>
      </c>
      <c r="J3537">
        <v>87.986400000000003</v>
      </c>
      <c r="K3537">
        <v>89.011200000000002</v>
      </c>
      <c r="L3537">
        <v>91.012</v>
      </c>
      <c r="M3537">
        <v>91.988</v>
      </c>
      <c r="N3537">
        <v>93.012799999999999</v>
      </c>
      <c r="O3537">
        <v>93.012799999999999</v>
      </c>
      <c r="P3537">
        <v>93.988799999999998</v>
      </c>
      <c r="Q3537">
        <v>93.988799999999998</v>
      </c>
    </row>
    <row r="3538" spans="1:17" x14ac:dyDescent="0.3">
      <c r="A3538">
        <v>1400</v>
      </c>
      <c r="B3538">
        <v>58.023200000000003</v>
      </c>
      <c r="C3538">
        <v>58.023200000000003</v>
      </c>
      <c r="D3538">
        <v>77.006399999999999</v>
      </c>
      <c r="E3538">
        <v>89.987200000000001</v>
      </c>
      <c r="F3538">
        <v>123.0248</v>
      </c>
      <c r="G3538">
        <v>119.9992</v>
      </c>
      <c r="H3538">
        <v>107.0184</v>
      </c>
      <c r="I3538">
        <v>103.9928</v>
      </c>
      <c r="J3538">
        <v>103.0168</v>
      </c>
      <c r="K3538">
        <v>101.01600000000001</v>
      </c>
      <c r="L3538">
        <v>99.015199999999993</v>
      </c>
      <c r="M3538">
        <v>97.990399999999994</v>
      </c>
      <c r="N3538">
        <v>97.014399999999995</v>
      </c>
      <c r="O3538">
        <v>95.989599999999996</v>
      </c>
      <c r="P3538">
        <v>95.989599999999996</v>
      </c>
      <c r="Q3538">
        <v>95.013599999999997</v>
      </c>
    </row>
    <row r="3539" spans="1:17" x14ac:dyDescent="0.3">
      <c r="A3539">
        <v>1600</v>
      </c>
      <c r="B3539">
        <v>65.001599999999996</v>
      </c>
      <c r="C3539">
        <v>69.979200000000006</v>
      </c>
      <c r="D3539">
        <v>85.985600000000005</v>
      </c>
      <c r="E3539">
        <v>103.9928</v>
      </c>
      <c r="F3539">
        <v>128.00239999999999</v>
      </c>
      <c r="G3539">
        <v>128.00239999999999</v>
      </c>
      <c r="H3539">
        <v>117.9984</v>
      </c>
      <c r="I3539">
        <v>101.992</v>
      </c>
      <c r="J3539">
        <v>99.991200000000006</v>
      </c>
      <c r="K3539">
        <v>99.015199999999993</v>
      </c>
      <c r="L3539">
        <v>103.0168</v>
      </c>
      <c r="M3539">
        <v>107.0184</v>
      </c>
      <c r="N3539">
        <v>115.02160000000001</v>
      </c>
      <c r="O3539">
        <v>117.9984</v>
      </c>
      <c r="P3539">
        <v>119.9992</v>
      </c>
      <c r="Q3539">
        <v>124.9768</v>
      </c>
    </row>
    <row r="3540" spans="1:17" x14ac:dyDescent="0.3">
      <c r="A3540">
        <v>1800</v>
      </c>
      <c r="B3540">
        <v>79.983199999999997</v>
      </c>
      <c r="C3540">
        <v>89.987200000000001</v>
      </c>
      <c r="D3540">
        <v>95.989599999999996</v>
      </c>
      <c r="E3540">
        <v>105.0176</v>
      </c>
      <c r="F3540">
        <v>132.00399999999999</v>
      </c>
      <c r="G3540">
        <v>122</v>
      </c>
      <c r="H3540">
        <v>111.996</v>
      </c>
      <c r="I3540">
        <v>109.9952</v>
      </c>
      <c r="J3540">
        <v>109.0192</v>
      </c>
      <c r="K3540">
        <v>107.9944</v>
      </c>
      <c r="L3540">
        <v>113.02079999999999</v>
      </c>
      <c r="M3540">
        <v>119.0232</v>
      </c>
      <c r="N3540">
        <v>122</v>
      </c>
      <c r="O3540">
        <v>126.0016</v>
      </c>
      <c r="P3540">
        <v>138.98240000000001</v>
      </c>
      <c r="Q3540">
        <v>142.98400000000001</v>
      </c>
    </row>
    <row r="3541" spans="1:17" x14ac:dyDescent="0.3">
      <c r="A3541">
        <v>2000</v>
      </c>
      <c r="B3541">
        <v>95.013599999999997</v>
      </c>
      <c r="C3541">
        <v>97.014399999999995</v>
      </c>
      <c r="D3541">
        <v>109.9952</v>
      </c>
      <c r="E3541">
        <v>115.99760000000001</v>
      </c>
      <c r="F3541">
        <v>134.98079999999999</v>
      </c>
      <c r="G3541">
        <v>134.98079999999999</v>
      </c>
      <c r="H3541">
        <v>130.00319999999999</v>
      </c>
      <c r="I3541">
        <v>126.9776</v>
      </c>
      <c r="J3541">
        <v>124.9768</v>
      </c>
      <c r="K3541">
        <v>115.02160000000001</v>
      </c>
      <c r="L3541">
        <v>109.9952</v>
      </c>
      <c r="M3541">
        <v>109.9952</v>
      </c>
      <c r="N3541">
        <v>109.9952</v>
      </c>
      <c r="O3541">
        <v>134.98079999999999</v>
      </c>
      <c r="P3541">
        <v>140.00720000000001</v>
      </c>
      <c r="Q3541">
        <v>144.00880000000001</v>
      </c>
    </row>
    <row r="3542" spans="1:17" x14ac:dyDescent="0.3">
      <c r="A3542">
        <v>2200</v>
      </c>
      <c r="B3542">
        <v>99.991200000000006</v>
      </c>
      <c r="C3542">
        <v>105.0176</v>
      </c>
      <c r="D3542">
        <v>115.99760000000001</v>
      </c>
      <c r="E3542">
        <v>124.9768</v>
      </c>
      <c r="F3542">
        <v>134.98079999999999</v>
      </c>
      <c r="G3542">
        <v>134.98079999999999</v>
      </c>
      <c r="H3542">
        <v>134.98079999999999</v>
      </c>
      <c r="I3542">
        <v>130.00319999999999</v>
      </c>
      <c r="J3542">
        <v>126.9776</v>
      </c>
      <c r="K3542">
        <v>122.488</v>
      </c>
      <c r="L3542">
        <v>115.02160000000001</v>
      </c>
      <c r="M3542">
        <v>122.976</v>
      </c>
      <c r="N3542">
        <v>126.9776</v>
      </c>
      <c r="O3542">
        <v>136.00559999999999</v>
      </c>
      <c r="P3542">
        <v>142.00800000000001</v>
      </c>
      <c r="Q3542">
        <v>144.98480000000001</v>
      </c>
    </row>
    <row r="3543" spans="1:17" x14ac:dyDescent="0.3">
      <c r="A3543">
        <v>2400</v>
      </c>
      <c r="B3543">
        <v>105.0176</v>
      </c>
      <c r="C3543">
        <v>109.9952</v>
      </c>
      <c r="D3543">
        <v>115.99760000000001</v>
      </c>
      <c r="E3543">
        <v>134.98079999999999</v>
      </c>
      <c r="F3543">
        <v>126.9776</v>
      </c>
      <c r="G3543">
        <v>119.9992</v>
      </c>
      <c r="H3543">
        <v>119.9992</v>
      </c>
      <c r="I3543">
        <v>119.9992</v>
      </c>
      <c r="J3543">
        <v>115.02160000000001</v>
      </c>
      <c r="K3543">
        <v>117.5104</v>
      </c>
      <c r="L3543">
        <v>119.9992</v>
      </c>
      <c r="M3543">
        <v>134.98079999999999</v>
      </c>
      <c r="N3543">
        <v>136.00559999999999</v>
      </c>
      <c r="O3543">
        <v>142.98400000000001</v>
      </c>
      <c r="P3543">
        <v>152.012</v>
      </c>
      <c r="Q3543">
        <v>154.0128</v>
      </c>
    </row>
    <row r="3544" spans="1:17" x14ac:dyDescent="0.3">
      <c r="A3544">
        <v>2600</v>
      </c>
      <c r="B3544">
        <v>109.9952</v>
      </c>
      <c r="C3544">
        <v>115.02160000000001</v>
      </c>
      <c r="D3544">
        <v>115.02160000000001</v>
      </c>
      <c r="E3544">
        <v>124.0008</v>
      </c>
      <c r="F3544">
        <v>126.9776</v>
      </c>
      <c r="G3544">
        <v>121.024</v>
      </c>
      <c r="H3544">
        <v>119.9992</v>
      </c>
      <c r="I3544">
        <v>119.9992</v>
      </c>
      <c r="J3544">
        <v>119.9992</v>
      </c>
      <c r="K3544">
        <v>119.0232</v>
      </c>
      <c r="L3544">
        <v>124.9768</v>
      </c>
      <c r="M3544">
        <v>140.00720000000001</v>
      </c>
      <c r="N3544">
        <v>144.98480000000001</v>
      </c>
      <c r="O3544">
        <v>150.0112</v>
      </c>
      <c r="P3544">
        <v>160.01519999999999</v>
      </c>
      <c r="Q3544">
        <v>160.01519999999999</v>
      </c>
    </row>
    <row r="3545" spans="1:17" x14ac:dyDescent="0.3">
      <c r="A3545">
        <v>2700</v>
      </c>
      <c r="B3545">
        <v>115.02160000000001</v>
      </c>
      <c r="C3545">
        <v>119.9992</v>
      </c>
      <c r="D3545">
        <v>113.99679999999999</v>
      </c>
      <c r="E3545">
        <v>122.976</v>
      </c>
      <c r="F3545">
        <v>132.97999999999999</v>
      </c>
      <c r="G3545">
        <v>130.97919999999999</v>
      </c>
      <c r="H3545">
        <v>127.51439999999999</v>
      </c>
      <c r="I3545">
        <v>124.9768</v>
      </c>
      <c r="J3545">
        <v>124.9768</v>
      </c>
      <c r="K3545">
        <v>127.51439999999999</v>
      </c>
      <c r="L3545">
        <v>130.00319999999999</v>
      </c>
      <c r="M3545">
        <v>144.98480000000001</v>
      </c>
      <c r="N3545">
        <v>152.012</v>
      </c>
      <c r="O3545">
        <v>154.0128</v>
      </c>
      <c r="P3545">
        <v>160.01519999999999</v>
      </c>
      <c r="Q3545">
        <v>160.01519999999999</v>
      </c>
    </row>
    <row r="3546" spans="1:17" x14ac:dyDescent="0.3">
      <c r="A3546">
        <v>2800</v>
      </c>
      <c r="B3546">
        <v>119.9992</v>
      </c>
      <c r="C3546">
        <v>119.9992</v>
      </c>
      <c r="D3546">
        <v>134.98079999999999</v>
      </c>
      <c r="E3546">
        <v>121.024</v>
      </c>
      <c r="F3546">
        <v>136.00559999999999</v>
      </c>
      <c r="G3546">
        <v>142.98400000000001</v>
      </c>
      <c r="H3546">
        <v>140.00720000000001</v>
      </c>
      <c r="I3546">
        <v>134.98079999999999</v>
      </c>
      <c r="J3546">
        <v>134.98079999999999</v>
      </c>
      <c r="K3546">
        <v>137.51840000000001</v>
      </c>
      <c r="L3546">
        <v>140.00720000000001</v>
      </c>
      <c r="M3546">
        <v>154.9888</v>
      </c>
      <c r="N3546">
        <v>154.9888</v>
      </c>
      <c r="O3546">
        <v>160.01519999999999</v>
      </c>
      <c r="P3546">
        <v>160.01519999999999</v>
      </c>
      <c r="Q3546">
        <v>160.01519999999999</v>
      </c>
    </row>
    <row r="3547" spans="1:17" x14ac:dyDescent="0.3">
      <c r="A3547">
        <v>2900</v>
      </c>
      <c r="B3547">
        <v>115.02160000000001</v>
      </c>
      <c r="C3547">
        <v>115.02160000000001</v>
      </c>
      <c r="D3547">
        <v>119.9992</v>
      </c>
      <c r="E3547">
        <v>130.00319999999999</v>
      </c>
      <c r="F3547">
        <v>140.00720000000001</v>
      </c>
      <c r="G3547">
        <v>154.9888</v>
      </c>
      <c r="H3547">
        <v>150.0112</v>
      </c>
      <c r="I3547">
        <v>150.0112</v>
      </c>
      <c r="J3547">
        <v>150.0112</v>
      </c>
      <c r="K3547">
        <v>154.9888</v>
      </c>
      <c r="L3547">
        <v>160.01519999999999</v>
      </c>
      <c r="M3547">
        <v>160.01519999999999</v>
      </c>
      <c r="N3547">
        <v>160.01519999999999</v>
      </c>
      <c r="O3547">
        <v>160.01519999999999</v>
      </c>
      <c r="P3547">
        <v>160.01519999999999</v>
      </c>
      <c r="Q3547">
        <v>160.01519999999999</v>
      </c>
    </row>
    <row r="3548" spans="1:17" x14ac:dyDescent="0.3">
      <c r="A3548">
        <v>3000</v>
      </c>
      <c r="B3548">
        <v>109.9952</v>
      </c>
      <c r="C3548">
        <v>109.9952</v>
      </c>
      <c r="D3548">
        <v>140.00720000000001</v>
      </c>
      <c r="E3548">
        <v>140.00720000000001</v>
      </c>
      <c r="F3548">
        <v>150.0112</v>
      </c>
      <c r="G3548">
        <v>160.01519999999999</v>
      </c>
      <c r="H3548">
        <v>160.01519999999999</v>
      </c>
      <c r="I3548">
        <v>160.01519999999999</v>
      </c>
      <c r="J3548">
        <v>160.01519999999999</v>
      </c>
      <c r="K3548">
        <v>160.01519999999999</v>
      </c>
      <c r="L3548">
        <v>160.01519999999999</v>
      </c>
      <c r="M3548">
        <v>160.01519999999999</v>
      </c>
      <c r="N3548">
        <v>160.01519999999999</v>
      </c>
      <c r="O3548">
        <v>160.01519999999999</v>
      </c>
      <c r="P3548">
        <v>160.01519999999999</v>
      </c>
      <c r="Q3548">
        <v>160.01519999999999</v>
      </c>
    </row>
    <row r="3549" spans="1:17" x14ac:dyDescent="0.3">
      <c r="A3549">
        <v>3200</v>
      </c>
      <c r="B3549">
        <v>109.9952</v>
      </c>
      <c r="C3549">
        <v>109.9952</v>
      </c>
      <c r="D3549">
        <v>140.00720000000001</v>
      </c>
      <c r="E3549">
        <v>140.00720000000001</v>
      </c>
      <c r="F3549">
        <v>154.9888</v>
      </c>
      <c r="G3549">
        <v>160.01519999999999</v>
      </c>
      <c r="H3549">
        <v>160.01519999999999</v>
      </c>
      <c r="I3549">
        <v>160.01519999999999</v>
      </c>
      <c r="J3549">
        <v>160.01519999999999</v>
      </c>
      <c r="K3549">
        <v>160.01519999999999</v>
      </c>
      <c r="L3549">
        <v>160.01519999999999</v>
      </c>
      <c r="M3549">
        <v>160.01519999999999</v>
      </c>
      <c r="N3549">
        <v>160.01519999999999</v>
      </c>
      <c r="O3549">
        <v>160.01519999999999</v>
      </c>
      <c r="P3549">
        <v>160.01519999999999</v>
      </c>
      <c r="Q3549">
        <v>160.01519999999999</v>
      </c>
    </row>
    <row r="3550" spans="1:17" x14ac:dyDescent="0.3">
      <c r="A3550">
        <v>3500</v>
      </c>
      <c r="B3550">
        <v>109.9952</v>
      </c>
      <c r="C3550">
        <v>109.9952</v>
      </c>
      <c r="D3550">
        <v>130.00319999999999</v>
      </c>
      <c r="E3550">
        <v>140.00720000000001</v>
      </c>
      <c r="F3550">
        <v>150.0112</v>
      </c>
      <c r="G3550">
        <v>150.0112</v>
      </c>
      <c r="H3550">
        <v>150.0112</v>
      </c>
      <c r="I3550">
        <v>150.0112</v>
      </c>
      <c r="J3550">
        <v>150.0112</v>
      </c>
      <c r="K3550">
        <v>150.0112</v>
      </c>
      <c r="L3550">
        <v>150.0112</v>
      </c>
      <c r="M3550">
        <v>150.0112</v>
      </c>
      <c r="N3550">
        <v>150.0112</v>
      </c>
      <c r="O3550">
        <v>150.0112</v>
      </c>
      <c r="P3550">
        <v>150.0112</v>
      </c>
      <c r="Q3550">
        <v>150.0112</v>
      </c>
    </row>
    <row r="3552" spans="1:17" x14ac:dyDescent="0.3">
      <c r="A3552" t="s">
        <v>1219</v>
      </c>
      <c r="B3552" t="s">
        <v>392</v>
      </c>
    </row>
    <row r="3553" spans="1:17" x14ac:dyDescent="0.3">
      <c r="B3553" t="s">
        <v>26</v>
      </c>
    </row>
    <row r="3554" spans="1:17" x14ac:dyDescent="0.3">
      <c r="A3554" t="s">
        <v>22</v>
      </c>
      <c r="B3554">
        <v>0</v>
      </c>
      <c r="C3554">
        <v>10</v>
      </c>
      <c r="D3554">
        <v>20</v>
      </c>
      <c r="E3554">
        <v>30</v>
      </c>
      <c r="F3554">
        <v>45</v>
      </c>
      <c r="G3554">
        <v>55</v>
      </c>
      <c r="H3554">
        <v>65</v>
      </c>
      <c r="I3554">
        <v>75</v>
      </c>
      <c r="J3554">
        <v>85</v>
      </c>
      <c r="K3554">
        <v>95</v>
      </c>
      <c r="L3554">
        <v>110</v>
      </c>
      <c r="M3554">
        <v>120</v>
      </c>
      <c r="N3554">
        <v>125</v>
      </c>
      <c r="O3554">
        <v>130</v>
      </c>
      <c r="P3554">
        <v>135</v>
      </c>
      <c r="Q3554">
        <v>140</v>
      </c>
    </row>
    <row r="3555" spans="1:17" x14ac:dyDescent="0.3">
      <c r="A3555">
        <v>400</v>
      </c>
      <c r="B3555">
        <v>34.989600000000003</v>
      </c>
      <c r="C3555">
        <v>34.989600000000003</v>
      </c>
      <c r="D3555">
        <v>40.015999999999998</v>
      </c>
      <c r="E3555">
        <v>40.015999999999998</v>
      </c>
      <c r="F3555">
        <v>50.02</v>
      </c>
      <c r="G3555">
        <v>50.02</v>
      </c>
      <c r="H3555">
        <v>54.997599999999998</v>
      </c>
      <c r="I3555">
        <v>60.024000000000001</v>
      </c>
      <c r="J3555">
        <v>61</v>
      </c>
      <c r="K3555">
        <v>65.001599999999996</v>
      </c>
      <c r="L3555">
        <v>69.979200000000006</v>
      </c>
      <c r="M3555">
        <v>69.979200000000006</v>
      </c>
      <c r="N3555">
        <v>69.979200000000006</v>
      </c>
      <c r="O3555">
        <v>71.004000000000005</v>
      </c>
      <c r="P3555">
        <v>79.983199999999997</v>
      </c>
      <c r="Q3555">
        <v>79.983199999999997</v>
      </c>
    </row>
    <row r="3556" spans="1:17" x14ac:dyDescent="0.3">
      <c r="A3556">
        <v>600</v>
      </c>
      <c r="B3556">
        <v>34.989600000000003</v>
      </c>
      <c r="C3556">
        <v>34.989600000000003</v>
      </c>
      <c r="D3556">
        <v>40.015999999999998</v>
      </c>
      <c r="E3556">
        <v>44.993600000000001</v>
      </c>
      <c r="F3556">
        <v>60.024000000000001</v>
      </c>
      <c r="G3556">
        <v>60.024000000000001</v>
      </c>
      <c r="H3556">
        <v>65.001599999999996</v>
      </c>
      <c r="I3556">
        <v>69.979200000000006</v>
      </c>
      <c r="J3556">
        <v>71.004000000000005</v>
      </c>
      <c r="K3556">
        <v>75.005600000000001</v>
      </c>
      <c r="L3556">
        <v>79.983199999999997</v>
      </c>
      <c r="M3556">
        <v>79.983199999999997</v>
      </c>
      <c r="N3556">
        <v>79.983199999999997</v>
      </c>
      <c r="O3556">
        <v>79.983199999999997</v>
      </c>
      <c r="P3556">
        <v>79.983199999999997</v>
      </c>
      <c r="Q3556">
        <v>79.983199999999997</v>
      </c>
    </row>
    <row r="3557" spans="1:17" x14ac:dyDescent="0.3">
      <c r="A3557">
        <v>650</v>
      </c>
      <c r="B3557">
        <v>42.992800000000003</v>
      </c>
      <c r="C3557">
        <v>42.992800000000003</v>
      </c>
      <c r="D3557">
        <v>42.992800000000003</v>
      </c>
      <c r="E3557">
        <v>50.02</v>
      </c>
      <c r="F3557">
        <v>65.001599999999996</v>
      </c>
      <c r="G3557">
        <v>69.979200000000006</v>
      </c>
      <c r="H3557">
        <v>75.005600000000001</v>
      </c>
      <c r="I3557">
        <v>75.005600000000001</v>
      </c>
      <c r="J3557">
        <v>79.983199999999997</v>
      </c>
      <c r="K3557">
        <v>79.983199999999997</v>
      </c>
      <c r="L3557">
        <v>99.991200000000006</v>
      </c>
      <c r="M3557">
        <v>99.991200000000006</v>
      </c>
      <c r="N3557">
        <v>99.991200000000006</v>
      </c>
      <c r="O3557">
        <v>99.991200000000006</v>
      </c>
      <c r="P3557">
        <v>99.991200000000006</v>
      </c>
      <c r="Q3557">
        <v>99.991200000000006</v>
      </c>
    </row>
    <row r="3558" spans="1:17" x14ac:dyDescent="0.3">
      <c r="A3558">
        <v>800</v>
      </c>
      <c r="B3558">
        <v>44.993600000000001</v>
      </c>
      <c r="C3558">
        <v>48.019199999999998</v>
      </c>
      <c r="D3558">
        <v>48.019199999999998</v>
      </c>
      <c r="E3558">
        <v>60.024000000000001</v>
      </c>
      <c r="F3558">
        <v>63.976799999999997</v>
      </c>
      <c r="G3558">
        <v>71.004000000000005</v>
      </c>
      <c r="H3558">
        <v>75.9816</v>
      </c>
      <c r="I3558">
        <v>81.007999999999996</v>
      </c>
      <c r="J3558">
        <v>85.985600000000005</v>
      </c>
      <c r="K3558">
        <v>91.012</v>
      </c>
      <c r="L3558">
        <v>97.990399999999994</v>
      </c>
      <c r="M3558">
        <v>103.0168</v>
      </c>
      <c r="N3558">
        <v>105.0176</v>
      </c>
      <c r="O3558">
        <v>107.9944</v>
      </c>
      <c r="P3558">
        <v>109.9952</v>
      </c>
      <c r="Q3558">
        <v>113.02079999999999</v>
      </c>
    </row>
    <row r="3559" spans="1:17" x14ac:dyDescent="0.3">
      <c r="A3559">
        <v>1000</v>
      </c>
      <c r="B3559">
        <v>50.02</v>
      </c>
      <c r="C3559">
        <v>54.997599999999998</v>
      </c>
      <c r="D3559">
        <v>54.997599999999998</v>
      </c>
      <c r="E3559">
        <v>67.978399999999993</v>
      </c>
      <c r="F3559">
        <v>89.987200000000001</v>
      </c>
      <c r="G3559">
        <v>89.987200000000001</v>
      </c>
      <c r="H3559">
        <v>87.010400000000004</v>
      </c>
      <c r="I3559">
        <v>91.012</v>
      </c>
      <c r="J3559">
        <v>95.013599999999997</v>
      </c>
      <c r="K3559">
        <v>99.015199999999993</v>
      </c>
      <c r="L3559">
        <v>105.0176</v>
      </c>
      <c r="M3559">
        <v>107.9944</v>
      </c>
      <c r="N3559">
        <v>109.9952</v>
      </c>
      <c r="O3559">
        <v>111.996</v>
      </c>
      <c r="P3559">
        <v>113.99679999999999</v>
      </c>
      <c r="Q3559">
        <v>115.99760000000001</v>
      </c>
    </row>
    <row r="3560" spans="1:17" x14ac:dyDescent="0.3">
      <c r="A3560">
        <v>1200</v>
      </c>
      <c r="B3560">
        <v>52.020800000000001</v>
      </c>
      <c r="C3560">
        <v>54.021599999999999</v>
      </c>
      <c r="D3560">
        <v>65.977599999999995</v>
      </c>
      <c r="E3560">
        <v>79.983199999999997</v>
      </c>
      <c r="F3560">
        <v>109.9952</v>
      </c>
      <c r="G3560">
        <v>109.9952</v>
      </c>
      <c r="H3560">
        <v>105.0176</v>
      </c>
      <c r="I3560">
        <v>97.014399999999995</v>
      </c>
      <c r="J3560">
        <v>91.988</v>
      </c>
      <c r="K3560">
        <v>89.011200000000002</v>
      </c>
      <c r="L3560">
        <v>91.012</v>
      </c>
      <c r="M3560">
        <v>91.988</v>
      </c>
      <c r="N3560">
        <v>93.012799999999999</v>
      </c>
      <c r="O3560">
        <v>93.012799999999999</v>
      </c>
      <c r="P3560">
        <v>93.988799999999998</v>
      </c>
      <c r="Q3560">
        <v>93.988799999999998</v>
      </c>
    </row>
    <row r="3561" spans="1:17" x14ac:dyDescent="0.3">
      <c r="A3561">
        <v>1400</v>
      </c>
      <c r="B3561">
        <v>52.9968</v>
      </c>
      <c r="C3561">
        <v>54.997599999999998</v>
      </c>
      <c r="D3561">
        <v>75.005600000000001</v>
      </c>
      <c r="E3561">
        <v>89.987200000000001</v>
      </c>
      <c r="F3561">
        <v>123.0248</v>
      </c>
      <c r="G3561">
        <v>128.00239999999999</v>
      </c>
      <c r="H3561">
        <v>119.9992</v>
      </c>
      <c r="I3561">
        <v>111.996</v>
      </c>
      <c r="J3561">
        <v>105.9936</v>
      </c>
      <c r="K3561">
        <v>101.01600000000001</v>
      </c>
      <c r="L3561">
        <v>99.015199999999993</v>
      </c>
      <c r="M3561">
        <v>97.990399999999994</v>
      </c>
      <c r="N3561">
        <v>97.014399999999995</v>
      </c>
      <c r="O3561">
        <v>95.989599999999996</v>
      </c>
      <c r="P3561">
        <v>95.989599999999996</v>
      </c>
      <c r="Q3561">
        <v>95.013599999999997</v>
      </c>
    </row>
    <row r="3562" spans="1:17" x14ac:dyDescent="0.3">
      <c r="A3562">
        <v>1600</v>
      </c>
      <c r="B3562">
        <v>60.024000000000001</v>
      </c>
      <c r="C3562">
        <v>65.001599999999996</v>
      </c>
      <c r="D3562">
        <v>85.985600000000005</v>
      </c>
      <c r="E3562">
        <v>103.9928</v>
      </c>
      <c r="F3562">
        <v>128.00239999999999</v>
      </c>
      <c r="G3562">
        <v>126.9776</v>
      </c>
      <c r="H3562">
        <v>117.9984</v>
      </c>
      <c r="I3562">
        <v>105.0176</v>
      </c>
      <c r="J3562">
        <v>103.0168</v>
      </c>
      <c r="K3562">
        <v>99.991200000000006</v>
      </c>
      <c r="L3562">
        <v>101.01600000000001</v>
      </c>
      <c r="M3562">
        <v>101.01600000000001</v>
      </c>
      <c r="N3562">
        <v>115.02160000000001</v>
      </c>
      <c r="O3562">
        <v>117.9984</v>
      </c>
      <c r="P3562">
        <v>119.9992</v>
      </c>
      <c r="Q3562">
        <v>124.9768</v>
      </c>
    </row>
    <row r="3563" spans="1:17" x14ac:dyDescent="0.3">
      <c r="A3563">
        <v>1800</v>
      </c>
      <c r="B3563">
        <v>75.005600000000001</v>
      </c>
      <c r="C3563">
        <v>85.009600000000006</v>
      </c>
      <c r="D3563">
        <v>95.989599999999996</v>
      </c>
      <c r="E3563">
        <v>105.0176</v>
      </c>
      <c r="F3563">
        <v>132.00399999999999</v>
      </c>
      <c r="G3563">
        <v>122.976</v>
      </c>
      <c r="H3563">
        <v>103.0168</v>
      </c>
      <c r="I3563">
        <v>99.991200000000006</v>
      </c>
      <c r="J3563">
        <v>97.990399999999994</v>
      </c>
      <c r="K3563">
        <v>93.988799999999998</v>
      </c>
      <c r="L3563">
        <v>97.990399999999994</v>
      </c>
      <c r="M3563">
        <v>103.9928</v>
      </c>
      <c r="N3563">
        <v>115.02160000000001</v>
      </c>
      <c r="O3563">
        <v>126.0016</v>
      </c>
      <c r="P3563">
        <v>138.98240000000001</v>
      </c>
      <c r="Q3563">
        <v>142.98400000000001</v>
      </c>
    </row>
    <row r="3564" spans="1:17" x14ac:dyDescent="0.3">
      <c r="A3564">
        <v>2000</v>
      </c>
      <c r="B3564">
        <v>85.009600000000006</v>
      </c>
      <c r="C3564">
        <v>95.013599999999997</v>
      </c>
      <c r="D3564">
        <v>109.9952</v>
      </c>
      <c r="E3564">
        <v>115.99760000000001</v>
      </c>
      <c r="F3564">
        <v>134.98079999999999</v>
      </c>
      <c r="G3564">
        <v>122.976</v>
      </c>
      <c r="H3564">
        <v>113.99679999999999</v>
      </c>
      <c r="I3564">
        <v>117.0224</v>
      </c>
      <c r="J3564">
        <v>111.996</v>
      </c>
      <c r="K3564">
        <v>109.9952</v>
      </c>
      <c r="L3564">
        <v>122</v>
      </c>
      <c r="M3564">
        <v>124.9768</v>
      </c>
      <c r="N3564">
        <v>122.976</v>
      </c>
      <c r="O3564">
        <v>134.98079999999999</v>
      </c>
      <c r="P3564">
        <v>140.00720000000001</v>
      </c>
      <c r="Q3564">
        <v>144.00880000000001</v>
      </c>
    </row>
    <row r="3565" spans="1:17" x14ac:dyDescent="0.3">
      <c r="A3565">
        <v>2200</v>
      </c>
      <c r="B3565">
        <v>99.991200000000006</v>
      </c>
      <c r="C3565">
        <v>105.0176</v>
      </c>
      <c r="D3565">
        <v>115.99760000000001</v>
      </c>
      <c r="E3565">
        <v>130.00319999999999</v>
      </c>
      <c r="F3565">
        <v>134.98079999999999</v>
      </c>
      <c r="G3565">
        <v>134.98079999999999</v>
      </c>
      <c r="H3565">
        <v>134.98079999999999</v>
      </c>
      <c r="I3565">
        <v>127.51439999999999</v>
      </c>
      <c r="J3565">
        <v>122.976</v>
      </c>
      <c r="K3565">
        <v>122</v>
      </c>
      <c r="L3565">
        <v>132.00399999999999</v>
      </c>
      <c r="M3565">
        <v>134.98079999999999</v>
      </c>
      <c r="N3565">
        <v>134.98079999999999</v>
      </c>
      <c r="O3565">
        <v>136.00559999999999</v>
      </c>
      <c r="P3565">
        <v>136.98159999999999</v>
      </c>
      <c r="Q3565">
        <v>144.98480000000001</v>
      </c>
    </row>
    <row r="3566" spans="1:17" x14ac:dyDescent="0.3">
      <c r="A3566">
        <v>2400</v>
      </c>
      <c r="B3566">
        <v>105.0176</v>
      </c>
      <c r="C3566">
        <v>109.9952</v>
      </c>
      <c r="D3566">
        <v>115.99760000000001</v>
      </c>
      <c r="E3566">
        <v>136.98159999999999</v>
      </c>
      <c r="F3566">
        <v>138.00640000000001</v>
      </c>
      <c r="G3566">
        <v>140.00720000000001</v>
      </c>
      <c r="H3566">
        <v>134.98079999999999</v>
      </c>
      <c r="I3566">
        <v>124.9768</v>
      </c>
      <c r="J3566">
        <v>124.0008</v>
      </c>
      <c r="K3566">
        <v>119.9992</v>
      </c>
      <c r="L3566">
        <v>124.9768</v>
      </c>
      <c r="M3566">
        <v>134.98079999999999</v>
      </c>
      <c r="N3566">
        <v>141.03200000000001</v>
      </c>
      <c r="O3566">
        <v>147.9616</v>
      </c>
      <c r="P3566">
        <v>146.98560000000001</v>
      </c>
      <c r="Q3566">
        <v>154.0128</v>
      </c>
    </row>
    <row r="3567" spans="1:17" x14ac:dyDescent="0.3">
      <c r="A3567">
        <v>2600</v>
      </c>
      <c r="B3567">
        <v>109.9952</v>
      </c>
      <c r="C3567">
        <v>115.02160000000001</v>
      </c>
      <c r="D3567">
        <v>115.02160000000001</v>
      </c>
      <c r="E3567">
        <v>134.98079999999999</v>
      </c>
      <c r="F3567">
        <v>138.00640000000001</v>
      </c>
      <c r="G3567">
        <v>140.00720000000001</v>
      </c>
      <c r="H3567">
        <v>134.98079999999999</v>
      </c>
      <c r="I3567">
        <v>132.00399999999999</v>
      </c>
      <c r="J3567">
        <v>124.9768</v>
      </c>
      <c r="K3567">
        <v>111.996</v>
      </c>
      <c r="L3567">
        <v>117.5104</v>
      </c>
      <c r="M3567">
        <v>139.95840000000001</v>
      </c>
      <c r="N3567">
        <v>149.9624</v>
      </c>
      <c r="O3567">
        <v>154.9888</v>
      </c>
      <c r="P3567">
        <v>156.9896</v>
      </c>
      <c r="Q3567">
        <v>159.96639999999999</v>
      </c>
    </row>
    <row r="3568" spans="1:17" x14ac:dyDescent="0.3">
      <c r="A3568">
        <v>2700</v>
      </c>
      <c r="B3568">
        <v>115.02160000000001</v>
      </c>
      <c r="C3568">
        <v>119.9992</v>
      </c>
      <c r="D3568">
        <v>113.99679999999999</v>
      </c>
      <c r="E3568">
        <v>122.976</v>
      </c>
      <c r="F3568">
        <v>132.97999999999999</v>
      </c>
      <c r="G3568">
        <v>130.97919999999999</v>
      </c>
      <c r="H3568">
        <v>117.5104</v>
      </c>
      <c r="I3568">
        <v>109.9952</v>
      </c>
      <c r="J3568">
        <v>109.9952</v>
      </c>
      <c r="K3568">
        <v>112.48399999999999</v>
      </c>
      <c r="L3568">
        <v>124.9768</v>
      </c>
      <c r="M3568">
        <v>152.5</v>
      </c>
      <c r="N3568">
        <v>156.9896</v>
      </c>
      <c r="O3568">
        <v>158.99039999999999</v>
      </c>
      <c r="P3568">
        <v>154.9888</v>
      </c>
      <c r="Q3568">
        <v>154.9888</v>
      </c>
    </row>
    <row r="3569" spans="1:17" x14ac:dyDescent="0.3">
      <c r="A3569">
        <v>2800</v>
      </c>
      <c r="B3569">
        <v>119.9992</v>
      </c>
      <c r="C3569">
        <v>119.9992</v>
      </c>
      <c r="D3569">
        <v>134.98079999999999</v>
      </c>
      <c r="E3569">
        <v>121.024</v>
      </c>
      <c r="F3569">
        <v>136.00559999999999</v>
      </c>
      <c r="G3569">
        <v>134.98079999999999</v>
      </c>
      <c r="H3569">
        <v>124.9768</v>
      </c>
      <c r="I3569">
        <v>115.02160000000001</v>
      </c>
      <c r="J3569">
        <v>119.9992</v>
      </c>
      <c r="K3569">
        <v>122.488</v>
      </c>
      <c r="L3569">
        <v>140.00720000000001</v>
      </c>
      <c r="M3569">
        <v>159.96639999999999</v>
      </c>
      <c r="N3569">
        <v>159.96639999999999</v>
      </c>
      <c r="O3569">
        <v>160.01519999999999</v>
      </c>
      <c r="P3569">
        <v>160.01519999999999</v>
      </c>
      <c r="Q3569">
        <v>160.01519999999999</v>
      </c>
    </row>
    <row r="3570" spans="1:17" x14ac:dyDescent="0.3">
      <c r="A3570">
        <v>2900</v>
      </c>
      <c r="B3570">
        <v>115.02160000000001</v>
      </c>
      <c r="C3570">
        <v>115.02160000000001</v>
      </c>
      <c r="D3570">
        <v>119.9992</v>
      </c>
      <c r="E3570">
        <v>130.00319999999999</v>
      </c>
      <c r="F3570">
        <v>140.00720000000001</v>
      </c>
      <c r="G3570">
        <v>144.98480000000001</v>
      </c>
      <c r="H3570">
        <v>134.98079999999999</v>
      </c>
      <c r="I3570">
        <v>124.9768</v>
      </c>
      <c r="J3570">
        <v>130.00319999999999</v>
      </c>
      <c r="K3570">
        <v>136.98159999999999</v>
      </c>
      <c r="L3570">
        <v>150.0112</v>
      </c>
      <c r="M3570">
        <v>160.01519999999999</v>
      </c>
      <c r="N3570">
        <v>160.01519999999999</v>
      </c>
      <c r="O3570">
        <v>160.01519999999999</v>
      </c>
      <c r="P3570">
        <v>160.01519999999999</v>
      </c>
      <c r="Q3570">
        <v>160.01519999999999</v>
      </c>
    </row>
    <row r="3571" spans="1:17" x14ac:dyDescent="0.3">
      <c r="A3571">
        <v>3000</v>
      </c>
      <c r="B3571">
        <v>109.9952</v>
      </c>
      <c r="C3571">
        <v>109.9952</v>
      </c>
      <c r="D3571">
        <v>140.00720000000001</v>
      </c>
      <c r="E3571">
        <v>140.00720000000001</v>
      </c>
      <c r="F3571">
        <v>150.0112</v>
      </c>
      <c r="G3571">
        <v>154.9888</v>
      </c>
      <c r="H3571">
        <v>144.98480000000001</v>
      </c>
      <c r="I3571">
        <v>140.00720000000001</v>
      </c>
      <c r="J3571">
        <v>140.00720000000001</v>
      </c>
      <c r="K3571">
        <v>144.98480000000001</v>
      </c>
      <c r="L3571">
        <v>154.9888</v>
      </c>
      <c r="M3571">
        <v>160.01519999999999</v>
      </c>
      <c r="N3571">
        <v>160.01519999999999</v>
      </c>
      <c r="O3571">
        <v>160.01519999999999</v>
      </c>
      <c r="P3571">
        <v>160.01519999999999</v>
      </c>
      <c r="Q3571">
        <v>160.01519999999999</v>
      </c>
    </row>
    <row r="3572" spans="1:17" x14ac:dyDescent="0.3">
      <c r="A3572">
        <v>3200</v>
      </c>
      <c r="B3572">
        <v>109.9952</v>
      </c>
      <c r="C3572">
        <v>109.9952</v>
      </c>
      <c r="D3572">
        <v>140.00720000000001</v>
      </c>
      <c r="E3572">
        <v>140.00720000000001</v>
      </c>
      <c r="F3572">
        <v>154.9888</v>
      </c>
      <c r="G3572">
        <v>160.01519999999999</v>
      </c>
      <c r="H3572">
        <v>160.01519999999999</v>
      </c>
      <c r="I3572">
        <v>160.01519999999999</v>
      </c>
      <c r="J3572">
        <v>160.01519999999999</v>
      </c>
      <c r="K3572">
        <v>160.01519999999999</v>
      </c>
      <c r="L3572">
        <v>160.01519999999999</v>
      </c>
      <c r="M3572">
        <v>160.01519999999999</v>
      </c>
      <c r="N3572">
        <v>160.01519999999999</v>
      </c>
      <c r="O3572">
        <v>160.01519999999999</v>
      </c>
      <c r="P3572">
        <v>160.01519999999999</v>
      </c>
      <c r="Q3572">
        <v>160.01519999999999</v>
      </c>
    </row>
    <row r="3573" spans="1:17" x14ac:dyDescent="0.3">
      <c r="A3573">
        <v>3500</v>
      </c>
      <c r="B3573">
        <v>109.9952</v>
      </c>
      <c r="C3573">
        <v>109.9952</v>
      </c>
      <c r="D3573">
        <v>130.00319999999999</v>
      </c>
      <c r="E3573">
        <v>140.00720000000001</v>
      </c>
      <c r="F3573">
        <v>150.0112</v>
      </c>
      <c r="G3573">
        <v>150.0112</v>
      </c>
      <c r="H3573">
        <v>150.0112</v>
      </c>
      <c r="I3573">
        <v>150.0112</v>
      </c>
      <c r="J3573">
        <v>150.0112</v>
      </c>
      <c r="K3573">
        <v>150.0112</v>
      </c>
      <c r="L3573">
        <v>150.0112</v>
      </c>
      <c r="M3573">
        <v>150.0112</v>
      </c>
      <c r="N3573">
        <v>150.0112</v>
      </c>
      <c r="O3573">
        <v>150.0112</v>
      </c>
      <c r="P3573">
        <v>150.0112</v>
      </c>
      <c r="Q3573">
        <v>150.0112</v>
      </c>
    </row>
    <row r="3575" spans="1:17" x14ac:dyDescent="0.3">
      <c r="A3575" t="s">
        <v>393</v>
      </c>
      <c r="B3575" t="s">
        <v>394</v>
      </c>
    </row>
    <row r="3576" spans="1:17" x14ac:dyDescent="0.3">
      <c r="A3576" t="s">
        <v>3</v>
      </c>
      <c r="B3576" t="s">
        <v>6</v>
      </c>
    </row>
    <row r="3577" spans="1:17" x14ac:dyDescent="0.3">
      <c r="A3577">
        <v>1</v>
      </c>
      <c r="B3577">
        <v>400</v>
      </c>
    </row>
    <row r="3578" spans="1:17" x14ac:dyDescent="0.3">
      <c r="A3578">
        <v>2</v>
      </c>
      <c r="B3578">
        <v>600</v>
      </c>
    </row>
    <row r="3579" spans="1:17" x14ac:dyDescent="0.3">
      <c r="A3579">
        <v>3</v>
      </c>
      <c r="B3579">
        <v>650</v>
      </c>
    </row>
    <row r="3580" spans="1:17" x14ac:dyDescent="0.3">
      <c r="A3580">
        <v>4</v>
      </c>
      <c r="B3580">
        <v>800</v>
      </c>
    </row>
    <row r="3581" spans="1:17" x14ac:dyDescent="0.3">
      <c r="A3581">
        <v>5</v>
      </c>
      <c r="B3581">
        <v>1000</v>
      </c>
    </row>
    <row r="3582" spans="1:17" x14ac:dyDescent="0.3">
      <c r="A3582">
        <v>6</v>
      </c>
      <c r="B3582">
        <v>1200</v>
      </c>
    </row>
    <row r="3583" spans="1:17" x14ac:dyDescent="0.3">
      <c r="A3583">
        <v>7</v>
      </c>
      <c r="B3583">
        <v>1400</v>
      </c>
    </row>
    <row r="3584" spans="1:17" x14ac:dyDescent="0.3">
      <c r="A3584">
        <v>8</v>
      </c>
      <c r="B3584">
        <v>1600</v>
      </c>
    </row>
    <row r="3585" spans="1:2" x14ac:dyDescent="0.3">
      <c r="A3585">
        <v>9</v>
      </c>
      <c r="B3585">
        <v>1800</v>
      </c>
    </row>
    <row r="3586" spans="1:2" x14ac:dyDescent="0.3">
      <c r="A3586">
        <v>10</v>
      </c>
      <c r="B3586">
        <v>2000</v>
      </c>
    </row>
    <row r="3587" spans="1:2" x14ac:dyDescent="0.3">
      <c r="A3587">
        <v>11</v>
      </c>
      <c r="B3587">
        <v>2200</v>
      </c>
    </row>
    <row r="3588" spans="1:2" x14ac:dyDescent="0.3">
      <c r="A3588">
        <v>12</v>
      </c>
      <c r="B3588">
        <v>2400</v>
      </c>
    </row>
    <row r="3589" spans="1:2" x14ac:dyDescent="0.3">
      <c r="A3589">
        <v>13</v>
      </c>
      <c r="B3589">
        <v>2600</v>
      </c>
    </row>
    <row r="3590" spans="1:2" x14ac:dyDescent="0.3">
      <c r="A3590">
        <v>14</v>
      </c>
      <c r="B3590">
        <v>2700</v>
      </c>
    </row>
    <row r="3591" spans="1:2" x14ac:dyDescent="0.3">
      <c r="A3591">
        <v>15</v>
      </c>
      <c r="B3591">
        <v>2800</v>
      </c>
    </row>
    <row r="3592" spans="1:2" x14ac:dyDescent="0.3">
      <c r="A3592">
        <v>16</v>
      </c>
      <c r="B3592">
        <v>2900</v>
      </c>
    </row>
    <row r="3593" spans="1:2" x14ac:dyDescent="0.3">
      <c r="A3593">
        <v>17</v>
      </c>
      <c r="B3593">
        <v>3000</v>
      </c>
    </row>
    <row r="3594" spans="1:2" x14ac:dyDescent="0.3">
      <c r="A3594">
        <v>18</v>
      </c>
      <c r="B3594">
        <v>3200</v>
      </c>
    </row>
    <row r="3595" spans="1:2" x14ac:dyDescent="0.3">
      <c r="A3595">
        <v>19</v>
      </c>
      <c r="B3595">
        <v>3500</v>
      </c>
    </row>
    <row r="3597" spans="1:2" x14ac:dyDescent="0.3">
      <c r="A3597" t="s">
        <v>395</v>
      </c>
      <c r="B3597" t="s">
        <v>396</v>
      </c>
    </row>
    <row r="3598" spans="1:2" x14ac:dyDescent="0.3">
      <c r="A3598" t="s">
        <v>3</v>
      </c>
      <c r="B3598" t="s">
        <v>16</v>
      </c>
    </row>
    <row r="3599" spans="1:2" x14ac:dyDescent="0.3">
      <c r="A3599">
        <v>1</v>
      </c>
      <c r="B3599">
        <v>0</v>
      </c>
    </row>
    <row r="3600" spans="1:2" x14ac:dyDescent="0.3">
      <c r="A3600">
        <v>2</v>
      </c>
      <c r="B3600">
        <v>9.9864130000000007</v>
      </c>
    </row>
    <row r="3601" spans="1:2" x14ac:dyDescent="0.3">
      <c r="A3601">
        <v>3</v>
      </c>
      <c r="B3601">
        <v>19.972826000000001</v>
      </c>
    </row>
    <row r="3602" spans="1:2" x14ac:dyDescent="0.3">
      <c r="A3602">
        <v>4</v>
      </c>
      <c r="B3602">
        <v>30.027173999999999</v>
      </c>
    </row>
    <row r="3603" spans="1:2" x14ac:dyDescent="0.3">
      <c r="A3603">
        <v>5</v>
      </c>
      <c r="B3603">
        <v>44.972825999999998</v>
      </c>
    </row>
    <row r="3604" spans="1:2" x14ac:dyDescent="0.3">
      <c r="A3604">
        <v>6</v>
      </c>
      <c r="B3604">
        <v>55.027172999999998</v>
      </c>
    </row>
    <row r="3605" spans="1:2" x14ac:dyDescent="0.3">
      <c r="A3605">
        <v>7</v>
      </c>
      <c r="B3605">
        <v>65.013586000000004</v>
      </c>
    </row>
    <row r="3606" spans="1:2" x14ac:dyDescent="0.3">
      <c r="A3606">
        <v>8</v>
      </c>
      <c r="B3606">
        <v>74.999999000000003</v>
      </c>
    </row>
    <row r="3607" spans="1:2" x14ac:dyDescent="0.3">
      <c r="A3607">
        <v>9</v>
      </c>
      <c r="B3607">
        <v>84.986412000000001</v>
      </c>
    </row>
    <row r="3608" spans="1:2" x14ac:dyDescent="0.3">
      <c r="A3608">
        <v>10</v>
      </c>
      <c r="B3608">
        <v>94.972825</v>
      </c>
    </row>
    <row r="3609" spans="1:2" x14ac:dyDescent="0.3">
      <c r="A3609">
        <v>11</v>
      </c>
      <c r="B3609">
        <v>109.986412</v>
      </c>
    </row>
    <row r="3610" spans="1:2" x14ac:dyDescent="0.3">
      <c r="A3610">
        <v>12</v>
      </c>
      <c r="B3610">
        <v>119.972825</v>
      </c>
    </row>
    <row r="3611" spans="1:2" x14ac:dyDescent="0.3">
      <c r="A3611">
        <v>13</v>
      </c>
      <c r="B3611">
        <v>124.999999</v>
      </c>
    </row>
    <row r="3612" spans="1:2" x14ac:dyDescent="0.3">
      <c r="A3612">
        <v>14</v>
      </c>
      <c r="B3612">
        <v>130.027173</v>
      </c>
    </row>
    <row r="3613" spans="1:2" x14ac:dyDescent="0.3">
      <c r="A3613">
        <v>15</v>
      </c>
      <c r="B3613">
        <v>134.986412</v>
      </c>
    </row>
    <row r="3614" spans="1:2" x14ac:dyDescent="0.3">
      <c r="A3614">
        <v>16</v>
      </c>
      <c r="B3614">
        <v>140.013586</v>
      </c>
    </row>
    <row r="3616" spans="1:2" x14ac:dyDescent="0.3">
      <c r="A3616" t="s">
        <v>397</v>
      </c>
      <c r="B3616" t="s">
        <v>398</v>
      </c>
    </row>
    <row r="3617" spans="1:17" x14ac:dyDescent="0.3">
      <c r="B3617" t="s">
        <v>26</v>
      </c>
    </row>
    <row r="3618" spans="1:17" x14ac:dyDescent="0.3">
      <c r="A3618" t="s">
        <v>22</v>
      </c>
      <c r="B3618">
        <v>0</v>
      </c>
      <c r="C3618">
        <v>10</v>
      </c>
      <c r="D3618">
        <v>20</v>
      </c>
      <c r="E3618">
        <v>30</v>
      </c>
      <c r="F3618">
        <v>45</v>
      </c>
      <c r="G3618">
        <v>55</v>
      </c>
      <c r="H3618">
        <v>65</v>
      </c>
      <c r="I3618">
        <v>75</v>
      </c>
      <c r="J3618">
        <v>85</v>
      </c>
      <c r="K3618">
        <v>95</v>
      </c>
      <c r="L3618">
        <v>110</v>
      </c>
      <c r="M3618">
        <v>120</v>
      </c>
      <c r="N3618">
        <v>125</v>
      </c>
      <c r="O3618">
        <v>130</v>
      </c>
      <c r="P3618">
        <v>135</v>
      </c>
      <c r="Q3618">
        <v>140</v>
      </c>
    </row>
    <row r="3619" spans="1:17" x14ac:dyDescent="0.3">
      <c r="A3619">
        <v>400</v>
      </c>
      <c r="B3619">
        <v>34.989600000000003</v>
      </c>
      <c r="C3619">
        <v>34.989600000000003</v>
      </c>
      <c r="D3619">
        <v>40.015999999999998</v>
      </c>
      <c r="E3619">
        <v>40.015999999999998</v>
      </c>
      <c r="F3619">
        <v>50.02</v>
      </c>
      <c r="G3619">
        <v>50.02</v>
      </c>
      <c r="H3619">
        <v>54.997599999999998</v>
      </c>
      <c r="I3619">
        <v>60.024000000000001</v>
      </c>
      <c r="J3619">
        <v>61</v>
      </c>
      <c r="K3619">
        <v>65.001599999999996</v>
      </c>
      <c r="L3619">
        <v>69.979200000000006</v>
      </c>
      <c r="M3619">
        <v>69.979200000000006</v>
      </c>
      <c r="N3619">
        <v>69.979200000000006</v>
      </c>
      <c r="O3619">
        <v>71.004000000000005</v>
      </c>
      <c r="P3619">
        <v>79.983199999999997</v>
      </c>
      <c r="Q3619">
        <v>79.983199999999997</v>
      </c>
    </row>
    <row r="3620" spans="1:17" x14ac:dyDescent="0.3">
      <c r="A3620">
        <v>600</v>
      </c>
      <c r="B3620">
        <v>34.989600000000003</v>
      </c>
      <c r="C3620">
        <v>34.989600000000003</v>
      </c>
      <c r="D3620">
        <v>40.015999999999998</v>
      </c>
      <c r="E3620">
        <v>44.993600000000001</v>
      </c>
      <c r="F3620">
        <v>60.024000000000001</v>
      </c>
      <c r="G3620">
        <v>60.024000000000001</v>
      </c>
      <c r="H3620">
        <v>65.001599999999996</v>
      </c>
      <c r="I3620">
        <v>69.979200000000006</v>
      </c>
      <c r="J3620">
        <v>71.004000000000005</v>
      </c>
      <c r="K3620">
        <v>75.005600000000001</v>
      </c>
      <c r="L3620">
        <v>79.983199999999997</v>
      </c>
      <c r="M3620">
        <v>79.983199999999997</v>
      </c>
      <c r="N3620">
        <v>79.983199999999997</v>
      </c>
      <c r="O3620">
        <v>79.983199999999997</v>
      </c>
      <c r="P3620">
        <v>79.983199999999997</v>
      </c>
      <c r="Q3620">
        <v>79.983199999999997</v>
      </c>
    </row>
    <row r="3621" spans="1:17" x14ac:dyDescent="0.3">
      <c r="A3621">
        <v>650</v>
      </c>
      <c r="B3621">
        <v>44.993600000000001</v>
      </c>
      <c r="C3621">
        <v>42.992800000000003</v>
      </c>
      <c r="D3621">
        <v>42.992800000000003</v>
      </c>
      <c r="E3621">
        <v>50.02</v>
      </c>
      <c r="F3621">
        <v>65.001599999999996</v>
      </c>
      <c r="G3621">
        <v>69.979200000000006</v>
      </c>
      <c r="H3621">
        <v>75.005600000000001</v>
      </c>
      <c r="I3621">
        <v>75.005600000000001</v>
      </c>
      <c r="J3621">
        <v>79.983199999999997</v>
      </c>
      <c r="K3621">
        <v>79.983199999999997</v>
      </c>
      <c r="L3621">
        <v>99.991200000000006</v>
      </c>
      <c r="M3621">
        <v>99.991200000000006</v>
      </c>
      <c r="N3621">
        <v>99.991200000000006</v>
      </c>
      <c r="O3621">
        <v>99.991200000000006</v>
      </c>
      <c r="P3621">
        <v>99.991200000000006</v>
      </c>
      <c r="Q3621">
        <v>99.991200000000006</v>
      </c>
    </row>
    <row r="3622" spans="1:17" x14ac:dyDescent="0.3">
      <c r="A3622">
        <v>800</v>
      </c>
      <c r="B3622">
        <v>44.993600000000001</v>
      </c>
      <c r="C3622">
        <v>48.019199999999998</v>
      </c>
      <c r="D3622">
        <v>48.019199999999998</v>
      </c>
      <c r="E3622">
        <v>54.021599999999999</v>
      </c>
      <c r="F3622">
        <v>65.001599999999996</v>
      </c>
      <c r="G3622">
        <v>75.005600000000001</v>
      </c>
      <c r="H3622">
        <v>79.983199999999997</v>
      </c>
      <c r="I3622">
        <v>81.007999999999996</v>
      </c>
      <c r="J3622">
        <v>85.985600000000005</v>
      </c>
      <c r="K3622">
        <v>91.012</v>
      </c>
      <c r="L3622">
        <v>97.990399999999994</v>
      </c>
      <c r="M3622">
        <v>103.0168</v>
      </c>
      <c r="N3622">
        <v>105.0176</v>
      </c>
      <c r="O3622">
        <v>107.9944</v>
      </c>
      <c r="P3622">
        <v>109.9952</v>
      </c>
      <c r="Q3622">
        <v>113.02079999999999</v>
      </c>
    </row>
    <row r="3623" spans="1:17" x14ac:dyDescent="0.3">
      <c r="A3623">
        <v>1000</v>
      </c>
      <c r="B3623">
        <v>50.02</v>
      </c>
      <c r="C3623">
        <v>58.023200000000003</v>
      </c>
      <c r="D3623">
        <v>67.002399999999994</v>
      </c>
      <c r="E3623">
        <v>75.9816</v>
      </c>
      <c r="F3623">
        <v>89.011200000000002</v>
      </c>
      <c r="G3623">
        <v>85.009600000000006</v>
      </c>
      <c r="H3623">
        <v>85.009600000000006</v>
      </c>
      <c r="I3623">
        <v>91.012</v>
      </c>
      <c r="J3623">
        <v>95.013599999999997</v>
      </c>
      <c r="K3623">
        <v>99.015199999999993</v>
      </c>
      <c r="L3623">
        <v>105.0176</v>
      </c>
      <c r="M3623">
        <v>107.9944</v>
      </c>
      <c r="N3623">
        <v>109.9952</v>
      </c>
      <c r="O3623">
        <v>111.996</v>
      </c>
      <c r="P3623">
        <v>113.99679999999999</v>
      </c>
      <c r="Q3623">
        <v>115.99760000000001</v>
      </c>
    </row>
    <row r="3624" spans="1:17" x14ac:dyDescent="0.3">
      <c r="A3624">
        <v>1200</v>
      </c>
      <c r="B3624">
        <v>54.021599999999999</v>
      </c>
      <c r="C3624">
        <v>54.021599999999999</v>
      </c>
      <c r="D3624">
        <v>77.982399999999998</v>
      </c>
      <c r="E3624">
        <v>89.011200000000002</v>
      </c>
      <c r="F3624">
        <v>97.990399999999994</v>
      </c>
      <c r="G3624">
        <v>95.013599999999997</v>
      </c>
      <c r="H3624">
        <v>95.013599999999997</v>
      </c>
      <c r="I3624">
        <v>97.990399999999994</v>
      </c>
      <c r="J3624">
        <v>87.986400000000003</v>
      </c>
      <c r="K3624">
        <v>89.011200000000002</v>
      </c>
      <c r="L3624">
        <v>99.991200000000006</v>
      </c>
      <c r="M3624">
        <v>99.991200000000006</v>
      </c>
      <c r="N3624">
        <v>99.991200000000006</v>
      </c>
      <c r="O3624">
        <v>99.991200000000006</v>
      </c>
      <c r="P3624">
        <v>99.991200000000006</v>
      </c>
      <c r="Q3624">
        <v>99.991200000000006</v>
      </c>
    </row>
    <row r="3625" spans="1:17" x14ac:dyDescent="0.3">
      <c r="A3625">
        <v>1400</v>
      </c>
      <c r="B3625">
        <v>58.023200000000003</v>
      </c>
      <c r="C3625">
        <v>58.023200000000003</v>
      </c>
      <c r="D3625">
        <v>89.011200000000002</v>
      </c>
      <c r="E3625">
        <v>103.0168</v>
      </c>
      <c r="F3625">
        <v>113.99679999999999</v>
      </c>
      <c r="G3625">
        <v>111.996</v>
      </c>
      <c r="H3625">
        <v>105.0176</v>
      </c>
      <c r="I3625">
        <v>103.9928</v>
      </c>
      <c r="J3625">
        <v>103.0168</v>
      </c>
      <c r="K3625">
        <v>101.01600000000001</v>
      </c>
      <c r="L3625">
        <v>99.015199999999993</v>
      </c>
      <c r="M3625">
        <v>97.990399999999994</v>
      </c>
      <c r="N3625">
        <v>97.014399999999995</v>
      </c>
      <c r="O3625">
        <v>95.989599999999996</v>
      </c>
      <c r="P3625">
        <v>95.989599999999996</v>
      </c>
      <c r="Q3625">
        <v>95.013599999999997</v>
      </c>
    </row>
    <row r="3626" spans="1:17" x14ac:dyDescent="0.3">
      <c r="A3626">
        <v>1600</v>
      </c>
      <c r="B3626">
        <v>65.001599999999996</v>
      </c>
      <c r="C3626">
        <v>69.979200000000006</v>
      </c>
      <c r="D3626">
        <v>89.987200000000001</v>
      </c>
      <c r="E3626">
        <v>103.0168</v>
      </c>
      <c r="F3626">
        <v>117.0224</v>
      </c>
      <c r="G3626">
        <v>119.9992</v>
      </c>
      <c r="H3626">
        <v>115.02160000000001</v>
      </c>
      <c r="I3626">
        <v>101.992</v>
      </c>
      <c r="J3626">
        <v>99.991200000000006</v>
      </c>
      <c r="K3626">
        <v>99.015199999999993</v>
      </c>
      <c r="L3626">
        <v>103.0168</v>
      </c>
      <c r="M3626">
        <v>107.0184</v>
      </c>
      <c r="N3626">
        <v>115.02160000000001</v>
      </c>
      <c r="O3626">
        <v>117.9984</v>
      </c>
      <c r="P3626">
        <v>119.9992</v>
      </c>
      <c r="Q3626">
        <v>124.9768</v>
      </c>
    </row>
    <row r="3627" spans="1:17" x14ac:dyDescent="0.3">
      <c r="A3627">
        <v>1800</v>
      </c>
      <c r="B3627">
        <v>79.983199999999997</v>
      </c>
      <c r="C3627">
        <v>89.987200000000001</v>
      </c>
      <c r="D3627">
        <v>97.990399999999994</v>
      </c>
      <c r="E3627">
        <v>109.9952</v>
      </c>
      <c r="F3627">
        <v>124.0008</v>
      </c>
      <c r="G3627">
        <v>128.97839999999999</v>
      </c>
      <c r="H3627">
        <v>115.02160000000001</v>
      </c>
      <c r="I3627">
        <v>109.9952</v>
      </c>
      <c r="J3627">
        <v>109.0192</v>
      </c>
      <c r="K3627">
        <v>107.9944</v>
      </c>
      <c r="L3627">
        <v>117.9984</v>
      </c>
      <c r="M3627">
        <v>126.0016</v>
      </c>
      <c r="N3627">
        <v>130.00319999999999</v>
      </c>
      <c r="O3627">
        <v>134.00479999999999</v>
      </c>
      <c r="P3627">
        <v>138.98240000000001</v>
      </c>
      <c r="Q3627">
        <v>142.98400000000001</v>
      </c>
    </row>
    <row r="3628" spans="1:17" x14ac:dyDescent="0.3">
      <c r="A3628">
        <v>2000</v>
      </c>
      <c r="B3628">
        <v>95.013599999999997</v>
      </c>
      <c r="C3628">
        <v>99.991200000000006</v>
      </c>
      <c r="D3628">
        <v>109.9952</v>
      </c>
      <c r="E3628">
        <v>119.9992</v>
      </c>
      <c r="F3628">
        <v>130.00319999999999</v>
      </c>
      <c r="G3628">
        <v>130.00319999999999</v>
      </c>
      <c r="H3628">
        <v>124.9768</v>
      </c>
      <c r="I3628">
        <v>121.024</v>
      </c>
      <c r="J3628">
        <v>115.99760000000001</v>
      </c>
      <c r="K3628">
        <v>109.9952</v>
      </c>
      <c r="L3628">
        <v>109.9952</v>
      </c>
      <c r="M3628">
        <v>119.9992</v>
      </c>
      <c r="N3628">
        <v>124.9768</v>
      </c>
      <c r="O3628">
        <v>134.98079999999999</v>
      </c>
      <c r="P3628">
        <v>140.00720000000001</v>
      </c>
      <c r="Q3628">
        <v>144.00880000000001</v>
      </c>
    </row>
    <row r="3629" spans="1:17" x14ac:dyDescent="0.3">
      <c r="A3629">
        <v>2200</v>
      </c>
      <c r="B3629">
        <v>99.991200000000006</v>
      </c>
      <c r="C3629">
        <v>105.0176</v>
      </c>
      <c r="D3629">
        <v>115.99760000000001</v>
      </c>
      <c r="E3629">
        <v>122.976</v>
      </c>
      <c r="F3629">
        <v>130.00319999999999</v>
      </c>
      <c r="G3629">
        <v>134.98079999999999</v>
      </c>
      <c r="H3629">
        <v>134.98079999999999</v>
      </c>
      <c r="I3629">
        <v>124.9768</v>
      </c>
      <c r="J3629">
        <v>113.02079999999999</v>
      </c>
      <c r="K3629">
        <v>109.0192</v>
      </c>
      <c r="L3629">
        <v>117.0224</v>
      </c>
      <c r="M3629">
        <v>128.97839999999999</v>
      </c>
      <c r="N3629">
        <v>134.98079999999999</v>
      </c>
      <c r="O3629">
        <v>144.00880000000001</v>
      </c>
      <c r="P3629">
        <v>150.0112</v>
      </c>
      <c r="Q3629">
        <v>152.012</v>
      </c>
    </row>
    <row r="3630" spans="1:17" x14ac:dyDescent="0.3">
      <c r="A3630">
        <v>2400</v>
      </c>
      <c r="B3630">
        <v>105.0176</v>
      </c>
      <c r="C3630">
        <v>109.9952</v>
      </c>
      <c r="D3630">
        <v>115.99760000000001</v>
      </c>
      <c r="E3630">
        <v>124.0008</v>
      </c>
      <c r="F3630">
        <v>126.9776</v>
      </c>
      <c r="G3630">
        <v>119.9992</v>
      </c>
      <c r="H3630">
        <v>121.024</v>
      </c>
      <c r="I3630">
        <v>119.9992</v>
      </c>
      <c r="J3630">
        <v>115.02160000000001</v>
      </c>
      <c r="K3630">
        <v>119.9992</v>
      </c>
      <c r="L3630">
        <v>130.00319999999999</v>
      </c>
      <c r="M3630">
        <v>144.98480000000001</v>
      </c>
      <c r="N3630">
        <v>150.0112</v>
      </c>
      <c r="O3630">
        <v>160.01519999999999</v>
      </c>
      <c r="P3630">
        <v>160.01519999999999</v>
      </c>
      <c r="Q3630">
        <v>160.01519999999999</v>
      </c>
    </row>
    <row r="3631" spans="1:17" x14ac:dyDescent="0.3">
      <c r="A3631">
        <v>2600</v>
      </c>
      <c r="B3631">
        <v>109.9952</v>
      </c>
      <c r="C3631">
        <v>115.02160000000001</v>
      </c>
      <c r="D3631">
        <v>115.02160000000001</v>
      </c>
      <c r="E3631">
        <v>124.0008</v>
      </c>
      <c r="F3631">
        <v>126.9776</v>
      </c>
      <c r="G3631">
        <v>121.024</v>
      </c>
      <c r="H3631">
        <v>132.97999999999999</v>
      </c>
      <c r="I3631">
        <v>126.9776</v>
      </c>
      <c r="J3631">
        <v>122</v>
      </c>
      <c r="K3631">
        <v>128.00239999999999</v>
      </c>
      <c r="L3631">
        <v>138.00640000000001</v>
      </c>
      <c r="M3631">
        <v>150.0112</v>
      </c>
      <c r="N3631">
        <v>160.01519999999999</v>
      </c>
      <c r="O3631">
        <v>160.01519999999999</v>
      </c>
      <c r="P3631">
        <v>160.01519999999999</v>
      </c>
      <c r="Q3631">
        <v>160.01519999999999</v>
      </c>
    </row>
    <row r="3632" spans="1:17" x14ac:dyDescent="0.3">
      <c r="A3632">
        <v>2700</v>
      </c>
      <c r="B3632">
        <v>115.02160000000001</v>
      </c>
      <c r="C3632">
        <v>119.9992</v>
      </c>
      <c r="D3632">
        <v>113.99679999999999</v>
      </c>
      <c r="E3632">
        <v>122.976</v>
      </c>
      <c r="F3632">
        <v>132.97999999999999</v>
      </c>
      <c r="G3632">
        <v>130.97919999999999</v>
      </c>
      <c r="H3632">
        <v>136.00559999999999</v>
      </c>
      <c r="I3632">
        <v>134.00479999999999</v>
      </c>
      <c r="J3632">
        <v>132.00399999999999</v>
      </c>
      <c r="K3632">
        <v>136.98159999999999</v>
      </c>
      <c r="L3632">
        <v>142.98400000000001</v>
      </c>
      <c r="M3632">
        <v>150.0112</v>
      </c>
      <c r="N3632">
        <v>160.01519999999999</v>
      </c>
      <c r="O3632">
        <v>160.01519999999999</v>
      </c>
      <c r="P3632">
        <v>160.01519999999999</v>
      </c>
      <c r="Q3632">
        <v>160.01519999999999</v>
      </c>
    </row>
    <row r="3633" spans="1:17" x14ac:dyDescent="0.3">
      <c r="A3633">
        <v>2800</v>
      </c>
      <c r="B3633">
        <v>119.9992</v>
      </c>
      <c r="C3633">
        <v>119.9992</v>
      </c>
      <c r="D3633">
        <v>119.9992</v>
      </c>
      <c r="E3633">
        <v>121.024</v>
      </c>
      <c r="F3633">
        <v>136.00559999999999</v>
      </c>
      <c r="G3633">
        <v>142.98400000000001</v>
      </c>
      <c r="H3633">
        <v>136.00559999999999</v>
      </c>
      <c r="I3633">
        <v>142.98400000000001</v>
      </c>
      <c r="J3633">
        <v>148.0104</v>
      </c>
      <c r="K3633">
        <v>152.988</v>
      </c>
      <c r="L3633">
        <v>160.01519999999999</v>
      </c>
      <c r="M3633">
        <v>160.01519999999999</v>
      </c>
      <c r="N3633">
        <v>160.01519999999999</v>
      </c>
      <c r="O3633">
        <v>160.01519999999999</v>
      </c>
      <c r="P3633">
        <v>160.01519999999999</v>
      </c>
      <c r="Q3633">
        <v>160.01519999999999</v>
      </c>
    </row>
    <row r="3634" spans="1:17" x14ac:dyDescent="0.3">
      <c r="A3634">
        <v>2900</v>
      </c>
      <c r="B3634">
        <v>115.02160000000001</v>
      </c>
      <c r="C3634">
        <v>115.02160000000001</v>
      </c>
      <c r="D3634">
        <v>119.9992</v>
      </c>
      <c r="E3634">
        <v>130.00319999999999</v>
      </c>
      <c r="F3634">
        <v>140.00720000000001</v>
      </c>
      <c r="G3634">
        <v>144.98480000000001</v>
      </c>
      <c r="H3634">
        <v>150.0112</v>
      </c>
      <c r="I3634">
        <v>154.9888</v>
      </c>
      <c r="J3634">
        <v>154.9888</v>
      </c>
      <c r="K3634">
        <v>154.9888</v>
      </c>
      <c r="L3634">
        <v>160.01519999999999</v>
      </c>
      <c r="M3634">
        <v>160.01519999999999</v>
      </c>
      <c r="N3634">
        <v>160.01519999999999</v>
      </c>
      <c r="O3634">
        <v>160.01519999999999</v>
      </c>
      <c r="P3634">
        <v>160.01519999999999</v>
      </c>
      <c r="Q3634">
        <v>160.01519999999999</v>
      </c>
    </row>
    <row r="3635" spans="1:17" x14ac:dyDescent="0.3">
      <c r="A3635">
        <v>3000</v>
      </c>
      <c r="B3635">
        <v>109.9952</v>
      </c>
      <c r="C3635">
        <v>109.9952</v>
      </c>
      <c r="D3635">
        <v>140.00720000000001</v>
      </c>
      <c r="E3635">
        <v>140.00720000000001</v>
      </c>
      <c r="F3635">
        <v>140.00720000000001</v>
      </c>
      <c r="G3635">
        <v>140.00720000000001</v>
      </c>
      <c r="H3635">
        <v>150.0112</v>
      </c>
      <c r="I3635">
        <v>160.01519999999999</v>
      </c>
      <c r="J3635">
        <v>160.01519999999999</v>
      </c>
      <c r="K3635">
        <v>160.01519999999999</v>
      </c>
      <c r="L3635">
        <v>160.01519999999999</v>
      </c>
      <c r="M3635">
        <v>160.01519999999999</v>
      </c>
      <c r="N3635">
        <v>160.01519999999999</v>
      </c>
      <c r="O3635">
        <v>160.01519999999999</v>
      </c>
      <c r="P3635">
        <v>160.01519999999999</v>
      </c>
      <c r="Q3635">
        <v>160.01519999999999</v>
      </c>
    </row>
    <row r="3636" spans="1:17" x14ac:dyDescent="0.3">
      <c r="A3636">
        <v>3200</v>
      </c>
      <c r="B3636">
        <v>109.9952</v>
      </c>
      <c r="C3636">
        <v>109.9952</v>
      </c>
      <c r="D3636">
        <v>140.00720000000001</v>
      </c>
      <c r="E3636">
        <v>140.00720000000001</v>
      </c>
      <c r="F3636">
        <v>140.00720000000001</v>
      </c>
      <c r="G3636">
        <v>140.00720000000001</v>
      </c>
      <c r="H3636">
        <v>150.0112</v>
      </c>
      <c r="I3636">
        <v>160.01519999999999</v>
      </c>
      <c r="J3636">
        <v>160.01519999999999</v>
      </c>
      <c r="K3636">
        <v>160.01519999999999</v>
      </c>
      <c r="L3636">
        <v>160.01519999999999</v>
      </c>
      <c r="M3636">
        <v>160.01519999999999</v>
      </c>
      <c r="N3636">
        <v>160.01519999999999</v>
      </c>
      <c r="O3636">
        <v>160.01519999999999</v>
      </c>
      <c r="P3636">
        <v>160.01519999999999</v>
      </c>
      <c r="Q3636">
        <v>160.01519999999999</v>
      </c>
    </row>
    <row r="3637" spans="1:17" x14ac:dyDescent="0.3">
      <c r="A3637">
        <v>3500</v>
      </c>
      <c r="B3637">
        <v>109.9952</v>
      </c>
      <c r="C3637">
        <v>109.9952</v>
      </c>
      <c r="D3637">
        <v>130.00319999999999</v>
      </c>
      <c r="E3637">
        <v>140.00720000000001</v>
      </c>
      <c r="F3637">
        <v>140.00720000000001</v>
      </c>
      <c r="G3637">
        <v>140.00720000000001</v>
      </c>
      <c r="H3637">
        <v>140.00720000000001</v>
      </c>
      <c r="I3637">
        <v>140.00720000000001</v>
      </c>
      <c r="J3637">
        <v>140.00720000000001</v>
      </c>
      <c r="K3637">
        <v>140.00720000000001</v>
      </c>
      <c r="L3637">
        <v>140.00720000000001</v>
      </c>
      <c r="M3637">
        <v>160.01519999999999</v>
      </c>
      <c r="N3637">
        <v>160.01519999999999</v>
      </c>
      <c r="O3637">
        <v>160.01519999999999</v>
      </c>
      <c r="P3637">
        <v>160.01519999999999</v>
      </c>
      <c r="Q3637">
        <v>160.01519999999999</v>
      </c>
    </row>
    <row r="3639" spans="1:17" x14ac:dyDescent="0.3">
      <c r="A3639" t="s">
        <v>399</v>
      </c>
      <c r="B3639" t="s">
        <v>400</v>
      </c>
    </row>
    <row r="3640" spans="1:17" x14ac:dyDescent="0.3">
      <c r="A3640" t="s">
        <v>3</v>
      </c>
      <c r="B3640" t="s">
        <v>6</v>
      </c>
    </row>
    <row r="3641" spans="1:17" x14ac:dyDescent="0.3">
      <c r="A3641">
        <v>1</v>
      </c>
      <c r="B3641">
        <v>400</v>
      </c>
    </row>
    <row r="3642" spans="1:17" x14ac:dyDescent="0.3">
      <c r="A3642">
        <v>2</v>
      </c>
      <c r="B3642">
        <v>600</v>
      </c>
    </row>
    <row r="3643" spans="1:17" x14ac:dyDescent="0.3">
      <c r="A3643">
        <v>3</v>
      </c>
      <c r="B3643">
        <v>650</v>
      </c>
    </row>
    <row r="3644" spans="1:17" x14ac:dyDescent="0.3">
      <c r="A3644">
        <v>4</v>
      </c>
      <c r="B3644">
        <v>800</v>
      </c>
    </row>
    <row r="3645" spans="1:17" x14ac:dyDescent="0.3">
      <c r="A3645">
        <v>5</v>
      </c>
      <c r="B3645">
        <v>1000</v>
      </c>
    </row>
    <row r="3646" spans="1:17" x14ac:dyDescent="0.3">
      <c r="A3646">
        <v>6</v>
      </c>
      <c r="B3646">
        <v>1200</v>
      </c>
    </row>
    <row r="3647" spans="1:17" x14ac:dyDescent="0.3">
      <c r="A3647">
        <v>7</v>
      </c>
      <c r="B3647">
        <v>1400</v>
      </c>
    </row>
    <row r="3648" spans="1:17" x14ac:dyDescent="0.3">
      <c r="A3648">
        <v>8</v>
      </c>
      <c r="B3648">
        <v>1600</v>
      </c>
    </row>
    <row r="3649" spans="1:2" x14ac:dyDescent="0.3">
      <c r="A3649">
        <v>9</v>
      </c>
      <c r="B3649">
        <v>1800</v>
      </c>
    </row>
    <row r="3650" spans="1:2" x14ac:dyDescent="0.3">
      <c r="A3650">
        <v>10</v>
      </c>
      <c r="B3650">
        <v>2000</v>
      </c>
    </row>
    <row r="3651" spans="1:2" x14ac:dyDescent="0.3">
      <c r="A3651">
        <v>11</v>
      </c>
      <c r="B3651">
        <v>2200</v>
      </c>
    </row>
    <row r="3652" spans="1:2" x14ac:dyDescent="0.3">
      <c r="A3652">
        <v>12</v>
      </c>
      <c r="B3652">
        <v>2400</v>
      </c>
    </row>
    <row r="3653" spans="1:2" x14ac:dyDescent="0.3">
      <c r="A3653">
        <v>13</v>
      </c>
      <c r="B3653">
        <v>2600</v>
      </c>
    </row>
    <row r="3654" spans="1:2" x14ac:dyDescent="0.3">
      <c r="A3654">
        <v>14</v>
      </c>
      <c r="B3654">
        <v>2700</v>
      </c>
    </row>
    <row r="3655" spans="1:2" x14ac:dyDescent="0.3">
      <c r="A3655">
        <v>15</v>
      </c>
      <c r="B3655">
        <v>2800</v>
      </c>
    </row>
    <row r="3656" spans="1:2" x14ac:dyDescent="0.3">
      <c r="A3656">
        <v>16</v>
      </c>
      <c r="B3656">
        <v>2900</v>
      </c>
    </row>
    <row r="3657" spans="1:2" x14ac:dyDescent="0.3">
      <c r="A3657">
        <v>17</v>
      </c>
      <c r="B3657">
        <v>3000</v>
      </c>
    </row>
    <row r="3658" spans="1:2" x14ac:dyDescent="0.3">
      <c r="A3658">
        <v>18</v>
      </c>
      <c r="B3658">
        <v>3200</v>
      </c>
    </row>
    <row r="3659" spans="1:2" x14ac:dyDescent="0.3">
      <c r="A3659">
        <v>19</v>
      </c>
      <c r="B3659">
        <v>3500</v>
      </c>
    </row>
    <row r="3661" spans="1:2" x14ac:dyDescent="0.3">
      <c r="A3661" t="s">
        <v>401</v>
      </c>
      <c r="B3661" t="s">
        <v>402</v>
      </c>
    </row>
    <row r="3662" spans="1:2" x14ac:dyDescent="0.3">
      <c r="A3662" t="s">
        <v>3</v>
      </c>
      <c r="B3662" t="s">
        <v>16</v>
      </c>
    </row>
    <row r="3663" spans="1:2" x14ac:dyDescent="0.3">
      <c r="A3663">
        <v>1</v>
      </c>
      <c r="B3663">
        <v>0</v>
      </c>
    </row>
    <row r="3664" spans="1:2" x14ac:dyDescent="0.3">
      <c r="A3664">
        <v>2</v>
      </c>
      <c r="B3664">
        <v>9.9864130000000007</v>
      </c>
    </row>
    <row r="3665" spans="1:2" x14ac:dyDescent="0.3">
      <c r="A3665">
        <v>3</v>
      </c>
      <c r="B3665">
        <v>19.972826000000001</v>
      </c>
    </row>
    <row r="3666" spans="1:2" x14ac:dyDescent="0.3">
      <c r="A3666">
        <v>4</v>
      </c>
      <c r="B3666">
        <v>30.027173999999999</v>
      </c>
    </row>
    <row r="3667" spans="1:2" x14ac:dyDescent="0.3">
      <c r="A3667">
        <v>5</v>
      </c>
      <c r="B3667">
        <v>44.972825999999998</v>
      </c>
    </row>
    <row r="3668" spans="1:2" x14ac:dyDescent="0.3">
      <c r="A3668">
        <v>6</v>
      </c>
      <c r="B3668">
        <v>55.027172999999998</v>
      </c>
    </row>
    <row r="3669" spans="1:2" x14ac:dyDescent="0.3">
      <c r="A3669">
        <v>7</v>
      </c>
      <c r="B3669">
        <v>65.013586000000004</v>
      </c>
    </row>
    <row r="3670" spans="1:2" x14ac:dyDescent="0.3">
      <c r="A3670">
        <v>8</v>
      </c>
      <c r="B3670">
        <v>74.999999000000003</v>
      </c>
    </row>
    <row r="3671" spans="1:2" x14ac:dyDescent="0.3">
      <c r="A3671">
        <v>9</v>
      </c>
      <c r="B3671">
        <v>84.986412000000001</v>
      </c>
    </row>
    <row r="3672" spans="1:2" x14ac:dyDescent="0.3">
      <c r="A3672">
        <v>10</v>
      </c>
      <c r="B3672">
        <v>94.972825</v>
      </c>
    </row>
    <row r="3673" spans="1:2" x14ac:dyDescent="0.3">
      <c r="A3673">
        <v>11</v>
      </c>
      <c r="B3673">
        <v>109.986412</v>
      </c>
    </row>
    <row r="3674" spans="1:2" x14ac:dyDescent="0.3">
      <c r="A3674">
        <v>12</v>
      </c>
      <c r="B3674">
        <v>119.972825</v>
      </c>
    </row>
    <row r="3675" spans="1:2" x14ac:dyDescent="0.3">
      <c r="A3675">
        <v>13</v>
      </c>
      <c r="B3675">
        <v>124.999999</v>
      </c>
    </row>
    <row r="3676" spans="1:2" x14ac:dyDescent="0.3">
      <c r="A3676">
        <v>14</v>
      </c>
      <c r="B3676">
        <v>130.027173</v>
      </c>
    </row>
    <row r="3677" spans="1:2" x14ac:dyDescent="0.3">
      <c r="A3677">
        <v>15</v>
      </c>
      <c r="B3677">
        <v>134.986412</v>
      </c>
    </row>
    <row r="3678" spans="1:2" x14ac:dyDescent="0.3">
      <c r="A3678">
        <v>16</v>
      </c>
      <c r="B3678">
        <v>140.013586</v>
      </c>
    </row>
    <row r="3680" spans="1:2" x14ac:dyDescent="0.3">
      <c r="A3680" t="s">
        <v>403</v>
      </c>
      <c r="B3680" t="s">
        <v>404</v>
      </c>
    </row>
    <row r="3681" spans="1:17" x14ac:dyDescent="0.3">
      <c r="B3681" t="s">
        <v>26</v>
      </c>
    </row>
    <row r="3682" spans="1:17" x14ac:dyDescent="0.3">
      <c r="A3682" t="s">
        <v>22</v>
      </c>
      <c r="B3682">
        <v>0</v>
      </c>
      <c r="C3682">
        <v>10</v>
      </c>
      <c r="D3682">
        <v>20</v>
      </c>
      <c r="E3682">
        <v>30</v>
      </c>
      <c r="F3682">
        <v>45</v>
      </c>
      <c r="G3682">
        <v>55</v>
      </c>
      <c r="H3682">
        <v>65</v>
      </c>
      <c r="I3682">
        <v>75</v>
      </c>
      <c r="J3682">
        <v>85</v>
      </c>
      <c r="K3682">
        <v>95</v>
      </c>
      <c r="L3682">
        <v>110</v>
      </c>
      <c r="M3682">
        <v>120</v>
      </c>
      <c r="N3682">
        <v>125</v>
      </c>
      <c r="O3682">
        <v>130</v>
      </c>
      <c r="P3682">
        <v>135</v>
      </c>
      <c r="Q3682">
        <v>140</v>
      </c>
    </row>
    <row r="3683" spans="1:17" x14ac:dyDescent="0.3">
      <c r="A3683">
        <v>400</v>
      </c>
      <c r="B3683">
        <v>34.989600000000003</v>
      </c>
      <c r="C3683">
        <v>34.989600000000003</v>
      </c>
      <c r="D3683">
        <v>40.015999999999998</v>
      </c>
      <c r="E3683">
        <v>40.015999999999998</v>
      </c>
      <c r="F3683">
        <v>50.02</v>
      </c>
      <c r="G3683">
        <v>50.02</v>
      </c>
      <c r="H3683">
        <v>54.997599999999998</v>
      </c>
      <c r="I3683">
        <v>60.024000000000001</v>
      </c>
      <c r="J3683">
        <v>61</v>
      </c>
      <c r="K3683">
        <v>65.001599999999996</v>
      </c>
      <c r="L3683">
        <v>69.979200000000006</v>
      </c>
      <c r="M3683">
        <v>69.979200000000006</v>
      </c>
      <c r="N3683">
        <v>69.979200000000006</v>
      </c>
      <c r="O3683">
        <v>71.004000000000005</v>
      </c>
      <c r="P3683">
        <v>79.983199999999997</v>
      </c>
      <c r="Q3683">
        <v>79.983199999999997</v>
      </c>
    </row>
    <row r="3684" spans="1:17" x14ac:dyDescent="0.3">
      <c r="A3684">
        <v>600</v>
      </c>
      <c r="B3684">
        <v>34.989600000000003</v>
      </c>
      <c r="C3684">
        <v>34.989600000000003</v>
      </c>
      <c r="D3684">
        <v>40.015999999999998</v>
      </c>
      <c r="E3684">
        <v>44.993600000000001</v>
      </c>
      <c r="F3684">
        <v>60.024000000000001</v>
      </c>
      <c r="G3684">
        <v>60.024000000000001</v>
      </c>
      <c r="H3684">
        <v>65.001599999999996</v>
      </c>
      <c r="I3684">
        <v>69.979200000000006</v>
      </c>
      <c r="J3684">
        <v>71.004000000000005</v>
      </c>
      <c r="K3684">
        <v>75.005600000000001</v>
      </c>
      <c r="L3684">
        <v>79.983199999999997</v>
      </c>
      <c r="M3684">
        <v>79.983199999999997</v>
      </c>
      <c r="N3684">
        <v>79.983199999999997</v>
      </c>
      <c r="O3684">
        <v>79.983199999999997</v>
      </c>
      <c r="P3684">
        <v>79.983199999999997</v>
      </c>
      <c r="Q3684">
        <v>79.983199999999997</v>
      </c>
    </row>
    <row r="3685" spans="1:17" x14ac:dyDescent="0.3">
      <c r="A3685">
        <v>650</v>
      </c>
      <c r="B3685">
        <v>44.993600000000001</v>
      </c>
      <c r="C3685">
        <v>42.992800000000003</v>
      </c>
      <c r="D3685">
        <v>42.992800000000003</v>
      </c>
      <c r="E3685">
        <v>50.02</v>
      </c>
      <c r="F3685">
        <v>65.001599999999996</v>
      </c>
      <c r="G3685">
        <v>69.979200000000006</v>
      </c>
      <c r="H3685">
        <v>75.005600000000001</v>
      </c>
      <c r="I3685">
        <v>75.005600000000001</v>
      </c>
      <c r="J3685">
        <v>79.983199999999997</v>
      </c>
      <c r="K3685">
        <v>79.983199999999997</v>
      </c>
      <c r="L3685">
        <v>99.991200000000006</v>
      </c>
      <c r="M3685">
        <v>99.991200000000006</v>
      </c>
      <c r="N3685">
        <v>99.991200000000006</v>
      </c>
      <c r="O3685">
        <v>99.991200000000006</v>
      </c>
      <c r="P3685">
        <v>99.991200000000006</v>
      </c>
      <c r="Q3685">
        <v>99.991200000000006</v>
      </c>
    </row>
    <row r="3686" spans="1:17" x14ac:dyDescent="0.3">
      <c r="A3686">
        <v>800</v>
      </c>
      <c r="B3686">
        <v>44.993600000000001</v>
      </c>
      <c r="C3686">
        <v>48.019199999999998</v>
      </c>
      <c r="D3686">
        <v>48.019199999999998</v>
      </c>
      <c r="E3686">
        <v>54.021599999999999</v>
      </c>
      <c r="F3686">
        <v>65.001599999999996</v>
      </c>
      <c r="G3686">
        <v>75.005600000000001</v>
      </c>
      <c r="H3686">
        <v>79.983199999999997</v>
      </c>
      <c r="I3686">
        <v>81.007999999999996</v>
      </c>
      <c r="J3686">
        <v>85.985600000000005</v>
      </c>
      <c r="K3686">
        <v>91.012</v>
      </c>
      <c r="L3686">
        <v>97.990399999999994</v>
      </c>
      <c r="M3686">
        <v>103.0168</v>
      </c>
      <c r="N3686">
        <v>105.0176</v>
      </c>
      <c r="O3686">
        <v>107.9944</v>
      </c>
      <c r="P3686">
        <v>109.9952</v>
      </c>
      <c r="Q3686">
        <v>113.02079999999999</v>
      </c>
    </row>
    <row r="3687" spans="1:17" x14ac:dyDescent="0.3">
      <c r="A3687">
        <v>1000</v>
      </c>
      <c r="B3687">
        <v>50.02</v>
      </c>
      <c r="C3687">
        <v>58.023200000000003</v>
      </c>
      <c r="D3687">
        <v>67.002399999999994</v>
      </c>
      <c r="E3687">
        <v>75.9816</v>
      </c>
      <c r="F3687">
        <v>89.011200000000002</v>
      </c>
      <c r="G3687">
        <v>85.009600000000006</v>
      </c>
      <c r="H3687">
        <v>85.009600000000006</v>
      </c>
      <c r="I3687">
        <v>91.012</v>
      </c>
      <c r="J3687">
        <v>95.013599999999997</v>
      </c>
      <c r="K3687">
        <v>99.015199999999993</v>
      </c>
      <c r="L3687">
        <v>105.0176</v>
      </c>
      <c r="M3687">
        <v>107.9944</v>
      </c>
      <c r="N3687">
        <v>109.9952</v>
      </c>
      <c r="O3687">
        <v>111.996</v>
      </c>
      <c r="P3687">
        <v>113.99679999999999</v>
      </c>
      <c r="Q3687">
        <v>115.99760000000001</v>
      </c>
    </row>
    <row r="3688" spans="1:17" x14ac:dyDescent="0.3">
      <c r="A3688">
        <v>1200</v>
      </c>
      <c r="B3688">
        <v>54.021599999999999</v>
      </c>
      <c r="C3688">
        <v>54.021599999999999</v>
      </c>
      <c r="D3688">
        <v>77.982399999999998</v>
      </c>
      <c r="E3688">
        <v>89.011200000000002</v>
      </c>
      <c r="F3688">
        <v>97.990399999999994</v>
      </c>
      <c r="G3688">
        <v>95.013599999999997</v>
      </c>
      <c r="H3688">
        <v>95.013599999999997</v>
      </c>
      <c r="I3688">
        <v>97.990399999999994</v>
      </c>
      <c r="J3688">
        <v>87.986400000000003</v>
      </c>
      <c r="K3688">
        <v>89.011200000000002</v>
      </c>
      <c r="L3688">
        <v>99.991200000000006</v>
      </c>
      <c r="M3688">
        <v>99.991200000000006</v>
      </c>
      <c r="N3688">
        <v>99.991200000000006</v>
      </c>
      <c r="O3688">
        <v>99.991200000000006</v>
      </c>
      <c r="P3688">
        <v>99.991200000000006</v>
      </c>
      <c r="Q3688">
        <v>99.991200000000006</v>
      </c>
    </row>
    <row r="3689" spans="1:17" x14ac:dyDescent="0.3">
      <c r="A3689">
        <v>1400</v>
      </c>
      <c r="B3689">
        <v>58.023200000000003</v>
      </c>
      <c r="C3689">
        <v>58.023200000000003</v>
      </c>
      <c r="D3689">
        <v>89.011200000000002</v>
      </c>
      <c r="E3689">
        <v>103.0168</v>
      </c>
      <c r="F3689">
        <v>113.99679999999999</v>
      </c>
      <c r="G3689">
        <v>111.996</v>
      </c>
      <c r="H3689">
        <v>105.0176</v>
      </c>
      <c r="I3689">
        <v>103.9928</v>
      </c>
      <c r="J3689">
        <v>103.0168</v>
      </c>
      <c r="K3689">
        <v>101.01600000000001</v>
      </c>
      <c r="L3689">
        <v>99.015199999999993</v>
      </c>
      <c r="M3689">
        <v>97.990399999999994</v>
      </c>
      <c r="N3689">
        <v>97.014399999999995</v>
      </c>
      <c r="O3689">
        <v>95.989599999999996</v>
      </c>
      <c r="P3689">
        <v>95.989599999999996</v>
      </c>
      <c r="Q3689">
        <v>95.013599999999997</v>
      </c>
    </row>
    <row r="3690" spans="1:17" x14ac:dyDescent="0.3">
      <c r="A3690">
        <v>1600</v>
      </c>
      <c r="B3690">
        <v>65.001599999999996</v>
      </c>
      <c r="C3690">
        <v>69.979200000000006</v>
      </c>
      <c r="D3690">
        <v>89.987200000000001</v>
      </c>
      <c r="E3690">
        <v>103.0168</v>
      </c>
      <c r="F3690">
        <v>117.0224</v>
      </c>
      <c r="G3690">
        <v>119.9992</v>
      </c>
      <c r="H3690">
        <v>115.02160000000001</v>
      </c>
      <c r="I3690">
        <v>101.992</v>
      </c>
      <c r="J3690">
        <v>99.991200000000006</v>
      </c>
      <c r="K3690">
        <v>99.015199999999993</v>
      </c>
      <c r="L3690">
        <v>103.0168</v>
      </c>
      <c r="M3690">
        <v>107.0184</v>
      </c>
      <c r="N3690">
        <v>115.02160000000001</v>
      </c>
      <c r="O3690">
        <v>117.9984</v>
      </c>
      <c r="P3690">
        <v>119.9992</v>
      </c>
      <c r="Q3690">
        <v>124.9768</v>
      </c>
    </row>
    <row r="3691" spans="1:17" x14ac:dyDescent="0.3">
      <c r="A3691">
        <v>1800</v>
      </c>
      <c r="B3691">
        <v>79.983199999999997</v>
      </c>
      <c r="C3691">
        <v>89.987200000000001</v>
      </c>
      <c r="D3691">
        <v>97.990399999999994</v>
      </c>
      <c r="E3691">
        <v>109.9952</v>
      </c>
      <c r="F3691">
        <v>124.0008</v>
      </c>
      <c r="G3691">
        <v>128.97839999999999</v>
      </c>
      <c r="H3691">
        <v>115.02160000000001</v>
      </c>
      <c r="I3691">
        <v>109.9952</v>
      </c>
      <c r="J3691">
        <v>109.0192</v>
      </c>
      <c r="K3691">
        <v>107.9944</v>
      </c>
      <c r="L3691">
        <v>117.9984</v>
      </c>
      <c r="M3691">
        <v>126.0016</v>
      </c>
      <c r="N3691">
        <v>130.00319999999999</v>
      </c>
      <c r="O3691">
        <v>134.00479999999999</v>
      </c>
      <c r="P3691">
        <v>138.98240000000001</v>
      </c>
      <c r="Q3691">
        <v>142.98400000000001</v>
      </c>
    </row>
    <row r="3692" spans="1:17" x14ac:dyDescent="0.3">
      <c r="A3692">
        <v>2000</v>
      </c>
      <c r="B3692">
        <v>95.013599999999997</v>
      </c>
      <c r="C3692">
        <v>99.991200000000006</v>
      </c>
      <c r="D3692">
        <v>109.9952</v>
      </c>
      <c r="E3692">
        <v>119.9992</v>
      </c>
      <c r="F3692">
        <v>130.00319999999999</v>
      </c>
      <c r="G3692">
        <v>130.00319999999999</v>
      </c>
      <c r="H3692">
        <v>124.9768</v>
      </c>
      <c r="I3692">
        <v>121.024</v>
      </c>
      <c r="J3692">
        <v>115.99760000000001</v>
      </c>
      <c r="K3692">
        <v>109.9952</v>
      </c>
      <c r="L3692">
        <v>109.9952</v>
      </c>
      <c r="M3692">
        <v>130.00319999999999</v>
      </c>
      <c r="N3692">
        <v>150.0112</v>
      </c>
      <c r="O3692">
        <v>150.0112</v>
      </c>
      <c r="P3692">
        <v>150.0112</v>
      </c>
      <c r="Q3692">
        <v>150.0112</v>
      </c>
    </row>
    <row r="3693" spans="1:17" x14ac:dyDescent="0.3">
      <c r="A3693">
        <v>2200</v>
      </c>
      <c r="B3693">
        <v>99.991200000000006</v>
      </c>
      <c r="C3693">
        <v>105.0176</v>
      </c>
      <c r="D3693">
        <v>115.99760000000001</v>
      </c>
      <c r="E3693">
        <v>122.976</v>
      </c>
      <c r="F3693">
        <v>130.00319999999999</v>
      </c>
      <c r="G3693">
        <v>134.98079999999999</v>
      </c>
      <c r="H3693">
        <v>134.98079999999999</v>
      </c>
      <c r="I3693">
        <v>124.9768</v>
      </c>
      <c r="J3693">
        <v>113.02079999999999</v>
      </c>
      <c r="K3693">
        <v>115.02160000000001</v>
      </c>
      <c r="L3693">
        <v>124.9768</v>
      </c>
      <c r="M3693">
        <v>140.00720000000001</v>
      </c>
      <c r="N3693">
        <v>150.0112</v>
      </c>
      <c r="O3693">
        <v>154.9888</v>
      </c>
      <c r="P3693">
        <v>154.9888</v>
      </c>
      <c r="Q3693">
        <v>154.9888</v>
      </c>
    </row>
    <row r="3694" spans="1:17" x14ac:dyDescent="0.3">
      <c r="A3694">
        <v>2400</v>
      </c>
      <c r="B3694">
        <v>105.0176</v>
      </c>
      <c r="C3694">
        <v>109.9952</v>
      </c>
      <c r="D3694">
        <v>115.99760000000001</v>
      </c>
      <c r="E3694">
        <v>124.0008</v>
      </c>
      <c r="F3694">
        <v>126.9776</v>
      </c>
      <c r="G3694">
        <v>119.9992</v>
      </c>
      <c r="H3694">
        <v>121.024</v>
      </c>
      <c r="I3694">
        <v>119.9992</v>
      </c>
      <c r="J3694">
        <v>115.02160000000001</v>
      </c>
      <c r="K3694">
        <v>130.00319999999999</v>
      </c>
      <c r="L3694">
        <v>140.00720000000001</v>
      </c>
      <c r="M3694">
        <v>160.01519999999999</v>
      </c>
      <c r="N3694">
        <v>160.01519999999999</v>
      </c>
      <c r="O3694">
        <v>160.01519999999999</v>
      </c>
      <c r="P3694">
        <v>160.01519999999999</v>
      </c>
      <c r="Q3694">
        <v>160.01519999999999</v>
      </c>
    </row>
    <row r="3695" spans="1:17" x14ac:dyDescent="0.3">
      <c r="A3695">
        <v>2600</v>
      </c>
      <c r="B3695">
        <v>109.9952</v>
      </c>
      <c r="C3695">
        <v>115.02160000000001</v>
      </c>
      <c r="D3695">
        <v>115.02160000000001</v>
      </c>
      <c r="E3695">
        <v>124.0008</v>
      </c>
      <c r="F3695">
        <v>126.9776</v>
      </c>
      <c r="G3695">
        <v>121.024</v>
      </c>
      <c r="H3695">
        <v>132.97999999999999</v>
      </c>
      <c r="I3695">
        <v>126.9776</v>
      </c>
      <c r="J3695">
        <v>130.00319999999999</v>
      </c>
      <c r="K3695">
        <v>140.00720000000001</v>
      </c>
      <c r="L3695">
        <v>160.01519999999999</v>
      </c>
      <c r="M3695">
        <v>160.01519999999999</v>
      </c>
      <c r="N3695">
        <v>160.01519999999999</v>
      </c>
      <c r="O3695">
        <v>160.01519999999999</v>
      </c>
      <c r="P3695">
        <v>160.01519999999999</v>
      </c>
      <c r="Q3695">
        <v>160.01519999999999</v>
      </c>
    </row>
    <row r="3696" spans="1:17" x14ac:dyDescent="0.3">
      <c r="A3696">
        <v>2700</v>
      </c>
      <c r="B3696">
        <v>115.02160000000001</v>
      </c>
      <c r="C3696">
        <v>119.9992</v>
      </c>
      <c r="D3696">
        <v>113.99679999999999</v>
      </c>
      <c r="E3696">
        <v>122.976</v>
      </c>
      <c r="F3696">
        <v>132.97999999999999</v>
      </c>
      <c r="G3696">
        <v>130.97919999999999</v>
      </c>
      <c r="H3696">
        <v>136.00559999999999</v>
      </c>
      <c r="I3696">
        <v>134.00479999999999</v>
      </c>
      <c r="J3696">
        <v>138.98240000000001</v>
      </c>
      <c r="K3696">
        <v>146.00960000000001</v>
      </c>
      <c r="L3696">
        <v>160.01519999999999</v>
      </c>
      <c r="M3696">
        <v>160.01519999999999</v>
      </c>
      <c r="N3696">
        <v>160.01519999999999</v>
      </c>
      <c r="O3696">
        <v>160.01519999999999</v>
      </c>
      <c r="P3696">
        <v>160.01519999999999</v>
      </c>
      <c r="Q3696">
        <v>160.01519999999999</v>
      </c>
    </row>
    <row r="3697" spans="1:17" x14ac:dyDescent="0.3">
      <c r="A3697">
        <v>2800</v>
      </c>
      <c r="B3697">
        <v>119.9992</v>
      </c>
      <c r="C3697">
        <v>119.9992</v>
      </c>
      <c r="D3697">
        <v>119.9992</v>
      </c>
      <c r="E3697">
        <v>121.024</v>
      </c>
      <c r="F3697">
        <v>136.00559999999999</v>
      </c>
      <c r="G3697">
        <v>142.98400000000001</v>
      </c>
      <c r="H3697">
        <v>136.00559999999999</v>
      </c>
      <c r="I3697">
        <v>142.98400000000001</v>
      </c>
      <c r="J3697">
        <v>154.9888</v>
      </c>
      <c r="K3697">
        <v>160.01519999999999</v>
      </c>
      <c r="L3697">
        <v>160.01519999999999</v>
      </c>
      <c r="M3697">
        <v>160.01519999999999</v>
      </c>
      <c r="N3697">
        <v>160.01519999999999</v>
      </c>
      <c r="O3697">
        <v>160.01519999999999</v>
      </c>
      <c r="P3697">
        <v>160.01519999999999</v>
      </c>
      <c r="Q3697">
        <v>160.01519999999999</v>
      </c>
    </row>
    <row r="3698" spans="1:17" x14ac:dyDescent="0.3">
      <c r="A3698">
        <v>2900</v>
      </c>
      <c r="B3698">
        <v>115.02160000000001</v>
      </c>
      <c r="C3698">
        <v>115.02160000000001</v>
      </c>
      <c r="D3698">
        <v>119.9992</v>
      </c>
      <c r="E3698">
        <v>130.00319999999999</v>
      </c>
      <c r="F3698">
        <v>140.00720000000001</v>
      </c>
      <c r="G3698">
        <v>144.98480000000001</v>
      </c>
      <c r="H3698">
        <v>150.0112</v>
      </c>
      <c r="I3698">
        <v>154.9888</v>
      </c>
      <c r="J3698">
        <v>160.01519999999999</v>
      </c>
      <c r="K3698">
        <v>160.01519999999999</v>
      </c>
      <c r="L3698">
        <v>160.01519999999999</v>
      </c>
      <c r="M3698">
        <v>160.01519999999999</v>
      </c>
      <c r="N3698">
        <v>160.01519999999999</v>
      </c>
      <c r="O3698">
        <v>160.01519999999999</v>
      </c>
      <c r="P3698">
        <v>160.01519999999999</v>
      </c>
      <c r="Q3698">
        <v>160.01519999999999</v>
      </c>
    </row>
    <row r="3699" spans="1:17" x14ac:dyDescent="0.3">
      <c r="A3699">
        <v>3000</v>
      </c>
      <c r="B3699">
        <v>109.9952</v>
      </c>
      <c r="C3699">
        <v>109.9952</v>
      </c>
      <c r="D3699">
        <v>140.00720000000001</v>
      </c>
      <c r="E3699">
        <v>140.00720000000001</v>
      </c>
      <c r="F3699">
        <v>140.00720000000001</v>
      </c>
      <c r="G3699">
        <v>140.00720000000001</v>
      </c>
      <c r="H3699">
        <v>150.0112</v>
      </c>
      <c r="I3699">
        <v>160.01519999999999</v>
      </c>
      <c r="J3699">
        <v>160.01519999999999</v>
      </c>
      <c r="K3699">
        <v>160.01519999999999</v>
      </c>
      <c r="L3699">
        <v>160.01519999999999</v>
      </c>
      <c r="M3699">
        <v>160.01519999999999</v>
      </c>
      <c r="N3699">
        <v>160.01519999999999</v>
      </c>
      <c r="O3699">
        <v>160.01519999999999</v>
      </c>
      <c r="P3699">
        <v>160.01519999999999</v>
      </c>
      <c r="Q3699">
        <v>160.01519999999999</v>
      </c>
    </row>
    <row r="3700" spans="1:17" x14ac:dyDescent="0.3">
      <c r="A3700">
        <v>3200</v>
      </c>
      <c r="B3700">
        <v>109.9952</v>
      </c>
      <c r="C3700">
        <v>109.9952</v>
      </c>
      <c r="D3700">
        <v>140.00720000000001</v>
      </c>
      <c r="E3700">
        <v>140.00720000000001</v>
      </c>
      <c r="F3700">
        <v>140.00720000000001</v>
      </c>
      <c r="G3700">
        <v>140.00720000000001</v>
      </c>
      <c r="H3700">
        <v>150.0112</v>
      </c>
      <c r="I3700">
        <v>160.01519999999999</v>
      </c>
      <c r="J3700">
        <v>160.01519999999999</v>
      </c>
      <c r="K3700">
        <v>160.01519999999999</v>
      </c>
      <c r="L3700">
        <v>160.01519999999999</v>
      </c>
      <c r="M3700">
        <v>160.01519999999999</v>
      </c>
      <c r="N3700">
        <v>160.01519999999999</v>
      </c>
      <c r="O3700">
        <v>160.01519999999999</v>
      </c>
      <c r="P3700">
        <v>160.01519999999999</v>
      </c>
      <c r="Q3700">
        <v>160.01519999999999</v>
      </c>
    </row>
    <row r="3701" spans="1:17" x14ac:dyDescent="0.3">
      <c r="A3701">
        <v>3500</v>
      </c>
      <c r="B3701">
        <v>109.9952</v>
      </c>
      <c r="C3701">
        <v>109.9952</v>
      </c>
      <c r="D3701">
        <v>130.00319999999999</v>
      </c>
      <c r="E3701">
        <v>140.00720000000001</v>
      </c>
      <c r="F3701">
        <v>140.00720000000001</v>
      </c>
      <c r="G3701">
        <v>140.00720000000001</v>
      </c>
      <c r="H3701">
        <v>140.00720000000001</v>
      </c>
      <c r="I3701">
        <v>140.00720000000001</v>
      </c>
      <c r="J3701">
        <v>140.00720000000001</v>
      </c>
      <c r="K3701">
        <v>160.01519999999999</v>
      </c>
      <c r="L3701">
        <v>160.01519999999999</v>
      </c>
      <c r="M3701">
        <v>160.01519999999999</v>
      </c>
      <c r="N3701">
        <v>160.01519999999999</v>
      </c>
      <c r="O3701">
        <v>160.01519999999999</v>
      </c>
      <c r="P3701">
        <v>160.01519999999999</v>
      </c>
      <c r="Q3701">
        <v>160.01519999999999</v>
      </c>
    </row>
    <row r="3703" spans="1:17" x14ac:dyDescent="0.3">
      <c r="A3703" t="s">
        <v>405</v>
      </c>
      <c r="B3703" t="s">
        <v>406</v>
      </c>
    </row>
    <row r="3704" spans="1:17" x14ac:dyDescent="0.3">
      <c r="A3704" t="s">
        <v>3</v>
      </c>
      <c r="B3704" t="s">
        <v>6</v>
      </c>
    </row>
    <row r="3705" spans="1:17" x14ac:dyDescent="0.3">
      <c r="A3705">
        <v>1</v>
      </c>
      <c r="B3705">
        <v>400</v>
      </c>
    </row>
    <row r="3706" spans="1:17" x14ac:dyDescent="0.3">
      <c r="A3706">
        <v>2</v>
      </c>
      <c r="B3706">
        <v>600</v>
      </c>
    </row>
    <row r="3707" spans="1:17" x14ac:dyDescent="0.3">
      <c r="A3707">
        <v>3</v>
      </c>
      <c r="B3707">
        <v>650</v>
      </c>
    </row>
    <row r="3708" spans="1:17" x14ac:dyDescent="0.3">
      <c r="A3708">
        <v>4</v>
      </c>
      <c r="B3708">
        <v>800</v>
      </c>
    </row>
    <row r="3709" spans="1:17" x14ac:dyDescent="0.3">
      <c r="A3709">
        <v>5</v>
      </c>
      <c r="B3709">
        <v>1000</v>
      </c>
    </row>
    <row r="3710" spans="1:17" x14ac:dyDescent="0.3">
      <c r="A3710">
        <v>6</v>
      </c>
      <c r="B3710">
        <v>1200</v>
      </c>
    </row>
    <row r="3711" spans="1:17" x14ac:dyDescent="0.3">
      <c r="A3711">
        <v>7</v>
      </c>
      <c r="B3711">
        <v>1400</v>
      </c>
    </row>
    <row r="3712" spans="1:17" x14ac:dyDescent="0.3">
      <c r="A3712">
        <v>8</v>
      </c>
      <c r="B3712">
        <v>1600</v>
      </c>
    </row>
    <row r="3713" spans="1:2" x14ac:dyDescent="0.3">
      <c r="A3713">
        <v>9</v>
      </c>
      <c r="B3713">
        <v>1800</v>
      </c>
    </row>
    <row r="3714" spans="1:2" x14ac:dyDescent="0.3">
      <c r="A3714">
        <v>10</v>
      </c>
      <c r="B3714">
        <v>2000</v>
      </c>
    </row>
    <row r="3715" spans="1:2" x14ac:dyDescent="0.3">
      <c r="A3715">
        <v>11</v>
      </c>
      <c r="B3715">
        <v>2200</v>
      </c>
    </row>
    <row r="3716" spans="1:2" x14ac:dyDescent="0.3">
      <c r="A3716">
        <v>12</v>
      </c>
      <c r="B3716">
        <v>2400</v>
      </c>
    </row>
    <row r="3717" spans="1:2" x14ac:dyDescent="0.3">
      <c r="A3717">
        <v>13</v>
      </c>
      <c r="B3717">
        <v>2600</v>
      </c>
    </row>
    <row r="3718" spans="1:2" x14ac:dyDescent="0.3">
      <c r="A3718">
        <v>14</v>
      </c>
      <c r="B3718">
        <v>2700</v>
      </c>
    </row>
    <row r="3719" spans="1:2" x14ac:dyDescent="0.3">
      <c r="A3719">
        <v>15</v>
      </c>
      <c r="B3719">
        <v>2800</v>
      </c>
    </row>
    <row r="3720" spans="1:2" x14ac:dyDescent="0.3">
      <c r="A3720">
        <v>16</v>
      </c>
      <c r="B3720">
        <v>2900</v>
      </c>
    </row>
    <row r="3721" spans="1:2" x14ac:dyDescent="0.3">
      <c r="A3721">
        <v>17</v>
      </c>
      <c r="B3721">
        <v>3000</v>
      </c>
    </row>
    <row r="3722" spans="1:2" x14ac:dyDescent="0.3">
      <c r="A3722">
        <v>18</v>
      </c>
      <c r="B3722">
        <v>3200</v>
      </c>
    </row>
    <row r="3723" spans="1:2" x14ac:dyDescent="0.3">
      <c r="A3723">
        <v>19</v>
      </c>
      <c r="B3723">
        <v>3500</v>
      </c>
    </row>
    <row r="3725" spans="1:2" x14ac:dyDescent="0.3">
      <c r="A3725" t="s">
        <v>407</v>
      </c>
      <c r="B3725" t="s">
        <v>408</v>
      </c>
    </row>
    <row r="3726" spans="1:2" x14ac:dyDescent="0.3">
      <c r="A3726" t="s">
        <v>3</v>
      </c>
      <c r="B3726" t="s">
        <v>16</v>
      </c>
    </row>
    <row r="3727" spans="1:2" x14ac:dyDescent="0.3">
      <c r="A3727">
        <v>1</v>
      </c>
      <c r="B3727">
        <v>0</v>
      </c>
    </row>
    <row r="3728" spans="1:2" x14ac:dyDescent="0.3">
      <c r="A3728">
        <v>2</v>
      </c>
      <c r="B3728">
        <v>9.9864130000000007</v>
      </c>
    </row>
    <row r="3729" spans="1:2" x14ac:dyDescent="0.3">
      <c r="A3729">
        <v>3</v>
      </c>
      <c r="B3729">
        <v>19.972826000000001</v>
      </c>
    </row>
    <row r="3730" spans="1:2" x14ac:dyDescent="0.3">
      <c r="A3730">
        <v>4</v>
      </c>
      <c r="B3730">
        <v>30.027173999999999</v>
      </c>
    </row>
    <row r="3731" spans="1:2" x14ac:dyDescent="0.3">
      <c r="A3731">
        <v>5</v>
      </c>
      <c r="B3731">
        <v>44.972825999999998</v>
      </c>
    </row>
    <row r="3732" spans="1:2" x14ac:dyDescent="0.3">
      <c r="A3732">
        <v>6</v>
      </c>
      <c r="B3732">
        <v>55.027172999999998</v>
      </c>
    </row>
    <row r="3733" spans="1:2" x14ac:dyDescent="0.3">
      <c r="A3733">
        <v>7</v>
      </c>
      <c r="B3733">
        <v>65.013586000000004</v>
      </c>
    </row>
    <row r="3734" spans="1:2" x14ac:dyDescent="0.3">
      <c r="A3734">
        <v>8</v>
      </c>
      <c r="B3734">
        <v>74.999999000000003</v>
      </c>
    </row>
    <row r="3735" spans="1:2" x14ac:dyDescent="0.3">
      <c r="A3735">
        <v>9</v>
      </c>
      <c r="B3735">
        <v>84.986412000000001</v>
      </c>
    </row>
    <row r="3736" spans="1:2" x14ac:dyDescent="0.3">
      <c r="A3736">
        <v>10</v>
      </c>
      <c r="B3736">
        <v>94.972825</v>
      </c>
    </row>
    <row r="3737" spans="1:2" x14ac:dyDescent="0.3">
      <c r="A3737">
        <v>11</v>
      </c>
      <c r="B3737">
        <v>109.986412</v>
      </c>
    </row>
    <row r="3738" spans="1:2" x14ac:dyDescent="0.3">
      <c r="A3738">
        <v>12</v>
      </c>
      <c r="B3738">
        <v>119.972825</v>
      </c>
    </row>
    <row r="3739" spans="1:2" x14ac:dyDescent="0.3">
      <c r="A3739">
        <v>13</v>
      </c>
      <c r="B3739">
        <v>124.999999</v>
      </c>
    </row>
    <row r="3740" spans="1:2" x14ac:dyDescent="0.3">
      <c r="A3740">
        <v>14</v>
      </c>
      <c r="B3740">
        <v>130.027173</v>
      </c>
    </row>
    <row r="3741" spans="1:2" x14ac:dyDescent="0.3">
      <c r="A3741">
        <v>15</v>
      </c>
      <c r="B3741">
        <v>134.986412</v>
      </c>
    </row>
    <row r="3742" spans="1:2" x14ac:dyDescent="0.3">
      <c r="A3742">
        <v>16</v>
      </c>
      <c r="B3742">
        <v>140.013586</v>
      </c>
    </row>
    <row r="3744" spans="1:2" x14ac:dyDescent="0.3">
      <c r="A3744" t="s">
        <v>409</v>
      </c>
      <c r="B3744" t="s">
        <v>410</v>
      </c>
    </row>
    <row r="3745" spans="1:17" x14ac:dyDescent="0.3">
      <c r="B3745" t="s">
        <v>26</v>
      </c>
    </row>
    <row r="3746" spans="1:17" x14ac:dyDescent="0.3">
      <c r="A3746" t="s">
        <v>22</v>
      </c>
      <c r="B3746">
        <v>0</v>
      </c>
      <c r="C3746">
        <v>10</v>
      </c>
      <c r="D3746">
        <v>20</v>
      </c>
      <c r="E3746">
        <v>30</v>
      </c>
      <c r="F3746">
        <v>45</v>
      </c>
      <c r="G3746">
        <v>55</v>
      </c>
      <c r="H3746">
        <v>65</v>
      </c>
      <c r="I3746">
        <v>75</v>
      </c>
      <c r="J3746">
        <v>85</v>
      </c>
      <c r="K3746">
        <v>95</v>
      </c>
      <c r="L3746">
        <v>110</v>
      </c>
      <c r="M3746">
        <v>120</v>
      </c>
      <c r="N3746">
        <v>125</v>
      </c>
      <c r="O3746">
        <v>130</v>
      </c>
      <c r="P3746">
        <v>135</v>
      </c>
      <c r="Q3746">
        <v>140</v>
      </c>
    </row>
    <row r="3747" spans="1:17" x14ac:dyDescent="0.3">
      <c r="A3747">
        <v>400</v>
      </c>
      <c r="B3747">
        <v>34.989600000000003</v>
      </c>
      <c r="C3747">
        <v>34.989600000000003</v>
      </c>
      <c r="D3747">
        <v>40.015999999999998</v>
      </c>
      <c r="E3747">
        <v>40.015999999999998</v>
      </c>
      <c r="F3747">
        <v>50.02</v>
      </c>
      <c r="G3747">
        <v>50.02</v>
      </c>
      <c r="H3747">
        <v>54.997599999999998</v>
      </c>
      <c r="I3747">
        <v>60.024000000000001</v>
      </c>
      <c r="J3747">
        <v>61</v>
      </c>
      <c r="K3747">
        <v>65.001599999999996</v>
      </c>
      <c r="L3747">
        <v>69.979200000000006</v>
      </c>
      <c r="M3747">
        <v>69.979200000000006</v>
      </c>
      <c r="N3747">
        <v>69.979200000000006</v>
      </c>
      <c r="O3747">
        <v>71.004000000000005</v>
      </c>
      <c r="P3747">
        <v>79.983199999999997</v>
      </c>
      <c r="Q3747">
        <v>79.983199999999997</v>
      </c>
    </row>
    <row r="3748" spans="1:17" x14ac:dyDescent="0.3">
      <c r="A3748">
        <v>600</v>
      </c>
      <c r="B3748">
        <v>34.989600000000003</v>
      </c>
      <c r="C3748">
        <v>34.989600000000003</v>
      </c>
      <c r="D3748">
        <v>40.015999999999998</v>
      </c>
      <c r="E3748">
        <v>44.993600000000001</v>
      </c>
      <c r="F3748">
        <v>60.024000000000001</v>
      </c>
      <c r="G3748">
        <v>60.024000000000001</v>
      </c>
      <c r="H3748">
        <v>65.001599999999996</v>
      </c>
      <c r="I3748">
        <v>69.979200000000006</v>
      </c>
      <c r="J3748">
        <v>71.004000000000005</v>
      </c>
      <c r="K3748">
        <v>75.005600000000001</v>
      </c>
      <c r="L3748">
        <v>79.983199999999997</v>
      </c>
      <c r="M3748">
        <v>79.983199999999997</v>
      </c>
      <c r="N3748">
        <v>79.983199999999997</v>
      </c>
      <c r="O3748">
        <v>79.983199999999997</v>
      </c>
      <c r="P3748">
        <v>79.983199999999997</v>
      </c>
      <c r="Q3748">
        <v>79.983199999999997</v>
      </c>
    </row>
    <row r="3749" spans="1:17" x14ac:dyDescent="0.3">
      <c r="A3749">
        <v>650</v>
      </c>
      <c r="B3749">
        <v>44.993600000000001</v>
      </c>
      <c r="C3749">
        <v>42.992800000000003</v>
      </c>
      <c r="D3749">
        <v>42.992800000000003</v>
      </c>
      <c r="E3749">
        <v>50.02</v>
      </c>
      <c r="F3749">
        <v>65.001599999999996</v>
      </c>
      <c r="G3749">
        <v>69.979200000000006</v>
      </c>
      <c r="H3749">
        <v>75.005600000000001</v>
      </c>
      <c r="I3749">
        <v>75.005600000000001</v>
      </c>
      <c r="J3749">
        <v>79.983199999999997</v>
      </c>
      <c r="K3749">
        <v>79.983199999999997</v>
      </c>
      <c r="L3749">
        <v>99.991200000000006</v>
      </c>
      <c r="M3749">
        <v>99.991200000000006</v>
      </c>
      <c r="N3749">
        <v>99.991200000000006</v>
      </c>
      <c r="O3749">
        <v>99.991200000000006</v>
      </c>
      <c r="P3749">
        <v>99.991200000000006</v>
      </c>
      <c r="Q3749">
        <v>99.991200000000006</v>
      </c>
    </row>
    <row r="3750" spans="1:17" x14ac:dyDescent="0.3">
      <c r="A3750">
        <v>800</v>
      </c>
      <c r="B3750">
        <v>44.993600000000001</v>
      </c>
      <c r="C3750">
        <v>48.019199999999998</v>
      </c>
      <c r="D3750">
        <v>48.019199999999998</v>
      </c>
      <c r="E3750">
        <v>54.021599999999999</v>
      </c>
      <c r="F3750">
        <v>65.001599999999996</v>
      </c>
      <c r="G3750">
        <v>75.005600000000001</v>
      </c>
      <c r="H3750">
        <v>79.983199999999997</v>
      </c>
      <c r="I3750">
        <v>81.007999999999996</v>
      </c>
      <c r="J3750">
        <v>85.985600000000005</v>
      </c>
      <c r="K3750">
        <v>91.012</v>
      </c>
      <c r="L3750">
        <v>97.990399999999994</v>
      </c>
      <c r="M3750">
        <v>103.0168</v>
      </c>
      <c r="N3750">
        <v>105.0176</v>
      </c>
      <c r="O3750">
        <v>107.9944</v>
      </c>
      <c r="P3750">
        <v>109.9952</v>
      </c>
      <c r="Q3750">
        <v>113.02079999999999</v>
      </c>
    </row>
    <row r="3751" spans="1:17" x14ac:dyDescent="0.3">
      <c r="A3751">
        <v>1000</v>
      </c>
      <c r="B3751">
        <v>50.02</v>
      </c>
      <c r="C3751">
        <v>58.023200000000003</v>
      </c>
      <c r="D3751">
        <v>67.002399999999994</v>
      </c>
      <c r="E3751">
        <v>75.9816</v>
      </c>
      <c r="F3751">
        <v>89.011200000000002</v>
      </c>
      <c r="G3751">
        <v>85.009600000000006</v>
      </c>
      <c r="H3751">
        <v>85.009600000000006</v>
      </c>
      <c r="I3751">
        <v>91.012</v>
      </c>
      <c r="J3751">
        <v>95.013599999999997</v>
      </c>
      <c r="K3751">
        <v>99.015199999999993</v>
      </c>
      <c r="L3751">
        <v>105.0176</v>
      </c>
      <c r="M3751">
        <v>107.9944</v>
      </c>
      <c r="N3751">
        <v>109.9952</v>
      </c>
      <c r="O3751">
        <v>111.996</v>
      </c>
      <c r="P3751">
        <v>113.99679999999999</v>
      </c>
      <c r="Q3751">
        <v>115.99760000000001</v>
      </c>
    </row>
    <row r="3752" spans="1:17" x14ac:dyDescent="0.3">
      <c r="A3752">
        <v>1200</v>
      </c>
      <c r="B3752">
        <v>54.021599999999999</v>
      </c>
      <c r="C3752">
        <v>54.021599999999999</v>
      </c>
      <c r="D3752">
        <v>77.982399999999998</v>
      </c>
      <c r="E3752">
        <v>89.011200000000002</v>
      </c>
      <c r="F3752">
        <v>97.990399999999994</v>
      </c>
      <c r="G3752">
        <v>95.013599999999997</v>
      </c>
      <c r="H3752">
        <v>95.013599999999997</v>
      </c>
      <c r="I3752">
        <v>97.990399999999994</v>
      </c>
      <c r="J3752">
        <v>87.986400000000003</v>
      </c>
      <c r="K3752">
        <v>89.011200000000002</v>
      </c>
      <c r="L3752">
        <v>99.991200000000006</v>
      </c>
      <c r="M3752">
        <v>99.991200000000006</v>
      </c>
      <c r="N3752">
        <v>99.991200000000006</v>
      </c>
      <c r="O3752">
        <v>99.991200000000006</v>
      </c>
      <c r="P3752">
        <v>99.991200000000006</v>
      </c>
      <c r="Q3752">
        <v>99.991200000000006</v>
      </c>
    </row>
    <row r="3753" spans="1:17" x14ac:dyDescent="0.3">
      <c r="A3753">
        <v>1400</v>
      </c>
      <c r="B3753">
        <v>58.023200000000003</v>
      </c>
      <c r="C3753">
        <v>58.023200000000003</v>
      </c>
      <c r="D3753">
        <v>89.011200000000002</v>
      </c>
      <c r="E3753">
        <v>103.0168</v>
      </c>
      <c r="F3753">
        <v>113.99679999999999</v>
      </c>
      <c r="G3753">
        <v>111.996</v>
      </c>
      <c r="H3753">
        <v>105.0176</v>
      </c>
      <c r="I3753">
        <v>103.9928</v>
      </c>
      <c r="J3753">
        <v>103.0168</v>
      </c>
      <c r="K3753">
        <v>101.01600000000001</v>
      </c>
      <c r="L3753">
        <v>99.015199999999993</v>
      </c>
      <c r="M3753">
        <v>97.990399999999994</v>
      </c>
      <c r="N3753">
        <v>97.014399999999995</v>
      </c>
      <c r="O3753">
        <v>95.989599999999996</v>
      </c>
      <c r="P3753">
        <v>95.989599999999996</v>
      </c>
      <c r="Q3753">
        <v>95.013599999999997</v>
      </c>
    </row>
    <row r="3754" spans="1:17" x14ac:dyDescent="0.3">
      <c r="A3754">
        <v>1600</v>
      </c>
      <c r="B3754">
        <v>65.001599999999996</v>
      </c>
      <c r="C3754">
        <v>69.979200000000006</v>
      </c>
      <c r="D3754">
        <v>89.987200000000001</v>
      </c>
      <c r="E3754">
        <v>103.0168</v>
      </c>
      <c r="F3754">
        <v>117.0224</v>
      </c>
      <c r="G3754">
        <v>119.9992</v>
      </c>
      <c r="H3754">
        <v>115.02160000000001</v>
      </c>
      <c r="I3754">
        <v>101.992</v>
      </c>
      <c r="J3754">
        <v>99.991200000000006</v>
      </c>
      <c r="K3754">
        <v>99.015199999999993</v>
      </c>
      <c r="L3754">
        <v>103.0168</v>
      </c>
      <c r="M3754">
        <v>107.0184</v>
      </c>
      <c r="N3754">
        <v>115.02160000000001</v>
      </c>
      <c r="O3754">
        <v>117.9984</v>
      </c>
      <c r="P3754">
        <v>119.9992</v>
      </c>
      <c r="Q3754">
        <v>124.9768</v>
      </c>
    </row>
    <row r="3755" spans="1:17" x14ac:dyDescent="0.3">
      <c r="A3755">
        <v>1800</v>
      </c>
      <c r="B3755">
        <v>79.983199999999997</v>
      </c>
      <c r="C3755">
        <v>89.987200000000001</v>
      </c>
      <c r="D3755">
        <v>97.990399999999994</v>
      </c>
      <c r="E3755">
        <v>109.9952</v>
      </c>
      <c r="F3755">
        <v>124.0008</v>
      </c>
      <c r="G3755">
        <v>128.97839999999999</v>
      </c>
      <c r="H3755">
        <v>115.02160000000001</v>
      </c>
      <c r="I3755">
        <v>109.9952</v>
      </c>
      <c r="J3755">
        <v>109.0192</v>
      </c>
      <c r="K3755">
        <v>107.9944</v>
      </c>
      <c r="L3755">
        <v>117.9984</v>
      </c>
      <c r="M3755">
        <v>126.0016</v>
      </c>
      <c r="N3755">
        <v>130.00319999999999</v>
      </c>
      <c r="O3755">
        <v>134.00479999999999</v>
      </c>
      <c r="P3755">
        <v>138.98240000000001</v>
      </c>
      <c r="Q3755">
        <v>142.98400000000001</v>
      </c>
    </row>
    <row r="3756" spans="1:17" x14ac:dyDescent="0.3">
      <c r="A3756">
        <v>2000</v>
      </c>
      <c r="B3756">
        <v>95.013599999999997</v>
      </c>
      <c r="C3756">
        <v>99.991200000000006</v>
      </c>
      <c r="D3756">
        <v>109.9952</v>
      </c>
      <c r="E3756">
        <v>119.9992</v>
      </c>
      <c r="F3756">
        <v>130.00319999999999</v>
      </c>
      <c r="G3756">
        <v>130.00319999999999</v>
      </c>
      <c r="H3756">
        <v>124.9768</v>
      </c>
      <c r="I3756">
        <v>121.024</v>
      </c>
      <c r="J3756">
        <v>115.99760000000001</v>
      </c>
      <c r="K3756">
        <v>109.9952</v>
      </c>
      <c r="L3756">
        <v>109.9952</v>
      </c>
      <c r="M3756">
        <v>130.00319999999999</v>
      </c>
      <c r="N3756">
        <v>150.0112</v>
      </c>
      <c r="O3756">
        <v>150.0112</v>
      </c>
      <c r="P3756">
        <v>150.0112</v>
      </c>
      <c r="Q3756">
        <v>150.0112</v>
      </c>
    </row>
    <row r="3757" spans="1:17" x14ac:dyDescent="0.3">
      <c r="A3757">
        <v>2200</v>
      </c>
      <c r="B3757">
        <v>99.991200000000006</v>
      </c>
      <c r="C3757">
        <v>105.0176</v>
      </c>
      <c r="D3757">
        <v>115.99760000000001</v>
      </c>
      <c r="E3757">
        <v>122.976</v>
      </c>
      <c r="F3757">
        <v>130.00319999999999</v>
      </c>
      <c r="G3757">
        <v>134.98079999999999</v>
      </c>
      <c r="H3757">
        <v>134.98079999999999</v>
      </c>
      <c r="I3757">
        <v>124.9768</v>
      </c>
      <c r="J3757">
        <v>113.02079999999999</v>
      </c>
      <c r="K3757">
        <v>115.02160000000001</v>
      </c>
      <c r="L3757">
        <v>124.9768</v>
      </c>
      <c r="M3757">
        <v>140.00720000000001</v>
      </c>
      <c r="N3757">
        <v>150.0112</v>
      </c>
      <c r="O3757">
        <v>154.9888</v>
      </c>
      <c r="P3757">
        <v>154.9888</v>
      </c>
      <c r="Q3757">
        <v>154.9888</v>
      </c>
    </row>
    <row r="3758" spans="1:17" x14ac:dyDescent="0.3">
      <c r="A3758">
        <v>2400</v>
      </c>
      <c r="B3758">
        <v>105.0176</v>
      </c>
      <c r="C3758">
        <v>109.9952</v>
      </c>
      <c r="D3758">
        <v>115.99760000000001</v>
      </c>
      <c r="E3758">
        <v>124.0008</v>
      </c>
      <c r="F3758">
        <v>126.9776</v>
      </c>
      <c r="G3758">
        <v>119.9992</v>
      </c>
      <c r="H3758">
        <v>121.024</v>
      </c>
      <c r="I3758">
        <v>119.9992</v>
      </c>
      <c r="J3758">
        <v>115.02160000000001</v>
      </c>
      <c r="K3758">
        <v>130.00319999999999</v>
      </c>
      <c r="L3758">
        <v>140.00720000000001</v>
      </c>
      <c r="M3758">
        <v>160.01519999999999</v>
      </c>
      <c r="N3758">
        <v>160.01519999999999</v>
      </c>
      <c r="O3758">
        <v>160.01519999999999</v>
      </c>
      <c r="P3758">
        <v>160.01519999999999</v>
      </c>
      <c r="Q3758">
        <v>160.01519999999999</v>
      </c>
    </row>
    <row r="3759" spans="1:17" x14ac:dyDescent="0.3">
      <c r="A3759">
        <v>2600</v>
      </c>
      <c r="B3759">
        <v>109.9952</v>
      </c>
      <c r="C3759">
        <v>115.02160000000001</v>
      </c>
      <c r="D3759">
        <v>115.02160000000001</v>
      </c>
      <c r="E3759">
        <v>124.0008</v>
      </c>
      <c r="F3759">
        <v>126.9776</v>
      </c>
      <c r="G3759">
        <v>121.024</v>
      </c>
      <c r="H3759">
        <v>132.97999999999999</v>
      </c>
      <c r="I3759">
        <v>126.9776</v>
      </c>
      <c r="J3759">
        <v>130.00319999999999</v>
      </c>
      <c r="K3759">
        <v>140.00720000000001</v>
      </c>
      <c r="L3759">
        <v>160.01519999999999</v>
      </c>
      <c r="M3759">
        <v>160.01519999999999</v>
      </c>
      <c r="N3759">
        <v>160.01519999999999</v>
      </c>
      <c r="O3759">
        <v>160.01519999999999</v>
      </c>
      <c r="P3759">
        <v>160.01519999999999</v>
      </c>
      <c r="Q3759">
        <v>160.01519999999999</v>
      </c>
    </row>
    <row r="3760" spans="1:17" x14ac:dyDescent="0.3">
      <c r="A3760">
        <v>2700</v>
      </c>
      <c r="B3760">
        <v>115.02160000000001</v>
      </c>
      <c r="C3760">
        <v>119.9992</v>
      </c>
      <c r="D3760">
        <v>113.99679999999999</v>
      </c>
      <c r="E3760">
        <v>122.976</v>
      </c>
      <c r="F3760">
        <v>132.97999999999999</v>
      </c>
      <c r="G3760">
        <v>130.97919999999999</v>
      </c>
      <c r="H3760">
        <v>136.00559999999999</v>
      </c>
      <c r="I3760">
        <v>134.00479999999999</v>
      </c>
      <c r="J3760">
        <v>138.98240000000001</v>
      </c>
      <c r="K3760">
        <v>146.00960000000001</v>
      </c>
      <c r="L3760">
        <v>160.01519999999999</v>
      </c>
      <c r="M3760">
        <v>160.01519999999999</v>
      </c>
      <c r="N3760">
        <v>160.01519999999999</v>
      </c>
      <c r="O3760">
        <v>160.01519999999999</v>
      </c>
      <c r="P3760">
        <v>160.01519999999999</v>
      </c>
      <c r="Q3760">
        <v>160.01519999999999</v>
      </c>
    </row>
    <row r="3761" spans="1:17" x14ac:dyDescent="0.3">
      <c r="A3761">
        <v>2800</v>
      </c>
      <c r="B3761">
        <v>119.9992</v>
      </c>
      <c r="C3761">
        <v>119.9992</v>
      </c>
      <c r="D3761">
        <v>119.9992</v>
      </c>
      <c r="E3761">
        <v>121.024</v>
      </c>
      <c r="F3761">
        <v>136.00559999999999</v>
      </c>
      <c r="G3761">
        <v>142.98400000000001</v>
      </c>
      <c r="H3761">
        <v>136.00559999999999</v>
      </c>
      <c r="I3761">
        <v>142.98400000000001</v>
      </c>
      <c r="J3761">
        <v>154.9888</v>
      </c>
      <c r="K3761">
        <v>160.01519999999999</v>
      </c>
      <c r="L3761">
        <v>160.01519999999999</v>
      </c>
      <c r="M3761">
        <v>160.01519999999999</v>
      </c>
      <c r="N3761">
        <v>160.01519999999999</v>
      </c>
      <c r="O3761">
        <v>160.01519999999999</v>
      </c>
      <c r="P3761">
        <v>160.01519999999999</v>
      </c>
      <c r="Q3761">
        <v>160.01519999999999</v>
      </c>
    </row>
    <row r="3762" spans="1:17" x14ac:dyDescent="0.3">
      <c r="A3762">
        <v>2900</v>
      </c>
      <c r="B3762">
        <v>115.02160000000001</v>
      </c>
      <c r="C3762">
        <v>115.02160000000001</v>
      </c>
      <c r="D3762">
        <v>119.9992</v>
      </c>
      <c r="E3762">
        <v>130.00319999999999</v>
      </c>
      <c r="F3762">
        <v>140.00720000000001</v>
      </c>
      <c r="G3762">
        <v>144.98480000000001</v>
      </c>
      <c r="H3762">
        <v>150.0112</v>
      </c>
      <c r="I3762">
        <v>154.9888</v>
      </c>
      <c r="J3762">
        <v>160.01519999999999</v>
      </c>
      <c r="K3762">
        <v>160.01519999999999</v>
      </c>
      <c r="L3762">
        <v>160.01519999999999</v>
      </c>
      <c r="M3762">
        <v>160.01519999999999</v>
      </c>
      <c r="N3762">
        <v>160.01519999999999</v>
      </c>
      <c r="O3762">
        <v>160.01519999999999</v>
      </c>
      <c r="P3762">
        <v>160.01519999999999</v>
      </c>
      <c r="Q3762">
        <v>160.01519999999999</v>
      </c>
    </row>
    <row r="3763" spans="1:17" x14ac:dyDescent="0.3">
      <c r="A3763">
        <v>3000</v>
      </c>
      <c r="B3763">
        <v>109.9952</v>
      </c>
      <c r="C3763">
        <v>109.9952</v>
      </c>
      <c r="D3763">
        <v>140.00720000000001</v>
      </c>
      <c r="E3763">
        <v>140.00720000000001</v>
      </c>
      <c r="F3763">
        <v>140.00720000000001</v>
      </c>
      <c r="G3763">
        <v>140.00720000000001</v>
      </c>
      <c r="H3763">
        <v>150.0112</v>
      </c>
      <c r="I3763">
        <v>160.01519999999999</v>
      </c>
      <c r="J3763">
        <v>160.01519999999999</v>
      </c>
      <c r="K3763">
        <v>160.01519999999999</v>
      </c>
      <c r="L3763">
        <v>160.01519999999999</v>
      </c>
      <c r="M3763">
        <v>160.01519999999999</v>
      </c>
      <c r="N3763">
        <v>160.01519999999999</v>
      </c>
      <c r="O3763">
        <v>160.01519999999999</v>
      </c>
      <c r="P3763">
        <v>160.01519999999999</v>
      </c>
      <c r="Q3763">
        <v>160.01519999999999</v>
      </c>
    </row>
    <row r="3764" spans="1:17" x14ac:dyDescent="0.3">
      <c r="A3764">
        <v>3200</v>
      </c>
      <c r="B3764">
        <v>109.9952</v>
      </c>
      <c r="C3764">
        <v>109.9952</v>
      </c>
      <c r="D3764">
        <v>140.00720000000001</v>
      </c>
      <c r="E3764">
        <v>140.00720000000001</v>
      </c>
      <c r="F3764">
        <v>140.00720000000001</v>
      </c>
      <c r="G3764">
        <v>140.00720000000001</v>
      </c>
      <c r="H3764">
        <v>150.0112</v>
      </c>
      <c r="I3764">
        <v>160.01519999999999</v>
      </c>
      <c r="J3764">
        <v>160.01519999999999</v>
      </c>
      <c r="K3764">
        <v>160.01519999999999</v>
      </c>
      <c r="L3764">
        <v>160.01519999999999</v>
      </c>
      <c r="M3764">
        <v>160.01519999999999</v>
      </c>
      <c r="N3764">
        <v>160.01519999999999</v>
      </c>
      <c r="O3764">
        <v>160.01519999999999</v>
      </c>
      <c r="P3764">
        <v>160.01519999999999</v>
      </c>
      <c r="Q3764">
        <v>160.01519999999999</v>
      </c>
    </row>
    <row r="3765" spans="1:17" x14ac:dyDescent="0.3">
      <c r="A3765">
        <v>3500</v>
      </c>
      <c r="B3765">
        <v>109.9952</v>
      </c>
      <c r="C3765">
        <v>109.9952</v>
      </c>
      <c r="D3765">
        <v>130.00319999999999</v>
      </c>
      <c r="E3765">
        <v>140.00720000000001</v>
      </c>
      <c r="F3765">
        <v>140.00720000000001</v>
      </c>
      <c r="G3765">
        <v>140.00720000000001</v>
      </c>
      <c r="H3765">
        <v>140.00720000000001</v>
      </c>
      <c r="I3765">
        <v>140.00720000000001</v>
      </c>
      <c r="J3765">
        <v>140.00720000000001</v>
      </c>
      <c r="K3765">
        <v>160.01519999999999</v>
      </c>
      <c r="L3765">
        <v>160.01519999999999</v>
      </c>
      <c r="M3765">
        <v>160.01519999999999</v>
      </c>
      <c r="N3765">
        <v>160.01519999999999</v>
      </c>
      <c r="O3765">
        <v>160.01519999999999</v>
      </c>
      <c r="P3765">
        <v>160.01519999999999</v>
      </c>
      <c r="Q3765">
        <v>160.01519999999999</v>
      </c>
    </row>
    <row r="3767" spans="1:17" x14ac:dyDescent="0.3">
      <c r="A3767" t="s">
        <v>411</v>
      </c>
      <c r="B3767" t="s">
        <v>412</v>
      </c>
    </row>
    <row r="3768" spans="1:17" x14ac:dyDescent="0.3">
      <c r="A3768" t="s">
        <v>3</v>
      </c>
      <c r="B3768" t="s">
        <v>6</v>
      </c>
    </row>
    <row r="3769" spans="1:17" x14ac:dyDescent="0.3">
      <c r="A3769">
        <v>1</v>
      </c>
      <c r="B3769">
        <v>0</v>
      </c>
    </row>
    <row r="3770" spans="1:17" x14ac:dyDescent="0.3">
      <c r="A3770">
        <v>2</v>
      </c>
      <c r="B3770">
        <v>100</v>
      </c>
    </row>
    <row r="3771" spans="1:17" x14ac:dyDescent="0.3">
      <c r="A3771">
        <v>3</v>
      </c>
      <c r="B3771">
        <v>500</v>
      </c>
    </row>
    <row r="3772" spans="1:17" x14ac:dyDescent="0.3">
      <c r="A3772">
        <v>4</v>
      </c>
      <c r="B3772">
        <v>650</v>
      </c>
    </row>
    <row r="3773" spans="1:17" x14ac:dyDescent="0.3">
      <c r="A3773">
        <v>5</v>
      </c>
      <c r="B3773">
        <v>1000</v>
      </c>
    </row>
    <row r="3774" spans="1:17" x14ac:dyDescent="0.3">
      <c r="A3774">
        <v>6</v>
      </c>
      <c r="B3774">
        <v>1800</v>
      </c>
    </row>
    <row r="3775" spans="1:17" x14ac:dyDescent="0.3">
      <c r="A3775">
        <v>7</v>
      </c>
      <c r="B3775">
        <v>2400</v>
      </c>
    </row>
    <row r="3776" spans="1:17" x14ac:dyDescent="0.3">
      <c r="A3776">
        <v>8</v>
      </c>
      <c r="B3776">
        <v>3500</v>
      </c>
    </row>
    <row r="3778" spans="1:9" x14ac:dyDescent="0.3">
      <c r="A3778" t="s">
        <v>413</v>
      </c>
      <c r="B3778" t="s">
        <v>414</v>
      </c>
    </row>
    <row r="3779" spans="1:9" x14ac:dyDescent="0.3">
      <c r="A3779" t="s">
        <v>3</v>
      </c>
      <c r="B3779" t="s">
        <v>16</v>
      </c>
    </row>
    <row r="3780" spans="1:9" x14ac:dyDescent="0.3">
      <c r="A3780">
        <v>1</v>
      </c>
      <c r="B3780">
        <v>0</v>
      </c>
    </row>
    <row r="3781" spans="1:9" x14ac:dyDescent="0.3">
      <c r="A3781">
        <v>2</v>
      </c>
      <c r="B3781">
        <v>9.9864130000000007</v>
      </c>
    </row>
    <row r="3782" spans="1:9" x14ac:dyDescent="0.3">
      <c r="A3782">
        <v>3</v>
      </c>
      <c r="B3782">
        <v>19.972826000000001</v>
      </c>
    </row>
    <row r="3783" spans="1:9" x14ac:dyDescent="0.3">
      <c r="A3783">
        <v>4</v>
      </c>
      <c r="B3783">
        <v>30.027173999999999</v>
      </c>
    </row>
    <row r="3784" spans="1:9" x14ac:dyDescent="0.3">
      <c r="A3784">
        <v>5</v>
      </c>
      <c r="B3784">
        <v>50</v>
      </c>
    </row>
    <row r="3785" spans="1:9" x14ac:dyDescent="0.3">
      <c r="A3785">
        <v>6</v>
      </c>
      <c r="B3785">
        <v>59.986412999999999</v>
      </c>
    </row>
    <row r="3786" spans="1:9" x14ac:dyDescent="0.3">
      <c r="A3786">
        <v>7</v>
      </c>
      <c r="B3786">
        <v>99.999999000000003</v>
      </c>
    </row>
    <row r="3787" spans="1:9" x14ac:dyDescent="0.3">
      <c r="A3787">
        <v>8</v>
      </c>
      <c r="B3787">
        <v>140.013586</v>
      </c>
    </row>
    <row r="3789" spans="1:9" x14ac:dyDescent="0.3">
      <c r="A3789" t="s">
        <v>1220</v>
      </c>
      <c r="B3789" t="s">
        <v>415</v>
      </c>
    </row>
    <row r="3790" spans="1:9" x14ac:dyDescent="0.3">
      <c r="B3790" t="s">
        <v>26</v>
      </c>
    </row>
    <row r="3791" spans="1:9" x14ac:dyDescent="0.3">
      <c r="A3791" t="s">
        <v>22</v>
      </c>
      <c r="B3791">
        <v>0</v>
      </c>
      <c r="C3791">
        <v>10</v>
      </c>
      <c r="D3791">
        <v>20</v>
      </c>
      <c r="E3791">
        <v>30</v>
      </c>
      <c r="F3791">
        <v>50</v>
      </c>
      <c r="G3791">
        <v>60</v>
      </c>
      <c r="H3791">
        <v>100</v>
      </c>
      <c r="I3791">
        <v>140</v>
      </c>
    </row>
    <row r="3792" spans="1:9" x14ac:dyDescent="0.3">
      <c r="A3792">
        <v>0</v>
      </c>
      <c r="B3792">
        <v>0</v>
      </c>
      <c r="C3792">
        <v>0</v>
      </c>
      <c r="D3792">
        <v>0</v>
      </c>
      <c r="E3792">
        <v>0</v>
      </c>
      <c r="F3792">
        <v>0</v>
      </c>
      <c r="G3792">
        <v>0</v>
      </c>
      <c r="H3792">
        <v>0</v>
      </c>
      <c r="I3792">
        <v>0</v>
      </c>
    </row>
    <row r="3793" spans="1:9" x14ac:dyDescent="0.3">
      <c r="A3793">
        <v>100</v>
      </c>
      <c r="B3793">
        <v>0</v>
      </c>
      <c r="C3793">
        <v>0.43919999999999998</v>
      </c>
      <c r="D3793">
        <v>0.90280000000000005</v>
      </c>
      <c r="E3793">
        <v>1.3420000000000001</v>
      </c>
      <c r="F3793">
        <v>2.2448000000000001</v>
      </c>
      <c r="G3793">
        <v>2.6840000000000002</v>
      </c>
      <c r="H3793">
        <v>4.4896000000000003</v>
      </c>
      <c r="I3793">
        <v>6.2952000000000004</v>
      </c>
    </row>
    <row r="3794" spans="1:9" x14ac:dyDescent="0.3">
      <c r="A3794">
        <v>500</v>
      </c>
      <c r="B3794">
        <v>0</v>
      </c>
      <c r="C3794">
        <v>0.43919999999999998</v>
      </c>
      <c r="D3794">
        <v>0.90280000000000005</v>
      </c>
      <c r="E3794">
        <v>1.3420000000000001</v>
      </c>
      <c r="F3794">
        <v>2.2448000000000001</v>
      </c>
      <c r="G3794">
        <v>2.6840000000000002</v>
      </c>
      <c r="H3794">
        <v>4.4896000000000003</v>
      </c>
      <c r="I3794">
        <v>6.2952000000000004</v>
      </c>
    </row>
    <row r="3795" spans="1:9" x14ac:dyDescent="0.3">
      <c r="A3795">
        <v>650</v>
      </c>
      <c r="B3795">
        <v>0</v>
      </c>
      <c r="C3795">
        <v>0.43919999999999998</v>
      </c>
      <c r="D3795">
        <v>0.90280000000000005</v>
      </c>
      <c r="E3795">
        <v>1.3420000000000001</v>
      </c>
      <c r="F3795">
        <v>2.2448000000000001</v>
      </c>
      <c r="G3795">
        <v>2.6840000000000002</v>
      </c>
      <c r="H3795">
        <v>4.4896000000000003</v>
      </c>
      <c r="I3795">
        <v>6.2952000000000004</v>
      </c>
    </row>
    <row r="3796" spans="1:9" x14ac:dyDescent="0.3">
      <c r="A3796">
        <v>1000</v>
      </c>
      <c r="B3796">
        <v>0</v>
      </c>
      <c r="C3796">
        <v>0.68320000000000003</v>
      </c>
      <c r="D3796">
        <v>1.3908</v>
      </c>
      <c r="E3796">
        <v>2.0739999999999998</v>
      </c>
      <c r="F3796">
        <v>3.4403999999999999</v>
      </c>
      <c r="G3796">
        <v>4.1479999999999997</v>
      </c>
      <c r="H3796">
        <v>6.9051999999999998</v>
      </c>
      <c r="I3796">
        <v>9.6623999999999999</v>
      </c>
    </row>
    <row r="3797" spans="1:9" x14ac:dyDescent="0.3">
      <c r="A3797">
        <v>1800</v>
      </c>
      <c r="B3797">
        <v>0</v>
      </c>
      <c r="C3797">
        <v>1.2687999999999999</v>
      </c>
      <c r="D3797">
        <v>2.5619999999999998</v>
      </c>
      <c r="E3797">
        <v>3.8308</v>
      </c>
      <c r="F3797">
        <v>6.3928000000000003</v>
      </c>
      <c r="G3797">
        <v>7.6616</v>
      </c>
      <c r="H3797">
        <v>12.785600000000001</v>
      </c>
      <c r="I3797">
        <v>17.909600000000001</v>
      </c>
    </row>
    <row r="3798" spans="1:9" x14ac:dyDescent="0.3">
      <c r="A3798">
        <v>2400</v>
      </c>
      <c r="B3798">
        <v>0</v>
      </c>
      <c r="C3798">
        <v>1.7323999999999999</v>
      </c>
      <c r="D3798">
        <v>3.4891999999999999</v>
      </c>
      <c r="E3798">
        <v>5.2215999999999996</v>
      </c>
      <c r="F3798">
        <v>8.7108000000000008</v>
      </c>
      <c r="G3798">
        <v>10.443199999999999</v>
      </c>
      <c r="H3798">
        <v>17.397200000000002</v>
      </c>
      <c r="I3798">
        <v>24.351199999999999</v>
      </c>
    </row>
    <row r="3799" spans="1:9" x14ac:dyDescent="0.3">
      <c r="A3799">
        <v>3500</v>
      </c>
      <c r="B3799">
        <v>0</v>
      </c>
      <c r="C3799">
        <v>2.6352000000000002</v>
      </c>
      <c r="D3799">
        <v>5.2704000000000004</v>
      </c>
      <c r="E3799">
        <v>7.9055999999999997</v>
      </c>
      <c r="F3799">
        <v>13.176</v>
      </c>
      <c r="G3799">
        <v>15.811199999999999</v>
      </c>
      <c r="H3799">
        <v>26.352</v>
      </c>
      <c r="I3799">
        <v>36.892800000000001</v>
      </c>
    </row>
    <row r="3801" spans="1:9" x14ac:dyDescent="0.3">
      <c r="A3801" t="s">
        <v>416</v>
      </c>
      <c r="B3801" t="s">
        <v>417</v>
      </c>
    </row>
    <row r="3802" spans="1:9" x14ac:dyDescent="0.3">
      <c r="A3802" t="s">
        <v>3</v>
      </c>
      <c r="B3802" t="s">
        <v>6</v>
      </c>
    </row>
    <row r="3803" spans="1:9" x14ac:dyDescent="0.3">
      <c r="A3803">
        <v>1</v>
      </c>
      <c r="B3803">
        <v>600</v>
      </c>
    </row>
    <row r="3804" spans="1:9" x14ac:dyDescent="0.3">
      <c r="A3804">
        <v>2</v>
      </c>
      <c r="B3804">
        <v>1000</v>
      </c>
    </row>
    <row r="3805" spans="1:9" x14ac:dyDescent="0.3">
      <c r="A3805">
        <v>3</v>
      </c>
      <c r="B3805">
        <v>1250</v>
      </c>
    </row>
    <row r="3806" spans="1:9" x14ac:dyDescent="0.3">
      <c r="A3806">
        <v>4</v>
      </c>
      <c r="B3806">
        <v>1800</v>
      </c>
    </row>
    <row r="3807" spans="1:9" x14ac:dyDescent="0.3">
      <c r="A3807">
        <v>5</v>
      </c>
      <c r="B3807">
        <v>2700</v>
      </c>
    </row>
    <row r="3809" spans="1:2" x14ac:dyDescent="0.3">
      <c r="A3809" t="s">
        <v>418</v>
      </c>
      <c r="B3809" t="s">
        <v>419</v>
      </c>
    </row>
    <row r="3810" spans="1:2" x14ac:dyDescent="0.3">
      <c r="A3810" t="s">
        <v>22</v>
      </c>
      <c r="B3810" t="s">
        <v>9</v>
      </c>
    </row>
    <row r="3811" spans="1:2" x14ac:dyDescent="0.3">
      <c r="A3811">
        <v>600</v>
      </c>
      <c r="B3811">
        <v>71.004000000000005</v>
      </c>
    </row>
    <row r="3812" spans="1:2" x14ac:dyDescent="0.3">
      <c r="A3812">
        <v>1000</v>
      </c>
      <c r="B3812">
        <v>71.004000000000005</v>
      </c>
    </row>
    <row r="3813" spans="1:2" x14ac:dyDescent="0.3">
      <c r="A3813">
        <v>1250</v>
      </c>
      <c r="B3813">
        <v>71.004000000000005</v>
      </c>
    </row>
    <row r="3814" spans="1:2" x14ac:dyDescent="0.3">
      <c r="A3814">
        <v>1800</v>
      </c>
      <c r="B3814">
        <v>71.004000000000005</v>
      </c>
    </row>
    <row r="3815" spans="1:2" x14ac:dyDescent="0.3">
      <c r="A3815">
        <v>2700</v>
      </c>
      <c r="B3815">
        <v>71.004000000000005</v>
      </c>
    </row>
    <row r="3817" spans="1:2" x14ac:dyDescent="0.3">
      <c r="A3817" t="s">
        <v>420</v>
      </c>
      <c r="B3817" t="s">
        <v>421</v>
      </c>
    </row>
    <row r="3818" spans="1:2" x14ac:dyDescent="0.3">
      <c r="A3818" t="s">
        <v>3</v>
      </c>
      <c r="B3818" t="s">
        <v>9</v>
      </c>
    </row>
    <row r="3819" spans="1:2" x14ac:dyDescent="0.3">
      <c r="A3819">
        <v>1</v>
      </c>
      <c r="B3819">
        <v>-2.9767999999999999</v>
      </c>
    </row>
    <row r="3820" spans="1:2" x14ac:dyDescent="0.3">
      <c r="A3820">
        <v>2</v>
      </c>
      <c r="B3820">
        <v>1.0004</v>
      </c>
    </row>
    <row r="3821" spans="1:2" x14ac:dyDescent="0.3">
      <c r="A3821">
        <v>3</v>
      </c>
      <c r="B3821">
        <v>5.0019999999999998</v>
      </c>
    </row>
    <row r="3822" spans="1:2" x14ac:dyDescent="0.3">
      <c r="A3822">
        <v>4</v>
      </c>
      <c r="B3822">
        <v>10.004</v>
      </c>
    </row>
    <row r="3823" spans="1:2" x14ac:dyDescent="0.3">
      <c r="A3823">
        <v>5</v>
      </c>
      <c r="B3823">
        <v>20.007999999999999</v>
      </c>
    </row>
    <row r="3824" spans="1:2" x14ac:dyDescent="0.3">
      <c r="A3824">
        <v>6</v>
      </c>
      <c r="B3824">
        <v>49.995600000000003</v>
      </c>
    </row>
    <row r="3825" spans="1:2" x14ac:dyDescent="0.3">
      <c r="A3825">
        <v>7</v>
      </c>
      <c r="B3825">
        <v>59.999600000000001</v>
      </c>
    </row>
    <row r="3826" spans="1:2" x14ac:dyDescent="0.3">
      <c r="A3826">
        <v>8</v>
      </c>
      <c r="B3826">
        <v>65.001599999999996</v>
      </c>
    </row>
    <row r="3827" spans="1:2" x14ac:dyDescent="0.3">
      <c r="A3827">
        <v>9</v>
      </c>
      <c r="B3827">
        <v>69.003200000000007</v>
      </c>
    </row>
    <row r="3828" spans="1:2" x14ac:dyDescent="0.3">
      <c r="A3828">
        <v>10</v>
      </c>
      <c r="B3828">
        <v>70.003600000000006</v>
      </c>
    </row>
    <row r="3830" spans="1:2" x14ac:dyDescent="0.3">
      <c r="A3830" t="s">
        <v>422</v>
      </c>
      <c r="B3830" t="s">
        <v>423</v>
      </c>
    </row>
    <row r="3831" spans="1:2" x14ac:dyDescent="0.3">
      <c r="A3831" t="s">
        <v>424</v>
      </c>
      <c r="B3831" t="s">
        <v>425</v>
      </c>
    </row>
    <row r="3832" spans="1:2" x14ac:dyDescent="0.3">
      <c r="A3832">
        <v>-3</v>
      </c>
      <c r="B3832">
        <v>1699.5237999999999</v>
      </c>
    </row>
    <row r="3833" spans="1:2" x14ac:dyDescent="0.3">
      <c r="A3833">
        <v>1</v>
      </c>
      <c r="B3833">
        <v>1495.4831999999999</v>
      </c>
    </row>
    <row r="3834" spans="1:2" x14ac:dyDescent="0.3">
      <c r="A3834">
        <v>5</v>
      </c>
      <c r="B3834">
        <v>1381.8558</v>
      </c>
    </row>
    <row r="3835" spans="1:2" x14ac:dyDescent="0.3">
      <c r="A3835">
        <v>10</v>
      </c>
      <c r="B3835">
        <v>1290.2208000000001</v>
      </c>
    </row>
    <row r="3836" spans="1:2" x14ac:dyDescent="0.3">
      <c r="A3836">
        <v>20</v>
      </c>
      <c r="B3836">
        <v>1169.2626</v>
      </c>
    </row>
    <row r="3837" spans="1:2" x14ac:dyDescent="0.3">
      <c r="A3837">
        <v>50</v>
      </c>
      <c r="B3837">
        <v>889.47040000000004</v>
      </c>
    </row>
    <row r="3838" spans="1:2" x14ac:dyDescent="0.3">
      <c r="A3838">
        <v>60</v>
      </c>
      <c r="B3838">
        <v>769.73400000000004</v>
      </c>
    </row>
    <row r="3839" spans="1:2" x14ac:dyDescent="0.3">
      <c r="A3839">
        <v>65</v>
      </c>
      <c r="B3839">
        <v>691.53880000000004</v>
      </c>
    </row>
    <row r="3840" spans="1:2" x14ac:dyDescent="0.3">
      <c r="A3840">
        <v>69</v>
      </c>
      <c r="B3840">
        <v>574.24599999999998</v>
      </c>
    </row>
    <row r="3841" spans="1:2" x14ac:dyDescent="0.3">
      <c r="A3841">
        <v>70</v>
      </c>
      <c r="B3841">
        <v>0</v>
      </c>
    </row>
    <row r="3843" spans="1:2" x14ac:dyDescent="0.3">
      <c r="A3843" t="s">
        <v>426</v>
      </c>
      <c r="B3843" t="s">
        <v>427</v>
      </c>
    </row>
    <row r="3844" spans="1:2" x14ac:dyDescent="0.3">
      <c r="A3844" t="s">
        <v>3</v>
      </c>
      <c r="B3844" t="s">
        <v>6</v>
      </c>
    </row>
    <row r="3845" spans="1:2" x14ac:dyDescent="0.3">
      <c r="A3845">
        <v>1</v>
      </c>
      <c r="B3845">
        <v>400</v>
      </c>
    </row>
    <row r="3846" spans="1:2" x14ac:dyDescent="0.3">
      <c r="A3846">
        <v>2</v>
      </c>
      <c r="B3846">
        <v>450</v>
      </c>
    </row>
    <row r="3847" spans="1:2" x14ac:dyDescent="0.3">
      <c r="A3847">
        <v>3</v>
      </c>
      <c r="B3847">
        <v>650</v>
      </c>
    </row>
    <row r="3848" spans="1:2" x14ac:dyDescent="0.3">
      <c r="A3848">
        <v>4</v>
      </c>
      <c r="B3848">
        <v>1000</v>
      </c>
    </row>
    <row r="3849" spans="1:2" x14ac:dyDescent="0.3">
      <c r="A3849">
        <v>5</v>
      </c>
      <c r="B3849">
        <v>1500</v>
      </c>
    </row>
    <row r="3850" spans="1:2" x14ac:dyDescent="0.3">
      <c r="A3850">
        <v>6</v>
      </c>
      <c r="B3850">
        <v>2000</v>
      </c>
    </row>
    <row r="3851" spans="1:2" x14ac:dyDescent="0.3">
      <c r="A3851">
        <v>7</v>
      </c>
      <c r="B3851">
        <v>2500</v>
      </c>
    </row>
    <row r="3852" spans="1:2" x14ac:dyDescent="0.3">
      <c r="A3852">
        <v>8</v>
      </c>
      <c r="B3852">
        <v>3000</v>
      </c>
    </row>
    <row r="3853" spans="1:2" x14ac:dyDescent="0.3">
      <c r="A3853">
        <v>9</v>
      </c>
      <c r="B3853">
        <v>3500</v>
      </c>
    </row>
    <row r="3854" spans="1:2" x14ac:dyDescent="0.3">
      <c r="A3854">
        <v>10</v>
      </c>
      <c r="B3854">
        <v>4000</v>
      </c>
    </row>
    <row r="3856" spans="1:2" x14ac:dyDescent="0.3">
      <c r="A3856" t="s">
        <v>428</v>
      </c>
      <c r="B3856" t="s">
        <v>429</v>
      </c>
    </row>
    <row r="3857" spans="1:2" x14ac:dyDescent="0.3">
      <c r="A3857" t="s">
        <v>22</v>
      </c>
      <c r="B3857" t="s">
        <v>430</v>
      </c>
    </row>
    <row r="3858" spans="1:2" x14ac:dyDescent="0.3">
      <c r="A3858">
        <v>400</v>
      </c>
      <c r="B3858">
        <v>0.22008800000000001</v>
      </c>
    </row>
    <row r="3859" spans="1:2" x14ac:dyDescent="0.3">
      <c r="A3859">
        <v>450</v>
      </c>
      <c r="B3859">
        <v>0.22008800000000001</v>
      </c>
    </row>
    <row r="3860" spans="1:2" x14ac:dyDescent="0.3">
      <c r="A3860">
        <v>650</v>
      </c>
      <c r="B3860">
        <v>0.22106400000000001</v>
      </c>
    </row>
    <row r="3861" spans="1:2" x14ac:dyDescent="0.3">
      <c r="A3861">
        <v>1000</v>
      </c>
      <c r="B3861">
        <v>0.260104</v>
      </c>
    </row>
    <row r="3862" spans="1:2" x14ac:dyDescent="0.3">
      <c r="A3862">
        <v>1500</v>
      </c>
      <c r="B3862">
        <v>0.44407999999999997</v>
      </c>
    </row>
    <row r="3863" spans="1:2" x14ac:dyDescent="0.3">
      <c r="A3863">
        <v>2000</v>
      </c>
      <c r="B3863">
        <v>0.70003599999999999</v>
      </c>
    </row>
    <row r="3864" spans="1:2" x14ac:dyDescent="0.3">
      <c r="A3864">
        <v>2500</v>
      </c>
      <c r="B3864">
        <v>0.72004400000000002</v>
      </c>
    </row>
    <row r="3865" spans="1:2" x14ac:dyDescent="0.3">
      <c r="A3865">
        <v>3000</v>
      </c>
      <c r="B3865">
        <v>0.75005599999999994</v>
      </c>
    </row>
    <row r="3866" spans="1:2" x14ac:dyDescent="0.3">
      <c r="A3866">
        <v>3500</v>
      </c>
      <c r="B3866">
        <v>0.59999599999999997</v>
      </c>
    </row>
    <row r="3867" spans="1:2" x14ac:dyDescent="0.3">
      <c r="A3867">
        <v>4000</v>
      </c>
      <c r="B3867">
        <v>0.59999599999999997</v>
      </c>
    </row>
    <row r="3869" spans="1:2" x14ac:dyDescent="0.3">
      <c r="A3869" t="s">
        <v>431</v>
      </c>
      <c r="B3869" t="s">
        <v>432</v>
      </c>
    </row>
    <row r="3870" spans="1:2" x14ac:dyDescent="0.3">
      <c r="A3870" t="s">
        <v>3</v>
      </c>
      <c r="B3870" t="s">
        <v>6</v>
      </c>
    </row>
    <row r="3871" spans="1:2" x14ac:dyDescent="0.3">
      <c r="A3871">
        <v>1</v>
      </c>
      <c r="B3871">
        <v>400</v>
      </c>
    </row>
    <row r="3872" spans="1:2" x14ac:dyDescent="0.3">
      <c r="A3872">
        <v>2</v>
      </c>
      <c r="B3872">
        <v>450</v>
      </c>
    </row>
    <row r="3873" spans="1:2" x14ac:dyDescent="0.3">
      <c r="A3873">
        <v>3</v>
      </c>
      <c r="B3873">
        <v>650</v>
      </c>
    </row>
    <row r="3874" spans="1:2" x14ac:dyDescent="0.3">
      <c r="A3874">
        <v>4</v>
      </c>
      <c r="B3874">
        <v>1000</v>
      </c>
    </row>
    <row r="3875" spans="1:2" x14ac:dyDescent="0.3">
      <c r="A3875">
        <v>5</v>
      </c>
      <c r="B3875">
        <v>1500</v>
      </c>
    </row>
    <row r="3876" spans="1:2" x14ac:dyDescent="0.3">
      <c r="A3876">
        <v>6</v>
      </c>
      <c r="B3876">
        <v>2000</v>
      </c>
    </row>
    <row r="3877" spans="1:2" x14ac:dyDescent="0.3">
      <c r="A3877">
        <v>7</v>
      </c>
      <c r="B3877">
        <v>2500</v>
      </c>
    </row>
    <row r="3878" spans="1:2" x14ac:dyDescent="0.3">
      <c r="A3878">
        <v>8</v>
      </c>
      <c r="B3878">
        <v>3000</v>
      </c>
    </row>
    <row r="3879" spans="1:2" x14ac:dyDescent="0.3">
      <c r="A3879">
        <v>9</v>
      </c>
      <c r="B3879">
        <v>3500</v>
      </c>
    </row>
    <row r="3880" spans="1:2" x14ac:dyDescent="0.3">
      <c r="A3880">
        <v>10</v>
      </c>
      <c r="B3880">
        <v>4000</v>
      </c>
    </row>
    <row r="3882" spans="1:2" x14ac:dyDescent="0.3">
      <c r="A3882" t="s">
        <v>433</v>
      </c>
      <c r="B3882" t="s">
        <v>434</v>
      </c>
    </row>
    <row r="3883" spans="1:2" x14ac:dyDescent="0.3">
      <c r="A3883" t="s">
        <v>22</v>
      </c>
      <c r="B3883" t="s">
        <v>430</v>
      </c>
    </row>
    <row r="3884" spans="1:2" x14ac:dyDescent="0.3">
      <c r="A3884">
        <v>400</v>
      </c>
      <c r="B3884">
        <v>0.20008000000000001</v>
      </c>
    </row>
    <row r="3885" spans="1:2" x14ac:dyDescent="0.3">
      <c r="A3885">
        <v>450</v>
      </c>
      <c r="B3885">
        <v>0.20008000000000001</v>
      </c>
    </row>
    <row r="3886" spans="1:2" x14ac:dyDescent="0.3">
      <c r="A3886">
        <v>650</v>
      </c>
      <c r="B3886">
        <v>0.22008800000000001</v>
      </c>
    </row>
    <row r="3887" spans="1:2" x14ac:dyDescent="0.3">
      <c r="A3887">
        <v>1000</v>
      </c>
      <c r="B3887">
        <v>0.260104</v>
      </c>
    </row>
    <row r="3888" spans="1:2" x14ac:dyDescent="0.3">
      <c r="A3888">
        <v>1500</v>
      </c>
      <c r="B3888">
        <v>0.31695600000000002</v>
      </c>
    </row>
    <row r="3889" spans="1:2" x14ac:dyDescent="0.3">
      <c r="A3889">
        <v>2000</v>
      </c>
      <c r="B3889">
        <v>0.35697200000000001</v>
      </c>
    </row>
    <row r="3890" spans="1:2" x14ac:dyDescent="0.3">
      <c r="A3890">
        <v>2500</v>
      </c>
      <c r="B3890">
        <v>0.37697999999999998</v>
      </c>
    </row>
    <row r="3891" spans="1:2" x14ac:dyDescent="0.3">
      <c r="A3891">
        <v>3000</v>
      </c>
      <c r="B3891">
        <v>0.38698399999999999</v>
      </c>
    </row>
    <row r="3892" spans="1:2" x14ac:dyDescent="0.3">
      <c r="A3892">
        <v>3500</v>
      </c>
      <c r="B3892">
        <v>0.44700800000000002</v>
      </c>
    </row>
    <row r="3893" spans="1:2" x14ac:dyDescent="0.3">
      <c r="A3893">
        <v>4000</v>
      </c>
      <c r="B3893">
        <v>0.44700800000000002</v>
      </c>
    </row>
    <row r="3895" spans="1:2" x14ac:dyDescent="0.3">
      <c r="A3895" t="s">
        <v>435</v>
      </c>
      <c r="B3895" t="s">
        <v>436</v>
      </c>
    </row>
    <row r="3896" spans="1:2" x14ac:dyDescent="0.3">
      <c r="A3896" t="s">
        <v>3</v>
      </c>
      <c r="B3896" t="s">
        <v>6</v>
      </c>
    </row>
    <row r="3897" spans="1:2" x14ac:dyDescent="0.3">
      <c r="A3897">
        <v>1</v>
      </c>
      <c r="B3897">
        <v>400</v>
      </c>
    </row>
    <row r="3898" spans="1:2" x14ac:dyDescent="0.3">
      <c r="A3898">
        <v>2</v>
      </c>
      <c r="B3898">
        <v>450</v>
      </c>
    </row>
    <row r="3899" spans="1:2" x14ac:dyDescent="0.3">
      <c r="A3899">
        <v>3</v>
      </c>
      <c r="B3899">
        <v>700</v>
      </c>
    </row>
    <row r="3900" spans="1:2" x14ac:dyDescent="0.3">
      <c r="A3900">
        <v>4</v>
      </c>
      <c r="B3900">
        <v>1000</v>
      </c>
    </row>
    <row r="3901" spans="1:2" x14ac:dyDescent="0.3">
      <c r="A3901">
        <v>5</v>
      </c>
      <c r="B3901">
        <v>1500</v>
      </c>
    </row>
    <row r="3902" spans="1:2" x14ac:dyDescent="0.3">
      <c r="A3902">
        <v>6</v>
      </c>
      <c r="B3902">
        <v>2000</v>
      </c>
    </row>
    <row r="3903" spans="1:2" x14ac:dyDescent="0.3">
      <c r="A3903">
        <v>7</v>
      </c>
      <c r="B3903">
        <v>2500</v>
      </c>
    </row>
    <row r="3904" spans="1:2" x14ac:dyDescent="0.3">
      <c r="A3904">
        <v>8</v>
      </c>
      <c r="B3904">
        <v>3000</v>
      </c>
    </row>
    <row r="3905" spans="1:2" x14ac:dyDescent="0.3">
      <c r="A3905">
        <v>9</v>
      </c>
      <c r="B3905">
        <v>3500</v>
      </c>
    </row>
    <row r="3906" spans="1:2" x14ac:dyDescent="0.3">
      <c r="A3906">
        <v>10</v>
      </c>
      <c r="B3906">
        <v>4000</v>
      </c>
    </row>
    <row r="3908" spans="1:2" x14ac:dyDescent="0.3">
      <c r="A3908" t="s">
        <v>437</v>
      </c>
      <c r="B3908" t="s">
        <v>438</v>
      </c>
    </row>
    <row r="3909" spans="1:2" x14ac:dyDescent="0.3">
      <c r="A3909" t="s">
        <v>22</v>
      </c>
      <c r="B3909" t="s">
        <v>430</v>
      </c>
    </row>
    <row r="3910" spans="1:2" x14ac:dyDescent="0.3">
      <c r="A3910">
        <v>400</v>
      </c>
      <c r="B3910">
        <v>0.22008800000000001</v>
      </c>
    </row>
    <row r="3911" spans="1:2" x14ac:dyDescent="0.3">
      <c r="A3911">
        <v>450</v>
      </c>
      <c r="B3911">
        <v>0.22008800000000001</v>
      </c>
    </row>
    <row r="3912" spans="1:2" x14ac:dyDescent="0.3">
      <c r="A3912">
        <v>700</v>
      </c>
      <c r="B3912">
        <v>2.0000680000000002</v>
      </c>
    </row>
    <row r="3913" spans="1:2" x14ac:dyDescent="0.3">
      <c r="A3913">
        <v>1000</v>
      </c>
      <c r="B3913">
        <v>0.260104</v>
      </c>
    </row>
    <row r="3914" spans="1:2" x14ac:dyDescent="0.3">
      <c r="A3914">
        <v>1500</v>
      </c>
      <c r="B3914">
        <v>0.31695600000000002</v>
      </c>
    </row>
    <row r="3915" spans="1:2" x14ac:dyDescent="0.3">
      <c r="A3915">
        <v>2000</v>
      </c>
      <c r="B3915">
        <v>0.35697200000000001</v>
      </c>
    </row>
    <row r="3916" spans="1:2" x14ac:dyDescent="0.3">
      <c r="A3916">
        <v>2500</v>
      </c>
      <c r="B3916">
        <v>0.37697999999999998</v>
      </c>
    </row>
    <row r="3917" spans="1:2" x14ac:dyDescent="0.3">
      <c r="A3917">
        <v>3000</v>
      </c>
      <c r="B3917">
        <v>0.38698399999999999</v>
      </c>
    </row>
    <row r="3918" spans="1:2" x14ac:dyDescent="0.3">
      <c r="A3918">
        <v>3500</v>
      </c>
      <c r="B3918">
        <v>0.44700800000000002</v>
      </c>
    </row>
    <row r="3919" spans="1:2" x14ac:dyDescent="0.3">
      <c r="A3919">
        <v>4000</v>
      </c>
      <c r="B3919">
        <v>0.44700800000000002</v>
      </c>
    </row>
    <row r="3921" spans="1:2" x14ac:dyDescent="0.3">
      <c r="A3921" t="s">
        <v>439</v>
      </c>
      <c r="B3921" t="s">
        <v>440</v>
      </c>
    </row>
    <row r="3922" spans="1:2" x14ac:dyDescent="0.3">
      <c r="A3922" t="s">
        <v>3</v>
      </c>
      <c r="B3922" t="s">
        <v>6</v>
      </c>
    </row>
    <row r="3923" spans="1:2" x14ac:dyDescent="0.3">
      <c r="A3923">
        <v>1</v>
      </c>
      <c r="B3923">
        <v>400</v>
      </c>
    </row>
    <row r="3924" spans="1:2" x14ac:dyDescent="0.3">
      <c r="A3924">
        <v>2</v>
      </c>
      <c r="B3924">
        <v>450</v>
      </c>
    </row>
    <row r="3925" spans="1:2" x14ac:dyDescent="0.3">
      <c r="A3925">
        <v>3</v>
      </c>
      <c r="B3925">
        <v>650</v>
      </c>
    </row>
    <row r="3926" spans="1:2" x14ac:dyDescent="0.3">
      <c r="A3926">
        <v>4</v>
      </c>
      <c r="B3926">
        <v>1000</v>
      </c>
    </row>
    <row r="3927" spans="1:2" x14ac:dyDescent="0.3">
      <c r="A3927">
        <v>5</v>
      </c>
      <c r="B3927">
        <v>1500</v>
      </c>
    </row>
    <row r="3928" spans="1:2" x14ac:dyDescent="0.3">
      <c r="A3928">
        <v>6</v>
      </c>
      <c r="B3928">
        <v>2000</v>
      </c>
    </row>
    <row r="3929" spans="1:2" x14ac:dyDescent="0.3">
      <c r="A3929">
        <v>7</v>
      </c>
      <c r="B3929">
        <v>2500</v>
      </c>
    </row>
    <row r="3930" spans="1:2" x14ac:dyDescent="0.3">
      <c r="A3930">
        <v>8</v>
      </c>
      <c r="B3930">
        <v>3000</v>
      </c>
    </row>
    <row r="3931" spans="1:2" x14ac:dyDescent="0.3">
      <c r="A3931">
        <v>9</v>
      </c>
      <c r="B3931">
        <v>3500</v>
      </c>
    </row>
    <row r="3932" spans="1:2" x14ac:dyDescent="0.3">
      <c r="A3932">
        <v>10</v>
      </c>
      <c r="B3932">
        <v>4000</v>
      </c>
    </row>
    <row r="3934" spans="1:2" x14ac:dyDescent="0.3">
      <c r="A3934" t="s">
        <v>441</v>
      </c>
      <c r="B3934" t="s">
        <v>442</v>
      </c>
    </row>
    <row r="3935" spans="1:2" x14ac:dyDescent="0.3">
      <c r="A3935" t="s">
        <v>22</v>
      </c>
      <c r="B3935" t="s">
        <v>430</v>
      </c>
    </row>
    <row r="3936" spans="1:2" x14ac:dyDescent="0.3">
      <c r="A3936">
        <v>400</v>
      </c>
      <c r="B3936">
        <v>0.22106400000000001</v>
      </c>
    </row>
    <row r="3937" spans="1:2" x14ac:dyDescent="0.3">
      <c r="A3937">
        <v>450</v>
      </c>
      <c r="B3937">
        <v>0.22106400000000001</v>
      </c>
    </row>
    <row r="3938" spans="1:2" x14ac:dyDescent="0.3">
      <c r="A3938">
        <v>650</v>
      </c>
      <c r="B3938">
        <v>0.22106400000000001</v>
      </c>
    </row>
    <row r="3939" spans="1:2" x14ac:dyDescent="0.3">
      <c r="A3939">
        <v>1000</v>
      </c>
      <c r="B3939">
        <v>0.34306399999999998</v>
      </c>
    </row>
    <row r="3940" spans="1:2" x14ac:dyDescent="0.3">
      <c r="A3940">
        <v>1500</v>
      </c>
      <c r="B3940">
        <v>0.49702800000000003</v>
      </c>
    </row>
    <row r="3941" spans="1:2" x14ac:dyDescent="0.3">
      <c r="A3941">
        <v>2000</v>
      </c>
      <c r="B3941">
        <v>0.61609999999999998</v>
      </c>
    </row>
    <row r="3942" spans="1:2" x14ac:dyDescent="0.3">
      <c r="A3942">
        <v>2500</v>
      </c>
      <c r="B3942">
        <v>0.68588400000000005</v>
      </c>
    </row>
    <row r="3943" spans="1:2" x14ac:dyDescent="0.3">
      <c r="A3943">
        <v>3000</v>
      </c>
      <c r="B3943">
        <v>0.71711599999999998</v>
      </c>
    </row>
    <row r="3944" spans="1:2" x14ac:dyDescent="0.3">
      <c r="A3944">
        <v>3500</v>
      </c>
      <c r="B3944">
        <v>0.95404</v>
      </c>
    </row>
    <row r="3945" spans="1:2" x14ac:dyDescent="0.3">
      <c r="A3945">
        <v>4000</v>
      </c>
      <c r="B3945">
        <v>0.95404</v>
      </c>
    </row>
    <row r="3947" spans="1:2" x14ac:dyDescent="0.3">
      <c r="A3947" t="s">
        <v>443</v>
      </c>
      <c r="B3947" t="s">
        <v>444</v>
      </c>
    </row>
    <row r="3948" spans="1:2" x14ac:dyDescent="0.3">
      <c r="A3948" t="s">
        <v>3</v>
      </c>
      <c r="B3948" t="s">
        <v>6</v>
      </c>
    </row>
    <row r="3949" spans="1:2" x14ac:dyDescent="0.3">
      <c r="A3949">
        <v>1</v>
      </c>
      <c r="B3949">
        <v>400</v>
      </c>
    </row>
    <row r="3950" spans="1:2" x14ac:dyDescent="0.3">
      <c r="A3950">
        <v>2</v>
      </c>
      <c r="B3950">
        <v>450</v>
      </c>
    </row>
    <row r="3951" spans="1:2" x14ac:dyDescent="0.3">
      <c r="A3951">
        <v>3</v>
      </c>
      <c r="B3951">
        <v>650</v>
      </c>
    </row>
    <row r="3952" spans="1:2" x14ac:dyDescent="0.3">
      <c r="A3952">
        <v>4</v>
      </c>
      <c r="B3952">
        <v>1000</v>
      </c>
    </row>
    <row r="3953" spans="1:2" x14ac:dyDescent="0.3">
      <c r="A3953">
        <v>5</v>
      </c>
      <c r="B3953">
        <v>1500</v>
      </c>
    </row>
    <row r="3954" spans="1:2" x14ac:dyDescent="0.3">
      <c r="A3954">
        <v>6</v>
      </c>
      <c r="B3954">
        <v>2000</v>
      </c>
    </row>
    <row r="3955" spans="1:2" x14ac:dyDescent="0.3">
      <c r="A3955">
        <v>7</v>
      </c>
      <c r="B3955">
        <v>2500</v>
      </c>
    </row>
    <row r="3956" spans="1:2" x14ac:dyDescent="0.3">
      <c r="A3956">
        <v>8</v>
      </c>
      <c r="B3956">
        <v>3000</v>
      </c>
    </row>
    <row r="3957" spans="1:2" x14ac:dyDescent="0.3">
      <c r="A3957">
        <v>9</v>
      </c>
      <c r="B3957">
        <v>3500</v>
      </c>
    </row>
    <row r="3958" spans="1:2" x14ac:dyDescent="0.3">
      <c r="A3958">
        <v>10</v>
      </c>
      <c r="B3958">
        <v>4000</v>
      </c>
    </row>
    <row r="3960" spans="1:2" x14ac:dyDescent="0.3">
      <c r="A3960" t="s">
        <v>445</v>
      </c>
      <c r="B3960" t="s">
        <v>446</v>
      </c>
    </row>
    <row r="3961" spans="1:2" x14ac:dyDescent="0.3">
      <c r="A3961" t="s">
        <v>22</v>
      </c>
      <c r="B3961" t="s">
        <v>430</v>
      </c>
    </row>
    <row r="3962" spans="1:2" x14ac:dyDescent="0.3">
      <c r="A3962">
        <v>400</v>
      </c>
      <c r="B3962">
        <v>0.20008000000000001</v>
      </c>
    </row>
    <row r="3963" spans="1:2" x14ac:dyDescent="0.3">
      <c r="A3963">
        <v>450</v>
      </c>
      <c r="B3963">
        <v>0.20008000000000001</v>
      </c>
    </row>
    <row r="3964" spans="1:2" x14ac:dyDescent="0.3">
      <c r="A3964">
        <v>650</v>
      </c>
      <c r="B3964">
        <v>0.10004</v>
      </c>
    </row>
    <row r="3965" spans="1:2" x14ac:dyDescent="0.3">
      <c r="A3965">
        <v>1000</v>
      </c>
      <c r="B3965">
        <v>0.15006</v>
      </c>
    </row>
    <row r="3966" spans="1:2" x14ac:dyDescent="0.3">
      <c r="A3966">
        <v>1500</v>
      </c>
      <c r="B3966">
        <v>0.25009999999999999</v>
      </c>
    </row>
    <row r="3967" spans="1:2" x14ac:dyDescent="0.3">
      <c r="A3967">
        <v>2000</v>
      </c>
      <c r="B3967">
        <v>0.30012</v>
      </c>
    </row>
    <row r="3968" spans="1:2" x14ac:dyDescent="0.3">
      <c r="A3968">
        <v>2500</v>
      </c>
      <c r="B3968">
        <v>0.34989599999999998</v>
      </c>
    </row>
    <row r="3969" spans="1:2" x14ac:dyDescent="0.3">
      <c r="A3969">
        <v>3000</v>
      </c>
      <c r="B3969">
        <v>0.3599</v>
      </c>
    </row>
    <row r="3970" spans="1:2" x14ac:dyDescent="0.3">
      <c r="A3970">
        <v>3500</v>
      </c>
      <c r="B3970">
        <v>0.47994799999999999</v>
      </c>
    </row>
    <row r="3971" spans="1:2" x14ac:dyDescent="0.3">
      <c r="A3971">
        <v>4000</v>
      </c>
      <c r="B3971">
        <v>0.47994799999999999</v>
      </c>
    </row>
    <row r="3973" spans="1:2" x14ac:dyDescent="0.3">
      <c r="A3973" t="s">
        <v>447</v>
      </c>
      <c r="B3973" t="s">
        <v>448</v>
      </c>
    </row>
    <row r="3974" spans="1:2" x14ac:dyDescent="0.3">
      <c r="A3974" t="s">
        <v>3</v>
      </c>
      <c r="B3974" t="s">
        <v>6</v>
      </c>
    </row>
    <row r="3975" spans="1:2" x14ac:dyDescent="0.3">
      <c r="A3975">
        <v>1</v>
      </c>
      <c r="B3975">
        <v>400</v>
      </c>
    </row>
    <row r="3976" spans="1:2" x14ac:dyDescent="0.3">
      <c r="A3976">
        <v>2</v>
      </c>
      <c r="B3976">
        <v>450</v>
      </c>
    </row>
    <row r="3977" spans="1:2" x14ac:dyDescent="0.3">
      <c r="A3977">
        <v>3</v>
      </c>
      <c r="B3977">
        <v>650</v>
      </c>
    </row>
    <row r="3978" spans="1:2" x14ac:dyDescent="0.3">
      <c r="A3978">
        <v>4</v>
      </c>
      <c r="B3978">
        <v>1000</v>
      </c>
    </row>
    <row r="3979" spans="1:2" x14ac:dyDescent="0.3">
      <c r="A3979">
        <v>5</v>
      </c>
      <c r="B3979">
        <v>1500</v>
      </c>
    </row>
    <row r="3980" spans="1:2" x14ac:dyDescent="0.3">
      <c r="A3980">
        <v>6</v>
      </c>
      <c r="B3980">
        <v>2000</v>
      </c>
    </row>
    <row r="3981" spans="1:2" x14ac:dyDescent="0.3">
      <c r="A3981">
        <v>7</v>
      </c>
      <c r="B3981">
        <v>2500</v>
      </c>
    </row>
    <row r="3982" spans="1:2" x14ac:dyDescent="0.3">
      <c r="A3982">
        <v>8</v>
      </c>
      <c r="B3982">
        <v>3000</v>
      </c>
    </row>
    <row r="3983" spans="1:2" x14ac:dyDescent="0.3">
      <c r="A3983">
        <v>9</v>
      </c>
      <c r="B3983">
        <v>3500</v>
      </c>
    </row>
    <row r="3984" spans="1:2" x14ac:dyDescent="0.3">
      <c r="A3984">
        <v>10</v>
      </c>
      <c r="B3984">
        <v>4000</v>
      </c>
    </row>
    <row r="3986" spans="1:2" x14ac:dyDescent="0.3">
      <c r="A3986" t="s">
        <v>449</v>
      </c>
      <c r="B3986" t="s">
        <v>450</v>
      </c>
    </row>
    <row r="3987" spans="1:2" x14ac:dyDescent="0.3">
      <c r="A3987" t="s">
        <v>22</v>
      </c>
      <c r="B3987" t="s">
        <v>430</v>
      </c>
    </row>
    <row r="3988" spans="1:2" x14ac:dyDescent="0.3">
      <c r="A3988">
        <v>400</v>
      </c>
      <c r="B3988">
        <v>0.22106400000000001</v>
      </c>
    </row>
    <row r="3989" spans="1:2" x14ac:dyDescent="0.3">
      <c r="A3989">
        <v>450</v>
      </c>
      <c r="B3989">
        <v>0.22106400000000001</v>
      </c>
    </row>
    <row r="3990" spans="1:2" x14ac:dyDescent="0.3">
      <c r="A3990">
        <v>650</v>
      </c>
      <c r="B3990">
        <v>0.110044</v>
      </c>
    </row>
    <row r="3991" spans="1:2" x14ac:dyDescent="0.3">
      <c r="A3991">
        <v>1000</v>
      </c>
      <c r="B3991">
        <v>0.170068</v>
      </c>
    </row>
    <row r="3992" spans="1:2" x14ac:dyDescent="0.3">
      <c r="A3992">
        <v>1500</v>
      </c>
      <c r="B3992">
        <v>0.25009999999999999</v>
      </c>
    </row>
    <row r="3993" spans="1:2" x14ac:dyDescent="0.3">
      <c r="A3993">
        <v>2000</v>
      </c>
      <c r="B3993">
        <v>0.30987999999999999</v>
      </c>
    </row>
    <row r="3994" spans="1:2" x14ac:dyDescent="0.3">
      <c r="A3994">
        <v>2500</v>
      </c>
      <c r="B3994">
        <v>0.33989200000000003</v>
      </c>
    </row>
    <row r="3995" spans="1:2" x14ac:dyDescent="0.3">
      <c r="A3995">
        <v>3000</v>
      </c>
      <c r="B3995">
        <v>0.3599</v>
      </c>
    </row>
    <row r="3996" spans="1:2" x14ac:dyDescent="0.3">
      <c r="A3996">
        <v>3500</v>
      </c>
      <c r="B3996">
        <v>0.46994399999999997</v>
      </c>
    </row>
    <row r="3997" spans="1:2" x14ac:dyDescent="0.3">
      <c r="A3997">
        <v>4000</v>
      </c>
      <c r="B3997">
        <v>0.46994399999999997</v>
      </c>
    </row>
    <row r="3999" spans="1:2" x14ac:dyDescent="0.3">
      <c r="A3999" t="s">
        <v>451</v>
      </c>
      <c r="B3999" t="s">
        <v>452</v>
      </c>
    </row>
    <row r="4000" spans="1:2" x14ac:dyDescent="0.3">
      <c r="A4000" t="s">
        <v>3</v>
      </c>
      <c r="B4000" t="s">
        <v>6</v>
      </c>
    </row>
    <row r="4001" spans="1:2" x14ac:dyDescent="0.3">
      <c r="A4001">
        <v>1</v>
      </c>
      <c r="B4001">
        <v>400</v>
      </c>
    </row>
    <row r="4002" spans="1:2" x14ac:dyDescent="0.3">
      <c r="A4002">
        <v>2</v>
      </c>
      <c r="B4002">
        <v>450</v>
      </c>
    </row>
    <row r="4003" spans="1:2" x14ac:dyDescent="0.3">
      <c r="A4003">
        <v>3</v>
      </c>
      <c r="B4003">
        <v>650</v>
      </c>
    </row>
    <row r="4004" spans="1:2" x14ac:dyDescent="0.3">
      <c r="A4004">
        <v>4</v>
      </c>
      <c r="B4004">
        <v>1000</v>
      </c>
    </row>
    <row r="4005" spans="1:2" x14ac:dyDescent="0.3">
      <c r="A4005">
        <v>5</v>
      </c>
      <c r="B4005">
        <v>1500</v>
      </c>
    </row>
    <row r="4006" spans="1:2" x14ac:dyDescent="0.3">
      <c r="A4006">
        <v>6</v>
      </c>
      <c r="B4006">
        <v>2000</v>
      </c>
    </row>
    <row r="4007" spans="1:2" x14ac:dyDescent="0.3">
      <c r="A4007">
        <v>7</v>
      </c>
      <c r="B4007">
        <v>2500</v>
      </c>
    </row>
    <row r="4008" spans="1:2" x14ac:dyDescent="0.3">
      <c r="A4008">
        <v>8</v>
      </c>
      <c r="B4008">
        <v>3000</v>
      </c>
    </row>
    <row r="4009" spans="1:2" x14ac:dyDescent="0.3">
      <c r="A4009">
        <v>9</v>
      </c>
      <c r="B4009">
        <v>3500</v>
      </c>
    </row>
    <row r="4010" spans="1:2" x14ac:dyDescent="0.3">
      <c r="A4010">
        <v>10</v>
      </c>
      <c r="B4010">
        <v>4000</v>
      </c>
    </row>
    <row r="4012" spans="1:2" x14ac:dyDescent="0.3">
      <c r="A4012" t="s">
        <v>453</v>
      </c>
      <c r="B4012" t="s">
        <v>454</v>
      </c>
    </row>
    <row r="4013" spans="1:2" x14ac:dyDescent="0.3">
      <c r="A4013" t="s">
        <v>22</v>
      </c>
      <c r="B4013" t="s">
        <v>430</v>
      </c>
    </row>
    <row r="4014" spans="1:2" x14ac:dyDescent="0.3">
      <c r="A4014">
        <v>400</v>
      </c>
      <c r="B4014">
        <v>0</v>
      </c>
    </row>
    <row r="4015" spans="1:2" x14ac:dyDescent="0.3">
      <c r="A4015">
        <v>450</v>
      </c>
      <c r="B4015">
        <v>0</v>
      </c>
    </row>
    <row r="4016" spans="1:2" x14ac:dyDescent="0.3">
      <c r="A4016">
        <v>650</v>
      </c>
      <c r="B4016">
        <v>0</v>
      </c>
    </row>
    <row r="4017" spans="1:2" x14ac:dyDescent="0.3">
      <c r="A4017">
        <v>1000</v>
      </c>
      <c r="B4017">
        <v>0</v>
      </c>
    </row>
    <row r="4018" spans="1:2" x14ac:dyDescent="0.3">
      <c r="A4018">
        <v>1500</v>
      </c>
      <c r="B4018">
        <v>0</v>
      </c>
    </row>
    <row r="4019" spans="1:2" x14ac:dyDescent="0.3">
      <c r="A4019">
        <v>2000</v>
      </c>
      <c r="B4019">
        <v>0</v>
      </c>
    </row>
    <row r="4020" spans="1:2" x14ac:dyDescent="0.3">
      <c r="A4020">
        <v>2500</v>
      </c>
      <c r="B4020">
        <v>0</v>
      </c>
    </row>
    <row r="4021" spans="1:2" x14ac:dyDescent="0.3">
      <c r="A4021">
        <v>3000</v>
      </c>
      <c r="B4021">
        <v>0.49995600000000001</v>
      </c>
    </row>
    <row r="4022" spans="1:2" x14ac:dyDescent="0.3">
      <c r="A4022">
        <v>3500</v>
      </c>
      <c r="B4022">
        <v>0</v>
      </c>
    </row>
    <row r="4023" spans="1:2" x14ac:dyDescent="0.3">
      <c r="A4023">
        <v>4000</v>
      </c>
      <c r="B4023">
        <v>0</v>
      </c>
    </row>
    <row r="4025" spans="1:2" x14ac:dyDescent="0.3">
      <c r="A4025" t="s">
        <v>455</v>
      </c>
      <c r="B4025" t="s">
        <v>456</v>
      </c>
    </row>
    <row r="4026" spans="1:2" x14ac:dyDescent="0.3">
      <c r="A4026" t="s">
        <v>3</v>
      </c>
      <c r="B4026" t="s">
        <v>6</v>
      </c>
    </row>
    <row r="4027" spans="1:2" x14ac:dyDescent="0.3">
      <c r="A4027">
        <v>1</v>
      </c>
      <c r="B4027">
        <v>400</v>
      </c>
    </row>
    <row r="4028" spans="1:2" x14ac:dyDescent="0.3">
      <c r="A4028">
        <v>2</v>
      </c>
      <c r="B4028">
        <v>450</v>
      </c>
    </row>
    <row r="4029" spans="1:2" x14ac:dyDescent="0.3">
      <c r="A4029">
        <v>3</v>
      </c>
      <c r="B4029">
        <v>650</v>
      </c>
    </row>
    <row r="4030" spans="1:2" x14ac:dyDescent="0.3">
      <c r="A4030">
        <v>4</v>
      </c>
      <c r="B4030">
        <v>1000</v>
      </c>
    </row>
    <row r="4031" spans="1:2" x14ac:dyDescent="0.3">
      <c r="A4031">
        <v>5</v>
      </c>
      <c r="B4031">
        <v>1500</v>
      </c>
    </row>
    <row r="4032" spans="1:2" x14ac:dyDescent="0.3">
      <c r="A4032">
        <v>6</v>
      </c>
      <c r="B4032">
        <v>2000</v>
      </c>
    </row>
    <row r="4033" spans="1:2" x14ac:dyDescent="0.3">
      <c r="A4033">
        <v>7</v>
      </c>
      <c r="B4033">
        <v>2500</v>
      </c>
    </row>
    <row r="4034" spans="1:2" x14ac:dyDescent="0.3">
      <c r="A4034">
        <v>8</v>
      </c>
      <c r="B4034">
        <v>3000</v>
      </c>
    </row>
    <row r="4035" spans="1:2" x14ac:dyDescent="0.3">
      <c r="A4035">
        <v>9</v>
      </c>
      <c r="B4035">
        <v>3500</v>
      </c>
    </row>
    <row r="4036" spans="1:2" x14ac:dyDescent="0.3">
      <c r="A4036">
        <v>10</v>
      </c>
      <c r="B4036">
        <v>4000</v>
      </c>
    </row>
    <row r="4038" spans="1:2" x14ac:dyDescent="0.3">
      <c r="A4038" t="s">
        <v>457</v>
      </c>
      <c r="B4038" t="s">
        <v>458</v>
      </c>
    </row>
    <row r="4039" spans="1:2" x14ac:dyDescent="0.3">
      <c r="A4039" t="s">
        <v>22</v>
      </c>
      <c r="B4039" t="s">
        <v>430</v>
      </c>
    </row>
    <row r="4040" spans="1:2" x14ac:dyDescent="0.3">
      <c r="A4040">
        <v>400</v>
      </c>
      <c r="B4040">
        <v>4.0016000000000003E-2</v>
      </c>
    </row>
    <row r="4041" spans="1:2" x14ac:dyDescent="0.3">
      <c r="A4041">
        <v>450</v>
      </c>
      <c r="B4041">
        <v>4.0016000000000003E-2</v>
      </c>
    </row>
    <row r="4042" spans="1:2" x14ac:dyDescent="0.3">
      <c r="A4042">
        <v>650</v>
      </c>
      <c r="B4042">
        <v>4.0016000000000003E-2</v>
      </c>
    </row>
    <row r="4043" spans="1:2" x14ac:dyDescent="0.3">
      <c r="A4043">
        <v>1000</v>
      </c>
      <c r="B4043">
        <v>0.120048</v>
      </c>
    </row>
    <row r="4044" spans="1:2" x14ac:dyDescent="0.3">
      <c r="A4044">
        <v>1500</v>
      </c>
      <c r="B4044">
        <v>0.14591199999999999</v>
      </c>
    </row>
    <row r="4045" spans="1:2" x14ac:dyDescent="0.3">
      <c r="A4045">
        <v>2000</v>
      </c>
      <c r="B4045">
        <v>0.163968</v>
      </c>
    </row>
    <row r="4046" spans="1:2" x14ac:dyDescent="0.3">
      <c r="A4046">
        <v>2500</v>
      </c>
      <c r="B4046">
        <v>0.17299600000000001</v>
      </c>
    </row>
    <row r="4047" spans="1:2" x14ac:dyDescent="0.3">
      <c r="A4047">
        <v>3000</v>
      </c>
      <c r="B4047">
        <v>0.17812</v>
      </c>
    </row>
    <row r="4048" spans="1:2" x14ac:dyDescent="0.3">
      <c r="A4048">
        <v>3500</v>
      </c>
      <c r="B4048">
        <v>0.20496</v>
      </c>
    </row>
    <row r="4049" spans="1:2" x14ac:dyDescent="0.3">
      <c r="A4049">
        <v>4000</v>
      </c>
      <c r="B4049">
        <v>0.20496</v>
      </c>
    </row>
    <row r="4051" spans="1:2" x14ac:dyDescent="0.3">
      <c r="A4051" t="s">
        <v>459</v>
      </c>
      <c r="B4051" t="s">
        <v>460</v>
      </c>
    </row>
    <row r="4052" spans="1:2" x14ac:dyDescent="0.3">
      <c r="A4052" t="s">
        <v>3</v>
      </c>
      <c r="B4052" t="s">
        <v>6</v>
      </c>
    </row>
    <row r="4053" spans="1:2" x14ac:dyDescent="0.3">
      <c r="A4053">
        <v>1</v>
      </c>
      <c r="B4053">
        <v>400</v>
      </c>
    </row>
    <row r="4054" spans="1:2" x14ac:dyDescent="0.3">
      <c r="A4054">
        <v>2</v>
      </c>
      <c r="B4054">
        <v>450</v>
      </c>
    </row>
    <row r="4055" spans="1:2" x14ac:dyDescent="0.3">
      <c r="A4055">
        <v>3</v>
      </c>
      <c r="B4055">
        <v>650</v>
      </c>
    </row>
    <row r="4056" spans="1:2" x14ac:dyDescent="0.3">
      <c r="A4056">
        <v>4</v>
      </c>
      <c r="B4056">
        <v>1000</v>
      </c>
    </row>
    <row r="4057" spans="1:2" x14ac:dyDescent="0.3">
      <c r="A4057">
        <v>5</v>
      </c>
      <c r="B4057">
        <v>1500</v>
      </c>
    </row>
    <row r="4058" spans="1:2" x14ac:dyDescent="0.3">
      <c r="A4058">
        <v>6</v>
      </c>
      <c r="B4058">
        <v>2000</v>
      </c>
    </row>
    <row r="4059" spans="1:2" x14ac:dyDescent="0.3">
      <c r="A4059">
        <v>7</v>
      </c>
      <c r="B4059">
        <v>2500</v>
      </c>
    </row>
    <row r="4060" spans="1:2" x14ac:dyDescent="0.3">
      <c r="A4060">
        <v>8</v>
      </c>
      <c r="B4060">
        <v>3000</v>
      </c>
    </row>
    <row r="4061" spans="1:2" x14ac:dyDescent="0.3">
      <c r="A4061">
        <v>9</v>
      </c>
      <c r="B4061">
        <v>3500</v>
      </c>
    </row>
    <row r="4062" spans="1:2" x14ac:dyDescent="0.3">
      <c r="A4062">
        <v>10</v>
      </c>
      <c r="B4062">
        <v>4000</v>
      </c>
    </row>
    <row r="4064" spans="1:2" x14ac:dyDescent="0.3">
      <c r="A4064" t="s">
        <v>461</v>
      </c>
      <c r="B4064" t="s">
        <v>462</v>
      </c>
    </row>
    <row r="4065" spans="1:2" x14ac:dyDescent="0.3">
      <c r="A4065" t="s">
        <v>22</v>
      </c>
      <c r="B4065" t="s">
        <v>430</v>
      </c>
    </row>
    <row r="4066" spans="1:2" x14ac:dyDescent="0.3">
      <c r="A4066">
        <v>400</v>
      </c>
      <c r="B4066">
        <v>0.10101599999999999</v>
      </c>
    </row>
    <row r="4067" spans="1:2" x14ac:dyDescent="0.3">
      <c r="A4067">
        <v>450</v>
      </c>
      <c r="B4067">
        <v>0.10101599999999999</v>
      </c>
    </row>
    <row r="4068" spans="1:2" x14ac:dyDescent="0.3">
      <c r="A4068">
        <v>650</v>
      </c>
      <c r="B4068">
        <v>0.10101599999999999</v>
      </c>
    </row>
    <row r="4069" spans="1:2" x14ac:dyDescent="0.3">
      <c r="A4069">
        <v>1000</v>
      </c>
      <c r="B4069">
        <v>0.120048</v>
      </c>
    </row>
    <row r="4070" spans="1:2" x14ac:dyDescent="0.3">
      <c r="A4070">
        <v>1500</v>
      </c>
      <c r="B4070">
        <v>0.14591199999999999</v>
      </c>
    </row>
    <row r="4071" spans="1:2" x14ac:dyDescent="0.3">
      <c r="A4071">
        <v>2000</v>
      </c>
      <c r="B4071">
        <v>0.163968</v>
      </c>
    </row>
    <row r="4072" spans="1:2" x14ac:dyDescent="0.3">
      <c r="A4072">
        <v>2500</v>
      </c>
      <c r="B4072">
        <v>0.17299600000000001</v>
      </c>
    </row>
    <row r="4073" spans="1:2" x14ac:dyDescent="0.3">
      <c r="A4073">
        <v>3000</v>
      </c>
      <c r="B4073">
        <v>0.17812</v>
      </c>
    </row>
    <row r="4074" spans="1:2" x14ac:dyDescent="0.3">
      <c r="A4074">
        <v>3500</v>
      </c>
      <c r="B4074">
        <v>0.20496</v>
      </c>
    </row>
    <row r="4075" spans="1:2" x14ac:dyDescent="0.3">
      <c r="A4075">
        <v>4000</v>
      </c>
      <c r="B4075">
        <v>0.20496</v>
      </c>
    </row>
    <row r="4077" spans="1:2" x14ac:dyDescent="0.3">
      <c r="A4077" t="s">
        <v>463</v>
      </c>
      <c r="B4077" t="s">
        <v>464</v>
      </c>
    </row>
    <row r="4078" spans="1:2" x14ac:dyDescent="0.3">
      <c r="A4078" t="s">
        <v>3</v>
      </c>
      <c r="B4078" t="s">
        <v>6</v>
      </c>
    </row>
    <row r="4079" spans="1:2" x14ac:dyDescent="0.3">
      <c r="A4079">
        <v>1</v>
      </c>
      <c r="B4079">
        <v>400</v>
      </c>
    </row>
    <row r="4080" spans="1:2" x14ac:dyDescent="0.3">
      <c r="A4080">
        <v>2</v>
      </c>
      <c r="B4080">
        <v>450</v>
      </c>
    </row>
    <row r="4081" spans="1:2" x14ac:dyDescent="0.3">
      <c r="A4081">
        <v>3</v>
      </c>
      <c r="B4081">
        <v>650</v>
      </c>
    </row>
    <row r="4082" spans="1:2" x14ac:dyDescent="0.3">
      <c r="A4082">
        <v>4</v>
      </c>
      <c r="B4082">
        <v>1000</v>
      </c>
    </row>
    <row r="4083" spans="1:2" x14ac:dyDescent="0.3">
      <c r="A4083">
        <v>5</v>
      </c>
      <c r="B4083">
        <v>1500</v>
      </c>
    </row>
    <row r="4084" spans="1:2" x14ac:dyDescent="0.3">
      <c r="A4084">
        <v>6</v>
      </c>
      <c r="B4084">
        <v>2000</v>
      </c>
    </row>
    <row r="4085" spans="1:2" x14ac:dyDescent="0.3">
      <c r="A4085">
        <v>7</v>
      </c>
      <c r="B4085">
        <v>2500</v>
      </c>
    </row>
    <row r="4086" spans="1:2" x14ac:dyDescent="0.3">
      <c r="A4086">
        <v>8</v>
      </c>
      <c r="B4086">
        <v>3000</v>
      </c>
    </row>
    <row r="4087" spans="1:2" x14ac:dyDescent="0.3">
      <c r="A4087">
        <v>9</v>
      </c>
      <c r="B4087">
        <v>3500</v>
      </c>
    </row>
    <row r="4088" spans="1:2" x14ac:dyDescent="0.3">
      <c r="A4088">
        <v>10</v>
      </c>
      <c r="B4088">
        <v>4000</v>
      </c>
    </row>
    <row r="4090" spans="1:2" x14ac:dyDescent="0.3">
      <c r="A4090" t="s">
        <v>465</v>
      </c>
      <c r="B4090" t="s">
        <v>466</v>
      </c>
    </row>
    <row r="4091" spans="1:2" x14ac:dyDescent="0.3">
      <c r="A4091" t="s">
        <v>22</v>
      </c>
      <c r="B4091" t="s">
        <v>430</v>
      </c>
    </row>
    <row r="4092" spans="1:2" x14ac:dyDescent="0.3">
      <c r="A4092">
        <v>400</v>
      </c>
      <c r="B4092">
        <v>0.99989399999999995</v>
      </c>
    </row>
    <row r="4093" spans="1:2" x14ac:dyDescent="0.3">
      <c r="A4093">
        <v>450</v>
      </c>
      <c r="B4093">
        <v>0.99989399999999995</v>
      </c>
    </row>
    <row r="4094" spans="1:2" x14ac:dyDescent="0.3">
      <c r="A4094">
        <v>650</v>
      </c>
      <c r="B4094">
        <v>0.99989399999999995</v>
      </c>
    </row>
    <row r="4095" spans="1:2" x14ac:dyDescent="0.3">
      <c r="A4095">
        <v>1000</v>
      </c>
      <c r="B4095">
        <v>0.99989399999999995</v>
      </c>
    </row>
    <row r="4096" spans="1:2" x14ac:dyDescent="0.3">
      <c r="A4096">
        <v>1500</v>
      </c>
      <c r="B4096">
        <v>0.99989399999999995</v>
      </c>
    </row>
    <row r="4097" spans="1:2" x14ac:dyDescent="0.3">
      <c r="A4097">
        <v>2000</v>
      </c>
      <c r="B4097">
        <v>0.99989399999999995</v>
      </c>
    </row>
    <row r="4098" spans="1:2" x14ac:dyDescent="0.3">
      <c r="A4098">
        <v>2500</v>
      </c>
      <c r="B4098">
        <v>0.99989399999999995</v>
      </c>
    </row>
    <row r="4099" spans="1:2" x14ac:dyDescent="0.3">
      <c r="A4099">
        <v>3000</v>
      </c>
      <c r="B4099">
        <v>0.99989399999999995</v>
      </c>
    </row>
    <row r="4100" spans="1:2" x14ac:dyDescent="0.3">
      <c r="A4100">
        <v>3500</v>
      </c>
      <c r="B4100">
        <v>0.99989399999999995</v>
      </c>
    </row>
    <row r="4101" spans="1:2" x14ac:dyDescent="0.3">
      <c r="A4101">
        <v>4000</v>
      </c>
      <c r="B4101">
        <v>0.99989399999999995</v>
      </c>
    </row>
    <row r="4103" spans="1:2" x14ac:dyDescent="0.3">
      <c r="A4103" t="s">
        <v>467</v>
      </c>
      <c r="B4103" t="s">
        <v>468</v>
      </c>
    </row>
    <row r="4104" spans="1:2" x14ac:dyDescent="0.3">
      <c r="A4104" t="s">
        <v>3</v>
      </c>
      <c r="B4104" t="s">
        <v>6</v>
      </c>
    </row>
    <row r="4105" spans="1:2" x14ac:dyDescent="0.3">
      <c r="A4105">
        <v>1</v>
      </c>
      <c r="B4105">
        <v>600</v>
      </c>
    </row>
    <row r="4106" spans="1:2" x14ac:dyDescent="0.3">
      <c r="A4106">
        <v>2</v>
      </c>
      <c r="B4106">
        <v>1000</v>
      </c>
    </row>
    <row r="4107" spans="1:2" x14ac:dyDescent="0.3">
      <c r="A4107">
        <v>3</v>
      </c>
      <c r="B4107">
        <v>1250</v>
      </c>
    </row>
    <row r="4108" spans="1:2" x14ac:dyDescent="0.3">
      <c r="A4108">
        <v>4</v>
      </c>
      <c r="B4108">
        <v>1400</v>
      </c>
    </row>
    <row r="4109" spans="1:2" x14ac:dyDescent="0.3">
      <c r="A4109">
        <v>5</v>
      </c>
      <c r="B4109">
        <v>1600</v>
      </c>
    </row>
    <row r="4110" spans="1:2" x14ac:dyDescent="0.3">
      <c r="A4110">
        <v>6</v>
      </c>
      <c r="B4110">
        <v>1800</v>
      </c>
    </row>
    <row r="4111" spans="1:2" x14ac:dyDescent="0.3">
      <c r="A4111">
        <v>7</v>
      </c>
      <c r="B4111">
        <v>2200</v>
      </c>
    </row>
    <row r="4112" spans="1:2" x14ac:dyDescent="0.3">
      <c r="A4112">
        <v>8</v>
      </c>
      <c r="B4112">
        <v>2700</v>
      </c>
    </row>
    <row r="4113" spans="1:2" x14ac:dyDescent="0.3">
      <c r="A4113">
        <v>9</v>
      </c>
      <c r="B4113">
        <v>3000</v>
      </c>
    </row>
    <row r="4114" spans="1:2" x14ac:dyDescent="0.3">
      <c r="A4114">
        <v>10</v>
      </c>
      <c r="B4114">
        <v>3500</v>
      </c>
    </row>
    <row r="4116" spans="1:2" x14ac:dyDescent="0.3">
      <c r="A4116" t="s">
        <v>469</v>
      </c>
      <c r="B4116" t="s">
        <v>470</v>
      </c>
    </row>
    <row r="4117" spans="1:2" x14ac:dyDescent="0.3">
      <c r="A4117" t="s">
        <v>22</v>
      </c>
      <c r="B4117" t="s">
        <v>430</v>
      </c>
    </row>
    <row r="4118" spans="1:2" x14ac:dyDescent="0.3">
      <c r="A4118">
        <v>600</v>
      </c>
      <c r="B4118">
        <v>0.99989399999999995</v>
      </c>
    </row>
    <row r="4119" spans="1:2" x14ac:dyDescent="0.3">
      <c r="A4119">
        <v>1000</v>
      </c>
      <c r="B4119">
        <v>0.99989399999999995</v>
      </c>
    </row>
    <row r="4120" spans="1:2" x14ac:dyDescent="0.3">
      <c r="A4120">
        <v>1250</v>
      </c>
      <c r="B4120">
        <v>0.99989399999999995</v>
      </c>
    </row>
    <row r="4121" spans="1:2" x14ac:dyDescent="0.3">
      <c r="A4121">
        <v>1400</v>
      </c>
      <c r="B4121">
        <v>0.99989399999999995</v>
      </c>
    </row>
    <row r="4122" spans="1:2" x14ac:dyDescent="0.3">
      <c r="A4122">
        <v>1600</v>
      </c>
      <c r="B4122">
        <v>0.99989399999999995</v>
      </c>
    </row>
    <row r="4123" spans="1:2" x14ac:dyDescent="0.3">
      <c r="A4123">
        <v>1800</v>
      </c>
      <c r="B4123">
        <v>0.99989399999999995</v>
      </c>
    </row>
    <row r="4124" spans="1:2" x14ac:dyDescent="0.3">
      <c r="A4124">
        <v>2200</v>
      </c>
      <c r="B4124">
        <v>0.99989399999999995</v>
      </c>
    </row>
    <row r="4125" spans="1:2" x14ac:dyDescent="0.3">
      <c r="A4125">
        <v>2700</v>
      </c>
      <c r="B4125">
        <v>0.99989399999999995</v>
      </c>
    </row>
    <row r="4126" spans="1:2" x14ac:dyDescent="0.3">
      <c r="A4126">
        <v>3000</v>
      </c>
      <c r="B4126">
        <v>0.99989399999999995</v>
      </c>
    </row>
    <row r="4127" spans="1:2" x14ac:dyDescent="0.3">
      <c r="A4127">
        <v>3500</v>
      </c>
      <c r="B4127">
        <v>0.99989399999999995</v>
      </c>
    </row>
    <row r="4129" spans="1:4" x14ac:dyDescent="0.3">
      <c r="A4129" t="s">
        <v>471</v>
      </c>
      <c r="B4129">
        <v>0.50000100000000003</v>
      </c>
      <c r="C4129" t="s">
        <v>424</v>
      </c>
      <c r="D4129" t="s">
        <v>472</v>
      </c>
    </row>
    <row r="4131" spans="1:4" x14ac:dyDescent="0.3">
      <c r="A4131" t="s">
        <v>473</v>
      </c>
      <c r="B4131">
        <v>0.59999899999999995</v>
      </c>
      <c r="C4131" t="s">
        <v>424</v>
      </c>
      <c r="D4131" t="s">
        <v>474</v>
      </c>
    </row>
    <row r="4133" spans="1:4" x14ac:dyDescent="0.3">
      <c r="A4133" t="s">
        <v>475</v>
      </c>
      <c r="B4133">
        <v>9.9997000000000003E-2</v>
      </c>
      <c r="C4133" t="s">
        <v>424</v>
      </c>
      <c r="D4133" t="s">
        <v>476</v>
      </c>
    </row>
    <row r="4135" spans="1:4" x14ac:dyDescent="0.3">
      <c r="A4135" t="s">
        <v>477</v>
      </c>
      <c r="B4135">
        <v>-9.9551999999999996</v>
      </c>
      <c r="C4135" t="s">
        <v>381</v>
      </c>
      <c r="D4135" t="s">
        <v>478</v>
      </c>
    </row>
    <row r="4137" spans="1:4" x14ac:dyDescent="0.3">
      <c r="A4137" t="s">
        <v>479</v>
      </c>
      <c r="B4137">
        <v>10.004</v>
      </c>
      <c r="C4137" t="s">
        <v>381</v>
      </c>
      <c r="D4137" t="s">
        <v>480</v>
      </c>
    </row>
    <row r="4139" spans="1:4" x14ac:dyDescent="0.3">
      <c r="A4139" t="s">
        <v>481</v>
      </c>
      <c r="B4139">
        <v>6.5535999999999997E-2</v>
      </c>
      <c r="C4139" t="s">
        <v>424</v>
      </c>
      <c r="D4139" t="s">
        <v>482</v>
      </c>
    </row>
    <row r="4141" spans="1:4" x14ac:dyDescent="0.3">
      <c r="A4141" t="s">
        <v>483</v>
      </c>
      <c r="B4141">
        <v>6.5535999999999997E-2</v>
      </c>
      <c r="C4141" t="s">
        <v>424</v>
      </c>
      <c r="D4141" t="s">
        <v>484</v>
      </c>
    </row>
    <row r="4143" spans="1:4" x14ac:dyDescent="0.3">
      <c r="A4143" t="s">
        <v>485</v>
      </c>
      <c r="B4143">
        <v>3.9321000000000002E-2</v>
      </c>
      <c r="C4143" t="s">
        <v>424</v>
      </c>
      <c r="D4143" t="s">
        <v>486</v>
      </c>
    </row>
    <row r="4145" spans="1:4" x14ac:dyDescent="0.3">
      <c r="A4145" t="s">
        <v>487</v>
      </c>
      <c r="B4145">
        <v>-9.9551999999999996</v>
      </c>
      <c r="C4145" t="s">
        <v>381</v>
      </c>
      <c r="D4145" t="s">
        <v>488</v>
      </c>
    </row>
    <row r="4147" spans="1:4" x14ac:dyDescent="0.3">
      <c r="A4147" t="s">
        <v>489</v>
      </c>
      <c r="B4147">
        <v>10.004</v>
      </c>
      <c r="C4147" t="s">
        <v>381</v>
      </c>
      <c r="D4147" t="s">
        <v>490</v>
      </c>
    </row>
    <row r="4149" spans="1:4" x14ac:dyDescent="0.3">
      <c r="A4149" t="s">
        <v>491</v>
      </c>
      <c r="B4149">
        <v>0.50000100000000003</v>
      </c>
      <c r="C4149" t="s">
        <v>424</v>
      </c>
      <c r="D4149" t="s">
        <v>492</v>
      </c>
    </row>
    <row r="4151" spans="1:4" x14ac:dyDescent="0.3">
      <c r="A4151" t="s">
        <v>493</v>
      </c>
      <c r="B4151">
        <v>1.9999979999999999</v>
      </c>
      <c r="C4151" t="s">
        <v>424</v>
      </c>
      <c r="D4151" t="s">
        <v>494</v>
      </c>
    </row>
    <row r="4153" spans="1:4" x14ac:dyDescent="0.3">
      <c r="A4153" t="s">
        <v>495</v>
      </c>
      <c r="B4153">
        <v>1.9999979999999999</v>
      </c>
      <c r="C4153" t="s">
        <v>424</v>
      </c>
      <c r="D4153" t="s">
        <v>496</v>
      </c>
    </row>
    <row r="4155" spans="1:4" x14ac:dyDescent="0.3">
      <c r="A4155" t="s">
        <v>497</v>
      </c>
      <c r="B4155">
        <v>-9.9551999999999996</v>
      </c>
      <c r="C4155" t="s">
        <v>381</v>
      </c>
      <c r="D4155" t="s">
        <v>498</v>
      </c>
    </row>
    <row r="4157" spans="1:4" x14ac:dyDescent="0.3">
      <c r="A4157" t="s">
        <v>499</v>
      </c>
      <c r="B4157">
        <v>10.004</v>
      </c>
      <c r="C4157" t="s">
        <v>381</v>
      </c>
      <c r="D4157" t="s">
        <v>500</v>
      </c>
    </row>
    <row r="4159" spans="1:4" x14ac:dyDescent="0.3">
      <c r="A4159" t="s">
        <v>501</v>
      </c>
      <c r="B4159">
        <v>6.2463050000000004</v>
      </c>
      <c r="C4159" t="s">
        <v>424</v>
      </c>
      <c r="D4159" t="s">
        <v>502</v>
      </c>
    </row>
    <row r="4161" spans="1:4" x14ac:dyDescent="0.3">
      <c r="A4161" t="s">
        <v>503</v>
      </c>
      <c r="B4161">
        <v>-20.007999999999999</v>
      </c>
      <c r="C4161" t="s">
        <v>424</v>
      </c>
      <c r="D4161" t="s">
        <v>504</v>
      </c>
    </row>
    <row r="4163" spans="1:4" x14ac:dyDescent="0.3">
      <c r="A4163" t="s">
        <v>505</v>
      </c>
      <c r="B4163">
        <v>0</v>
      </c>
      <c r="C4163" t="s">
        <v>424</v>
      </c>
      <c r="D4163" t="s">
        <v>506</v>
      </c>
    </row>
    <row r="4165" spans="1:4" x14ac:dyDescent="0.3">
      <c r="A4165" t="s">
        <v>507</v>
      </c>
      <c r="B4165">
        <v>179.9744</v>
      </c>
      <c r="C4165" t="s">
        <v>381</v>
      </c>
      <c r="D4165" t="s">
        <v>508</v>
      </c>
    </row>
    <row r="4167" spans="1:4" x14ac:dyDescent="0.3">
      <c r="A4167" t="s">
        <v>509</v>
      </c>
      <c r="B4167">
        <v>140.00720000000001</v>
      </c>
      <c r="C4167" t="s">
        <v>381</v>
      </c>
      <c r="D4167" t="s">
        <v>510</v>
      </c>
    </row>
    <row r="4169" spans="1:4" x14ac:dyDescent="0.3">
      <c r="A4169" t="s">
        <v>511</v>
      </c>
      <c r="B4169">
        <v>3500</v>
      </c>
      <c r="C4169" t="s">
        <v>22</v>
      </c>
      <c r="D4169" t="s">
        <v>512</v>
      </c>
    </row>
    <row r="4171" spans="1:4" x14ac:dyDescent="0.3">
      <c r="A4171" t="s">
        <v>513</v>
      </c>
      <c r="B4171">
        <v>3750</v>
      </c>
      <c r="C4171" t="s">
        <v>22</v>
      </c>
      <c r="D4171" t="s">
        <v>514</v>
      </c>
    </row>
    <row r="4173" spans="1:4" x14ac:dyDescent="0.3">
      <c r="A4173" t="s">
        <v>515</v>
      </c>
      <c r="B4173">
        <v>3750</v>
      </c>
      <c r="C4173" t="s">
        <v>22</v>
      </c>
      <c r="D4173" t="s">
        <v>516</v>
      </c>
    </row>
    <row r="4175" spans="1:4" x14ac:dyDescent="0.3">
      <c r="A4175" t="s">
        <v>517</v>
      </c>
      <c r="B4175">
        <v>3750</v>
      </c>
      <c r="C4175" t="s">
        <v>22</v>
      </c>
      <c r="D4175" t="s">
        <v>518</v>
      </c>
    </row>
    <row r="4177" spans="1:4" x14ac:dyDescent="0.3">
      <c r="A4177" t="s">
        <v>519</v>
      </c>
      <c r="B4177">
        <v>3750</v>
      </c>
      <c r="C4177" t="s">
        <v>22</v>
      </c>
      <c r="D4177" t="s">
        <v>520</v>
      </c>
    </row>
    <row r="4179" spans="1:4" x14ac:dyDescent="0.3">
      <c r="A4179" t="s">
        <v>521</v>
      </c>
      <c r="B4179">
        <v>3650</v>
      </c>
      <c r="C4179" t="s">
        <v>22</v>
      </c>
      <c r="D4179" t="s">
        <v>522</v>
      </c>
    </row>
    <row r="4181" spans="1:4" x14ac:dyDescent="0.3">
      <c r="A4181" t="s">
        <v>523</v>
      </c>
      <c r="B4181">
        <v>3650</v>
      </c>
      <c r="C4181" t="s">
        <v>22</v>
      </c>
      <c r="D4181" t="s">
        <v>524</v>
      </c>
    </row>
    <row r="4183" spans="1:4" x14ac:dyDescent="0.3">
      <c r="A4183" t="s">
        <v>525</v>
      </c>
      <c r="B4183">
        <v>3650</v>
      </c>
      <c r="C4183" t="s">
        <v>22</v>
      </c>
      <c r="D4183" t="s">
        <v>526</v>
      </c>
    </row>
    <row r="4185" spans="1:4" x14ac:dyDescent="0.3">
      <c r="A4185" t="s">
        <v>527</v>
      </c>
      <c r="B4185">
        <v>4500</v>
      </c>
      <c r="C4185" t="s">
        <v>22</v>
      </c>
      <c r="D4185" t="s">
        <v>528</v>
      </c>
    </row>
    <row r="4187" spans="1:4" x14ac:dyDescent="0.3">
      <c r="A4187" t="s">
        <v>529</v>
      </c>
      <c r="B4187">
        <v>4500</v>
      </c>
      <c r="C4187" t="s">
        <v>22</v>
      </c>
      <c r="D4187" t="s">
        <v>530</v>
      </c>
    </row>
    <row r="4189" spans="1:4" x14ac:dyDescent="0.3">
      <c r="A4189" t="s">
        <v>531</v>
      </c>
      <c r="B4189">
        <v>4200</v>
      </c>
      <c r="C4189" t="s">
        <v>22</v>
      </c>
      <c r="D4189" t="s">
        <v>532</v>
      </c>
    </row>
    <row r="4191" spans="1:4" x14ac:dyDescent="0.3">
      <c r="A4191" t="s">
        <v>533</v>
      </c>
      <c r="B4191">
        <v>4200</v>
      </c>
      <c r="C4191" t="s">
        <v>22</v>
      </c>
      <c r="D4191" t="s">
        <v>534</v>
      </c>
    </row>
    <row r="4193" spans="1:4" x14ac:dyDescent="0.3">
      <c r="A4193" t="s">
        <v>535</v>
      </c>
      <c r="B4193">
        <v>5200</v>
      </c>
      <c r="C4193" t="s">
        <v>22</v>
      </c>
      <c r="D4193" t="s">
        <v>536</v>
      </c>
    </row>
    <row r="4195" spans="1:4" x14ac:dyDescent="0.3">
      <c r="A4195" t="s">
        <v>537</v>
      </c>
      <c r="B4195">
        <v>5000</v>
      </c>
      <c r="C4195" t="s">
        <v>22</v>
      </c>
      <c r="D4195" t="s">
        <v>538</v>
      </c>
    </row>
    <row r="4197" spans="1:4" x14ac:dyDescent="0.3">
      <c r="A4197" t="s">
        <v>539</v>
      </c>
      <c r="B4197">
        <v>5200</v>
      </c>
      <c r="C4197" t="s">
        <v>22</v>
      </c>
      <c r="D4197" t="s">
        <v>540</v>
      </c>
    </row>
    <row r="4199" spans="1:4" x14ac:dyDescent="0.3">
      <c r="A4199" t="s">
        <v>541</v>
      </c>
      <c r="B4199">
        <v>5400</v>
      </c>
      <c r="C4199" t="s">
        <v>22</v>
      </c>
      <c r="D4199" t="s">
        <v>542</v>
      </c>
    </row>
    <row r="4201" spans="1:4" x14ac:dyDescent="0.3">
      <c r="A4201" t="s">
        <v>543</v>
      </c>
      <c r="B4201">
        <v>850</v>
      </c>
      <c r="C4201" t="s">
        <v>22</v>
      </c>
      <c r="D4201" t="s">
        <v>544</v>
      </c>
    </row>
    <row r="4203" spans="1:4" x14ac:dyDescent="0.3">
      <c r="A4203" t="s">
        <v>545</v>
      </c>
      <c r="B4203">
        <v>3500</v>
      </c>
      <c r="C4203" t="s">
        <v>22</v>
      </c>
      <c r="D4203" t="s">
        <v>546</v>
      </c>
    </row>
    <row r="4205" spans="1:4" x14ac:dyDescent="0.3">
      <c r="A4205" t="s">
        <v>547</v>
      </c>
      <c r="B4205" t="s">
        <v>28</v>
      </c>
      <c r="D4205" t="s">
        <v>548</v>
      </c>
    </row>
    <row r="4207" spans="1:4" x14ac:dyDescent="0.3">
      <c r="A4207" t="s">
        <v>549</v>
      </c>
      <c r="B4207" t="s">
        <v>215</v>
      </c>
      <c r="D4207" t="s">
        <v>550</v>
      </c>
    </row>
    <row r="4209" spans="1:4" x14ac:dyDescent="0.3">
      <c r="A4209" t="s">
        <v>551</v>
      </c>
      <c r="B4209" t="s">
        <v>215</v>
      </c>
      <c r="D4209" t="s">
        <v>552</v>
      </c>
    </row>
    <row r="4211" spans="1:4" x14ac:dyDescent="0.3">
      <c r="A4211" t="s">
        <v>553</v>
      </c>
      <c r="B4211" t="s">
        <v>554</v>
      </c>
    </row>
    <row r="4212" spans="1:4" x14ac:dyDescent="0.3">
      <c r="A4212" t="s">
        <v>3</v>
      </c>
      <c r="B4212" t="s">
        <v>183</v>
      </c>
    </row>
    <row r="4213" spans="1:4" x14ac:dyDescent="0.3">
      <c r="A4213">
        <v>1</v>
      </c>
      <c r="B4213">
        <v>3.9978E-2</v>
      </c>
    </row>
    <row r="4214" spans="1:4" x14ac:dyDescent="0.3">
      <c r="A4214">
        <v>2</v>
      </c>
      <c r="B4214">
        <v>3.9978E-2</v>
      </c>
    </row>
    <row r="4215" spans="1:4" x14ac:dyDescent="0.3">
      <c r="A4215">
        <v>3</v>
      </c>
      <c r="B4215">
        <v>3.9978E-2</v>
      </c>
    </row>
    <row r="4216" spans="1:4" x14ac:dyDescent="0.3">
      <c r="A4216">
        <v>4</v>
      </c>
      <c r="B4216">
        <v>3.9978E-2</v>
      </c>
    </row>
    <row r="4217" spans="1:4" x14ac:dyDescent="0.3">
      <c r="A4217">
        <v>5</v>
      </c>
      <c r="B4217">
        <v>3.9978E-2</v>
      </c>
    </row>
    <row r="4218" spans="1:4" x14ac:dyDescent="0.3">
      <c r="A4218">
        <v>6</v>
      </c>
      <c r="B4218">
        <v>3.9978E-2</v>
      </c>
    </row>
    <row r="4219" spans="1:4" x14ac:dyDescent="0.3">
      <c r="A4219">
        <v>7</v>
      </c>
      <c r="B4219">
        <v>3.9978E-2</v>
      </c>
    </row>
    <row r="4220" spans="1:4" x14ac:dyDescent="0.3">
      <c r="A4220">
        <v>8</v>
      </c>
      <c r="B4220">
        <v>3.9978E-2</v>
      </c>
    </row>
    <row r="4221" spans="1:4" x14ac:dyDescent="0.3">
      <c r="A4221">
        <v>9</v>
      </c>
      <c r="B4221">
        <v>3.9978E-2</v>
      </c>
    </row>
    <row r="4222" spans="1:4" x14ac:dyDescent="0.3">
      <c r="A4222">
        <v>10</v>
      </c>
      <c r="B4222">
        <v>3.9978E-2</v>
      </c>
    </row>
    <row r="4223" spans="1:4" x14ac:dyDescent="0.3">
      <c r="A4223">
        <v>11</v>
      </c>
      <c r="B4223">
        <v>3.9978E-2</v>
      </c>
    </row>
    <row r="4224" spans="1:4" x14ac:dyDescent="0.3">
      <c r="A4224">
        <v>12</v>
      </c>
      <c r="B4224">
        <v>4.4983000000000002E-2</v>
      </c>
    </row>
    <row r="4225" spans="1:2" x14ac:dyDescent="0.3">
      <c r="A4225">
        <v>13</v>
      </c>
      <c r="B4225">
        <v>4.7974000000000003E-2</v>
      </c>
    </row>
    <row r="4226" spans="1:2" x14ac:dyDescent="0.3">
      <c r="A4226">
        <v>14</v>
      </c>
      <c r="B4226">
        <v>5.2002E-2</v>
      </c>
    </row>
    <row r="4227" spans="1:2" x14ac:dyDescent="0.3">
      <c r="A4227">
        <v>15</v>
      </c>
      <c r="B4227">
        <v>5.6030000000000003E-2</v>
      </c>
    </row>
    <row r="4228" spans="1:2" x14ac:dyDescent="0.3">
      <c r="A4228">
        <v>16</v>
      </c>
      <c r="B4228">
        <v>9.9975999999999995E-2</v>
      </c>
    </row>
    <row r="4230" spans="1:2" x14ac:dyDescent="0.3">
      <c r="A4230" t="s">
        <v>555</v>
      </c>
      <c r="B4230" t="s">
        <v>556</v>
      </c>
    </row>
    <row r="4231" spans="1:2" x14ac:dyDescent="0.3">
      <c r="A4231" t="s">
        <v>3</v>
      </c>
      <c r="B4231" t="s">
        <v>557</v>
      </c>
    </row>
    <row r="4232" spans="1:2" x14ac:dyDescent="0.3">
      <c r="A4232">
        <v>3.9980000000000002E-2</v>
      </c>
      <c r="B4232">
        <v>4</v>
      </c>
    </row>
    <row r="4233" spans="1:2" x14ac:dyDescent="0.3">
      <c r="A4233">
        <v>3.9980000000000002E-2</v>
      </c>
      <c r="B4233">
        <v>4</v>
      </c>
    </row>
    <row r="4234" spans="1:2" x14ac:dyDescent="0.3">
      <c r="A4234">
        <v>3.9980000000000002E-2</v>
      </c>
      <c r="B4234">
        <v>4</v>
      </c>
    </row>
    <row r="4235" spans="1:2" x14ac:dyDescent="0.3">
      <c r="A4235">
        <v>3.9980000000000002E-2</v>
      </c>
      <c r="B4235">
        <v>4</v>
      </c>
    </row>
    <row r="4236" spans="1:2" x14ac:dyDescent="0.3">
      <c r="A4236">
        <v>3.9980000000000002E-2</v>
      </c>
      <c r="B4236">
        <v>4</v>
      </c>
    </row>
    <row r="4237" spans="1:2" x14ac:dyDescent="0.3">
      <c r="A4237">
        <v>3.9980000000000002E-2</v>
      </c>
      <c r="B4237">
        <v>4</v>
      </c>
    </row>
    <row r="4238" spans="1:2" x14ac:dyDescent="0.3">
      <c r="A4238">
        <v>3.9980000000000002E-2</v>
      </c>
      <c r="B4238">
        <v>4</v>
      </c>
    </row>
    <row r="4239" spans="1:2" x14ac:dyDescent="0.3">
      <c r="A4239">
        <v>3.9980000000000002E-2</v>
      </c>
      <c r="B4239">
        <v>4</v>
      </c>
    </row>
    <row r="4240" spans="1:2" x14ac:dyDescent="0.3">
      <c r="A4240">
        <v>3.9980000000000002E-2</v>
      </c>
      <c r="B4240">
        <v>4</v>
      </c>
    </row>
    <row r="4241" spans="1:2" x14ac:dyDescent="0.3">
      <c r="A4241">
        <v>3.9980000000000002E-2</v>
      </c>
      <c r="B4241">
        <v>4</v>
      </c>
    </row>
    <row r="4242" spans="1:2" x14ac:dyDescent="0.3">
      <c r="A4242">
        <v>3.9980000000000002E-2</v>
      </c>
      <c r="B4242">
        <v>4</v>
      </c>
    </row>
    <row r="4243" spans="1:2" x14ac:dyDescent="0.3">
      <c r="A4243">
        <v>4.4979999999999999E-2</v>
      </c>
      <c r="B4243">
        <v>4</v>
      </c>
    </row>
    <row r="4244" spans="1:2" x14ac:dyDescent="0.3">
      <c r="A4244">
        <v>4.7969999999999999E-2</v>
      </c>
      <c r="B4244">
        <v>3</v>
      </c>
    </row>
    <row r="4245" spans="1:2" x14ac:dyDescent="0.3">
      <c r="A4245">
        <v>5.1999999999999998E-2</v>
      </c>
      <c r="B4245">
        <v>2</v>
      </c>
    </row>
    <row r="4246" spans="1:2" x14ac:dyDescent="0.3">
      <c r="A4246">
        <v>5.6030000000000003E-2</v>
      </c>
      <c r="B4246">
        <v>1</v>
      </c>
    </row>
    <row r="4247" spans="1:2" x14ac:dyDescent="0.3">
      <c r="A4247">
        <v>9.9979999999999999E-2</v>
      </c>
      <c r="B4247">
        <v>1</v>
      </c>
    </row>
    <row r="4249" spans="1:2" x14ac:dyDescent="0.3">
      <c r="A4249" t="s">
        <v>558</v>
      </c>
      <c r="B4249" t="s">
        <v>559</v>
      </c>
    </row>
    <row r="4250" spans="1:2" x14ac:dyDescent="0.3">
      <c r="A4250" t="s">
        <v>3</v>
      </c>
      <c r="B4250" t="s">
        <v>6</v>
      </c>
    </row>
    <row r="4251" spans="1:2" x14ac:dyDescent="0.3">
      <c r="A4251">
        <v>1</v>
      </c>
      <c r="B4251">
        <v>800</v>
      </c>
    </row>
    <row r="4252" spans="1:2" x14ac:dyDescent="0.3">
      <c r="A4252">
        <v>2</v>
      </c>
      <c r="B4252">
        <v>1000</v>
      </c>
    </row>
    <row r="4253" spans="1:2" x14ac:dyDescent="0.3">
      <c r="A4253">
        <v>3</v>
      </c>
      <c r="B4253">
        <v>1200</v>
      </c>
    </row>
    <row r="4254" spans="1:2" x14ac:dyDescent="0.3">
      <c r="A4254">
        <v>4</v>
      </c>
      <c r="B4254">
        <v>1400</v>
      </c>
    </row>
    <row r="4255" spans="1:2" x14ac:dyDescent="0.3">
      <c r="A4255">
        <v>5</v>
      </c>
      <c r="B4255">
        <v>1600</v>
      </c>
    </row>
    <row r="4256" spans="1:2" x14ac:dyDescent="0.3">
      <c r="A4256">
        <v>6</v>
      </c>
      <c r="B4256">
        <v>1800</v>
      </c>
    </row>
    <row r="4257" spans="1:2" x14ac:dyDescent="0.3">
      <c r="A4257">
        <v>7</v>
      </c>
      <c r="B4257">
        <v>2000</v>
      </c>
    </row>
    <row r="4258" spans="1:2" x14ac:dyDescent="0.3">
      <c r="A4258">
        <v>8</v>
      </c>
      <c r="B4258">
        <v>2200</v>
      </c>
    </row>
    <row r="4259" spans="1:2" x14ac:dyDescent="0.3">
      <c r="A4259">
        <v>9</v>
      </c>
      <c r="B4259">
        <v>2400</v>
      </c>
    </row>
    <row r="4260" spans="1:2" x14ac:dyDescent="0.3">
      <c r="A4260">
        <v>10</v>
      </c>
      <c r="B4260">
        <v>2600</v>
      </c>
    </row>
    <row r="4261" spans="1:2" x14ac:dyDescent="0.3">
      <c r="A4261">
        <v>11</v>
      </c>
      <c r="B4261">
        <v>2700</v>
      </c>
    </row>
    <row r="4262" spans="1:2" x14ac:dyDescent="0.3">
      <c r="A4262">
        <v>12</v>
      </c>
      <c r="B4262">
        <v>2800</v>
      </c>
    </row>
    <row r="4263" spans="1:2" x14ac:dyDescent="0.3">
      <c r="A4263">
        <v>13</v>
      </c>
      <c r="B4263">
        <v>2900</v>
      </c>
    </row>
    <row r="4264" spans="1:2" x14ac:dyDescent="0.3">
      <c r="A4264">
        <v>14</v>
      </c>
      <c r="B4264">
        <v>3000</v>
      </c>
    </row>
    <row r="4265" spans="1:2" x14ac:dyDescent="0.3">
      <c r="A4265">
        <v>15</v>
      </c>
      <c r="B4265">
        <v>3200</v>
      </c>
    </row>
    <row r="4266" spans="1:2" x14ac:dyDescent="0.3">
      <c r="A4266">
        <v>16</v>
      </c>
      <c r="B4266">
        <v>3500</v>
      </c>
    </row>
    <row r="4268" spans="1:2" x14ac:dyDescent="0.3">
      <c r="A4268" t="s">
        <v>560</v>
      </c>
      <c r="B4268" t="s">
        <v>561</v>
      </c>
    </row>
    <row r="4269" spans="1:2" x14ac:dyDescent="0.3">
      <c r="A4269" t="s">
        <v>3</v>
      </c>
      <c r="B4269" t="s">
        <v>183</v>
      </c>
    </row>
    <row r="4270" spans="1:2" x14ac:dyDescent="0.3">
      <c r="A4270">
        <v>1</v>
      </c>
      <c r="B4270">
        <v>4.4983000000000002E-2</v>
      </c>
    </row>
    <row r="4271" spans="1:2" x14ac:dyDescent="0.3">
      <c r="A4271">
        <v>2</v>
      </c>
      <c r="B4271">
        <v>4.7974000000000003E-2</v>
      </c>
    </row>
    <row r="4272" spans="1:2" x14ac:dyDescent="0.3">
      <c r="A4272">
        <v>3</v>
      </c>
      <c r="B4272">
        <v>5.2002E-2</v>
      </c>
    </row>
    <row r="4273" spans="1:2" x14ac:dyDescent="0.3">
      <c r="A4273">
        <v>4</v>
      </c>
      <c r="B4273">
        <v>5.7007000000000002E-2</v>
      </c>
    </row>
    <row r="4274" spans="1:2" x14ac:dyDescent="0.3">
      <c r="A4274">
        <v>5</v>
      </c>
      <c r="B4274">
        <v>5.9020999999999997E-2</v>
      </c>
    </row>
    <row r="4275" spans="1:2" x14ac:dyDescent="0.3">
      <c r="A4275">
        <v>6</v>
      </c>
      <c r="B4275">
        <v>6.2011999999999998E-2</v>
      </c>
    </row>
    <row r="4276" spans="1:2" x14ac:dyDescent="0.3">
      <c r="A4276">
        <v>7</v>
      </c>
      <c r="B4276">
        <v>9.9975999999999995E-2</v>
      </c>
    </row>
    <row r="4277" spans="1:2" x14ac:dyDescent="0.3">
      <c r="A4277">
        <v>8</v>
      </c>
      <c r="B4277">
        <v>9.9975999999999995E-2</v>
      </c>
    </row>
    <row r="4278" spans="1:2" x14ac:dyDescent="0.3">
      <c r="A4278">
        <v>9</v>
      </c>
      <c r="B4278">
        <v>9.9975999999999995E-2</v>
      </c>
    </row>
    <row r="4279" spans="1:2" x14ac:dyDescent="0.3">
      <c r="A4279">
        <v>10</v>
      </c>
      <c r="B4279">
        <v>9.9975999999999995E-2</v>
      </c>
    </row>
    <row r="4280" spans="1:2" x14ac:dyDescent="0.3">
      <c r="A4280">
        <v>11</v>
      </c>
      <c r="B4280">
        <v>9.9975999999999995E-2</v>
      </c>
    </row>
    <row r="4281" spans="1:2" x14ac:dyDescent="0.3">
      <c r="A4281">
        <v>12</v>
      </c>
      <c r="B4281">
        <v>9.9975999999999995E-2</v>
      </c>
    </row>
    <row r="4282" spans="1:2" x14ac:dyDescent="0.3">
      <c r="A4282">
        <v>13</v>
      </c>
      <c r="B4282">
        <v>9.9975999999999995E-2</v>
      </c>
    </row>
    <row r="4283" spans="1:2" x14ac:dyDescent="0.3">
      <c r="A4283">
        <v>14</v>
      </c>
      <c r="B4283">
        <v>9.9975999999999995E-2</v>
      </c>
    </row>
    <row r="4284" spans="1:2" x14ac:dyDescent="0.3">
      <c r="A4284">
        <v>15</v>
      </c>
      <c r="B4284">
        <v>9.9975999999999995E-2</v>
      </c>
    </row>
    <row r="4285" spans="1:2" x14ac:dyDescent="0.3">
      <c r="A4285">
        <v>16</v>
      </c>
      <c r="B4285">
        <v>9.9975999999999995E-2</v>
      </c>
    </row>
    <row r="4287" spans="1:2" x14ac:dyDescent="0.3">
      <c r="A4287" t="s">
        <v>562</v>
      </c>
      <c r="B4287" t="s">
        <v>563</v>
      </c>
    </row>
    <row r="4288" spans="1:2" x14ac:dyDescent="0.3">
      <c r="B4288" t="s">
        <v>3</v>
      </c>
    </row>
    <row r="4289" spans="1:17" x14ac:dyDescent="0.3">
      <c r="A4289" t="s">
        <v>22</v>
      </c>
      <c r="B4289">
        <v>4.4979999999999999E-2</v>
      </c>
      <c r="C4289">
        <v>4.7969999999999999E-2</v>
      </c>
      <c r="D4289">
        <v>5.1999999999999998E-2</v>
      </c>
      <c r="E4289">
        <v>5.7009999999999998E-2</v>
      </c>
      <c r="F4289">
        <v>5.9020000000000003E-2</v>
      </c>
      <c r="G4289">
        <v>6.2010000000000003E-2</v>
      </c>
      <c r="H4289">
        <v>9.9979999999999999E-2</v>
      </c>
      <c r="I4289">
        <v>9.9979999999999999E-2</v>
      </c>
      <c r="J4289">
        <v>9.9979999999999999E-2</v>
      </c>
      <c r="K4289">
        <v>9.9979999999999999E-2</v>
      </c>
      <c r="L4289">
        <v>9.9979999999999999E-2</v>
      </c>
      <c r="M4289">
        <v>9.9979999999999999E-2</v>
      </c>
      <c r="N4289">
        <v>9.9979999999999999E-2</v>
      </c>
      <c r="O4289">
        <v>9.9979999999999999E-2</v>
      </c>
      <c r="P4289">
        <v>9.9979999999999999E-2</v>
      </c>
      <c r="Q4289">
        <v>9.9979999999999999E-2</v>
      </c>
    </row>
    <row r="4290" spans="1:17" x14ac:dyDescent="0.3">
      <c r="A4290">
        <v>800</v>
      </c>
      <c r="B4290">
        <v>188.99682100000001</v>
      </c>
      <c r="C4290">
        <v>188.99682100000001</v>
      </c>
      <c r="D4290">
        <v>188.99682100000001</v>
      </c>
      <c r="E4290">
        <v>188.99682100000001</v>
      </c>
      <c r="F4290">
        <v>188.99682100000001</v>
      </c>
      <c r="G4290">
        <v>188.99682100000001</v>
      </c>
      <c r="H4290">
        <v>566.99046199999998</v>
      </c>
      <c r="I4290">
        <v>566.99046199999998</v>
      </c>
      <c r="J4290">
        <v>566.99046199999998</v>
      </c>
      <c r="K4290">
        <v>566.99046199999998</v>
      </c>
      <c r="L4290">
        <v>566.99046199999998</v>
      </c>
      <c r="M4290">
        <v>566.99046199999998</v>
      </c>
      <c r="N4290">
        <v>566.99046199999998</v>
      </c>
      <c r="O4290">
        <v>566.99046199999998</v>
      </c>
      <c r="P4290">
        <v>566.99046199999998</v>
      </c>
      <c r="Q4290">
        <v>566.99046199999998</v>
      </c>
    </row>
    <row r="4291" spans="1:17" x14ac:dyDescent="0.3">
      <c r="A4291">
        <v>1000</v>
      </c>
      <c r="B4291">
        <v>188.99682100000001</v>
      </c>
      <c r="C4291">
        <v>188.99682100000001</v>
      </c>
      <c r="D4291">
        <v>188.99682100000001</v>
      </c>
      <c r="E4291">
        <v>188.99682100000001</v>
      </c>
      <c r="F4291">
        <v>188.99682100000001</v>
      </c>
      <c r="G4291">
        <v>188.99682100000001</v>
      </c>
      <c r="H4291">
        <v>566.99046199999998</v>
      </c>
      <c r="I4291">
        <v>566.99046199999998</v>
      </c>
      <c r="J4291">
        <v>566.99046199999998</v>
      </c>
      <c r="K4291">
        <v>566.99046199999998</v>
      </c>
      <c r="L4291">
        <v>566.99046199999998</v>
      </c>
      <c r="M4291">
        <v>566.99046199999998</v>
      </c>
      <c r="N4291">
        <v>566.99046199999998</v>
      </c>
      <c r="O4291">
        <v>566.99046199999998</v>
      </c>
      <c r="P4291">
        <v>566.99046199999998</v>
      </c>
      <c r="Q4291">
        <v>566.99046199999998</v>
      </c>
    </row>
    <row r="4292" spans="1:17" x14ac:dyDescent="0.3">
      <c r="A4292">
        <v>1200</v>
      </c>
      <c r="B4292">
        <v>188.99682100000001</v>
      </c>
      <c r="C4292">
        <v>188.99682100000001</v>
      </c>
      <c r="D4292">
        <v>188.99682100000001</v>
      </c>
      <c r="E4292">
        <v>188.99682100000001</v>
      </c>
      <c r="F4292">
        <v>188.99682100000001</v>
      </c>
      <c r="G4292">
        <v>188.99682100000001</v>
      </c>
      <c r="H4292">
        <v>566.99046199999998</v>
      </c>
      <c r="I4292">
        <v>566.99046199999998</v>
      </c>
      <c r="J4292">
        <v>566.99046199999998</v>
      </c>
      <c r="K4292">
        <v>566.99046199999998</v>
      </c>
      <c r="L4292">
        <v>566.99046199999998</v>
      </c>
      <c r="M4292">
        <v>566.99046199999998</v>
      </c>
      <c r="N4292">
        <v>566.99046199999998</v>
      </c>
      <c r="O4292">
        <v>566.99046199999998</v>
      </c>
      <c r="P4292">
        <v>566.99046199999998</v>
      </c>
      <c r="Q4292">
        <v>566.99046199999998</v>
      </c>
    </row>
    <row r="4293" spans="1:17" x14ac:dyDescent="0.3">
      <c r="A4293">
        <v>1400</v>
      </c>
      <c r="B4293">
        <v>188.99682100000001</v>
      </c>
      <c r="C4293">
        <v>188.99682100000001</v>
      </c>
      <c r="D4293">
        <v>188.99682100000001</v>
      </c>
      <c r="E4293">
        <v>188.99682100000001</v>
      </c>
      <c r="F4293">
        <v>188.99682100000001</v>
      </c>
      <c r="G4293">
        <v>188.99682100000001</v>
      </c>
      <c r="H4293">
        <v>566.99046199999998</v>
      </c>
      <c r="I4293">
        <v>566.99046199999998</v>
      </c>
      <c r="J4293">
        <v>566.99046199999998</v>
      </c>
      <c r="K4293">
        <v>566.99046199999998</v>
      </c>
      <c r="L4293">
        <v>566.99046199999998</v>
      </c>
      <c r="M4293">
        <v>566.99046199999998</v>
      </c>
      <c r="N4293">
        <v>566.99046199999998</v>
      </c>
      <c r="O4293">
        <v>566.99046199999998</v>
      </c>
      <c r="P4293">
        <v>566.99046199999998</v>
      </c>
      <c r="Q4293">
        <v>566.99046199999998</v>
      </c>
    </row>
    <row r="4294" spans="1:17" x14ac:dyDescent="0.3">
      <c r="A4294">
        <v>1600</v>
      </c>
      <c r="B4294">
        <v>188.99682100000001</v>
      </c>
      <c r="C4294">
        <v>188.99682100000001</v>
      </c>
      <c r="D4294">
        <v>188.99682100000001</v>
      </c>
      <c r="E4294">
        <v>188.99682100000001</v>
      </c>
      <c r="F4294">
        <v>204.11656600000001</v>
      </c>
      <c r="G4294">
        <v>226.79618500000001</v>
      </c>
      <c r="H4294">
        <v>566.99046199999998</v>
      </c>
      <c r="I4294">
        <v>566.99046199999998</v>
      </c>
      <c r="J4294">
        <v>566.99046199999998</v>
      </c>
      <c r="K4294">
        <v>566.99046199999998</v>
      </c>
      <c r="L4294">
        <v>566.99046199999998</v>
      </c>
      <c r="M4294">
        <v>566.99046199999998</v>
      </c>
      <c r="N4294">
        <v>566.99046199999998</v>
      </c>
      <c r="O4294">
        <v>566.99046199999998</v>
      </c>
      <c r="P4294">
        <v>566.99046199999998</v>
      </c>
      <c r="Q4294">
        <v>566.99046199999998</v>
      </c>
    </row>
    <row r="4295" spans="1:17" x14ac:dyDescent="0.3">
      <c r="A4295">
        <v>1800</v>
      </c>
      <c r="B4295">
        <v>198.09229300000001</v>
      </c>
      <c r="C4295">
        <v>213.92077699999999</v>
      </c>
      <c r="D4295">
        <v>226.79618500000001</v>
      </c>
      <c r="E4295">
        <v>226.79618500000001</v>
      </c>
      <c r="F4295">
        <v>241.915931</v>
      </c>
      <c r="G4295">
        <v>264.59554900000001</v>
      </c>
      <c r="H4295">
        <v>566.99046199999998</v>
      </c>
      <c r="I4295">
        <v>566.99046199999998</v>
      </c>
      <c r="J4295">
        <v>566.99046199999998</v>
      </c>
      <c r="K4295">
        <v>566.99046199999998</v>
      </c>
      <c r="L4295">
        <v>566.99046199999998</v>
      </c>
      <c r="M4295">
        <v>566.99046199999998</v>
      </c>
      <c r="N4295">
        <v>566.99046199999998</v>
      </c>
      <c r="O4295">
        <v>566.99046199999998</v>
      </c>
      <c r="P4295">
        <v>566.99046199999998</v>
      </c>
      <c r="Q4295">
        <v>566.99046199999998</v>
      </c>
    </row>
    <row r="4296" spans="1:17" x14ac:dyDescent="0.3">
      <c r="A4296">
        <v>2000</v>
      </c>
      <c r="B4296">
        <v>218.468513</v>
      </c>
      <c r="C4296">
        <v>228.15459999999999</v>
      </c>
      <c r="D4296">
        <v>257.03567600000002</v>
      </c>
      <c r="E4296">
        <v>275.93535800000001</v>
      </c>
      <c r="F4296">
        <v>283.49523099999999</v>
      </c>
      <c r="G4296">
        <v>294.83503999999999</v>
      </c>
      <c r="H4296">
        <v>566.99046199999998</v>
      </c>
      <c r="I4296">
        <v>566.99046199999998</v>
      </c>
      <c r="J4296">
        <v>566.99046199999998</v>
      </c>
      <c r="K4296">
        <v>566.99046199999998</v>
      </c>
      <c r="L4296">
        <v>566.99046199999998</v>
      </c>
      <c r="M4296">
        <v>566.99046199999998</v>
      </c>
      <c r="N4296">
        <v>566.99046199999998</v>
      </c>
      <c r="O4296">
        <v>566.99046199999998</v>
      </c>
      <c r="P4296">
        <v>566.99046199999998</v>
      </c>
      <c r="Q4296">
        <v>566.99046199999998</v>
      </c>
    </row>
    <row r="4297" spans="1:17" x14ac:dyDescent="0.3">
      <c r="A4297">
        <v>2200</v>
      </c>
      <c r="B4297">
        <v>236.77758</v>
      </c>
      <c r="C4297">
        <v>249.298619</v>
      </c>
      <c r="D4297">
        <v>270.73794600000002</v>
      </c>
      <c r="E4297">
        <v>302.39491299999997</v>
      </c>
      <c r="F4297">
        <v>311.490385</v>
      </c>
      <c r="G4297">
        <v>325.07453199999998</v>
      </c>
      <c r="H4297">
        <v>566.99046199999998</v>
      </c>
      <c r="I4297">
        <v>566.99046199999998</v>
      </c>
      <c r="J4297">
        <v>566.99046199999998</v>
      </c>
      <c r="K4297">
        <v>566.99046199999998</v>
      </c>
      <c r="L4297">
        <v>566.99046199999998</v>
      </c>
      <c r="M4297">
        <v>566.99046199999998</v>
      </c>
      <c r="N4297">
        <v>566.99046199999998</v>
      </c>
      <c r="O4297">
        <v>566.99046199999998</v>
      </c>
      <c r="P4297">
        <v>566.99046199999998</v>
      </c>
      <c r="Q4297">
        <v>566.99046199999998</v>
      </c>
    </row>
    <row r="4298" spans="1:17" x14ac:dyDescent="0.3">
      <c r="A4298">
        <v>2400</v>
      </c>
      <c r="B4298">
        <v>249.18049600000001</v>
      </c>
      <c r="C4298">
        <v>262.469335</v>
      </c>
      <c r="D4298">
        <v>289.10607399999998</v>
      </c>
      <c r="E4298">
        <v>322.06239499999998</v>
      </c>
      <c r="F4298">
        <v>335.35123399999998</v>
      </c>
      <c r="G4298">
        <v>355.31402300000002</v>
      </c>
      <c r="H4298">
        <v>566.99046199999998</v>
      </c>
      <c r="I4298">
        <v>566.99046199999998</v>
      </c>
      <c r="J4298">
        <v>566.99046199999998</v>
      </c>
      <c r="K4298">
        <v>566.99046199999998</v>
      </c>
      <c r="L4298">
        <v>566.99046199999998</v>
      </c>
      <c r="M4298">
        <v>566.99046199999998</v>
      </c>
      <c r="N4298">
        <v>566.99046199999998</v>
      </c>
      <c r="O4298">
        <v>566.99046199999998</v>
      </c>
      <c r="P4298">
        <v>566.99046199999998</v>
      </c>
      <c r="Q4298">
        <v>566.99046199999998</v>
      </c>
    </row>
    <row r="4299" spans="1:17" x14ac:dyDescent="0.3">
      <c r="A4299">
        <v>2600</v>
      </c>
      <c r="B4299">
        <v>260.63842799999998</v>
      </c>
      <c r="C4299">
        <v>276.99846500000001</v>
      </c>
      <c r="D4299">
        <v>303.69426600000003</v>
      </c>
      <c r="E4299">
        <v>343.206414</v>
      </c>
      <c r="F4299">
        <v>357.735545</v>
      </c>
      <c r="G4299">
        <v>385.55351400000001</v>
      </c>
      <c r="H4299">
        <v>566.99046199999998</v>
      </c>
      <c r="I4299">
        <v>566.99046199999998</v>
      </c>
      <c r="J4299">
        <v>566.99046199999998</v>
      </c>
      <c r="K4299">
        <v>566.99046199999998</v>
      </c>
      <c r="L4299">
        <v>566.99046199999998</v>
      </c>
      <c r="M4299">
        <v>566.99046199999998</v>
      </c>
      <c r="N4299">
        <v>566.99046199999998</v>
      </c>
      <c r="O4299">
        <v>566.99046199999998</v>
      </c>
      <c r="P4299">
        <v>566.99046199999998</v>
      </c>
      <c r="Q4299">
        <v>566.99046199999998</v>
      </c>
    </row>
    <row r="4300" spans="1:17" x14ac:dyDescent="0.3">
      <c r="A4300">
        <v>2700</v>
      </c>
      <c r="B4300">
        <v>263.88681100000002</v>
      </c>
      <c r="C4300">
        <v>283.96772299999998</v>
      </c>
      <c r="D4300">
        <v>309.89572500000003</v>
      </c>
      <c r="E4300">
        <v>353.77842399999997</v>
      </c>
      <c r="F4300">
        <v>359.62551300000001</v>
      </c>
      <c r="G4300">
        <v>393.11338699999999</v>
      </c>
      <c r="H4300">
        <v>566.99046199999998</v>
      </c>
      <c r="I4300">
        <v>566.99046199999998</v>
      </c>
      <c r="J4300">
        <v>566.99046199999998</v>
      </c>
      <c r="K4300">
        <v>566.99046199999998</v>
      </c>
      <c r="L4300">
        <v>566.99046199999998</v>
      </c>
      <c r="M4300">
        <v>566.99046199999998</v>
      </c>
      <c r="N4300">
        <v>566.99046199999998</v>
      </c>
      <c r="O4300">
        <v>566.99046199999998</v>
      </c>
      <c r="P4300">
        <v>566.99046199999998</v>
      </c>
      <c r="Q4300">
        <v>566.99046199999998</v>
      </c>
    </row>
    <row r="4301" spans="1:17" x14ac:dyDescent="0.3">
      <c r="A4301">
        <v>2800</v>
      </c>
      <c r="B4301">
        <v>268.02111600000001</v>
      </c>
      <c r="C4301">
        <v>291.76384200000001</v>
      </c>
      <c r="D4301">
        <v>316.215306</v>
      </c>
      <c r="E4301">
        <v>359.09395999999998</v>
      </c>
      <c r="F4301">
        <v>365.11823299999998</v>
      </c>
      <c r="G4301">
        <v>400.67326000000003</v>
      </c>
      <c r="H4301">
        <v>566.99046199999998</v>
      </c>
      <c r="I4301">
        <v>566.99046199999998</v>
      </c>
      <c r="J4301">
        <v>566.99046199999998</v>
      </c>
      <c r="K4301">
        <v>566.99046199999998</v>
      </c>
      <c r="L4301">
        <v>566.99046199999998</v>
      </c>
      <c r="M4301">
        <v>566.99046199999998</v>
      </c>
      <c r="N4301">
        <v>566.99046199999998</v>
      </c>
      <c r="O4301">
        <v>566.99046199999998</v>
      </c>
      <c r="P4301">
        <v>566.99046199999998</v>
      </c>
      <c r="Q4301">
        <v>566.99046199999998</v>
      </c>
    </row>
    <row r="4302" spans="1:17" x14ac:dyDescent="0.3">
      <c r="A4302">
        <v>2900</v>
      </c>
      <c r="B4302">
        <v>271.32856099999998</v>
      </c>
      <c r="C4302">
        <v>295.83908600000001</v>
      </c>
      <c r="D4302">
        <v>321.82614899999999</v>
      </c>
      <c r="E4302">
        <v>362.10609599999998</v>
      </c>
      <c r="F4302">
        <v>367.65787799999998</v>
      </c>
      <c r="G4302">
        <v>400.67326000000003</v>
      </c>
      <c r="H4302">
        <v>566.99046199999998</v>
      </c>
      <c r="I4302">
        <v>566.99046199999998</v>
      </c>
      <c r="J4302">
        <v>566.99046199999998</v>
      </c>
      <c r="K4302">
        <v>566.99046199999998</v>
      </c>
      <c r="L4302">
        <v>566.99046199999998</v>
      </c>
      <c r="M4302">
        <v>566.99046199999998</v>
      </c>
      <c r="N4302">
        <v>566.99046199999998</v>
      </c>
      <c r="O4302">
        <v>566.99046199999998</v>
      </c>
      <c r="P4302">
        <v>566.99046199999998</v>
      </c>
      <c r="Q4302">
        <v>566.99046199999998</v>
      </c>
    </row>
    <row r="4303" spans="1:17" x14ac:dyDescent="0.3">
      <c r="A4303">
        <v>3000</v>
      </c>
      <c r="B4303">
        <v>275.04943600000001</v>
      </c>
      <c r="C4303">
        <v>299.500899</v>
      </c>
      <c r="D4303">
        <v>322.59394900000001</v>
      </c>
      <c r="E4303">
        <v>372.67810600000001</v>
      </c>
      <c r="F4303">
        <v>376.45804199999998</v>
      </c>
      <c r="G4303">
        <v>408.23313300000001</v>
      </c>
      <c r="H4303">
        <v>566.99046199999998</v>
      </c>
      <c r="I4303">
        <v>566.99046199999998</v>
      </c>
      <c r="J4303">
        <v>566.99046199999998</v>
      </c>
      <c r="K4303">
        <v>566.99046199999998</v>
      </c>
      <c r="L4303">
        <v>566.99046199999998</v>
      </c>
      <c r="M4303">
        <v>566.99046199999998</v>
      </c>
      <c r="N4303">
        <v>566.99046199999998</v>
      </c>
      <c r="O4303">
        <v>566.99046199999998</v>
      </c>
      <c r="P4303">
        <v>566.99046199999998</v>
      </c>
      <c r="Q4303">
        <v>566.99046199999998</v>
      </c>
    </row>
    <row r="4304" spans="1:17" x14ac:dyDescent="0.3">
      <c r="A4304">
        <v>3200</v>
      </c>
      <c r="B4304">
        <v>275.04943600000001</v>
      </c>
      <c r="C4304">
        <v>299.500899</v>
      </c>
      <c r="D4304">
        <v>322.59394900000001</v>
      </c>
      <c r="E4304">
        <v>368.89816999999999</v>
      </c>
      <c r="F4304">
        <v>384.66759200000001</v>
      </c>
      <c r="G4304">
        <v>408.23313300000001</v>
      </c>
      <c r="H4304">
        <v>566.99046199999998</v>
      </c>
      <c r="I4304">
        <v>566.99046199999998</v>
      </c>
      <c r="J4304">
        <v>566.99046199999998</v>
      </c>
      <c r="K4304">
        <v>566.99046199999998</v>
      </c>
      <c r="L4304">
        <v>566.99046199999998</v>
      </c>
      <c r="M4304">
        <v>566.99046199999998</v>
      </c>
      <c r="N4304">
        <v>566.99046199999998</v>
      </c>
      <c r="O4304">
        <v>566.99046199999998</v>
      </c>
      <c r="P4304">
        <v>566.99046199999998</v>
      </c>
      <c r="Q4304">
        <v>566.99046199999998</v>
      </c>
    </row>
    <row r="4305" spans="1:17" x14ac:dyDescent="0.3">
      <c r="A4305">
        <v>3500</v>
      </c>
      <c r="B4305">
        <v>279.71529500000003</v>
      </c>
      <c r="C4305">
        <v>304.639251</v>
      </c>
      <c r="D4305">
        <v>328.08666899999997</v>
      </c>
      <c r="E4305">
        <v>368.89816999999999</v>
      </c>
      <c r="F4305">
        <v>378.58425699999998</v>
      </c>
      <c r="G4305">
        <v>393.11338699999999</v>
      </c>
      <c r="H4305">
        <v>566.99046199999998</v>
      </c>
      <c r="I4305">
        <v>566.99046199999998</v>
      </c>
      <c r="J4305">
        <v>566.99046199999998</v>
      </c>
      <c r="K4305">
        <v>566.99046199999998</v>
      </c>
      <c r="L4305">
        <v>566.99046199999998</v>
      </c>
      <c r="M4305">
        <v>566.99046199999998</v>
      </c>
      <c r="N4305">
        <v>566.99046199999998</v>
      </c>
      <c r="O4305">
        <v>566.99046199999998</v>
      </c>
      <c r="P4305">
        <v>566.99046199999998</v>
      </c>
      <c r="Q4305">
        <v>566.99046199999998</v>
      </c>
    </row>
    <row r="4307" spans="1:17" x14ac:dyDescent="0.3">
      <c r="A4307" t="s">
        <v>564</v>
      </c>
      <c r="B4307" t="s">
        <v>565</v>
      </c>
    </row>
    <row r="4308" spans="1:17" x14ac:dyDescent="0.3">
      <c r="B4308" t="s">
        <v>26</v>
      </c>
    </row>
    <row r="4309" spans="1:17" x14ac:dyDescent="0.3">
      <c r="A4309" t="s">
        <v>22</v>
      </c>
      <c r="B4309">
        <v>0</v>
      </c>
      <c r="C4309">
        <v>10</v>
      </c>
      <c r="D4309">
        <v>20</v>
      </c>
      <c r="E4309">
        <v>30</v>
      </c>
      <c r="F4309">
        <v>45</v>
      </c>
      <c r="G4309">
        <v>55</v>
      </c>
      <c r="H4309">
        <v>65</v>
      </c>
      <c r="I4309">
        <v>75</v>
      </c>
      <c r="J4309">
        <v>85</v>
      </c>
      <c r="K4309">
        <v>95</v>
      </c>
      <c r="L4309">
        <v>110</v>
      </c>
      <c r="M4309">
        <v>120</v>
      </c>
      <c r="N4309">
        <v>125</v>
      </c>
      <c r="O4309">
        <v>130</v>
      </c>
      <c r="P4309">
        <v>135</v>
      </c>
      <c r="Q4309">
        <v>140</v>
      </c>
    </row>
    <row r="4310" spans="1:17" x14ac:dyDescent="0.3">
      <c r="A4310">
        <v>620</v>
      </c>
      <c r="B4310">
        <v>30.239491000000001</v>
      </c>
      <c r="C4310">
        <v>31.007290999999999</v>
      </c>
      <c r="D4310">
        <v>31.007290999999999</v>
      </c>
      <c r="E4310">
        <v>31.775089999999999</v>
      </c>
      <c r="F4310">
        <v>32.483829</v>
      </c>
      <c r="G4310">
        <v>32.483829</v>
      </c>
      <c r="H4310">
        <v>32.483829</v>
      </c>
      <c r="I4310">
        <v>33.251627999999997</v>
      </c>
      <c r="J4310">
        <v>35.555027000000003</v>
      </c>
      <c r="K4310">
        <v>45.359237</v>
      </c>
      <c r="L4310">
        <v>60.478982999999999</v>
      </c>
      <c r="M4310">
        <v>64.258919000000006</v>
      </c>
      <c r="N4310">
        <v>68.038854999999998</v>
      </c>
      <c r="O4310">
        <v>75.598727999999994</v>
      </c>
      <c r="P4310">
        <v>75.598727999999994</v>
      </c>
      <c r="Q4310">
        <v>75.598727999999994</v>
      </c>
    </row>
    <row r="4311" spans="1:17" x14ac:dyDescent="0.3">
      <c r="A4311">
        <v>650</v>
      </c>
      <c r="B4311">
        <v>31.775089999999999</v>
      </c>
      <c r="C4311">
        <v>31.775089999999999</v>
      </c>
      <c r="D4311">
        <v>32.483829</v>
      </c>
      <c r="E4311">
        <v>32.483829</v>
      </c>
      <c r="F4311">
        <v>33.251627999999997</v>
      </c>
      <c r="G4311">
        <v>33.251627999999997</v>
      </c>
      <c r="H4311">
        <v>34.019427999999998</v>
      </c>
      <c r="I4311">
        <v>34.019427999999998</v>
      </c>
      <c r="J4311">
        <v>36.263764999999999</v>
      </c>
      <c r="K4311">
        <v>46.127037000000001</v>
      </c>
      <c r="L4311">
        <v>61.246782000000003</v>
      </c>
      <c r="M4311">
        <v>65.026719</v>
      </c>
      <c r="N4311">
        <v>68.806655000000006</v>
      </c>
      <c r="O4311">
        <v>76.366528000000002</v>
      </c>
      <c r="P4311">
        <v>76.366528000000002</v>
      </c>
      <c r="Q4311">
        <v>76.366528000000002</v>
      </c>
    </row>
    <row r="4312" spans="1:17" x14ac:dyDescent="0.3">
      <c r="A4312">
        <v>800</v>
      </c>
      <c r="B4312">
        <v>33.251627999999997</v>
      </c>
      <c r="C4312">
        <v>33.251627999999997</v>
      </c>
      <c r="D4312">
        <v>34.019427999999998</v>
      </c>
      <c r="E4312">
        <v>34.019427999999998</v>
      </c>
      <c r="F4312">
        <v>34.787227000000001</v>
      </c>
      <c r="G4312">
        <v>34.787227000000001</v>
      </c>
      <c r="H4312">
        <v>35.555027000000003</v>
      </c>
      <c r="I4312">
        <v>35.555027000000003</v>
      </c>
      <c r="J4312">
        <v>37.799363999999997</v>
      </c>
      <c r="K4312">
        <v>46.894835999999998</v>
      </c>
      <c r="L4312">
        <v>62.723320000000001</v>
      </c>
      <c r="M4312">
        <v>66.503255999999993</v>
      </c>
      <c r="N4312">
        <v>70.283192999999997</v>
      </c>
      <c r="O4312">
        <v>77.134326999999999</v>
      </c>
      <c r="P4312">
        <v>77.843065999999993</v>
      </c>
      <c r="Q4312">
        <v>77.843065999999993</v>
      </c>
    </row>
    <row r="4313" spans="1:17" x14ac:dyDescent="0.3">
      <c r="A4313">
        <v>1000</v>
      </c>
      <c r="B4313">
        <v>40.811501</v>
      </c>
      <c r="C4313">
        <v>41.579301000000001</v>
      </c>
      <c r="D4313">
        <v>41.579301000000001</v>
      </c>
      <c r="E4313">
        <v>42.347099999999998</v>
      </c>
      <c r="F4313">
        <v>43.114899999999999</v>
      </c>
      <c r="G4313">
        <v>43.114899999999999</v>
      </c>
      <c r="H4313">
        <v>43.114899999999999</v>
      </c>
      <c r="I4313">
        <v>43.823638000000003</v>
      </c>
      <c r="J4313">
        <v>44.591436999999999</v>
      </c>
      <c r="K4313">
        <v>52.919110000000003</v>
      </c>
      <c r="L4313">
        <v>68.038854999999998</v>
      </c>
      <c r="M4313">
        <v>71.818792000000002</v>
      </c>
      <c r="N4313">
        <v>75.598727999999994</v>
      </c>
      <c r="O4313">
        <v>83.158601000000004</v>
      </c>
      <c r="P4313">
        <v>83.158601000000004</v>
      </c>
      <c r="Q4313">
        <v>83.158601000000004</v>
      </c>
    </row>
    <row r="4314" spans="1:17" x14ac:dyDescent="0.3">
      <c r="A4314">
        <v>1200</v>
      </c>
      <c r="B4314">
        <v>47.603574000000002</v>
      </c>
      <c r="C4314">
        <v>48.371374000000003</v>
      </c>
      <c r="D4314">
        <v>49.906973000000001</v>
      </c>
      <c r="E4314">
        <v>52.151310000000002</v>
      </c>
      <c r="F4314">
        <v>55.163446999999998</v>
      </c>
      <c r="G4314">
        <v>56.699046000000003</v>
      </c>
      <c r="H4314">
        <v>58.234645</v>
      </c>
      <c r="I4314">
        <v>59.711182999999998</v>
      </c>
      <c r="J4314">
        <v>61.246782000000003</v>
      </c>
      <c r="K4314">
        <v>62.723320000000001</v>
      </c>
      <c r="L4314">
        <v>63.491118999999998</v>
      </c>
      <c r="M4314">
        <v>63.491118999999998</v>
      </c>
      <c r="N4314">
        <v>63.491118999999998</v>
      </c>
      <c r="O4314">
        <v>63.491118999999998</v>
      </c>
      <c r="P4314">
        <v>63.491118999999998</v>
      </c>
      <c r="Q4314">
        <v>63.491118999999998</v>
      </c>
    </row>
    <row r="4315" spans="1:17" x14ac:dyDescent="0.3">
      <c r="A4315">
        <v>1400</v>
      </c>
      <c r="B4315">
        <v>62.014581999999997</v>
      </c>
      <c r="C4315">
        <v>63.491118999999998</v>
      </c>
      <c r="D4315">
        <v>65.794517999999997</v>
      </c>
      <c r="E4315">
        <v>68.806655000000006</v>
      </c>
      <c r="F4315">
        <v>74.063129000000004</v>
      </c>
      <c r="G4315">
        <v>77.843065999999993</v>
      </c>
      <c r="H4315">
        <v>82.390801999999994</v>
      </c>
      <c r="I4315">
        <v>86.938537999999994</v>
      </c>
      <c r="J4315">
        <v>92.254073000000005</v>
      </c>
      <c r="K4315">
        <v>97.510547000000003</v>
      </c>
      <c r="L4315">
        <v>102.058283</v>
      </c>
      <c r="M4315">
        <v>102.058283</v>
      </c>
      <c r="N4315">
        <v>102.058283</v>
      </c>
      <c r="O4315">
        <v>102.058283</v>
      </c>
      <c r="P4315">
        <v>102.058283</v>
      </c>
      <c r="Q4315">
        <v>102.058283</v>
      </c>
    </row>
    <row r="4316" spans="1:17" x14ac:dyDescent="0.3">
      <c r="A4316">
        <v>1550</v>
      </c>
      <c r="B4316">
        <v>76.366528000000002</v>
      </c>
      <c r="C4316">
        <v>79.378664999999998</v>
      </c>
      <c r="D4316">
        <v>83.158601000000004</v>
      </c>
      <c r="E4316">
        <v>88.474136999999999</v>
      </c>
      <c r="F4316">
        <v>97.510547000000003</v>
      </c>
      <c r="G4316">
        <v>103.59388199999999</v>
      </c>
      <c r="H4316">
        <v>111.153755</v>
      </c>
      <c r="I4316">
        <v>119.422366</v>
      </c>
      <c r="J4316">
        <v>128.51783800000001</v>
      </c>
      <c r="K4316">
        <v>138.322048</v>
      </c>
      <c r="L4316">
        <v>145.17318299999999</v>
      </c>
      <c r="M4316">
        <v>154.20959300000001</v>
      </c>
      <c r="N4316">
        <v>158.757329</v>
      </c>
      <c r="O4316">
        <v>204.11656600000001</v>
      </c>
      <c r="P4316">
        <v>204.11656600000001</v>
      </c>
      <c r="Q4316">
        <v>207.896503</v>
      </c>
    </row>
    <row r="4317" spans="1:17" x14ac:dyDescent="0.3">
      <c r="A4317">
        <v>1700</v>
      </c>
      <c r="B4317">
        <v>94.498410000000007</v>
      </c>
      <c r="C4317">
        <v>101.29048400000001</v>
      </c>
      <c r="D4317">
        <v>107.373819</v>
      </c>
      <c r="E4317">
        <v>117.94582800000001</v>
      </c>
      <c r="F4317">
        <v>136.84551099999999</v>
      </c>
      <c r="G4317">
        <v>148.95311899999999</v>
      </c>
      <c r="H4317">
        <v>164.07286500000001</v>
      </c>
      <c r="I4317">
        <v>179.90134900000001</v>
      </c>
      <c r="J4317">
        <v>196.55669399999999</v>
      </c>
      <c r="K4317">
        <v>211.67643899999999</v>
      </c>
      <c r="L4317">
        <v>220.77191099999999</v>
      </c>
      <c r="M4317">
        <v>223.01624899999999</v>
      </c>
      <c r="N4317">
        <v>227.563985</v>
      </c>
      <c r="O4317">
        <v>227.563985</v>
      </c>
      <c r="P4317">
        <v>227.563985</v>
      </c>
      <c r="Q4317">
        <v>231.34392099999999</v>
      </c>
    </row>
    <row r="4318" spans="1:17" x14ac:dyDescent="0.3">
      <c r="A4318">
        <v>1800</v>
      </c>
      <c r="B4318">
        <v>100.522684</v>
      </c>
      <c r="C4318">
        <v>108.850356</v>
      </c>
      <c r="D4318">
        <v>116.410229</v>
      </c>
      <c r="E4318">
        <v>131.52997500000001</v>
      </c>
      <c r="F4318">
        <v>151.19745700000001</v>
      </c>
      <c r="G4318">
        <v>167.085002</v>
      </c>
      <c r="H4318">
        <v>185.98468399999999</v>
      </c>
      <c r="I4318">
        <v>204.11656600000001</v>
      </c>
      <c r="J4318">
        <v>220.00411199999999</v>
      </c>
      <c r="K4318">
        <v>222.30751000000001</v>
      </c>
      <c r="L4318">
        <v>237.25007199999999</v>
      </c>
      <c r="M4318">
        <v>247.11334299999999</v>
      </c>
      <c r="N4318">
        <v>252.13357099999999</v>
      </c>
      <c r="O4318">
        <v>247.23146600000001</v>
      </c>
      <c r="P4318">
        <v>251.72014100000001</v>
      </c>
      <c r="Q4318">
        <v>257.03567600000002</v>
      </c>
    </row>
    <row r="4319" spans="1:17" x14ac:dyDescent="0.3">
      <c r="A4319">
        <v>2000</v>
      </c>
      <c r="B4319">
        <v>114.165892</v>
      </c>
      <c r="C4319">
        <v>126.273501</v>
      </c>
      <c r="D4319">
        <v>137.61331000000001</v>
      </c>
      <c r="E4319">
        <v>157.98953</v>
      </c>
      <c r="F4319">
        <v>184.449085</v>
      </c>
      <c r="G4319">
        <v>207.896503</v>
      </c>
      <c r="H4319">
        <v>230.576121</v>
      </c>
      <c r="I4319">
        <v>246.46366699999999</v>
      </c>
      <c r="J4319">
        <v>257.80347599999999</v>
      </c>
      <c r="K4319">
        <v>255.91350800000001</v>
      </c>
      <c r="L4319">
        <v>274.63600500000001</v>
      </c>
      <c r="M4319">
        <v>285.20801499999999</v>
      </c>
      <c r="N4319">
        <v>287.27516800000001</v>
      </c>
      <c r="O4319">
        <v>291.05510399999997</v>
      </c>
      <c r="P4319">
        <v>294.83503999999999</v>
      </c>
      <c r="Q4319">
        <v>302.39491299999997</v>
      </c>
    </row>
    <row r="4320" spans="1:17" x14ac:dyDescent="0.3">
      <c r="A4320">
        <v>2200</v>
      </c>
      <c r="B4320">
        <v>126.98223900000001</v>
      </c>
      <c r="C4320">
        <v>142.86978400000001</v>
      </c>
      <c r="D4320">
        <v>157.98953</v>
      </c>
      <c r="E4320">
        <v>185.98468399999999</v>
      </c>
      <c r="F4320">
        <v>231.34392099999999</v>
      </c>
      <c r="G4320">
        <v>252.48794000000001</v>
      </c>
      <c r="H4320">
        <v>266.83988599999998</v>
      </c>
      <c r="I4320">
        <v>268.37548600000002</v>
      </c>
      <c r="J4320">
        <v>283.49523099999999</v>
      </c>
      <c r="K4320">
        <v>298.61497700000001</v>
      </c>
      <c r="L4320">
        <v>309.95478600000001</v>
      </c>
      <c r="M4320">
        <v>312.90786100000003</v>
      </c>
      <c r="N4320">
        <v>315.27032200000002</v>
      </c>
      <c r="O4320">
        <v>318.28245900000002</v>
      </c>
      <c r="P4320">
        <v>320.52679599999999</v>
      </c>
      <c r="Q4320">
        <v>323.53893299999999</v>
      </c>
    </row>
    <row r="4321" spans="1:17" x14ac:dyDescent="0.3">
      <c r="A4321">
        <v>2400</v>
      </c>
      <c r="B4321">
        <v>139.85764699999999</v>
      </c>
      <c r="C4321">
        <v>162.53726599999999</v>
      </c>
      <c r="D4321">
        <v>184.449085</v>
      </c>
      <c r="E4321">
        <v>214.68857600000001</v>
      </c>
      <c r="F4321">
        <v>263.82774999999998</v>
      </c>
      <c r="G4321">
        <v>272.15542199999999</v>
      </c>
      <c r="H4321">
        <v>296.37063999999998</v>
      </c>
      <c r="I4321">
        <v>302.39491299999997</v>
      </c>
      <c r="J4321">
        <v>309.95478600000001</v>
      </c>
      <c r="K4321">
        <v>317.51465899999999</v>
      </c>
      <c r="L4321">
        <v>325.07453199999998</v>
      </c>
      <c r="M4321">
        <v>336.41434099999998</v>
      </c>
      <c r="N4321">
        <v>343.91515199999998</v>
      </c>
      <c r="O4321">
        <v>347.81321200000002</v>
      </c>
      <c r="P4321">
        <v>347.75414999999998</v>
      </c>
      <c r="Q4321">
        <v>348.52195</v>
      </c>
    </row>
    <row r="4322" spans="1:17" x14ac:dyDescent="0.3">
      <c r="A4322">
        <v>2600</v>
      </c>
      <c r="B4322">
        <v>151.19745700000001</v>
      </c>
      <c r="C4322">
        <v>179.90134900000001</v>
      </c>
      <c r="D4322">
        <v>208.66430199999999</v>
      </c>
      <c r="E4322">
        <v>240.38033100000001</v>
      </c>
      <c r="F4322">
        <v>279.71529500000003</v>
      </c>
      <c r="G4322">
        <v>308.41918700000002</v>
      </c>
      <c r="H4322">
        <v>309.95478600000001</v>
      </c>
      <c r="I4322">
        <v>325.07453199999998</v>
      </c>
      <c r="J4322">
        <v>332.63440500000002</v>
      </c>
      <c r="K4322">
        <v>340.194277</v>
      </c>
      <c r="L4322">
        <v>355.31402300000002</v>
      </c>
      <c r="M4322">
        <v>370.43376899999998</v>
      </c>
      <c r="N4322">
        <v>379.88360999999998</v>
      </c>
      <c r="O4322">
        <v>385.55351400000001</v>
      </c>
      <c r="P4322">
        <v>381.77357799999999</v>
      </c>
      <c r="Q4322">
        <v>383.30917699999998</v>
      </c>
    </row>
    <row r="4323" spans="1:17" x14ac:dyDescent="0.3">
      <c r="A4323">
        <v>2800</v>
      </c>
      <c r="B4323">
        <v>164.07286500000001</v>
      </c>
      <c r="C4323">
        <v>202.58096699999999</v>
      </c>
      <c r="D4323">
        <v>241.14813100000001</v>
      </c>
      <c r="E4323">
        <v>279.71529500000003</v>
      </c>
      <c r="F4323">
        <v>315.97906</v>
      </c>
      <c r="G4323">
        <v>331.86660499999999</v>
      </c>
      <c r="H4323">
        <v>337.00495599999999</v>
      </c>
      <c r="I4323">
        <v>347.75414999999998</v>
      </c>
      <c r="J4323">
        <v>353.42405500000001</v>
      </c>
      <c r="K4323">
        <v>362.873896</v>
      </c>
      <c r="L4323">
        <v>377.99364200000002</v>
      </c>
      <c r="M4323">
        <v>389.33345100000003</v>
      </c>
      <c r="N4323">
        <v>393.40869500000002</v>
      </c>
      <c r="O4323">
        <v>396.89332400000001</v>
      </c>
      <c r="P4323">
        <v>400.67326000000003</v>
      </c>
      <c r="Q4323">
        <v>400.67326000000003</v>
      </c>
    </row>
    <row r="4324" spans="1:17" x14ac:dyDescent="0.3">
      <c r="A4324">
        <v>2900</v>
      </c>
      <c r="B4324">
        <v>170.864938</v>
      </c>
      <c r="C4324">
        <v>210.90863999999999</v>
      </c>
      <c r="D4324">
        <v>251.011403</v>
      </c>
      <c r="E4324">
        <v>309.18698699999999</v>
      </c>
      <c r="F4324">
        <v>334.17000400000001</v>
      </c>
      <c r="G4324">
        <v>348.52195</v>
      </c>
      <c r="H4324">
        <v>359.09395999999998</v>
      </c>
      <c r="I4324">
        <v>370.43376899999998</v>
      </c>
      <c r="J4324">
        <v>381.77357799999999</v>
      </c>
      <c r="K4324">
        <v>389.33345100000003</v>
      </c>
      <c r="L4324">
        <v>393.11338699999999</v>
      </c>
      <c r="M4324">
        <v>396.89332400000001</v>
      </c>
      <c r="N4324">
        <v>400.67326000000003</v>
      </c>
      <c r="O4324">
        <v>400.67326000000003</v>
      </c>
      <c r="P4324">
        <v>398.01549199999999</v>
      </c>
      <c r="Q4324">
        <v>398.01549199999999</v>
      </c>
    </row>
    <row r="4325" spans="1:17" x14ac:dyDescent="0.3">
      <c r="A4325">
        <v>3000</v>
      </c>
      <c r="B4325">
        <v>176.12141199999999</v>
      </c>
      <c r="C4325">
        <v>220.77191099999999</v>
      </c>
      <c r="D4325">
        <v>265.36334900000003</v>
      </c>
      <c r="E4325">
        <v>312.96692300000001</v>
      </c>
      <c r="F4325">
        <v>341.72987699999999</v>
      </c>
      <c r="G4325">
        <v>351.534087</v>
      </c>
      <c r="H4325">
        <v>362.873896</v>
      </c>
      <c r="I4325">
        <v>381.77357799999999</v>
      </c>
      <c r="J4325">
        <v>393.11338699999999</v>
      </c>
      <c r="K4325">
        <v>400.67326000000003</v>
      </c>
      <c r="L4325">
        <v>408.23313300000001</v>
      </c>
      <c r="M4325">
        <v>408.23313300000001</v>
      </c>
      <c r="N4325">
        <v>408.23313300000001</v>
      </c>
      <c r="O4325">
        <v>408.23313300000001</v>
      </c>
      <c r="P4325">
        <v>400.67326000000003</v>
      </c>
      <c r="Q4325">
        <v>398.01549199999999</v>
      </c>
    </row>
    <row r="4326" spans="1:17" x14ac:dyDescent="0.3">
      <c r="A4326">
        <v>3200</v>
      </c>
      <c r="B4326">
        <v>188.22902099999999</v>
      </c>
      <c r="C4326">
        <v>241.14813100000001</v>
      </c>
      <c r="D4326">
        <v>294.83503999999999</v>
      </c>
      <c r="E4326">
        <v>335.64654100000001</v>
      </c>
      <c r="F4326">
        <v>359.09395999999998</v>
      </c>
      <c r="G4326">
        <v>359.09395999999998</v>
      </c>
      <c r="H4326">
        <v>370.43376899999998</v>
      </c>
      <c r="I4326">
        <v>381.77357799999999</v>
      </c>
      <c r="J4326">
        <v>396.89332400000001</v>
      </c>
      <c r="K4326">
        <v>404.45319699999999</v>
      </c>
      <c r="L4326">
        <v>408.23313300000001</v>
      </c>
      <c r="M4326">
        <v>408.23313300000001</v>
      </c>
      <c r="N4326">
        <v>408.23313300000001</v>
      </c>
      <c r="O4326">
        <v>408.23313300000001</v>
      </c>
      <c r="P4326">
        <v>408.23313300000001</v>
      </c>
      <c r="Q4326">
        <v>408.23313300000001</v>
      </c>
    </row>
    <row r="4327" spans="1:17" x14ac:dyDescent="0.3">
      <c r="A4327">
        <v>3300</v>
      </c>
      <c r="B4327">
        <v>188.22902099999999</v>
      </c>
      <c r="C4327">
        <v>241.14813100000001</v>
      </c>
      <c r="D4327">
        <v>294.83503999999999</v>
      </c>
      <c r="E4327">
        <v>328.08666899999997</v>
      </c>
      <c r="F4327">
        <v>351.534087</v>
      </c>
      <c r="G4327">
        <v>356.84962200000001</v>
      </c>
      <c r="H4327">
        <v>377.99364200000002</v>
      </c>
      <c r="I4327">
        <v>389.33345100000003</v>
      </c>
      <c r="J4327">
        <v>408.23313300000001</v>
      </c>
      <c r="K4327">
        <v>408.23313300000001</v>
      </c>
      <c r="L4327">
        <v>408.23313300000001</v>
      </c>
      <c r="M4327">
        <v>408.23313300000001</v>
      </c>
      <c r="N4327">
        <v>408.23313300000001</v>
      </c>
      <c r="O4327">
        <v>408.23313300000001</v>
      </c>
      <c r="P4327">
        <v>408.23313300000001</v>
      </c>
      <c r="Q4327">
        <v>408.23313300000001</v>
      </c>
    </row>
    <row r="4328" spans="1:17" x14ac:dyDescent="0.3">
      <c r="A4328">
        <v>3500</v>
      </c>
      <c r="B4328">
        <v>188.22902099999999</v>
      </c>
      <c r="C4328">
        <v>241.14813100000001</v>
      </c>
      <c r="D4328">
        <v>294.83503999999999</v>
      </c>
      <c r="E4328">
        <v>328.08666899999997</v>
      </c>
      <c r="F4328">
        <v>351.534087</v>
      </c>
      <c r="G4328">
        <v>356.84962200000001</v>
      </c>
      <c r="H4328">
        <v>381.77357799999999</v>
      </c>
      <c r="I4328">
        <v>393.11338699999999</v>
      </c>
      <c r="J4328">
        <v>408.23313300000001</v>
      </c>
      <c r="K4328">
        <v>408.23313300000001</v>
      </c>
      <c r="L4328">
        <v>408.23313300000001</v>
      </c>
      <c r="M4328">
        <v>408.23313300000001</v>
      </c>
      <c r="N4328">
        <v>408.23313300000001</v>
      </c>
      <c r="O4328">
        <v>408.23313300000001</v>
      </c>
      <c r="P4328">
        <v>408.23313300000001</v>
      </c>
      <c r="Q4328">
        <v>408.23313300000001</v>
      </c>
    </row>
    <row r="4330" spans="1:17" x14ac:dyDescent="0.3">
      <c r="A4330" t="s">
        <v>566</v>
      </c>
      <c r="B4330" t="s">
        <v>567</v>
      </c>
    </row>
    <row r="4331" spans="1:17" x14ac:dyDescent="0.3">
      <c r="B4331" t="s">
        <v>26</v>
      </c>
    </row>
    <row r="4332" spans="1:17" x14ac:dyDescent="0.3">
      <c r="A4332" t="s">
        <v>22</v>
      </c>
      <c r="B4332">
        <v>0</v>
      </c>
      <c r="C4332">
        <v>10</v>
      </c>
      <c r="D4332">
        <v>20</v>
      </c>
      <c r="E4332">
        <v>30</v>
      </c>
      <c r="F4332">
        <v>45</v>
      </c>
      <c r="G4332">
        <v>55</v>
      </c>
      <c r="H4332">
        <v>65</v>
      </c>
      <c r="I4332">
        <v>75</v>
      </c>
      <c r="J4332">
        <v>85</v>
      </c>
      <c r="K4332">
        <v>95</v>
      </c>
      <c r="L4332">
        <v>110</v>
      </c>
      <c r="M4332">
        <v>120</v>
      </c>
      <c r="N4332">
        <v>125</v>
      </c>
      <c r="O4332">
        <v>130</v>
      </c>
      <c r="P4332">
        <v>135</v>
      </c>
      <c r="Q4332">
        <v>140</v>
      </c>
    </row>
    <row r="4333" spans="1:17" x14ac:dyDescent="0.3">
      <c r="A4333">
        <v>620</v>
      </c>
      <c r="B4333">
        <v>30.239491000000001</v>
      </c>
      <c r="C4333">
        <v>31.007290999999999</v>
      </c>
      <c r="D4333">
        <v>31.007290999999999</v>
      </c>
      <c r="E4333">
        <v>31.775089999999999</v>
      </c>
      <c r="F4333">
        <v>32.483829</v>
      </c>
      <c r="G4333">
        <v>32.483829</v>
      </c>
      <c r="H4333">
        <v>32.483829</v>
      </c>
      <c r="I4333">
        <v>33.251627999999997</v>
      </c>
      <c r="J4333">
        <v>35.555027000000003</v>
      </c>
      <c r="K4333">
        <v>45.359237</v>
      </c>
      <c r="L4333">
        <v>60.478982999999999</v>
      </c>
      <c r="M4333">
        <v>64.258919000000006</v>
      </c>
      <c r="N4333">
        <v>68.038854999999998</v>
      </c>
      <c r="O4333">
        <v>75.598727999999994</v>
      </c>
      <c r="P4333">
        <v>75.598727999999994</v>
      </c>
      <c r="Q4333">
        <v>75.598727999999994</v>
      </c>
    </row>
    <row r="4334" spans="1:17" x14ac:dyDescent="0.3">
      <c r="A4334">
        <v>650</v>
      </c>
      <c r="B4334">
        <v>31.775089999999999</v>
      </c>
      <c r="C4334">
        <v>31.775089999999999</v>
      </c>
      <c r="D4334">
        <v>32.483829</v>
      </c>
      <c r="E4334">
        <v>32.483829</v>
      </c>
      <c r="F4334">
        <v>33.251627999999997</v>
      </c>
      <c r="G4334">
        <v>33.251627999999997</v>
      </c>
      <c r="H4334">
        <v>34.019427999999998</v>
      </c>
      <c r="I4334">
        <v>34.019427999999998</v>
      </c>
      <c r="J4334">
        <v>36.263764999999999</v>
      </c>
      <c r="K4334">
        <v>46.127037000000001</v>
      </c>
      <c r="L4334">
        <v>61.246782000000003</v>
      </c>
      <c r="M4334">
        <v>65.026719</v>
      </c>
      <c r="N4334">
        <v>68.806655000000006</v>
      </c>
      <c r="O4334">
        <v>76.366528000000002</v>
      </c>
      <c r="P4334">
        <v>76.366528000000002</v>
      </c>
      <c r="Q4334">
        <v>76.366528000000002</v>
      </c>
    </row>
    <row r="4335" spans="1:17" x14ac:dyDescent="0.3">
      <c r="A4335">
        <v>800</v>
      </c>
      <c r="B4335">
        <v>33.251627999999997</v>
      </c>
      <c r="C4335">
        <v>33.251627999999997</v>
      </c>
      <c r="D4335">
        <v>34.019427999999998</v>
      </c>
      <c r="E4335">
        <v>34.019427999999998</v>
      </c>
      <c r="F4335">
        <v>34.787227000000001</v>
      </c>
      <c r="G4335">
        <v>34.787227000000001</v>
      </c>
      <c r="H4335">
        <v>35.555027000000003</v>
      </c>
      <c r="I4335">
        <v>35.555027000000003</v>
      </c>
      <c r="J4335">
        <v>37.799363999999997</v>
      </c>
      <c r="K4335">
        <v>46.894835999999998</v>
      </c>
      <c r="L4335">
        <v>62.723320000000001</v>
      </c>
      <c r="M4335">
        <v>66.503255999999993</v>
      </c>
      <c r="N4335">
        <v>70.283192999999997</v>
      </c>
      <c r="O4335">
        <v>77.134326999999999</v>
      </c>
      <c r="P4335">
        <v>77.843065999999993</v>
      </c>
      <c r="Q4335">
        <v>77.843065999999993</v>
      </c>
    </row>
    <row r="4336" spans="1:17" x14ac:dyDescent="0.3">
      <c r="A4336">
        <v>1000</v>
      </c>
      <c r="B4336">
        <v>40.811501</v>
      </c>
      <c r="C4336">
        <v>41.579301000000001</v>
      </c>
      <c r="D4336">
        <v>41.579301000000001</v>
      </c>
      <c r="E4336">
        <v>42.347099999999998</v>
      </c>
      <c r="F4336">
        <v>43.114899999999999</v>
      </c>
      <c r="G4336">
        <v>43.114899999999999</v>
      </c>
      <c r="H4336">
        <v>43.114899999999999</v>
      </c>
      <c r="I4336">
        <v>43.823638000000003</v>
      </c>
      <c r="J4336">
        <v>44.591436999999999</v>
      </c>
      <c r="K4336">
        <v>52.919110000000003</v>
      </c>
      <c r="L4336">
        <v>68.038854999999998</v>
      </c>
      <c r="M4336">
        <v>71.818792000000002</v>
      </c>
      <c r="N4336">
        <v>75.598727999999994</v>
      </c>
      <c r="O4336">
        <v>83.158601000000004</v>
      </c>
      <c r="P4336">
        <v>83.158601000000004</v>
      </c>
      <c r="Q4336">
        <v>83.158601000000004</v>
      </c>
    </row>
    <row r="4337" spans="1:17" x14ac:dyDescent="0.3">
      <c r="A4337">
        <v>1200</v>
      </c>
      <c r="B4337">
        <v>47.603574000000002</v>
      </c>
      <c r="C4337">
        <v>48.371374000000003</v>
      </c>
      <c r="D4337">
        <v>49.906973000000001</v>
      </c>
      <c r="E4337">
        <v>52.151310000000002</v>
      </c>
      <c r="F4337">
        <v>55.163446999999998</v>
      </c>
      <c r="G4337">
        <v>56.699046000000003</v>
      </c>
      <c r="H4337">
        <v>58.234645</v>
      </c>
      <c r="I4337">
        <v>59.711182999999998</v>
      </c>
      <c r="J4337">
        <v>61.246782000000003</v>
      </c>
      <c r="K4337">
        <v>62.723320000000001</v>
      </c>
      <c r="L4337">
        <v>63.491118999999998</v>
      </c>
      <c r="M4337">
        <v>63.491118999999998</v>
      </c>
      <c r="N4337">
        <v>63.491118999999998</v>
      </c>
      <c r="O4337">
        <v>63.491118999999998</v>
      </c>
      <c r="P4337">
        <v>63.491118999999998</v>
      </c>
      <c r="Q4337">
        <v>63.491118999999998</v>
      </c>
    </row>
    <row r="4338" spans="1:17" x14ac:dyDescent="0.3">
      <c r="A4338">
        <v>1400</v>
      </c>
      <c r="B4338">
        <v>62.014581999999997</v>
      </c>
      <c r="C4338">
        <v>63.491118999999998</v>
      </c>
      <c r="D4338">
        <v>65.794517999999997</v>
      </c>
      <c r="E4338">
        <v>68.806655000000006</v>
      </c>
      <c r="F4338">
        <v>74.063129000000004</v>
      </c>
      <c r="G4338">
        <v>77.843065999999993</v>
      </c>
      <c r="H4338">
        <v>82.390801999999994</v>
      </c>
      <c r="I4338">
        <v>86.938537999999994</v>
      </c>
      <c r="J4338">
        <v>92.254073000000005</v>
      </c>
      <c r="K4338">
        <v>97.510547000000003</v>
      </c>
      <c r="L4338">
        <v>102.058283</v>
      </c>
      <c r="M4338">
        <v>102.058283</v>
      </c>
      <c r="N4338">
        <v>102.058283</v>
      </c>
      <c r="O4338">
        <v>102.058283</v>
      </c>
      <c r="P4338">
        <v>102.058283</v>
      </c>
      <c r="Q4338">
        <v>102.058283</v>
      </c>
    </row>
    <row r="4339" spans="1:17" x14ac:dyDescent="0.3">
      <c r="A4339">
        <v>1550</v>
      </c>
      <c r="B4339">
        <v>76.366528000000002</v>
      </c>
      <c r="C4339">
        <v>79.378664999999998</v>
      </c>
      <c r="D4339">
        <v>83.158601000000004</v>
      </c>
      <c r="E4339">
        <v>88.474136999999999</v>
      </c>
      <c r="F4339">
        <v>97.510547000000003</v>
      </c>
      <c r="G4339">
        <v>103.59388199999999</v>
      </c>
      <c r="H4339">
        <v>111.153755</v>
      </c>
      <c r="I4339">
        <v>119.422366</v>
      </c>
      <c r="J4339">
        <v>128.51783800000001</v>
      </c>
      <c r="K4339">
        <v>138.322048</v>
      </c>
      <c r="L4339">
        <v>145.17318299999999</v>
      </c>
      <c r="M4339">
        <v>154.20959300000001</v>
      </c>
      <c r="N4339">
        <v>158.757329</v>
      </c>
      <c r="O4339">
        <v>204.11656600000001</v>
      </c>
      <c r="P4339">
        <v>204.11656600000001</v>
      </c>
      <c r="Q4339">
        <v>207.896503</v>
      </c>
    </row>
    <row r="4340" spans="1:17" x14ac:dyDescent="0.3">
      <c r="A4340">
        <v>1700</v>
      </c>
      <c r="B4340">
        <v>94.498410000000007</v>
      </c>
      <c r="C4340">
        <v>101.29048400000001</v>
      </c>
      <c r="D4340">
        <v>107.373819</v>
      </c>
      <c r="E4340">
        <v>117.94582800000001</v>
      </c>
      <c r="F4340">
        <v>136.84551099999999</v>
      </c>
      <c r="G4340">
        <v>148.95311899999999</v>
      </c>
      <c r="H4340">
        <v>164.07286500000001</v>
      </c>
      <c r="I4340">
        <v>179.90134900000001</v>
      </c>
      <c r="J4340">
        <v>196.55669399999999</v>
      </c>
      <c r="K4340">
        <v>211.67643899999999</v>
      </c>
      <c r="L4340">
        <v>220.77191099999999</v>
      </c>
      <c r="M4340">
        <v>223.01624899999999</v>
      </c>
      <c r="N4340">
        <v>227.563985</v>
      </c>
      <c r="O4340">
        <v>227.563985</v>
      </c>
      <c r="P4340">
        <v>227.563985</v>
      </c>
      <c r="Q4340">
        <v>231.34392099999999</v>
      </c>
    </row>
    <row r="4341" spans="1:17" x14ac:dyDescent="0.3">
      <c r="A4341">
        <v>1800</v>
      </c>
      <c r="B4341">
        <v>100.522684</v>
      </c>
      <c r="C4341">
        <v>108.850356</v>
      </c>
      <c r="D4341">
        <v>116.410229</v>
      </c>
      <c r="E4341">
        <v>131.52997500000001</v>
      </c>
      <c r="F4341">
        <v>143.637584</v>
      </c>
      <c r="G4341">
        <v>158.757329</v>
      </c>
      <c r="H4341">
        <v>185.98468399999999</v>
      </c>
      <c r="I4341">
        <v>204.11656600000001</v>
      </c>
      <c r="J4341">
        <v>220.00411199999999</v>
      </c>
      <c r="K4341">
        <v>222.30751000000001</v>
      </c>
      <c r="L4341">
        <v>237.25007199999999</v>
      </c>
      <c r="M4341">
        <v>247.11334299999999</v>
      </c>
      <c r="N4341">
        <v>252.13357099999999</v>
      </c>
      <c r="O4341">
        <v>247.23146600000001</v>
      </c>
      <c r="P4341">
        <v>251.72014100000001</v>
      </c>
      <c r="Q4341">
        <v>257.03567600000002</v>
      </c>
    </row>
    <row r="4342" spans="1:17" x14ac:dyDescent="0.3">
      <c r="A4342">
        <v>2000</v>
      </c>
      <c r="B4342">
        <v>114.165892</v>
      </c>
      <c r="C4342">
        <v>126.273501</v>
      </c>
      <c r="D4342">
        <v>137.61331000000001</v>
      </c>
      <c r="E4342">
        <v>157.98953</v>
      </c>
      <c r="F4342">
        <v>184.449085</v>
      </c>
      <c r="G4342">
        <v>207.896503</v>
      </c>
      <c r="H4342">
        <v>230.576121</v>
      </c>
      <c r="I4342">
        <v>246.46366699999999</v>
      </c>
      <c r="J4342">
        <v>257.80347599999999</v>
      </c>
      <c r="K4342">
        <v>255.91350800000001</v>
      </c>
      <c r="L4342">
        <v>274.63600500000001</v>
      </c>
      <c r="M4342">
        <v>285.20801499999999</v>
      </c>
      <c r="N4342">
        <v>290.52355</v>
      </c>
      <c r="O4342">
        <v>295.83908600000001</v>
      </c>
      <c r="P4342">
        <v>301.09555999999998</v>
      </c>
      <c r="Q4342">
        <v>306.47015699999997</v>
      </c>
    </row>
    <row r="4343" spans="1:17" x14ac:dyDescent="0.3">
      <c r="A4343">
        <v>2200</v>
      </c>
      <c r="B4343">
        <v>126.98223900000001</v>
      </c>
      <c r="C4343">
        <v>142.86978400000001</v>
      </c>
      <c r="D4343">
        <v>157.98953</v>
      </c>
      <c r="E4343">
        <v>185.98468399999999</v>
      </c>
      <c r="F4343">
        <v>223.01624899999999</v>
      </c>
      <c r="G4343">
        <v>241.915931</v>
      </c>
      <c r="H4343">
        <v>268.37548600000002</v>
      </c>
      <c r="I4343">
        <v>275.93535800000001</v>
      </c>
      <c r="J4343">
        <v>283.49523099999999</v>
      </c>
      <c r="K4343">
        <v>303.162713</v>
      </c>
      <c r="L4343">
        <v>312.19912299999999</v>
      </c>
      <c r="M4343">
        <v>313.73472299999997</v>
      </c>
      <c r="N4343">
        <v>315.27032200000002</v>
      </c>
      <c r="O4343">
        <v>316.39249000000001</v>
      </c>
      <c r="P4343">
        <v>319.404627</v>
      </c>
      <c r="Q4343">
        <v>321.64896399999998</v>
      </c>
    </row>
    <row r="4344" spans="1:17" x14ac:dyDescent="0.3">
      <c r="A4344">
        <v>2400</v>
      </c>
      <c r="B4344">
        <v>139.85764699999999</v>
      </c>
      <c r="C4344">
        <v>162.53726599999999</v>
      </c>
      <c r="D4344">
        <v>184.449085</v>
      </c>
      <c r="E4344">
        <v>214.68857600000001</v>
      </c>
      <c r="F4344">
        <v>249.47580300000001</v>
      </c>
      <c r="G4344">
        <v>268.37548600000002</v>
      </c>
      <c r="H4344">
        <v>287.27516800000001</v>
      </c>
      <c r="I4344">
        <v>302.39491299999997</v>
      </c>
      <c r="J4344">
        <v>313.73472299999997</v>
      </c>
      <c r="K4344">
        <v>321.29459500000002</v>
      </c>
      <c r="L4344">
        <v>332.63440500000002</v>
      </c>
      <c r="M4344">
        <v>333.40220399999998</v>
      </c>
      <c r="N4344">
        <v>335.64654100000001</v>
      </c>
      <c r="O4344">
        <v>337.94994000000003</v>
      </c>
      <c r="P4344">
        <v>340.194277</v>
      </c>
      <c r="Q4344">
        <v>340.194277</v>
      </c>
    </row>
    <row r="4345" spans="1:17" x14ac:dyDescent="0.3">
      <c r="A4345">
        <v>2600</v>
      </c>
      <c r="B4345">
        <v>151.19745700000001</v>
      </c>
      <c r="C4345">
        <v>179.90134900000001</v>
      </c>
      <c r="D4345">
        <v>208.66430199999999</v>
      </c>
      <c r="E4345">
        <v>240.38033100000001</v>
      </c>
      <c r="F4345">
        <v>294.83503999999999</v>
      </c>
      <c r="G4345">
        <v>309.95478600000001</v>
      </c>
      <c r="H4345">
        <v>317.51465899999999</v>
      </c>
      <c r="I4345">
        <v>328.854468</v>
      </c>
      <c r="J4345">
        <v>336.41434099999998</v>
      </c>
      <c r="K4345">
        <v>343.97421400000002</v>
      </c>
      <c r="L4345">
        <v>347.75414999999998</v>
      </c>
      <c r="M4345">
        <v>355.31402300000002</v>
      </c>
      <c r="N4345">
        <v>362.873896</v>
      </c>
      <c r="O4345">
        <v>366.65383200000002</v>
      </c>
      <c r="P4345">
        <v>370.43376899999998</v>
      </c>
      <c r="Q4345">
        <v>370.43376899999998</v>
      </c>
    </row>
    <row r="4346" spans="1:17" x14ac:dyDescent="0.3">
      <c r="A4346">
        <v>2800</v>
      </c>
      <c r="B4346">
        <v>164.07286500000001</v>
      </c>
      <c r="C4346">
        <v>202.58096699999999</v>
      </c>
      <c r="D4346">
        <v>241.14813100000001</v>
      </c>
      <c r="E4346">
        <v>300.85931399999998</v>
      </c>
      <c r="F4346">
        <v>315.97906</v>
      </c>
      <c r="G4346">
        <v>331.86660499999999</v>
      </c>
      <c r="H4346">
        <v>337.00495599999999</v>
      </c>
      <c r="I4346">
        <v>347.75414999999998</v>
      </c>
      <c r="J4346">
        <v>353.42405500000001</v>
      </c>
      <c r="K4346">
        <v>357.20399099999997</v>
      </c>
      <c r="L4346">
        <v>362.873896</v>
      </c>
      <c r="M4346">
        <v>381.77357799999999</v>
      </c>
      <c r="N4346">
        <v>389.33345100000003</v>
      </c>
      <c r="O4346">
        <v>393.11338699999999</v>
      </c>
      <c r="P4346">
        <v>393.11338699999999</v>
      </c>
      <c r="Q4346">
        <v>393.11338699999999</v>
      </c>
    </row>
    <row r="4347" spans="1:17" x14ac:dyDescent="0.3">
      <c r="A4347">
        <v>2900</v>
      </c>
      <c r="B4347">
        <v>170.864938</v>
      </c>
      <c r="C4347">
        <v>210.90863999999999</v>
      </c>
      <c r="D4347">
        <v>251.011403</v>
      </c>
      <c r="E4347">
        <v>309.18698699999999</v>
      </c>
      <c r="F4347">
        <v>326.61013100000002</v>
      </c>
      <c r="G4347">
        <v>332.63440500000002</v>
      </c>
      <c r="H4347">
        <v>340.194277</v>
      </c>
      <c r="I4347">
        <v>351.534087</v>
      </c>
      <c r="J4347">
        <v>355.31402300000002</v>
      </c>
      <c r="K4347">
        <v>366.65383200000002</v>
      </c>
      <c r="L4347">
        <v>385.55351400000001</v>
      </c>
      <c r="M4347">
        <v>396.89332400000001</v>
      </c>
      <c r="N4347">
        <v>404.45319699999999</v>
      </c>
      <c r="O4347">
        <v>400.67326000000003</v>
      </c>
      <c r="P4347">
        <v>398.01549199999999</v>
      </c>
      <c r="Q4347">
        <v>398.01549199999999</v>
      </c>
    </row>
    <row r="4348" spans="1:17" x14ac:dyDescent="0.3">
      <c r="A4348">
        <v>3000</v>
      </c>
      <c r="B4348">
        <v>176.12141199999999</v>
      </c>
      <c r="C4348">
        <v>220.77191099999999</v>
      </c>
      <c r="D4348">
        <v>265.36334900000003</v>
      </c>
      <c r="E4348">
        <v>312.96692300000001</v>
      </c>
      <c r="F4348">
        <v>329.62226800000002</v>
      </c>
      <c r="G4348">
        <v>343.97421400000002</v>
      </c>
      <c r="H4348">
        <v>347.75414999999998</v>
      </c>
      <c r="I4348">
        <v>359.09395999999998</v>
      </c>
      <c r="J4348">
        <v>370.43376899999998</v>
      </c>
      <c r="K4348">
        <v>384.01791500000002</v>
      </c>
      <c r="L4348">
        <v>396.89332400000001</v>
      </c>
      <c r="M4348">
        <v>408.23313300000001</v>
      </c>
      <c r="N4348">
        <v>408.23313300000001</v>
      </c>
      <c r="O4348">
        <v>408.23313300000001</v>
      </c>
      <c r="P4348">
        <v>400.67326000000003</v>
      </c>
      <c r="Q4348">
        <v>398.01549199999999</v>
      </c>
    </row>
    <row r="4349" spans="1:17" x14ac:dyDescent="0.3">
      <c r="A4349">
        <v>3200</v>
      </c>
      <c r="B4349">
        <v>188.22902099999999</v>
      </c>
      <c r="C4349">
        <v>241.14813100000001</v>
      </c>
      <c r="D4349">
        <v>294.83503999999999</v>
      </c>
      <c r="E4349">
        <v>335.64654100000001</v>
      </c>
      <c r="F4349">
        <v>359.09395999999998</v>
      </c>
      <c r="G4349">
        <v>359.09395999999998</v>
      </c>
      <c r="H4349">
        <v>370.43376899999998</v>
      </c>
      <c r="I4349">
        <v>381.77357799999999</v>
      </c>
      <c r="J4349">
        <v>396.89332400000001</v>
      </c>
      <c r="K4349">
        <v>404.45319699999999</v>
      </c>
      <c r="L4349">
        <v>408.23313300000001</v>
      </c>
      <c r="M4349">
        <v>408.23313300000001</v>
      </c>
      <c r="N4349">
        <v>408.23313300000001</v>
      </c>
      <c r="O4349">
        <v>408.23313300000001</v>
      </c>
      <c r="P4349">
        <v>408.23313300000001</v>
      </c>
      <c r="Q4349">
        <v>408.23313300000001</v>
      </c>
    </row>
    <row r="4350" spans="1:17" x14ac:dyDescent="0.3">
      <c r="A4350">
        <v>3300</v>
      </c>
      <c r="B4350">
        <v>188.22902099999999</v>
      </c>
      <c r="C4350">
        <v>241.14813100000001</v>
      </c>
      <c r="D4350">
        <v>294.83503999999999</v>
      </c>
      <c r="E4350">
        <v>328.08666899999997</v>
      </c>
      <c r="F4350">
        <v>351.534087</v>
      </c>
      <c r="G4350">
        <v>356.84962200000001</v>
      </c>
      <c r="H4350">
        <v>377.99364200000002</v>
      </c>
      <c r="I4350">
        <v>389.33345100000003</v>
      </c>
      <c r="J4350">
        <v>408.23313300000001</v>
      </c>
      <c r="K4350">
        <v>408.23313300000001</v>
      </c>
      <c r="L4350">
        <v>408.23313300000001</v>
      </c>
      <c r="M4350">
        <v>408.23313300000001</v>
      </c>
      <c r="N4350">
        <v>408.23313300000001</v>
      </c>
      <c r="O4350">
        <v>408.23313300000001</v>
      </c>
      <c r="P4350">
        <v>408.23313300000001</v>
      </c>
      <c r="Q4350">
        <v>408.23313300000001</v>
      </c>
    </row>
    <row r="4351" spans="1:17" x14ac:dyDescent="0.3">
      <c r="A4351">
        <v>3500</v>
      </c>
      <c r="B4351">
        <v>188.22902099999999</v>
      </c>
      <c r="C4351">
        <v>241.14813100000001</v>
      </c>
      <c r="D4351">
        <v>294.83503999999999</v>
      </c>
      <c r="E4351">
        <v>328.08666899999997</v>
      </c>
      <c r="F4351">
        <v>351.534087</v>
      </c>
      <c r="G4351">
        <v>356.84962200000001</v>
      </c>
      <c r="H4351">
        <v>381.77357799999999</v>
      </c>
      <c r="I4351">
        <v>393.11338699999999</v>
      </c>
      <c r="J4351">
        <v>408.23313300000001</v>
      </c>
      <c r="K4351">
        <v>408.23313300000001</v>
      </c>
      <c r="L4351">
        <v>408.23313300000001</v>
      </c>
      <c r="M4351">
        <v>408.23313300000001</v>
      </c>
      <c r="N4351">
        <v>408.23313300000001</v>
      </c>
      <c r="O4351">
        <v>408.23313300000001</v>
      </c>
      <c r="P4351">
        <v>408.23313300000001</v>
      </c>
      <c r="Q4351">
        <v>408.23313300000001</v>
      </c>
    </row>
    <row r="4353" spans="1:17" x14ac:dyDescent="0.3">
      <c r="A4353" t="s">
        <v>568</v>
      </c>
      <c r="B4353" t="s">
        <v>569</v>
      </c>
    </row>
    <row r="4354" spans="1:17" x14ac:dyDescent="0.3">
      <c r="B4354" t="s">
        <v>26</v>
      </c>
    </row>
    <row r="4355" spans="1:17" x14ac:dyDescent="0.3">
      <c r="A4355" t="s">
        <v>22</v>
      </c>
      <c r="B4355">
        <v>0</v>
      </c>
      <c r="C4355">
        <v>10</v>
      </c>
      <c r="D4355">
        <v>20</v>
      </c>
      <c r="E4355">
        <v>30</v>
      </c>
      <c r="F4355">
        <v>45</v>
      </c>
      <c r="G4355">
        <v>55</v>
      </c>
      <c r="H4355">
        <v>65</v>
      </c>
      <c r="I4355">
        <v>75</v>
      </c>
      <c r="J4355">
        <v>85</v>
      </c>
      <c r="K4355">
        <v>95</v>
      </c>
      <c r="L4355">
        <v>110</v>
      </c>
      <c r="M4355">
        <v>120</v>
      </c>
      <c r="N4355">
        <v>125</v>
      </c>
      <c r="O4355">
        <v>130</v>
      </c>
      <c r="P4355">
        <v>135</v>
      </c>
      <c r="Q4355">
        <v>140</v>
      </c>
    </row>
    <row r="4356" spans="1:17" x14ac:dyDescent="0.3">
      <c r="A4356">
        <v>620</v>
      </c>
      <c r="B4356">
        <v>30.239491000000001</v>
      </c>
      <c r="C4356">
        <v>31.007290999999999</v>
      </c>
      <c r="D4356">
        <v>31.007290999999999</v>
      </c>
      <c r="E4356">
        <v>31.775089999999999</v>
      </c>
      <c r="F4356">
        <v>32.483829</v>
      </c>
      <c r="G4356">
        <v>32.483829</v>
      </c>
      <c r="H4356">
        <v>32.483829</v>
      </c>
      <c r="I4356">
        <v>33.251627999999997</v>
      </c>
      <c r="J4356">
        <v>35.555027000000003</v>
      </c>
      <c r="K4356">
        <v>45.359237</v>
      </c>
      <c r="L4356">
        <v>60.478982999999999</v>
      </c>
      <c r="M4356">
        <v>64.258919000000006</v>
      </c>
      <c r="N4356">
        <v>68.038854999999998</v>
      </c>
      <c r="O4356">
        <v>75.598727999999994</v>
      </c>
      <c r="P4356">
        <v>75.598727999999994</v>
      </c>
      <c r="Q4356">
        <v>75.598727999999994</v>
      </c>
    </row>
    <row r="4357" spans="1:17" x14ac:dyDescent="0.3">
      <c r="A4357">
        <v>650</v>
      </c>
      <c r="B4357">
        <v>31.775089999999999</v>
      </c>
      <c r="C4357">
        <v>31.775089999999999</v>
      </c>
      <c r="D4357">
        <v>32.483829</v>
      </c>
      <c r="E4357">
        <v>32.483829</v>
      </c>
      <c r="F4357">
        <v>33.251627999999997</v>
      </c>
      <c r="G4357">
        <v>33.251627999999997</v>
      </c>
      <c r="H4357">
        <v>34.019427999999998</v>
      </c>
      <c r="I4357">
        <v>34.019427999999998</v>
      </c>
      <c r="J4357">
        <v>36.263764999999999</v>
      </c>
      <c r="K4357">
        <v>46.127037000000001</v>
      </c>
      <c r="L4357">
        <v>61.246782000000003</v>
      </c>
      <c r="M4357">
        <v>65.026719</v>
      </c>
      <c r="N4357">
        <v>68.806655000000006</v>
      </c>
      <c r="O4357">
        <v>76.366528000000002</v>
      </c>
      <c r="P4357">
        <v>76.366528000000002</v>
      </c>
      <c r="Q4357">
        <v>76.366528000000002</v>
      </c>
    </row>
    <row r="4358" spans="1:17" x14ac:dyDescent="0.3">
      <c r="A4358">
        <v>800</v>
      </c>
      <c r="B4358">
        <v>33.251627999999997</v>
      </c>
      <c r="C4358">
        <v>33.251627999999997</v>
      </c>
      <c r="D4358">
        <v>34.019427999999998</v>
      </c>
      <c r="E4358">
        <v>34.019427999999998</v>
      </c>
      <c r="F4358">
        <v>34.787227000000001</v>
      </c>
      <c r="G4358">
        <v>34.787227000000001</v>
      </c>
      <c r="H4358">
        <v>35.555027000000003</v>
      </c>
      <c r="I4358">
        <v>35.555027000000003</v>
      </c>
      <c r="J4358">
        <v>37.799363999999997</v>
      </c>
      <c r="K4358">
        <v>46.894835999999998</v>
      </c>
      <c r="L4358">
        <v>62.723320000000001</v>
      </c>
      <c r="M4358">
        <v>66.503255999999993</v>
      </c>
      <c r="N4358">
        <v>70.283192999999997</v>
      </c>
      <c r="O4358">
        <v>77.134326999999999</v>
      </c>
      <c r="P4358">
        <v>77.843065999999993</v>
      </c>
      <c r="Q4358">
        <v>77.843065999999993</v>
      </c>
    </row>
    <row r="4359" spans="1:17" x14ac:dyDescent="0.3">
      <c r="A4359">
        <v>1000</v>
      </c>
      <c r="B4359">
        <v>40.811501</v>
      </c>
      <c r="C4359">
        <v>41.579301000000001</v>
      </c>
      <c r="D4359">
        <v>41.579301000000001</v>
      </c>
      <c r="E4359">
        <v>42.347099999999998</v>
      </c>
      <c r="F4359">
        <v>43.114899999999999</v>
      </c>
      <c r="G4359">
        <v>43.114899999999999</v>
      </c>
      <c r="H4359">
        <v>43.114899999999999</v>
      </c>
      <c r="I4359">
        <v>43.823638000000003</v>
      </c>
      <c r="J4359">
        <v>44.591436999999999</v>
      </c>
      <c r="K4359">
        <v>52.919110000000003</v>
      </c>
      <c r="L4359">
        <v>68.038854999999998</v>
      </c>
      <c r="M4359">
        <v>71.818792000000002</v>
      </c>
      <c r="N4359">
        <v>75.598727999999994</v>
      </c>
      <c r="O4359">
        <v>83.158601000000004</v>
      </c>
      <c r="P4359">
        <v>83.158601000000004</v>
      </c>
      <c r="Q4359">
        <v>83.158601000000004</v>
      </c>
    </row>
    <row r="4360" spans="1:17" x14ac:dyDescent="0.3">
      <c r="A4360">
        <v>1200</v>
      </c>
      <c r="B4360">
        <v>47.603574000000002</v>
      </c>
      <c r="C4360">
        <v>48.371374000000003</v>
      </c>
      <c r="D4360">
        <v>49.906973000000001</v>
      </c>
      <c r="E4360">
        <v>52.151310000000002</v>
      </c>
      <c r="F4360">
        <v>55.163446999999998</v>
      </c>
      <c r="G4360">
        <v>56.699046000000003</v>
      </c>
      <c r="H4360">
        <v>58.234645</v>
      </c>
      <c r="I4360">
        <v>59.711182999999998</v>
      </c>
      <c r="J4360">
        <v>61.246782000000003</v>
      </c>
      <c r="K4360">
        <v>62.723320000000001</v>
      </c>
      <c r="L4360">
        <v>63.491118999999998</v>
      </c>
      <c r="M4360">
        <v>63.491118999999998</v>
      </c>
      <c r="N4360">
        <v>63.491118999999998</v>
      </c>
      <c r="O4360">
        <v>63.491118999999998</v>
      </c>
      <c r="P4360">
        <v>63.491118999999998</v>
      </c>
      <c r="Q4360">
        <v>63.491118999999998</v>
      </c>
    </row>
    <row r="4361" spans="1:17" x14ac:dyDescent="0.3">
      <c r="A4361">
        <v>1400</v>
      </c>
      <c r="B4361">
        <v>62.014581999999997</v>
      </c>
      <c r="C4361">
        <v>63.491118999999998</v>
      </c>
      <c r="D4361">
        <v>65.794517999999997</v>
      </c>
      <c r="E4361">
        <v>68.806655000000006</v>
      </c>
      <c r="F4361">
        <v>74.063129000000004</v>
      </c>
      <c r="G4361">
        <v>77.843065999999993</v>
      </c>
      <c r="H4361">
        <v>82.390801999999994</v>
      </c>
      <c r="I4361">
        <v>86.938537999999994</v>
      </c>
      <c r="J4361">
        <v>92.254073000000005</v>
      </c>
      <c r="K4361">
        <v>97.510547000000003</v>
      </c>
      <c r="L4361">
        <v>102.058283</v>
      </c>
      <c r="M4361">
        <v>102.058283</v>
      </c>
      <c r="N4361">
        <v>102.058283</v>
      </c>
      <c r="O4361">
        <v>102.058283</v>
      </c>
      <c r="P4361">
        <v>102.058283</v>
      </c>
      <c r="Q4361">
        <v>102.058283</v>
      </c>
    </row>
    <row r="4362" spans="1:17" x14ac:dyDescent="0.3">
      <c r="A4362">
        <v>1550</v>
      </c>
      <c r="B4362">
        <v>76.366528000000002</v>
      </c>
      <c r="C4362">
        <v>79.378664999999998</v>
      </c>
      <c r="D4362">
        <v>83.158601000000004</v>
      </c>
      <c r="E4362">
        <v>88.474136999999999</v>
      </c>
      <c r="F4362">
        <v>97.510547000000003</v>
      </c>
      <c r="G4362">
        <v>103.59388199999999</v>
      </c>
      <c r="H4362">
        <v>111.153755</v>
      </c>
      <c r="I4362">
        <v>119.422366</v>
      </c>
      <c r="J4362">
        <v>128.51783800000001</v>
      </c>
      <c r="K4362">
        <v>138.322048</v>
      </c>
      <c r="L4362">
        <v>145.17318299999999</v>
      </c>
      <c r="M4362">
        <v>154.20959300000001</v>
      </c>
      <c r="N4362">
        <v>158.757329</v>
      </c>
      <c r="O4362">
        <v>204.11656600000001</v>
      </c>
      <c r="P4362">
        <v>204.11656600000001</v>
      </c>
      <c r="Q4362">
        <v>207.896503</v>
      </c>
    </row>
    <row r="4363" spans="1:17" x14ac:dyDescent="0.3">
      <c r="A4363">
        <v>1700</v>
      </c>
      <c r="B4363">
        <v>94.498410000000007</v>
      </c>
      <c r="C4363">
        <v>101.29048400000001</v>
      </c>
      <c r="D4363">
        <v>107.373819</v>
      </c>
      <c r="E4363">
        <v>117.94582800000001</v>
      </c>
      <c r="F4363">
        <v>136.84551099999999</v>
      </c>
      <c r="G4363">
        <v>148.95311899999999</v>
      </c>
      <c r="H4363">
        <v>164.07286500000001</v>
      </c>
      <c r="I4363">
        <v>179.90134900000001</v>
      </c>
      <c r="J4363">
        <v>196.55669399999999</v>
      </c>
      <c r="K4363">
        <v>211.67643899999999</v>
      </c>
      <c r="L4363">
        <v>220.77191099999999</v>
      </c>
      <c r="M4363">
        <v>223.01624899999999</v>
      </c>
      <c r="N4363">
        <v>227.563985</v>
      </c>
      <c r="O4363">
        <v>227.563985</v>
      </c>
      <c r="P4363">
        <v>227.563985</v>
      </c>
      <c r="Q4363">
        <v>231.34392099999999</v>
      </c>
    </row>
    <row r="4364" spans="1:17" x14ac:dyDescent="0.3">
      <c r="A4364">
        <v>1800</v>
      </c>
      <c r="B4364">
        <v>100.522684</v>
      </c>
      <c r="C4364">
        <v>108.850356</v>
      </c>
      <c r="D4364">
        <v>116.410229</v>
      </c>
      <c r="E4364">
        <v>131.52997500000001</v>
      </c>
      <c r="F4364">
        <v>151.19745700000001</v>
      </c>
      <c r="G4364">
        <v>167.085002</v>
      </c>
      <c r="H4364">
        <v>185.98468399999999</v>
      </c>
      <c r="I4364">
        <v>204.11656600000001</v>
      </c>
      <c r="J4364">
        <v>220.00411199999999</v>
      </c>
      <c r="K4364">
        <v>231.34392099999999</v>
      </c>
      <c r="L4364">
        <v>238.13599400000001</v>
      </c>
      <c r="M4364">
        <v>242.68373</v>
      </c>
      <c r="N4364">
        <v>246.46366699999999</v>
      </c>
      <c r="O4364">
        <v>246.46366699999999</v>
      </c>
      <c r="P4364">
        <v>246.46366699999999</v>
      </c>
      <c r="Q4364">
        <v>249.47580300000001</v>
      </c>
    </row>
    <row r="4365" spans="1:17" x14ac:dyDescent="0.3">
      <c r="A4365">
        <v>2000</v>
      </c>
      <c r="B4365">
        <v>114.165892</v>
      </c>
      <c r="C4365">
        <v>126.273501</v>
      </c>
      <c r="D4365">
        <v>137.61331000000001</v>
      </c>
      <c r="E4365">
        <v>157.98953</v>
      </c>
      <c r="F4365">
        <v>184.449085</v>
      </c>
      <c r="G4365">
        <v>207.896503</v>
      </c>
      <c r="H4365">
        <v>230.576121</v>
      </c>
      <c r="I4365">
        <v>246.46366699999999</v>
      </c>
      <c r="J4365">
        <v>257.80347599999999</v>
      </c>
      <c r="K4365">
        <v>267.607686</v>
      </c>
      <c r="L4365">
        <v>274.39975900000002</v>
      </c>
      <c r="M4365">
        <v>277.470958</v>
      </c>
      <c r="N4365">
        <v>274.39975900000002</v>
      </c>
      <c r="O4365">
        <v>276.70315799999997</v>
      </c>
      <c r="P4365">
        <v>276.70315799999997</v>
      </c>
      <c r="Q4365">
        <v>280.48309399999999</v>
      </c>
    </row>
    <row r="4366" spans="1:17" x14ac:dyDescent="0.3">
      <c r="A4366">
        <v>2200</v>
      </c>
      <c r="B4366">
        <v>126.98223900000001</v>
      </c>
      <c r="C4366">
        <v>142.86978400000001</v>
      </c>
      <c r="D4366">
        <v>157.98953</v>
      </c>
      <c r="E4366">
        <v>185.98468399999999</v>
      </c>
      <c r="F4366">
        <v>231.34392099999999</v>
      </c>
      <c r="G4366">
        <v>252.48794000000001</v>
      </c>
      <c r="H4366">
        <v>266.83988599999998</v>
      </c>
      <c r="I4366">
        <v>278.17969599999998</v>
      </c>
      <c r="J4366">
        <v>288.810767</v>
      </c>
      <c r="K4366">
        <v>294.83503999999999</v>
      </c>
      <c r="L4366">
        <v>294.06724100000002</v>
      </c>
      <c r="M4366">
        <v>295.60284000000001</v>
      </c>
      <c r="N4366">
        <v>297.84717699999999</v>
      </c>
      <c r="O4366">
        <v>302.39491299999997</v>
      </c>
      <c r="P4366">
        <v>302.39491299999997</v>
      </c>
      <c r="Q4366">
        <v>302.39491299999997</v>
      </c>
    </row>
    <row r="4367" spans="1:17" x14ac:dyDescent="0.3">
      <c r="A4367">
        <v>2400</v>
      </c>
      <c r="B4367">
        <v>139.85764699999999</v>
      </c>
      <c r="C4367">
        <v>162.53726599999999</v>
      </c>
      <c r="D4367">
        <v>184.449085</v>
      </c>
      <c r="E4367">
        <v>214.68857600000001</v>
      </c>
      <c r="F4367">
        <v>263.82774999999998</v>
      </c>
      <c r="G4367">
        <v>283.49523099999999</v>
      </c>
      <c r="H4367">
        <v>296.37063999999998</v>
      </c>
      <c r="I4367">
        <v>307.71044899999998</v>
      </c>
      <c r="J4367">
        <v>310.72258599999998</v>
      </c>
      <c r="K4367">
        <v>312.19912299999999</v>
      </c>
      <c r="L4367">
        <v>320.52679599999999</v>
      </c>
      <c r="M4367">
        <v>309.95478600000001</v>
      </c>
      <c r="N4367">
        <v>309.95478600000001</v>
      </c>
      <c r="O4367">
        <v>309.95478600000001</v>
      </c>
      <c r="P4367">
        <v>309.95478600000001</v>
      </c>
      <c r="Q4367">
        <v>309.95478600000001</v>
      </c>
    </row>
    <row r="4368" spans="1:17" x14ac:dyDescent="0.3">
      <c r="A4368">
        <v>2600</v>
      </c>
      <c r="B4368">
        <v>151.19745700000001</v>
      </c>
      <c r="C4368">
        <v>179.90134900000001</v>
      </c>
      <c r="D4368">
        <v>208.66430199999999</v>
      </c>
      <c r="E4368">
        <v>240.38033100000001</v>
      </c>
      <c r="F4368">
        <v>288.810767</v>
      </c>
      <c r="G4368">
        <v>308.41918700000002</v>
      </c>
      <c r="H4368">
        <v>309.95478600000001</v>
      </c>
      <c r="I4368">
        <v>317.51465899999999</v>
      </c>
      <c r="J4368">
        <v>317.51465899999999</v>
      </c>
      <c r="K4368">
        <v>333.40220399999998</v>
      </c>
      <c r="L4368">
        <v>340.194277</v>
      </c>
      <c r="M4368">
        <v>332.63440500000002</v>
      </c>
      <c r="N4368">
        <v>332.63440500000002</v>
      </c>
      <c r="O4368">
        <v>332.63440500000002</v>
      </c>
      <c r="P4368">
        <v>332.63440500000002</v>
      </c>
      <c r="Q4368">
        <v>332.63440500000002</v>
      </c>
    </row>
    <row r="4369" spans="1:17" x14ac:dyDescent="0.3">
      <c r="A4369">
        <v>2800</v>
      </c>
      <c r="B4369">
        <v>164.07286500000001</v>
      </c>
      <c r="C4369">
        <v>202.58096699999999</v>
      </c>
      <c r="D4369">
        <v>241.14813100000001</v>
      </c>
      <c r="E4369">
        <v>300.85931399999998</v>
      </c>
      <c r="F4369">
        <v>315.97906</v>
      </c>
      <c r="G4369">
        <v>331.86660499999999</v>
      </c>
      <c r="H4369">
        <v>309.95478600000001</v>
      </c>
      <c r="I4369">
        <v>317.51465899999999</v>
      </c>
      <c r="J4369">
        <v>317.51465899999999</v>
      </c>
      <c r="K4369">
        <v>353.77842399999997</v>
      </c>
      <c r="L4369">
        <v>355.31402300000002</v>
      </c>
      <c r="M4369">
        <v>347.75414999999998</v>
      </c>
      <c r="N4369">
        <v>347.75414999999998</v>
      </c>
      <c r="O4369">
        <v>347.75414999999998</v>
      </c>
      <c r="P4369">
        <v>347.75414999999998</v>
      </c>
      <c r="Q4369">
        <v>347.75414999999998</v>
      </c>
    </row>
    <row r="4370" spans="1:17" x14ac:dyDescent="0.3">
      <c r="A4370">
        <v>2900</v>
      </c>
      <c r="B4370">
        <v>170.864938</v>
      </c>
      <c r="C4370">
        <v>210.90863999999999</v>
      </c>
      <c r="D4370">
        <v>251.011403</v>
      </c>
      <c r="E4370">
        <v>309.18698699999999</v>
      </c>
      <c r="F4370">
        <v>326.61013100000002</v>
      </c>
      <c r="G4370">
        <v>340.96207700000002</v>
      </c>
      <c r="H4370">
        <v>346.21855099999999</v>
      </c>
      <c r="I4370">
        <v>346.98635100000001</v>
      </c>
      <c r="J4370">
        <v>353.77842399999997</v>
      </c>
      <c r="K4370">
        <v>355.31402300000002</v>
      </c>
      <c r="L4370">
        <v>355.31402300000002</v>
      </c>
      <c r="M4370">
        <v>355.31402300000002</v>
      </c>
      <c r="N4370">
        <v>355.31402300000002</v>
      </c>
      <c r="O4370">
        <v>355.31402300000002</v>
      </c>
      <c r="P4370">
        <v>355.31402300000002</v>
      </c>
      <c r="Q4370">
        <v>355.31402300000002</v>
      </c>
    </row>
    <row r="4371" spans="1:17" x14ac:dyDescent="0.3">
      <c r="A4371">
        <v>3000</v>
      </c>
      <c r="B4371">
        <v>176.12141199999999</v>
      </c>
      <c r="C4371">
        <v>220.77191099999999</v>
      </c>
      <c r="D4371">
        <v>265.36334900000003</v>
      </c>
      <c r="E4371">
        <v>312.96692300000001</v>
      </c>
      <c r="F4371">
        <v>329.62226800000002</v>
      </c>
      <c r="G4371">
        <v>343.97421400000002</v>
      </c>
      <c r="H4371">
        <v>348.52195</v>
      </c>
      <c r="I4371">
        <v>350.76628699999998</v>
      </c>
      <c r="J4371">
        <v>362.10609599999998</v>
      </c>
      <c r="K4371">
        <v>370.43376899999998</v>
      </c>
      <c r="L4371">
        <v>362.873896</v>
      </c>
      <c r="M4371">
        <v>362.873896</v>
      </c>
      <c r="N4371">
        <v>362.873896</v>
      </c>
      <c r="O4371">
        <v>362.873896</v>
      </c>
      <c r="P4371">
        <v>362.873896</v>
      </c>
      <c r="Q4371">
        <v>362.873896</v>
      </c>
    </row>
    <row r="4372" spans="1:17" x14ac:dyDescent="0.3">
      <c r="A4372">
        <v>3200</v>
      </c>
      <c r="B4372">
        <v>188.22902099999999</v>
      </c>
      <c r="C4372">
        <v>241.14813100000001</v>
      </c>
      <c r="D4372">
        <v>294.83503999999999</v>
      </c>
      <c r="E4372">
        <v>328.08666899999997</v>
      </c>
      <c r="F4372">
        <v>351.534087</v>
      </c>
      <c r="G4372">
        <v>356.84962200000001</v>
      </c>
      <c r="H4372">
        <v>359.09395999999998</v>
      </c>
      <c r="I4372">
        <v>365.886033</v>
      </c>
      <c r="J4372">
        <v>376.45804199999998</v>
      </c>
      <c r="K4372">
        <v>387.089114</v>
      </c>
      <c r="L4372">
        <v>393.11338699999999</v>
      </c>
      <c r="M4372">
        <v>393.11338699999999</v>
      </c>
      <c r="N4372">
        <v>393.11338699999999</v>
      </c>
      <c r="O4372">
        <v>393.11338699999999</v>
      </c>
      <c r="P4372">
        <v>393.11338699999999</v>
      </c>
      <c r="Q4372">
        <v>393.11338699999999</v>
      </c>
    </row>
    <row r="4373" spans="1:17" x14ac:dyDescent="0.3">
      <c r="A4373">
        <v>3300</v>
      </c>
      <c r="B4373">
        <v>188.22902099999999</v>
      </c>
      <c r="C4373">
        <v>241.14813100000001</v>
      </c>
      <c r="D4373">
        <v>294.83503999999999</v>
      </c>
      <c r="E4373">
        <v>328.08666899999997</v>
      </c>
      <c r="F4373">
        <v>351.534087</v>
      </c>
      <c r="G4373">
        <v>356.84962200000001</v>
      </c>
      <c r="H4373">
        <v>359.09395999999998</v>
      </c>
      <c r="I4373">
        <v>365.886033</v>
      </c>
      <c r="J4373">
        <v>376.45804199999998</v>
      </c>
      <c r="K4373">
        <v>387.089114</v>
      </c>
      <c r="L4373">
        <v>393.11338699999999</v>
      </c>
      <c r="M4373">
        <v>393.11338699999999</v>
      </c>
      <c r="N4373">
        <v>393.11338699999999</v>
      </c>
      <c r="O4373">
        <v>393.11338699999999</v>
      </c>
      <c r="P4373">
        <v>393.11338699999999</v>
      </c>
      <c r="Q4373">
        <v>393.11338699999999</v>
      </c>
    </row>
    <row r="4374" spans="1:17" x14ac:dyDescent="0.3">
      <c r="A4374">
        <v>3500</v>
      </c>
      <c r="B4374">
        <v>188.22902099999999</v>
      </c>
      <c r="C4374">
        <v>241.14813100000001</v>
      </c>
      <c r="D4374">
        <v>294.83503999999999</v>
      </c>
      <c r="E4374">
        <v>328.08666899999997</v>
      </c>
      <c r="F4374">
        <v>351.534087</v>
      </c>
      <c r="G4374">
        <v>356.84962200000001</v>
      </c>
      <c r="H4374">
        <v>359.09395999999998</v>
      </c>
      <c r="I4374">
        <v>365.886033</v>
      </c>
      <c r="J4374">
        <v>376.45804199999998</v>
      </c>
      <c r="K4374">
        <v>387.089114</v>
      </c>
      <c r="L4374">
        <v>393.11338699999999</v>
      </c>
      <c r="M4374">
        <v>393.11338699999999</v>
      </c>
      <c r="N4374">
        <v>393.11338699999999</v>
      </c>
      <c r="O4374">
        <v>393.11338699999999</v>
      </c>
      <c r="P4374">
        <v>393.11338699999999</v>
      </c>
      <c r="Q4374">
        <v>393.11338699999999</v>
      </c>
    </row>
    <row r="4376" spans="1:17" x14ac:dyDescent="0.3">
      <c r="A4376" t="s">
        <v>570</v>
      </c>
      <c r="B4376" t="s">
        <v>571</v>
      </c>
    </row>
    <row r="4377" spans="1:17" x14ac:dyDescent="0.3">
      <c r="B4377" t="s">
        <v>26</v>
      </c>
    </row>
    <row r="4378" spans="1:17" x14ac:dyDescent="0.3">
      <c r="A4378" t="s">
        <v>22</v>
      </c>
      <c r="B4378">
        <v>0</v>
      </c>
      <c r="C4378">
        <v>10</v>
      </c>
      <c r="D4378">
        <v>20</v>
      </c>
      <c r="E4378">
        <v>30</v>
      </c>
      <c r="F4378">
        <v>45</v>
      </c>
      <c r="G4378">
        <v>55</v>
      </c>
      <c r="H4378">
        <v>65</v>
      </c>
      <c r="I4378">
        <v>75</v>
      </c>
      <c r="J4378">
        <v>85</v>
      </c>
      <c r="K4378">
        <v>95</v>
      </c>
      <c r="L4378">
        <v>110</v>
      </c>
      <c r="M4378">
        <v>120</v>
      </c>
      <c r="N4378">
        <v>125</v>
      </c>
      <c r="O4378">
        <v>130</v>
      </c>
      <c r="P4378">
        <v>135</v>
      </c>
      <c r="Q4378">
        <v>140</v>
      </c>
    </row>
    <row r="4379" spans="1:17" x14ac:dyDescent="0.3">
      <c r="A4379">
        <v>620</v>
      </c>
      <c r="B4379">
        <v>30.239491000000001</v>
      </c>
      <c r="C4379">
        <v>31.007290999999999</v>
      </c>
      <c r="D4379">
        <v>31.007290999999999</v>
      </c>
      <c r="E4379">
        <v>31.775089999999999</v>
      </c>
      <c r="F4379">
        <v>32.483829</v>
      </c>
      <c r="G4379">
        <v>32.483829</v>
      </c>
      <c r="H4379">
        <v>32.483829</v>
      </c>
      <c r="I4379">
        <v>33.251627999999997</v>
      </c>
      <c r="J4379">
        <v>35.555027000000003</v>
      </c>
      <c r="K4379">
        <v>45.359237</v>
      </c>
      <c r="L4379">
        <v>60.478982999999999</v>
      </c>
      <c r="M4379">
        <v>64.258919000000006</v>
      </c>
      <c r="N4379">
        <v>68.038854999999998</v>
      </c>
      <c r="O4379">
        <v>75.598727999999994</v>
      </c>
      <c r="P4379">
        <v>75.598727999999994</v>
      </c>
      <c r="Q4379">
        <v>75.598727999999994</v>
      </c>
    </row>
    <row r="4380" spans="1:17" x14ac:dyDescent="0.3">
      <c r="A4380">
        <v>650</v>
      </c>
      <c r="B4380">
        <v>31.775089999999999</v>
      </c>
      <c r="C4380">
        <v>31.775089999999999</v>
      </c>
      <c r="D4380">
        <v>32.483829</v>
      </c>
      <c r="E4380">
        <v>32.483829</v>
      </c>
      <c r="F4380">
        <v>33.251627999999997</v>
      </c>
      <c r="G4380">
        <v>33.251627999999997</v>
      </c>
      <c r="H4380">
        <v>34.019427999999998</v>
      </c>
      <c r="I4380">
        <v>34.019427999999998</v>
      </c>
      <c r="J4380">
        <v>36.263764999999999</v>
      </c>
      <c r="K4380">
        <v>46.127037000000001</v>
      </c>
      <c r="L4380">
        <v>61.246782000000003</v>
      </c>
      <c r="M4380">
        <v>65.026719</v>
      </c>
      <c r="N4380">
        <v>68.806655000000006</v>
      </c>
      <c r="O4380">
        <v>76.366528000000002</v>
      </c>
      <c r="P4380">
        <v>76.366528000000002</v>
      </c>
      <c r="Q4380">
        <v>76.366528000000002</v>
      </c>
    </row>
    <row r="4381" spans="1:17" x14ac:dyDescent="0.3">
      <c r="A4381">
        <v>800</v>
      </c>
      <c r="B4381">
        <v>33.251627999999997</v>
      </c>
      <c r="C4381">
        <v>33.251627999999997</v>
      </c>
      <c r="D4381">
        <v>34.019427999999998</v>
      </c>
      <c r="E4381">
        <v>34.019427999999998</v>
      </c>
      <c r="F4381">
        <v>34.787227000000001</v>
      </c>
      <c r="G4381">
        <v>34.787227000000001</v>
      </c>
      <c r="H4381">
        <v>35.555027000000003</v>
      </c>
      <c r="I4381">
        <v>35.555027000000003</v>
      </c>
      <c r="J4381">
        <v>37.799363999999997</v>
      </c>
      <c r="K4381">
        <v>46.894835999999998</v>
      </c>
      <c r="L4381">
        <v>62.723320000000001</v>
      </c>
      <c r="M4381">
        <v>66.503255999999993</v>
      </c>
      <c r="N4381">
        <v>70.283192999999997</v>
      </c>
      <c r="O4381">
        <v>77.134326999999999</v>
      </c>
      <c r="P4381">
        <v>77.843065999999993</v>
      </c>
      <c r="Q4381">
        <v>77.843065999999993</v>
      </c>
    </row>
    <row r="4382" spans="1:17" x14ac:dyDescent="0.3">
      <c r="A4382">
        <v>1000</v>
      </c>
      <c r="B4382">
        <v>40.811501</v>
      </c>
      <c r="C4382">
        <v>41.579301000000001</v>
      </c>
      <c r="D4382">
        <v>41.579301000000001</v>
      </c>
      <c r="E4382">
        <v>42.347099999999998</v>
      </c>
      <c r="F4382">
        <v>43.114899999999999</v>
      </c>
      <c r="G4382">
        <v>43.114899999999999</v>
      </c>
      <c r="H4382">
        <v>43.114899999999999</v>
      </c>
      <c r="I4382">
        <v>43.823638000000003</v>
      </c>
      <c r="J4382">
        <v>44.591436999999999</v>
      </c>
      <c r="K4382">
        <v>52.919110000000003</v>
      </c>
      <c r="L4382">
        <v>68.038854999999998</v>
      </c>
      <c r="M4382">
        <v>71.818792000000002</v>
      </c>
      <c r="N4382">
        <v>75.598727999999994</v>
      </c>
      <c r="O4382">
        <v>83.158601000000004</v>
      </c>
      <c r="P4382">
        <v>83.158601000000004</v>
      </c>
      <c r="Q4382">
        <v>83.158601000000004</v>
      </c>
    </row>
    <row r="4383" spans="1:17" x14ac:dyDescent="0.3">
      <c r="A4383">
        <v>1200</v>
      </c>
      <c r="B4383">
        <v>47.603574000000002</v>
      </c>
      <c r="C4383">
        <v>48.371374000000003</v>
      </c>
      <c r="D4383">
        <v>49.906973000000001</v>
      </c>
      <c r="E4383">
        <v>52.151310000000002</v>
      </c>
      <c r="F4383">
        <v>55.163446999999998</v>
      </c>
      <c r="G4383">
        <v>56.699046000000003</v>
      </c>
      <c r="H4383">
        <v>58.234645</v>
      </c>
      <c r="I4383">
        <v>59.711182999999998</v>
      </c>
      <c r="J4383">
        <v>61.246782000000003</v>
      </c>
      <c r="K4383">
        <v>62.723320000000001</v>
      </c>
      <c r="L4383">
        <v>63.491118999999998</v>
      </c>
      <c r="M4383">
        <v>63.491118999999998</v>
      </c>
      <c r="N4383">
        <v>63.491118999999998</v>
      </c>
      <c r="O4383">
        <v>63.491118999999998</v>
      </c>
      <c r="P4383">
        <v>63.491118999999998</v>
      </c>
      <c r="Q4383">
        <v>63.491118999999998</v>
      </c>
    </row>
    <row r="4384" spans="1:17" x14ac:dyDescent="0.3">
      <c r="A4384">
        <v>1400</v>
      </c>
      <c r="B4384">
        <v>62.014581999999997</v>
      </c>
      <c r="C4384">
        <v>63.491118999999998</v>
      </c>
      <c r="D4384">
        <v>65.794517999999997</v>
      </c>
      <c r="E4384">
        <v>68.806655000000006</v>
      </c>
      <c r="F4384">
        <v>74.063129000000004</v>
      </c>
      <c r="G4384">
        <v>77.843065999999993</v>
      </c>
      <c r="H4384">
        <v>82.390801999999994</v>
      </c>
      <c r="I4384">
        <v>86.938537999999994</v>
      </c>
      <c r="J4384">
        <v>92.254073000000005</v>
      </c>
      <c r="K4384">
        <v>97.510547000000003</v>
      </c>
      <c r="L4384">
        <v>102.058283</v>
      </c>
      <c r="M4384">
        <v>102.058283</v>
      </c>
      <c r="N4384">
        <v>102.058283</v>
      </c>
      <c r="O4384">
        <v>102.058283</v>
      </c>
      <c r="P4384">
        <v>102.058283</v>
      </c>
      <c r="Q4384">
        <v>102.058283</v>
      </c>
    </row>
    <row r="4385" spans="1:17" x14ac:dyDescent="0.3">
      <c r="A4385">
        <v>1550</v>
      </c>
      <c r="B4385">
        <v>76.366528000000002</v>
      </c>
      <c r="C4385">
        <v>79.378664999999998</v>
      </c>
      <c r="D4385">
        <v>83.158601000000004</v>
      </c>
      <c r="E4385">
        <v>88.474136999999999</v>
      </c>
      <c r="F4385">
        <v>97.510547000000003</v>
      </c>
      <c r="G4385">
        <v>103.59388199999999</v>
      </c>
      <c r="H4385">
        <v>111.153755</v>
      </c>
      <c r="I4385">
        <v>119.422366</v>
      </c>
      <c r="J4385">
        <v>128.51783800000001</v>
      </c>
      <c r="K4385">
        <v>138.322048</v>
      </c>
      <c r="L4385">
        <v>145.17318299999999</v>
      </c>
      <c r="M4385">
        <v>154.20959300000001</v>
      </c>
      <c r="N4385">
        <v>158.757329</v>
      </c>
      <c r="O4385">
        <v>204.11656600000001</v>
      </c>
      <c r="P4385">
        <v>204.11656600000001</v>
      </c>
      <c r="Q4385">
        <v>207.896503</v>
      </c>
    </row>
    <row r="4386" spans="1:17" x14ac:dyDescent="0.3">
      <c r="A4386">
        <v>1700</v>
      </c>
      <c r="B4386">
        <v>94.498410000000007</v>
      </c>
      <c r="C4386">
        <v>101.29048400000001</v>
      </c>
      <c r="D4386">
        <v>107.373819</v>
      </c>
      <c r="E4386">
        <v>117.94582800000001</v>
      </c>
      <c r="F4386">
        <v>136.84551099999999</v>
      </c>
      <c r="G4386">
        <v>148.95311899999999</v>
      </c>
      <c r="H4386">
        <v>164.07286500000001</v>
      </c>
      <c r="I4386">
        <v>179.90134900000001</v>
      </c>
      <c r="J4386">
        <v>196.55669399999999</v>
      </c>
      <c r="K4386">
        <v>211.67643899999999</v>
      </c>
      <c r="L4386">
        <v>220.77191099999999</v>
      </c>
      <c r="M4386">
        <v>223.01624899999999</v>
      </c>
      <c r="N4386">
        <v>227.563985</v>
      </c>
      <c r="O4386">
        <v>227.563985</v>
      </c>
      <c r="P4386">
        <v>227.563985</v>
      </c>
      <c r="Q4386">
        <v>231.34392099999999</v>
      </c>
    </row>
    <row r="4387" spans="1:17" x14ac:dyDescent="0.3">
      <c r="A4387">
        <v>1800</v>
      </c>
      <c r="B4387">
        <v>100.522684</v>
      </c>
      <c r="C4387">
        <v>108.850356</v>
      </c>
      <c r="D4387">
        <v>116.410229</v>
      </c>
      <c r="E4387">
        <v>131.52997500000001</v>
      </c>
      <c r="F4387">
        <v>151.19745700000001</v>
      </c>
      <c r="G4387">
        <v>167.085002</v>
      </c>
      <c r="H4387">
        <v>185.98468399999999</v>
      </c>
      <c r="I4387">
        <v>204.11656600000001</v>
      </c>
      <c r="J4387">
        <v>220.00411199999999</v>
      </c>
      <c r="K4387">
        <v>231.34392099999999</v>
      </c>
      <c r="L4387">
        <v>238.13599400000001</v>
      </c>
      <c r="M4387">
        <v>242.68373</v>
      </c>
      <c r="N4387">
        <v>246.46366699999999</v>
      </c>
      <c r="O4387">
        <v>246.46366699999999</v>
      </c>
      <c r="P4387">
        <v>246.46366699999999</v>
      </c>
      <c r="Q4387">
        <v>249.47580300000001</v>
      </c>
    </row>
    <row r="4388" spans="1:17" x14ac:dyDescent="0.3">
      <c r="A4388">
        <v>2000</v>
      </c>
      <c r="B4388">
        <v>114.165892</v>
      </c>
      <c r="C4388">
        <v>126.273501</v>
      </c>
      <c r="D4388">
        <v>137.61331000000001</v>
      </c>
      <c r="E4388">
        <v>157.98953</v>
      </c>
      <c r="F4388">
        <v>184.449085</v>
      </c>
      <c r="G4388">
        <v>207.896503</v>
      </c>
      <c r="H4388">
        <v>230.576121</v>
      </c>
      <c r="I4388">
        <v>246.46366699999999</v>
      </c>
      <c r="J4388">
        <v>257.80347599999999</v>
      </c>
      <c r="K4388">
        <v>267.607686</v>
      </c>
      <c r="L4388">
        <v>274.39975900000002</v>
      </c>
      <c r="M4388">
        <v>277.470958</v>
      </c>
      <c r="N4388">
        <v>274.39975900000002</v>
      </c>
      <c r="O4388">
        <v>276.70315799999997</v>
      </c>
      <c r="P4388">
        <v>276.70315799999997</v>
      </c>
      <c r="Q4388">
        <v>280.48309399999999</v>
      </c>
    </row>
    <row r="4389" spans="1:17" x14ac:dyDescent="0.3">
      <c r="A4389">
        <v>2200</v>
      </c>
      <c r="B4389">
        <v>126.98223900000001</v>
      </c>
      <c r="C4389">
        <v>142.86978400000001</v>
      </c>
      <c r="D4389">
        <v>157.98953</v>
      </c>
      <c r="E4389">
        <v>185.98468399999999</v>
      </c>
      <c r="F4389">
        <v>231.34392099999999</v>
      </c>
      <c r="G4389">
        <v>252.48794000000001</v>
      </c>
      <c r="H4389">
        <v>266.83988599999998</v>
      </c>
      <c r="I4389">
        <v>278.17969599999998</v>
      </c>
      <c r="J4389">
        <v>288.810767</v>
      </c>
      <c r="K4389">
        <v>294.83503999999999</v>
      </c>
      <c r="L4389">
        <v>294.06724100000002</v>
      </c>
      <c r="M4389">
        <v>295.60284000000001</v>
      </c>
      <c r="N4389">
        <v>297.84717699999999</v>
      </c>
      <c r="O4389">
        <v>302.39491299999997</v>
      </c>
      <c r="P4389">
        <v>302.39491299999997</v>
      </c>
      <c r="Q4389">
        <v>302.39491299999997</v>
      </c>
    </row>
    <row r="4390" spans="1:17" x14ac:dyDescent="0.3">
      <c r="A4390">
        <v>2400</v>
      </c>
      <c r="B4390">
        <v>139.85764699999999</v>
      </c>
      <c r="C4390">
        <v>162.53726599999999</v>
      </c>
      <c r="D4390">
        <v>184.449085</v>
      </c>
      <c r="E4390">
        <v>214.68857600000001</v>
      </c>
      <c r="F4390">
        <v>263.82774999999998</v>
      </c>
      <c r="G4390">
        <v>283.49523099999999</v>
      </c>
      <c r="H4390">
        <v>296.37063999999998</v>
      </c>
      <c r="I4390">
        <v>307.71044899999998</v>
      </c>
      <c r="J4390">
        <v>310.72258599999998</v>
      </c>
      <c r="K4390">
        <v>312.19912299999999</v>
      </c>
      <c r="L4390">
        <v>320.52679599999999</v>
      </c>
      <c r="M4390">
        <v>309.95478600000001</v>
      </c>
      <c r="N4390">
        <v>309.95478600000001</v>
      </c>
      <c r="O4390">
        <v>309.95478600000001</v>
      </c>
      <c r="P4390">
        <v>309.95478600000001</v>
      </c>
      <c r="Q4390">
        <v>309.95478600000001</v>
      </c>
    </row>
    <row r="4391" spans="1:17" x14ac:dyDescent="0.3">
      <c r="A4391">
        <v>2600</v>
      </c>
      <c r="B4391">
        <v>151.19745700000001</v>
      </c>
      <c r="C4391">
        <v>179.90134900000001</v>
      </c>
      <c r="D4391">
        <v>208.66430199999999</v>
      </c>
      <c r="E4391">
        <v>240.38033100000001</v>
      </c>
      <c r="F4391">
        <v>288.810767</v>
      </c>
      <c r="G4391">
        <v>308.41918700000002</v>
      </c>
      <c r="H4391">
        <v>309.95478600000001</v>
      </c>
      <c r="I4391">
        <v>317.51465899999999</v>
      </c>
      <c r="J4391">
        <v>317.51465899999999</v>
      </c>
      <c r="K4391">
        <v>333.40220399999998</v>
      </c>
      <c r="L4391">
        <v>340.194277</v>
      </c>
      <c r="M4391">
        <v>332.63440500000002</v>
      </c>
      <c r="N4391">
        <v>332.63440500000002</v>
      </c>
      <c r="O4391">
        <v>332.63440500000002</v>
      </c>
      <c r="P4391">
        <v>332.63440500000002</v>
      </c>
      <c r="Q4391">
        <v>332.63440500000002</v>
      </c>
    </row>
    <row r="4392" spans="1:17" x14ac:dyDescent="0.3">
      <c r="A4392">
        <v>2800</v>
      </c>
      <c r="B4392">
        <v>164.07286500000001</v>
      </c>
      <c r="C4392">
        <v>202.58096699999999</v>
      </c>
      <c r="D4392">
        <v>241.14813100000001</v>
      </c>
      <c r="E4392">
        <v>300.85931399999998</v>
      </c>
      <c r="F4392">
        <v>315.97906</v>
      </c>
      <c r="G4392">
        <v>331.86660499999999</v>
      </c>
      <c r="H4392">
        <v>309.95478600000001</v>
      </c>
      <c r="I4392">
        <v>317.51465899999999</v>
      </c>
      <c r="J4392">
        <v>317.51465899999999</v>
      </c>
      <c r="K4392">
        <v>353.77842399999997</v>
      </c>
      <c r="L4392">
        <v>355.31402300000002</v>
      </c>
      <c r="M4392">
        <v>347.75414999999998</v>
      </c>
      <c r="N4392">
        <v>347.75414999999998</v>
      </c>
      <c r="O4392">
        <v>347.75414999999998</v>
      </c>
      <c r="P4392">
        <v>347.75414999999998</v>
      </c>
      <c r="Q4392">
        <v>347.75414999999998</v>
      </c>
    </row>
    <row r="4393" spans="1:17" x14ac:dyDescent="0.3">
      <c r="A4393">
        <v>2900</v>
      </c>
      <c r="B4393">
        <v>170.864938</v>
      </c>
      <c r="C4393">
        <v>210.90863999999999</v>
      </c>
      <c r="D4393">
        <v>251.011403</v>
      </c>
      <c r="E4393">
        <v>309.18698699999999</v>
      </c>
      <c r="F4393">
        <v>326.61013100000002</v>
      </c>
      <c r="G4393">
        <v>340.96207700000002</v>
      </c>
      <c r="H4393">
        <v>346.21855099999999</v>
      </c>
      <c r="I4393">
        <v>346.98635100000001</v>
      </c>
      <c r="J4393">
        <v>353.77842399999997</v>
      </c>
      <c r="K4393">
        <v>355.31402300000002</v>
      </c>
      <c r="L4393">
        <v>355.31402300000002</v>
      </c>
      <c r="M4393">
        <v>355.31402300000002</v>
      </c>
      <c r="N4393">
        <v>355.31402300000002</v>
      </c>
      <c r="O4393">
        <v>355.31402300000002</v>
      </c>
      <c r="P4393">
        <v>355.31402300000002</v>
      </c>
      <c r="Q4393">
        <v>355.31402300000002</v>
      </c>
    </row>
    <row r="4394" spans="1:17" x14ac:dyDescent="0.3">
      <c r="A4394">
        <v>3000</v>
      </c>
      <c r="B4394">
        <v>176.12141199999999</v>
      </c>
      <c r="C4394">
        <v>220.77191099999999</v>
      </c>
      <c r="D4394">
        <v>265.36334900000003</v>
      </c>
      <c r="E4394">
        <v>312.96692300000001</v>
      </c>
      <c r="F4394">
        <v>329.62226800000002</v>
      </c>
      <c r="G4394">
        <v>343.97421400000002</v>
      </c>
      <c r="H4394">
        <v>348.52195</v>
      </c>
      <c r="I4394">
        <v>350.76628699999998</v>
      </c>
      <c r="J4394">
        <v>362.10609599999998</v>
      </c>
      <c r="K4394">
        <v>370.43376899999998</v>
      </c>
      <c r="L4394">
        <v>362.873896</v>
      </c>
      <c r="M4394">
        <v>362.873896</v>
      </c>
      <c r="N4394">
        <v>362.873896</v>
      </c>
      <c r="O4394">
        <v>362.873896</v>
      </c>
      <c r="P4394">
        <v>362.873896</v>
      </c>
      <c r="Q4394">
        <v>362.873896</v>
      </c>
    </row>
    <row r="4395" spans="1:17" x14ac:dyDescent="0.3">
      <c r="A4395">
        <v>3200</v>
      </c>
      <c r="B4395">
        <v>188.22902099999999</v>
      </c>
      <c r="C4395">
        <v>241.14813100000001</v>
      </c>
      <c r="D4395">
        <v>294.83503999999999</v>
      </c>
      <c r="E4395">
        <v>328.08666899999997</v>
      </c>
      <c r="F4395">
        <v>351.534087</v>
      </c>
      <c r="G4395">
        <v>356.84962200000001</v>
      </c>
      <c r="H4395">
        <v>359.09395999999998</v>
      </c>
      <c r="I4395">
        <v>365.886033</v>
      </c>
      <c r="J4395">
        <v>376.45804199999998</v>
      </c>
      <c r="K4395">
        <v>387.089114</v>
      </c>
      <c r="L4395">
        <v>393.11338699999999</v>
      </c>
      <c r="M4395">
        <v>393.11338699999999</v>
      </c>
      <c r="N4395">
        <v>393.11338699999999</v>
      </c>
      <c r="O4395">
        <v>393.11338699999999</v>
      </c>
      <c r="P4395">
        <v>393.11338699999999</v>
      </c>
      <c r="Q4395">
        <v>393.11338699999999</v>
      </c>
    </row>
    <row r="4396" spans="1:17" x14ac:dyDescent="0.3">
      <c r="A4396">
        <v>3300</v>
      </c>
      <c r="B4396">
        <v>188.22902099999999</v>
      </c>
      <c r="C4396">
        <v>241.14813100000001</v>
      </c>
      <c r="D4396">
        <v>294.83503999999999</v>
      </c>
      <c r="E4396">
        <v>328.08666899999997</v>
      </c>
      <c r="F4396">
        <v>351.534087</v>
      </c>
      <c r="G4396">
        <v>356.84962200000001</v>
      </c>
      <c r="H4396">
        <v>359.09395999999998</v>
      </c>
      <c r="I4396">
        <v>365.886033</v>
      </c>
      <c r="J4396">
        <v>376.45804199999998</v>
      </c>
      <c r="K4396">
        <v>387.089114</v>
      </c>
      <c r="L4396">
        <v>393.11338699999999</v>
      </c>
      <c r="M4396">
        <v>393.11338699999999</v>
      </c>
      <c r="N4396">
        <v>393.11338699999999</v>
      </c>
      <c r="O4396">
        <v>393.11338699999999</v>
      </c>
      <c r="P4396">
        <v>393.11338699999999</v>
      </c>
      <c r="Q4396">
        <v>393.11338699999999</v>
      </c>
    </row>
    <row r="4397" spans="1:17" x14ac:dyDescent="0.3">
      <c r="A4397">
        <v>3500</v>
      </c>
      <c r="B4397">
        <v>188.22902099999999</v>
      </c>
      <c r="C4397">
        <v>241.14813100000001</v>
      </c>
      <c r="D4397">
        <v>294.83503999999999</v>
      </c>
      <c r="E4397">
        <v>328.08666899999997</v>
      </c>
      <c r="F4397">
        <v>351.534087</v>
      </c>
      <c r="G4397">
        <v>356.84962200000001</v>
      </c>
      <c r="H4397">
        <v>359.09395999999998</v>
      </c>
      <c r="I4397">
        <v>365.886033</v>
      </c>
      <c r="J4397">
        <v>376.45804199999998</v>
      </c>
      <c r="K4397">
        <v>387.089114</v>
      </c>
      <c r="L4397">
        <v>393.11338699999999</v>
      </c>
      <c r="M4397">
        <v>393.11338699999999</v>
      </c>
      <c r="N4397">
        <v>393.11338699999999</v>
      </c>
      <c r="O4397">
        <v>393.11338699999999</v>
      </c>
      <c r="P4397">
        <v>393.11338699999999</v>
      </c>
      <c r="Q4397">
        <v>393.11338699999999</v>
      </c>
    </row>
    <row r="4399" spans="1:17" x14ac:dyDescent="0.3">
      <c r="A4399" t="s">
        <v>572</v>
      </c>
      <c r="B4399" t="s">
        <v>573</v>
      </c>
    </row>
    <row r="4400" spans="1:17" x14ac:dyDescent="0.3">
      <c r="B4400" t="s">
        <v>26</v>
      </c>
    </row>
    <row r="4401" spans="1:17" x14ac:dyDescent="0.3">
      <c r="A4401" t="s">
        <v>22</v>
      </c>
      <c r="B4401">
        <v>0</v>
      </c>
      <c r="C4401">
        <v>10</v>
      </c>
      <c r="D4401">
        <v>20</v>
      </c>
      <c r="E4401">
        <v>30</v>
      </c>
      <c r="F4401">
        <v>45</v>
      </c>
      <c r="G4401">
        <v>55</v>
      </c>
      <c r="H4401">
        <v>65</v>
      </c>
      <c r="I4401">
        <v>75</v>
      </c>
      <c r="J4401">
        <v>85</v>
      </c>
      <c r="K4401">
        <v>95</v>
      </c>
      <c r="L4401">
        <v>110</v>
      </c>
      <c r="M4401">
        <v>120</v>
      </c>
      <c r="N4401">
        <v>125</v>
      </c>
      <c r="O4401">
        <v>130</v>
      </c>
      <c r="P4401">
        <v>135</v>
      </c>
      <c r="Q4401">
        <v>140</v>
      </c>
    </row>
    <row r="4402" spans="1:17" x14ac:dyDescent="0.3">
      <c r="A4402">
        <v>620</v>
      </c>
      <c r="B4402">
        <v>30.239491000000001</v>
      </c>
      <c r="C4402">
        <v>31.007290999999999</v>
      </c>
      <c r="D4402">
        <v>31.007290999999999</v>
      </c>
      <c r="E4402">
        <v>31.775089999999999</v>
      </c>
      <c r="F4402">
        <v>32.483829</v>
      </c>
      <c r="G4402">
        <v>32.483829</v>
      </c>
      <c r="H4402">
        <v>32.483829</v>
      </c>
      <c r="I4402">
        <v>33.251627999999997</v>
      </c>
      <c r="J4402">
        <v>35.555027000000003</v>
      </c>
      <c r="K4402">
        <v>45.359237</v>
      </c>
      <c r="L4402">
        <v>60.478982999999999</v>
      </c>
      <c r="M4402">
        <v>64.258919000000006</v>
      </c>
      <c r="N4402">
        <v>68.038854999999998</v>
      </c>
      <c r="O4402">
        <v>75.598727999999994</v>
      </c>
      <c r="P4402">
        <v>75.598727999999994</v>
      </c>
      <c r="Q4402">
        <v>75.598727999999994</v>
      </c>
    </row>
    <row r="4403" spans="1:17" x14ac:dyDescent="0.3">
      <c r="A4403">
        <v>650</v>
      </c>
      <c r="B4403">
        <v>31.775089999999999</v>
      </c>
      <c r="C4403">
        <v>31.775089999999999</v>
      </c>
      <c r="D4403">
        <v>32.483829</v>
      </c>
      <c r="E4403">
        <v>32.483829</v>
      </c>
      <c r="F4403">
        <v>33.251627999999997</v>
      </c>
      <c r="G4403">
        <v>33.251627999999997</v>
      </c>
      <c r="H4403">
        <v>34.019427999999998</v>
      </c>
      <c r="I4403">
        <v>34.019427999999998</v>
      </c>
      <c r="J4403">
        <v>36.263764999999999</v>
      </c>
      <c r="K4403">
        <v>46.127037000000001</v>
      </c>
      <c r="L4403">
        <v>61.246782000000003</v>
      </c>
      <c r="M4403">
        <v>65.026719</v>
      </c>
      <c r="N4403">
        <v>68.806655000000006</v>
      </c>
      <c r="O4403">
        <v>76.366528000000002</v>
      </c>
      <c r="P4403">
        <v>76.366528000000002</v>
      </c>
      <c r="Q4403">
        <v>76.366528000000002</v>
      </c>
    </row>
    <row r="4404" spans="1:17" x14ac:dyDescent="0.3">
      <c r="A4404">
        <v>800</v>
      </c>
      <c r="B4404">
        <v>33.251627999999997</v>
      </c>
      <c r="C4404">
        <v>33.251627999999997</v>
      </c>
      <c r="D4404">
        <v>34.019427999999998</v>
      </c>
      <c r="E4404">
        <v>34.019427999999998</v>
      </c>
      <c r="F4404">
        <v>34.787227000000001</v>
      </c>
      <c r="G4404">
        <v>34.787227000000001</v>
      </c>
      <c r="H4404">
        <v>35.555027000000003</v>
      </c>
      <c r="I4404">
        <v>35.555027000000003</v>
      </c>
      <c r="J4404">
        <v>37.799363999999997</v>
      </c>
      <c r="K4404">
        <v>46.894835999999998</v>
      </c>
      <c r="L4404">
        <v>62.723320000000001</v>
      </c>
      <c r="M4404">
        <v>66.503255999999993</v>
      </c>
      <c r="N4404">
        <v>70.283192999999997</v>
      </c>
      <c r="O4404">
        <v>77.134326999999999</v>
      </c>
      <c r="P4404">
        <v>77.843065999999993</v>
      </c>
      <c r="Q4404">
        <v>77.843065999999993</v>
      </c>
    </row>
    <row r="4405" spans="1:17" x14ac:dyDescent="0.3">
      <c r="A4405">
        <v>1000</v>
      </c>
      <c r="B4405">
        <v>40.811501</v>
      </c>
      <c r="C4405">
        <v>41.579301000000001</v>
      </c>
      <c r="D4405">
        <v>41.579301000000001</v>
      </c>
      <c r="E4405">
        <v>42.347099999999998</v>
      </c>
      <c r="F4405">
        <v>43.114899999999999</v>
      </c>
      <c r="G4405">
        <v>43.114899999999999</v>
      </c>
      <c r="H4405">
        <v>43.114899999999999</v>
      </c>
      <c r="I4405">
        <v>43.823638000000003</v>
      </c>
      <c r="J4405">
        <v>44.591436999999999</v>
      </c>
      <c r="K4405">
        <v>52.919110000000003</v>
      </c>
      <c r="L4405">
        <v>68.038854999999998</v>
      </c>
      <c r="M4405">
        <v>71.818792000000002</v>
      </c>
      <c r="N4405">
        <v>75.598727999999994</v>
      </c>
      <c r="O4405">
        <v>83.158601000000004</v>
      </c>
      <c r="P4405">
        <v>83.158601000000004</v>
      </c>
      <c r="Q4405">
        <v>83.158601000000004</v>
      </c>
    </row>
    <row r="4406" spans="1:17" x14ac:dyDescent="0.3">
      <c r="A4406">
        <v>1200</v>
      </c>
      <c r="B4406">
        <v>47.603574000000002</v>
      </c>
      <c r="C4406">
        <v>48.371374000000003</v>
      </c>
      <c r="D4406">
        <v>49.906973000000001</v>
      </c>
      <c r="E4406">
        <v>52.151310000000002</v>
      </c>
      <c r="F4406">
        <v>55.163446999999998</v>
      </c>
      <c r="G4406">
        <v>56.699046000000003</v>
      </c>
      <c r="H4406">
        <v>58.234645</v>
      </c>
      <c r="I4406">
        <v>59.711182999999998</v>
      </c>
      <c r="J4406">
        <v>61.246782000000003</v>
      </c>
      <c r="K4406">
        <v>62.723320000000001</v>
      </c>
      <c r="L4406">
        <v>63.491118999999998</v>
      </c>
      <c r="M4406">
        <v>63.491118999999998</v>
      </c>
      <c r="N4406">
        <v>63.491118999999998</v>
      </c>
      <c r="O4406">
        <v>63.491118999999998</v>
      </c>
      <c r="P4406">
        <v>63.491118999999998</v>
      </c>
      <c r="Q4406">
        <v>63.491118999999998</v>
      </c>
    </row>
    <row r="4407" spans="1:17" x14ac:dyDescent="0.3">
      <c r="A4407">
        <v>1400</v>
      </c>
      <c r="B4407">
        <v>62.014581999999997</v>
      </c>
      <c r="C4407">
        <v>63.491118999999998</v>
      </c>
      <c r="D4407">
        <v>65.794517999999997</v>
      </c>
      <c r="E4407">
        <v>68.806655000000006</v>
      </c>
      <c r="F4407">
        <v>74.063129000000004</v>
      </c>
      <c r="G4407">
        <v>77.843065999999993</v>
      </c>
      <c r="H4407">
        <v>82.390801999999994</v>
      </c>
      <c r="I4407">
        <v>86.938537999999994</v>
      </c>
      <c r="J4407">
        <v>92.254073000000005</v>
      </c>
      <c r="K4407">
        <v>97.510547000000003</v>
      </c>
      <c r="L4407">
        <v>102.058283</v>
      </c>
      <c r="M4407">
        <v>102.058283</v>
      </c>
      <c r="N4407">
        <v>102.058283</v>
      </c>
      <c r="O4407">
        <v>102.058283</v>
      </c>
      <c r="P4407">
        <v>102.058283</v>
      </c>
      <c r="Q4407">
        <v>102.058283</v>
      </c>
    </row>
    <row r="4408" spans="1:17" x14ac:dyDescent="0.3">
      <c r="A4408">
        <v>1550</v>
      </c>
      <c r="B4408">
        <v>76.366528000000002</v>
      </c>
      <c r="C4408">
        <v>79.378664999999998</v>
      </c>
      <c r="D4408">
        <v>83.158601000000004</v>
      </c>
      <c r="E4408">
        <v>88.474136999999999</v>
      </c>
      <c r="F4408">
        <v>97.510547000000003</v>
      </c>
      <c r="G4408">
        <v>103.59388199999999</v>
      </c>
      <c r="H4408">
        <v>111.153755</v>
      </c>
      <c r="I4408">
        <v>119.422366</v>
      </c>
      <c r="J4408">
        <v>128.51783800000001</v>
      </c>
      <c r="K4408">
        <v>138.322048</v>
      </c>
      <c r="L4408">
        <v>145.17318299999999</v>
      </c>
      <c r="M4408">
        <v>154.20959300000001</v>
      </c>
      <c r="N4408">
        <v>158.757329</v>
      </c>
      <c r="O4408">
        <v>204.11656600000001</v>
      </c>
      <c r="P4408">
        <v>204.11656600000001</v>
      </c>
      <c r="Q4408">
        <v>207.896503</v>
      </c>
    </row>
    <row r="4409" spans="1:17" x14ac:dyDescent="0.3">
      <c r="A4409">
        <v>1700</v>
      </c>
      <c r="B4409">
        <v>94.498410000000007</v>
      </c>
      <c r="C4409">
        <v>101.29048400000001</v>
      </c>
      <c r="D4409">
        <v>107.373819</v>
      </c>
      <c r="E4409">
        <v>117.94582800000001</v>
      </c>
      <c r="F4409">
        <v>136.84551099999999</v>
      </c>
      <c r="G4409">
        <v>148.95311899999999</v>
      </c>
      <c r="H4409">
        <v>164.07286500000001</v>
      </c>
      <c r="I4409">
        <v>179.90134900000001</v>
      </c>
      <c r="J4409">
        <v>196.55669399999999</v>
      </c>
      <c r="K4409">
        <v>211.67643899999999</v>
      </c>
      <c r="L4409">
        <v>220.77191099999999</v>
      </c>
      <c r="M4409">
        <v>223.01624899999999</v>
      </c>
      <c r="N4409">
        <v>227.563985</v>
      </c>
      <c r="O4409">
        <v>227.563985</v>
      </c>
      <c r="P4409">
        <v>227.563985</v>
      </c>
      <c r="Q4409">
        <v>231.34392099999999</v>
      </c>
    </row>
    <row r="4410" spans="1:17" x14ac:dyDescent="0.3">
      <c r="A4410">
        <v>1800</v>
      </c>
      <c r="B4410">
        <v>100.522684</v>
      </c>
      <c r="C4410">
        <v>108.850356</v>
      </c>
      <c r="D4410">
        <v>116.410229</v>
      </c>
      <c r="E4410">
        <v>131.52997500000001</v>
      </c>
      <c r="F4410">
        <v>151.19745700000001</v>
      </c>
      <c r="G4410">
        <v>167.085002</v>
      </c>
      <c r="H4410">
        <v>185.98468399999999</v>
      </c>
      <c r="I4410">
        <v>204.11656600000001</v>
      </c>
      <c r="J4410">
        <v>220.00411199999999</v>
      </c>
      <c r="K4410">
        <v>231.34392099999999</v>
      </c>
      <c r="L4410">
        <v>238.13599400000001</v>
      </c>
      <c r="M4410">
        <v>242.68373</v>
      </c>
      <c r="N4410">
        <v>246.46366699999999</v>
      </c>
      <c r="O4410">
        <v>246.46366699999999</v>
      </c>
      <c r="P4410">
        <v>246.46366699999999</v>
      </c>
      <c r="Q4410">
        <v>249.47580300000001</v>
      </c>
    </row>
    <row r="4411" spans="1:17" x14ac:dyDescent="0.3">
      <c r="A4411">
        <v>2000</v>
      </c>
      <c r="B4411">
        <v>114.165892</v>
      </c>
      <c r="C4411">
        <v>126.273501</v>
      </c>
      <c r="D4411">
        <v>137.61331000000001</v>
      </c>
      <c r="E4411">
        <v>157.98953</v>
      </c>
      <c r="F4411">
        <v>184.449085</v>
      </c>
      <c r="G4411">
        <v>207.896503</v>
      </c>
      <c r="H4411">
        <v>230.576121</v>
      </c>
      <c r="I4411">
        <v>246.46366699999999</v>
      </c>
      <c r="J4411">
        <v>257.80347599999999</v>
      </c>
      <c r="K4411">
        <v>267.607686</v>
      </c>
      <c r="L4411">
        <v>274.39975900000002</v>
      </c>
      <c r="M4411">
        <v>277.470958</v>
      </c>
      <c r="N4411">
        <v>274.39975900000002</v>
      </c>
      <c r="O4411">
        <v>276.70315799999997</v>
      </c>
      <c r="P4411">
        <v>276.70315799999997</v>
      </c>
      <c r="Q4411">
        <v>280.48309399999999</v>
      </c>
    </row>
    <row r="4412" spans="1:17" x14ac:dyDescent="0.3">
      <c r="A4412">
        <v>2200</v>
      </c>
      <c r="B4412">
        <v>126.98223900000001</v>
      </c>
      <c r="C4412">
        <v>142.86978400000001</v>
      </c>
      <c r="D4412">
        <v>157.98953</v>
      </c>
      <c r="E4412">
        <v>185.98468399999999</v>
      </c>
      <c r="F4412">
        <v>231.34392099999999</v>
      </c>
      <c r="G4412">
        <v>252.48794000000001</v>
      </c>
      <c r="H4412">
        <v>266.83988599999998</v>
      </c>
      <c r="I4412">
        <v>278.17969599999998</v>
      </c>
      <c r="J4412">
        <v>288.810767</v>
      </c>
      <c r="K4412">
        <v>294.83503999999999</v>
      </c>
      <c r="L4412">
        <v>294.06724100000002</v>
      </c>
      <c r="M4412">
        <v>295.60284000000001</v>
      </c>
      <c r="N4412">
        <v>297.84717699999999</v>
      </c>
      <c r="O4412">
        <v>302.39491299999997</v>
      </c>
      <c r="P4412">
        <v>302.39491299999997</v>
      </c>
      <c r="Q4412">
        <v>302.39491299999997</v>
      </c>
    </row>
    <row r="4413" spans="1:17" x14ac:dyDescent="0.3">
      <c r="A4413">
        <v>2400</v>
      </c>
      <c r="B4413">
        <v>139.85764699999999</v>
      </c>
      <c r="C4413">
        <v>162.53726599999999</v>
      </c>
      <c r="D4413">
        <v>184.449085</v>
      </c>
      <c r="E4413">
        <v>214.68857600000001</v>
      </c>
      <c r="F4413">
        <v>263.82774999999998</v>
      </c>
      <c r="G4413">
        <v>283.49523099999999</v>
      </c>
      <c r="H4413">
        <v>296.37063999999998</v>
      </c>
      <c r="I4413">
        <v>307.71044899999998</v>
      </c>
      <c r="J4413">
        <v>310.72258599999998</v>
      </c>
      <c r="K4413">
        <v>312.19912299999999</v>
      </c>
      <c r="L4413">
        <v>320.52679599999999</v>
      </c>
      <c r="M4413">
        <v>309.95478600000001</v>
      </c>
      <c r="N4413">
        <v>309.95478600000001</v>
      </c>
      <c r="O4413">
        <v>309.95478600000001</v>
      </c>
      <c r="P4413">
        <v>309.95478600000001</v>
      </c>
      <c r="Q4413">
        <v>309.95478600000001</v>
      </c>
    </row>
    <row r="4414" spans="1:17" x14ac:dyDescent="0.3">
      <c r="A4414">
        <v>2600</v>
      </c>
      <c r="B4414">
        <v>151.19745700000001</v>
      </c>
      <c r="C4414">
        <v>179.90134900000001</v>
      </c>
      <c r="D4414">
        <v>208.66430199999999</v>
      </c>
      <c r="E4414">
        <v>240.38033100000001</v>
      </c>
      <c r="F4414">
        <v>288.810767</v>
      </c>
      <c r="G4414">
        <v>308.41918700000002</v>
      </c>
      <c r="H4414">
        <v>309.95478600000001</v>
      </c>
      <c r="I4414">
        <v>317.51465899999999</v>
      </c>
      <c r="J4414">
        <v>317.51465899999999</v>
      </c>
      <c r="K4414">
        <v>333.40220399999998</v>
      </c>
      <c r="L4414">
        <v>340.194277</v>
      </c>
      <c r="M4414">
        <v>332.63440500000002</v>
      </c>
      <c r="N4414">
        <v>332.63440500000002</v>
      </c>
      <c r="O4414">
        <v>332.63440500000002</v>
      </c>
      <c r="P4414">
        <v>332.63440500000002</v>
      </c>
      <c r="Q4414">
        <v>332.63440500000002</v>
      </c>
    </row>
    <row r="4415" spans="1:17" x14ac:dyDescent="0.3">
      <c r="A4415">
        <v>2800</v>
      </c>
      <c r="B4415">
        <v>164.07286500000001</v>
      </c>
      <c r="C4415">
        <v>202.58096699999999</v>
      </c>
      <c r="D4415">
        <v>241.14813100000001</v>
      </c>
      <c r="E4415">
        <v>300.85931399999998</v>
      </c>
      <c r="F4415">
        <v>315.97906</v>
      </c>
      <c r="G4415">
        <v>331.86660499999999</v>
      </c>
      <c r="H4415">
        <v>309.95478600000001</v>
      </c>
      <c r="I4415">
        <v>317.51465899999999</v>
      </c>
      <c r="J4415">
        <v>317.51465899999999</v>
      </c>
      <c r="K4415">
        <v>353.77842399999997</v>
      </c>
      <c r="L4415">
        <v>355.31402300000002</v>
      </c>
      <c r="M4415">
        <v>347.75414999999998</v>
      </c>
      <c r="N4415">
        <v>347.75414999999998</v>
      </c>
      <c r="O4415">
        <v>347.75414999999998</v>
      </c>
      <c r="P4415">
        <v>347.75414999999998</v>
      </c>
      <c r="Q4415">
        <v>347.75414999999998</v>
      </c>
    </row>
    <row r="4416" spans="1:17" x14ac:dyDescent="0.3">
      <c r="A4416">
        <v>2900</v>
      </c>
      <c r="B4416">
        <v>170.864938</v>
      </c>
      <c r="C4416">
        <v>210.90863999999999</v>
      </c>
      <c r="D4416">
        <v>251.011403</v>
      </c>
      <c r="E4416">
        <v>309.18698699999999</v>
      </c>
      <c r="F4416">
        <v>326.61013100000002</v>
      </c>
      <c r="G4416">
        <v>340.96207700000002</v>
      </c>
      <c r="H4416">
        <v>346.21855099999999</v>
      </c>
      <c r="I4416">
        <v>346.98635100000001</v>
      </c>
      <c r="J4416">
        <v>353.77842399999997</v>
      </c>
      <c r="K4416">
        <v>355.31402300000002</v>
      </c>
      <c r="L4416">
        <v>355.31402300000002</v>
      </c>
      <c r="M4416">
        <v>355.31402300000002</v>
      </c>
      <c r="N4416">
        <v>355.31402300000002</v>
      </c>
      <c r="O4416">
        <v>355.31402300000002</v>
      </c>
      <c r="P4416">
        <v>355.31402300000002</v>
      </c>
      <c r="Q4416">
        <v>355.31402300000002</v>
      </c>
    </row>
    <row r="4417" spans="1:17" x14ac:dyDescent="0.3">
      <c r="A4417">
        <v>3000</v>
      </c>
      <c r="B4417">
        <v>176.12141199999999</v>
      </c>
      <c r="C4417">
        <v>220.77191099999999</v>
      </c>
      <c r="D4417">
        <v>265.36334900000003</v>
      </c>
      <c r="E4417">
        <v>312.96692300000001</v>
      </c>
      <c r="F4417">
        <v>329.62226800000002</v>
      </c>
      <c r="G4417">
        <v>343.97421400000002</v>
      </c>
      <c r="H4417">
        <v>348.52195</v>
      </c>
      <c r="I4417">
        <v>350.76628699999998</v>
      </c>
      <c r="J4417">
        <v>362.10609599999998</v>
      </c>
      <c r="K4417">
        <v>370.43376899999998</v>
      </c>
      <c r="L4417">
        <v>362.873896</v>
      </c>
      <c r="M4417">
        <v>362.873896</v>
      </c>
      <c r="N4417">
        <v>362.873896</v>
      </c>
      <c r="O4417">
        <v>362.873896</v>
      </c>
      <c r="P4417">
        <v>362.873896</v>
      </c>
      <c r="Q4417">
        <v>362.873896</v>
      </c>
    </row>
    <row r="4418" spans="1:17" x14ac:dyDescent="0.3">
      <c r="A4418">
        <v>3200</v>
      </c>
      <c r="B4418">
        <v>188.22902099999999</v>
      </c>
      <c r="C4418">
        <v>241.14813100000001</v>
      </c>
      <c r="D4418">
        <v>294.83503999999999</v>
      </c>
      <c r="E4418">
        <v>328.08666899999997</v>
      </c>
      <c r="F4418">
        <v>351.534087</v>
      </c>
      <c r="G4418">
        <v>356.84962200000001</v>
      </c>
      <c r="H4418">
        <v>359.09395999999998</v>
      </c>
      <c r="I4418">
        <v>365.886033</v>
      </c>
      <c r="J4418">
        <v>376.45804199999998</v>
      </c>
      <c r="K4418">
        <v>387.089114</v>
      </c>
      <c r="L4418">
        <v>393.11338699999999</v>
      </c>
      <c r="M4418">
        <v>393.11338699999999</v>
      </c>
      <c r="N4418">
        <v>393.11338699999999</v>
      </c>
      <c r="O4418">
        <v>393.11338699999999</v>
      </c>
      <c r="P4418">
        <v>393.11338699999999</v>
      </c>
      <c r="Q4418">
        <v>393.11338699999999</v>
      </c>
    </row>
    <row r="4419" spans="1:17" x14ac:dyDescent="0.3">
      <c r="A4419">
        <v>3300</v>
      </c>
      <c r="B4419">
        <v>188.22902099999999</v>
      </c>
      <c r="C4419">
        <v>241.14813100000001</v>
      </c>
      <c r="D4419">
        <v>294.83503999999999</v>
      </c>
      <c r="E4419">
        <v>328.08666899999997</v>
      </c>
      <c r="F4419">
        <v>351.534087</v>
      </c>
      <c r="G4419">
        <v>356.84962200000001</v>
      </c>
      <c r="H4419">
        <v>359.09395999999998</v>
      </c>
      <c r="I4419">
        <v>365.886033</v>
      </c>
      <c r="J4419">
        <v>376.45804199999998</v>
      </c>
      <c r="K4419">
        <v>387.089114</v>
      </c>
      <c r="L4419">
        <v>393.11338699999999</v>
      </c>
      <c r="M4419">
        <v>393.11338699999999</v>
      </c>
      <c r="N4419">
        <v>393.11338699999999</v>
      </c>
      <c r="O4419">
        <v>393.11338699999999</v>
      </c>
      <c r="P4419">
        <v>393.11338699999999</v>
      </c>
      <c r="Q4419">
        <v>393.11338699999999</v>
      </c>
    </row>
    <row r="4420" spans="1:17" x14ac:dyDescent="0.3">
      <c r="A4420">
        <v>3500</v>
      </c>
      <c r="B4420">
        <v>188.22902099999999</v>
      </c>
      <c r="C4420">
        <v>241.14813100000001</v>
      </c>
      <c r="D4420">
        <v>294.83503999999999</v>
      </c>
      <c r="E4420">
        <v>328.08666899999997</v>
      </c>
      <c r="F4420">
        <v>351.534087</v>
      </c>
      <c r="G4420">
        <v>356.84962200000001</v>
      </c>
      <c r="H4420">
        <v>359.09395999999998</v>
      </c>
      <c r="I4420">
        <v>365.886033</v>
      </c>
      <c r="J4420">
        <v>376.45804199999998</v>
      </c>
      <c r="K4420">
        <v>387.089114</v>
      </c>
      <c r="L4420">
        <v>393.11338699999999</v>
      </c>
      <c r="M4420">
        <v>393.11338699999999</v>
      </c>
      <c r="N4420">
        <v>393.11338699999999</v>
      </c>
      <c r="O4420">
        <v>393.11338699999999</v>
      </c>
      <c r="P4420">
        <v>393.11338699999999</v>
      </c>
      <c r="Q4420">
        <v>393.11338699999999</v>
      </c>
    </row>
    <row r="4422" spans="1:17" x14ac:dyDescent="0.3">
      <c r="A4422" t="s">
        <v>574</v>
      </c>
      <c r="B4422">
        <v>2200</v>
      </c>
      <c r="C4422" t="s">
        <v>22</v>
      </c>
      <c r="D4422" t="s">
        <v>575</v>
      </c>
    </row>
    <row r="4424" spans="1:17" x14ac:dyDescent="0.3">
      <c r="A4424" t="s">
        <v>576</v>
      </c>
      <c r="B4424">
        <v>3</v>
      </c>
      <c r="C4424" t="s">
        <v>577</v>
      </c>
      <c r="D4424" t="s">
        <v>578</v>
      </c>
    </row>
    <row r="4426" spans="1:17" x14ac:dyDescent="0.3">
      <c r="A4426" t="s">
        <v>579</v>
      </c>
      <c r="B4426">
        <v>75</v>
      </c>
      <c r="C4426" t="s">
        <v>580</v>
      </c>
      <c r="D4426" t="s">
        <v>581</v>
      </c>
    </row>
    <row r="4428" spans="1:17" x14ac:dyDescent="0.3">
      <c r="A4428" t="s">
        <v>582</v>
      </c>
      <c r="B4428">
        <v>1800</v>
      </c>
      <c r="C4428" t="s">
        <v>22</v>
      </c>
      <c r="D4428" t="s">
        <v>583</v>
      </c>
    </row>
    <row r="4430" spans="1:17" x14ac:dyDescent="0.3">
      <c r="A4430" t="s">
        <v>584</v>
      </c>
      <c r="B4430">
        <v>14.976559</v>
      </c>
      <c r="C4430" t="s">
        <v>146</v>
      </c>
      <c r="D4430" t="s">
        <v>585</v>
      </c>
    </row>
    <row r="4432" spans="1:17" x14ac:dyDescent="0.3">
      <c r="A4432" t="s">
        <v>586</v>
      </c>
      <c r="B4432">
        <v>8.3515599999999992</v>
      </c>
      <c r="C4432" t="s">
        <v>146</v>
      </c>
      <c r="D4432" t="s">
        <v>587</v>
      </c>
    </row>
    <row r="4434" spans="1:4" x14ac:dyDescent="0.3">
      <c r="A4434" t="s">
        <v>588</v>
      </c>
      <c r="B4434">
        <v>3.5</v>
      </c>
      <c r="C4434" t="s">
        <v>577</v>
      </c>
      <c r="D4434" t="s">
        <v>589</v>
      </c>
    </row>
    <row r="4436" spans="1:4" x14ac:dyDescent="0.3">
      <c r="A4436" t="s">
        <v>590</v>
      </c>
      <c r="B4436">
        <v>100</v>
      </c>
      <c r="C4436" t="s">
        <v>424</v>
      </c>
      <c r="D4436" t="s">
        <v>591</v>
      </c>
    </row>
    <row r="4438" spans="1:4" x14ac:dyDescent="0.3">
      <c r="A4438" t="s">
        <v>592</v>
      </c>
      <c r="B4438">
        <v>0</v>
      </c>
      <c r="C4438" t="s">
        <v>424</v>
      </c>
      <c r="D4438" t="s">
        <v>593</v>
      </c>
    </row>
    <row r="4440" spans="1:4" x14ac:dyDescent="0.3">
      <c r="A4440" t="s">
        <v>594</v>
      </c>
      <c r="B4440" t="s">
        <v>595</v>
      </c>
    </row>
    <row r="4441" spans="1:4" x14ac:dyDescent="0.3">
      <c r="A4441" t="s">
        <v>3</v>
      </c>
      <c r="B4441" t="s">
        <v>143</v>
      </c>
    </row>
    <row r="4442" spans="1:4" x14ac:dyDescent="0.3">
      <c r="A4442">
        <v>1</v>
      </c>
      <c r="B4442">
        <v>9.3281229999999997</v>
      </c>
    </row>
    <row r="4443" spans="1:4" x14ac:dyDescent="0.3">
      <c r="A4443">
        <v>2</v>
      </c>
      <c r="B4443">
        <v>11.296872</v>
      </c>
    </row>
    <row r="4444" spans="1:4" x14ac:dyDescent="0.3">
      <c r="A4444">
        <v>3</v>
      </c>
      <c r="B4444">
        <v>13.257809</v>
      </c>
    </row>
    <row r="4445" spans="1:4" x14ac:dyDescent="0.3">
      <c r="A4445">
        <v>4</v>
      </c>
      <c r="B4445">
        <v>14.734370999999999</v>
      </c>
    </row>
    <row r="4447" spans="1:4" x14ac:dyDescent="0.3">
      <c r="A4447" t="s">
        <v>596</v>
      </c>
      <c r="B4447" t="s">
        <v>597</v>
      </c>
    </row>
    <row r="4448" spans="1:4" x14ac:dyDescent="0.3">
      <c r="A4448" t="s">
        <v>146</v>
      </c>
      <c r="B4448" t="s">
        <v>143</v>
      </c>
    </row>
    <row r="4449" spans="1:2" x14ac:dyDescent="0.3">
      <c r="A4449">
        <v>9.33</v>
      </c>
      <c r="B4449">
        <v>27.507805000000001</v>
      </c>
    </row>
    <row r="4450" spans="1:2" x14ac:dyDescent="0.3">
      <c r="A4450">
        <v>11.3</v>
      </c>
      <c r="B4450">
        <v>30.453116999999999</v>
      </c>
    </row>
    <row r="4451" spans="1:2" x14ac:dyDescent="0.3">
      <c r="A4451">
        <v>13.26</v>
      </c>
      <c r="B4451">
        <v>33.398429</v>
      </c>
    </row>
    <row r="4452" spans="1:2" x14ac:dyDescent="0.3">
      <c r="A4452">
        <v>14.73</v>
      </c>
      <c r="B4452">
        <v>33.398429</v>
      </c>
    </row>
    <row r="4454" spans="1:2" x14ac:dyDescent="0.3">
      <c r="A4454" t="s">
        <v>598</v>
      </c>
      <c r="B4454" t="s">
        <v>599</v>
      </c>
    </row>
    <row r="4455" spans="1:2" x14ac:dyDescent="0.3">
      <c r="A4455" t="s">
        <v>3</v>
      </c>
      <c r="B4455" t="s">
        <v>143</v>
      </c>
    </row>
    <row r="4456" spans="1:2" x14ac:dyDescent="0.3">
      <c r="A4456">
        <v>1</v>
      </c>
      <c r="B4456">
        <v>9.3281229999999997</v>
      </c>
    </row>
    <row r="4457" spans="1:2" x14ac:dyDescent="0.3">
      <c r="A4457">
        <v>2</v>
      </c>
      <c r="B4457">
        <v>11.296872</v>
      </c>
    </row>
    <row r="4458" spans="1:2" x14ac:dyDescent="0.3">
      <c r="A4458">
        <v>3</v>
      </c>
      <c r="B4458">
        <v>13.257809</v>
      </c>
    </row>
    <row r="4459" spans="1:2" x14ac:dyDescent="0.3">
      <c r="A4459">
        <v>4</v>
      </c>
      <c r="B4459">
        <v>14.734370999999999</v>
      </c>
    </row>
    <row r="4461" spans="1:2" x14ac:dyDescent="0.3">
      <c r="A4461" t="s">
        <v>600</v>
      </c>
      <c r="B4461" t="s">
        <v>601</v>
      </c>
    </row>
    <row r="4462" spans="1:2" x14ac:dyDescent="0.3">
      <c r="A4462" t="s">
        <v>146</v>
      </c>
      <c r="B4462" t="s">
        <v>143</v>
      </c>
    </row>
    <row r="4463" spans="1:2" x14ac:dyDescent="0.3">
      <c r="A4463">
        <v>9.33</v>
      </c>
      <c r="B4463">
        <v>26.523430999999999</v>
      </c>
    </row>
    <row r="4464" spans="1:2" x14ac:dyDescent="0.3">
      <c r="A4464">
        <v>11.3</v>
      </c>
      <c r="B4464">
        <v>29.468741999999999</v>
      </c>
    </row>
    <row r="4465" spans="1:2" x14ac:dyDescent="0.3">
      <c r="A4465">
        <v>13.26</v>
      </c>
      <c r="B4465">
        <v>32.414054</v>
      </c>
    </row>
    <row r="4466" spans="1:2" x14ac:dyDescent="0.3">
      <c r="A4466">
        <v>14.73</v>
      </c>
      <c r="B4466">
        <v>32.414054</v>
      </c>
    </row>
    <row r="4468" spans="1:2" x14ac:dyDescent="0.3">
      <c r="A4468" t="s">
        <v>602</v>
      </c>
      <c r="B4468" t="s">
        <v>603</v>
      </c>
    </row>
    <row r="4469" spans="1:2" x14ac:dyDescent="0.3">
      <c r="A4469" t="s">
        <v>3</v>
      </c>
      <c r="B4469" t="s">
        <v>143</v>
      </c>
    </row>
    <row r="4470" spans="1:2" x14ac:dyDescent="0.3">
      <c r="A4470">
        <v>1</v>
      </c>
      <c r="B4470">
        <v>9.3281229999999997</v>
      </c>
    </row>
    <row r="4471" spans="1:2" x14ac:dyDescent="0.3">
      <c r="A4471">
        <v>2</v>
      </c>
      <c r="B4471">
        <v>11.296872</v>
      </c>
    </row>
    <row r="4472" spans="1:2" x14ac:dyDescent="0.3">
      <c r="A4472">
        <v>3</v>
      </c>
      <c r="B4472">
        <v>13.257809</v>
      </c>
    </row>
    <row r="4473" spans="1:2" x14ac:dyDescent="0.3">
      <c r="A4473">
        <v>4</v>
      </c>
      <c r="B4473">
        <v>14.734370999999999</v>
      </c>
    </row>
    <row r="4475" spans="1:2" x14ac:dyDescent="0.3">
      <c r="A4475" t="s">
        <v>604</v>
      </c>
      <c r="B4475" t="s">
        <v>605</v>
      </c>
    </row>
    <row r="4476" spans="1:2" x14ac:dyDescent="0.3">
      <c r="A4476" t="s">
        <v>146</v>
      </c>
      <c r="B4476" t="s">
        <v>143</v>
      </c>
    </row>
    <row r="4477" spans="1:2" x14ac:dyDescent="0.3">
      <c r="A4477">
        <v>9.33</v>
      </c>
      <c r="B4477">
        <v>19.648432</v>
      </c>
    </row>
    <row r="4478" spans="1:2" x14ac:dyDescent="0.3">
      <c r="A4478">
        <v>11.3</v>
      </c>
      <c r="B4478">
        <v>24.554680999999999</v>
      </c>
    </row>
    <row r="4479" spans="1:2" x14ac:dyDescent="0.3">
      <c r="A4479">
        <v>13.26</v>
      </c>
      <c r="B4479">
        <v>25.539055999999999</v>
      </c>
    </row>
    <row r="4480" spans="1:2" x14ac:dyDescent="0.3">
      <c r="A4480">
        <v>14.73</v>
      </c>
      <c r="B4480">
        <v>25.539055999999999</v>
      </c>
    </row>
    <row r="4482" spans="1:2" x14ac:dyDescent="0.3">
      <c r="A4482" t="s">
        <v>606</v>
      </c>
      <c r="B4482" t="s">
        <v>607</v>
      </c>
    </row>
    <row r="4483" spans="1:2" x14ac:dyDescent="0.3">
      <c r="A4483" t="s">
        <v>3</v>
      </c>
      <c r="B4483" t="s">
        <v>608</v>
      </c>
    </row>
    <row r="4484" spans="1:2" x14ac:dyDescent="0.3">
      <c r="A4484">
        <v>1</v>
      </c>
      <c r="B4484">
        <v>0.20019500000000001</v>
      </c>
    </row>
    <row r="4485" spans="1:2" x14ac:dyDescent="0.3">
      <c r="A4485">
        <v>2</v>
      </c>
      <c r="B4485">
        <v>0.29785200000000001</v>
      </c>
    </row>
    <row r="4486" spans="1:2" x14ac:dyDescent="0.3">
      <c r="A4486">
        <v>3</v>
      </c>
      <c r="B4486">
        <v>0.400391</v>
      </c>
    </row>
    <row r="4487" spans="1:2" x14ac:dyDescent="0.3">
      <c r="A4487">
        <v>4</v>
      </c>
      <c r="B4487">
        <v>0.49804700000000002</v>
      </c>
    </row>
    <row r="4488" spans="1:2" x14ac:dyDescent="0.3">
      <c r="A4488">
        <v>5</v>
      </c>
      <c r="B4488">
        <v>4.5019530000000003</v>
      </c>
    </row>
    <row r="4489" spans="1:2" x14ac:dyDescent="0.3">
      <c r="A4489">
        <v>6</v>
      </c>
      <c r="B4489">
        <v>4.5996090000000001</v>
      </c>
    </row>
    <row r="4490" spans="1:2" x14ac:dyDescent="0.3">
      <c r="A4490">
        <v>7</v>
      </c>
      <c r="B4490">
        <v>4.7021480000000002</v>
      </c>
    </row>
    <row r="4491" spans="1:2" x14ac:dyDescent="0.3">
      <c r="A4491">
        <v>8</v>
      </c>
      <c r="B4491">
        <v>4.7998050000000001</v>
      </c>
    </row>
    <row r="4493" spans="1:2" x14ac:dyDescent="0.3">
      <c r="A4493" t="s">
        <v>609</v>
      </c>
      <c r="B4493" t="s">
        <v>610</v>
      </c>
    </row>
    <row r="4494" spans="1:2" x14ac:dyDescent="0.3">
      <c r="A4494" t="s">
        <v>611</v>
      </c>
      <c r="B4494" t="s">
        <v>143</v>
      </c>
    </row>
    <row r="4495" spans="1:2" x14ac:dyDescent="0.3">
      <c r="A4495">
        <v>0.2</v>
      </c>
      <c r="B4495">
        <v>6.4999979999999997</v>
      </c>
    </row>
    <row r="4496" spans="1:2" x14ac:dyDescent="0.3">
      <c r="A4496">
        <v>0.3</v>
      </c>
      <c r="B4496">
        <v>6.4999979999999997</v>
      </c>
    </row>
    <row r="4497" spans="1:2" x14ac:dyDescent="0.3">
      <c r="A4497">
        <v>0.4</v>
      </c>
      <c r="B4497">
        <v>6.4999979999999997</v>
      </c>
    </row>
    <row r="4498" spans="1:2" x14ac:dyDescent="0.3">
      <c r="A4498">
        <v>0.5</v>
      </c>
      <c r="B4498">
        <v>6.4999979999999997</v>
      </c>
    </row>
    <row r="4499" spans="1:2" x14ac:dyDescent="0.3">
      <c r="A4499">
        <v>4.5</v>
      </c>
      <c r="B4499">
        <v>15.999995999999999</v>
      </c>
    </row>
    <row r="4500" spans="1:2" x14ac:dyDescent="0.3">
      <c r="A4500">
        <v>4.5999999999999996</v>
      </c>
      <c r="B4500">
        <v>15.999995999999999</v>
      </c>
    </row>
    <row r="4501" spans="1:2" x14ac:dyDescent="0.3">
      <c r="A4501">
        <v>4.7</v>
      </c>
      <c r="B4501">
        <v>15.999995999999999</v>
      </c>
    </row>
    <row r="4502" spans="1:2" x14ac:dyDescent="0.3">
      <c r="A4502">
        <v>4.8</v>
      </c>
      <c r="B4502">
        <v>15.999995999999999</v>
      </c>
    </row>
    <row r="4504" spans="1:2" x14ac:dyDescent="0.3">
      <c r="A4504" t="s">
        <v>612</v>
      </c>
      <c r="B4504" t="s">
        <v>613</v>
      </c>
    </row>
    <row r="4505" spans="1:2" x14ac:dyDescent="0.3">
      <c r="A4505" t="s">
        <v>3</v>
      </c>
      <c r="B4505" t="s">
        <v>608</v>
      </c>
    </row>
    <row r="4506" spans="1:2" x14ac:dyDescent="0.3">
      <c r="A4506">
        <v>1</v>
      </c>
      <c r="B4506">
        <v>0.20019500000000001</v>
      </c>
    </row>
    <row r="4507" spans="1:2" x14ac:dyDescent="0.3">
      <c r="A4507">
        <v>2</v>
      </c>
      <c r="B4507">
        <v>0.24902299999999999</v>
      </c>
    </row>
    <row r="4508" spans="1:2" x14ac:dyDescent="0.3">
      <c r="A4508">
        <v>3</v>
      </c>
      <c r="B4508">
        <v>0.3125</v>
      </c>
    </row>
    <row r="4509" spans="1:2" x14ac:dyDescent="0.3">
      <c r="A4509">
        <v>4</v>
      </c>
      <c r="B4509">
        <v>0.400391</v>
      </c>
    </row>
    <row r="4510" spans="1:2" x14ac:dyDescent="0.3">
      <c r="A4510">
        <v>5</v>
      </c>
      <c r="B4510">
        <v>0.50781299999999996</v>
      </c>
    </row>
    <row r="4511" spans="1:2" x14ac:dyDescent="0.3">
      <c r="A4511">
        <v>6</v>
      </c>
      <c r="B4511">
        <v>0.65429700000000002</v>
      </c>
    </row>
    <row r="4512" spans="1:2" x14ac:dyDescent="0.3">
      <c r="A4512">
        <v>7</v>
      </c>
      <c r="B4512">
        <v>0.84472700000000001</v>
      </c>
    </row>
    <row r="4513" spans="1:2" x14ac:dyDescent="0.3">
      <c r="A4513">
        <v>8</v>
      </c>
      <c r="B4513">
        <v>1.0839840000000001</v>
      </c>
    </row>
    <row r="4514" spans="1:2" x14ac:dyDescent="0.3">
      <c r="A4514">
        <v>9</v>
      </c>
      <c r="B4514">
        <v>1.3964840000000001</v>
      </c>
    </row>
    <row r="4515" spans="1:2" x14ac:dyDescent="0.3">
      <c r="A4515">
        <v>10</v>
      </c>
      <c r="B4515">
        <v>1.7675780000000001</v>
      </c>
    </row>
    <row r="4516" spans="1:2" x14ac:dyDescent="0.3">
      <c r="A4516">
        <v>11</v>
      </c>
      <c r="B4516">
        <v>2.2119140000000002</v>
      </c>
    </row>
    <row r="4517" spans="1:2" x14ac:dyDescent="0.3">
      <c r="A4517">
        <v>12</v>
      </c>
      <c r="B4517">
        <v>2.6904300000000001</v>
      </c>
    </row>
    <row r="4518" spans="1:2" x14ac:dyDescent="0.3">
      <c r="A4518">
        <v>13</v>
      </c>
      <c r="B4518">
        <v>3.1884769999999998</v>
      </c>
    </row>
    <row r="4519" spans="1:2" x14ac:dyDescent="0.3">
      <c r="A4519">
        <v>14</v>
      </c>
      <c r="B4519">
        <v>3.6621090000000001</v>
      </c>
    </row>
    <row r="4520" spans="1:2" x14ac:dyDescent="0.3">
      <c r="A4520">
        <v>15</v>
      </c>
      <c r="B4520">
        <v>4.0673830000000004</v>
      </c>
    </row>
    <row r="4521" spans="1:2" x14ac:dyDescent="0.3">
      <c r="A4521">
        <v>16</v>
      </c>
      <c r="B4521">
        <v>4.3847659999999999</v>
      </c>
    </row>
    <row r="4522" spans="1:2" x14ac:dyDescent="0.3">
      <c r="A4522">
        <v>17</v>
      </c>
      <c r="B4522">
        <v>4.6142580000000004</v>
      </c>
    </row>
    <row r="4523" spans="1:2" x14ac:dyDescent="0.3">
      <c r="A4523">
        <v>18</v>
      </c>
      <c r="B4523">
        <v>4.7705080000000004</v>
      </c>
    </row>
    <row r="4524" spans="1:2" x14ac:dyDescent="0.3">
      <c r="A4524">
        <v>19</v>
      </c>
      <c r="B4524">
        <v>4.7753909999999999</v>
      </c>
    </row>
    <row r="4526" spans="1:2" x14ac:dyDescent="0.3">
      <c r="A4526" t="s">
        <v>614</v>
      </c>
      <c r="B4526" t="s">
        <v>615</v>
      </c>
    </row>
    <row r="4527" spans="1:2" x14ac:dyDescent="0.3">
      <c r="A4527" t="s">
        <v>611</v>
      </c>
      <c r="B4527" t="s">
        <v>69</v>
      </c>
    </row>
    <row r="4528" spans="1:2" x14ac:dyDescent="0.3">
      <c r="A4528">
        <v>0.2</v>
      </c>
      <c r="B4528">
        <v>266.14</v>
      </c>
    </row>
    <row r="4529" spans="1:2" x14ac:dyDescent="0.3">
      <c r="A4529">
        <v>0.25</v>
      </c>
      <c r="B4529">
        <v>248.14</v>
      </c>
    </row>
    <row r="4530" spans="1:2" x14ac:dyDescent="0.3">
      <c r="A4530">
        <v>0.31</v>
      </c>
      <c r="B4530">
        <v>230.14</v>
      </c>
    </row>
    <row r="4531" spans="1:2" x14ac:dyDescent="0.3">
      <c r="A4531">
        <v>0.4</v>
      </c>
      <c r="B4531">
        <v>212.14</v>
      </c>
    </row>
    <row r="4532" spans="1:2" x14ac:dyDescent="0.3">
      <c r="A4532">
        <v>0.51</v>
      </c>
      <c r="B4532">
        <v>194.14</v>
      </c>
    </row>
    <row r="4533" spans="1:2" x14ac:dyDescent="0.3">
      <c r="A4533">
        <v>0.65</v>
      </c>
      <c r="B4533">
        <v>176.14</v>
      </c>
    </row>
    <row r="4534" spans="1:2" x14ac:dyDescent="0.3">
      <c r="A4534">
        <v>0.84</v>
      </c>
      <c r="B4534">
        <v>158.13999999999999</v>
      </c>
    </row>
    <row r="4535" spans="1:2" x14ac:dyDescent="0.3">
      <c r="A4535">
        <v>1.08</v>
      </c>
      <c r="B4535">
        <v>140.13999999999999</v>
      </c>
    </row>
    <row r="4536" spans="1:2" x14ac:dyDescent="0.3">
      <c r="A4536">
        <v>1.4</v>
      </c>
      <c r="B4536">
        <v>122.14</v>
      </c>
    </row>
    <row r="4537" spans="1:2" x14ac:dyDescent="0.3">
      <c r="A4537">
        <v>1.77</v>
      </c>
      <c r="B4537">
        <v>104.14</v>
      </c>
    </row>
    <row r="4538" spans="1:2" x14ac:dyDescent="0.3">
      <c r="A4538">
        <v>2.21</v>
      </c>
      <c r="B4538">
        <v>86.14</v>
      </c>
    </row>
    <row r="4539" spans="1:2" x14ac:dyDescent="0.3">
      <c r="A4539">
        <v>2.69</v>
      </c>
      <c r="B4539">
        <v>68.14</v>
      </c>
    </row>
    <row r="4540" spans="1:2" x14ac:dyDescent="0.3">
      <c r="A4540">
        <v>3.19</v>
      </c>
      <c r="B4540">
        <v>50.14</v>
      </c>
    </row>
    <row r="4541" spans="1:2" x14ac:dyDescent="0.3">
      <c r="A4541">
        <v>3.66</v>
      </c>
      <c r="B4541">
        <v>32.14</v>
      </c>
    </row>
    <row r="4542" spans="1:2" x14ac:dyDescent="0.3">
      <c r="A4542">
        <v>4.07</v>
      </c>
      <c r="B4542">
        <v>14.14</v>
      </c>
    </row>
    <row r="4543" spans="1:2" x14ac:dyDescent="0.3">
      <c r="A4543">
        <v>4.38</v>
      </c>
      <c r="B4543">
        <v>-3.86</v>
      </c>
    </row>
    <row r="4544" spans="1:2" x14ac:dyDescent="0.3">
      <c r="A4544">
        <v>4.6100000000000003</v>
      </c>
      <c r="B4544">
        <v>-21.86</v>
      </c>
    </row>
    <row r="4545" spans="1:2" x14ac:dyDescent="0.3">
      <c r="A4545">
        <v>4.7699999999999996</v>
      </c>
      <c r="B4545">
        <v>-39.86</v>
      </c>
    </row>
    <row r="4546" spans="1:2" x14ac:dyDescent="0.3">
      <c r="A4546">
        <v>4.78</v>
      </c>
      <c r="B4546">
        <v>-39.86</v>
      </c>
    </row>
    <row r="4548" spans="1:2" x14ac:dyDescent="0.3">
      <c r="A4548" t="s">
        <v>616</v>
      </c>
      <c r="B4548" t="s">
        <v>617</v>
      </c>
    </row>
    <row r="4549" spans="1:2" x14ac:dyDescent="0.3">
      <c r="A4549" t="s">
        <v>3</v>
      </c>
      <c r="B4549" t="s">
        <v>608</v>
      </c>
    </row>
    <row r="4550" spans="1:2" x14ac:dyDescent="0.3">
      <c r="A4550">
        <v>1</v>
      </c>
      <c r="B4550">
        <v>0</v>
      </c>
    </row>
    <row r="4551" spans="1:2" x14ac:dyDescent="0.3">
      <c r="A4551">
        <v>2</v>
      </c>
      <c r="B4551">
        <v>8.3007999999999998E-2</v>
      </c>
    </row>
    <row r="4552" spans="1:2" x14ac:dyDescent="0.3">
      <c r="A4552">
        <v>3</v>
      </c>
      <c r="B4552">
        <v>8.7890999999999997E-2</v>
      </c>
    </row>
    <row r="4553" spans="1:2" x14ac:dyDescent="0.3">
      <c r="A4553">
        <v>4</v>
      </c>
      <c r="B4553">
        <v>0.49804700000000002</v>
      </c>
    </row>
    <row r="4554" spans="1:2" x14ac:dyDescent="0.3">
      <c r="A4554">
        <v>5</v>
      </c>
      <c r="B4554">
        <v>4.4970699999999999</v>
      </c>
    </row>
    <row r="4555" spans="1:2" x14ac:dyDescent="0.3">
      <c r="A4555">
        <v>6</v>
      </c>
      <c r="B4555">
        <v>4.9853519999999998</v>
      </c>
    </row>
    <row r="4556" spans="1:2" x14ac:dyDescent="0.3">
      <c r="A4556">
        <v>7</v>
      </c>
      <c r="B4556">
        <v>4.9902340000000001</v>
      </c>
    </row>
    <row r="4557" spans="1:2" x14ac:dyDescent="0.3">
      <c r="A4557">
        <v>8</v>
      </c>
      <c r="B4557">
        <v>4.9951169999999996</v>
      </c>
    </row>
    <row r="4559" spans="1:2" x14ac:dyDescent="0.3">
      <c r="A4559" t="s">
        <v>618</v>
      </c>
      <c r="B4559" t="s">
        <v>619</v>
      </c>
    </row>
    <row r="4560" spans="1:2" x14ac:dyDescent="0.3">
      <c r="A4560" t="s">
        <v>611</v>
      </c>
      <c r="B4560" t="s">
        <v>143</v>
      </c>
    </row>
    <row r="4561" spans="1:2" x14ac:dyDescent="0.3">
      <c r="A4561">
        <v>0</v>
      </c>
      <c r="B4561">
        <v>5.8906229999999997</v>
      </c>
    </row>
    <row r="4562" spans="1:2" x14ac:dyDescent="0.3">
      <c r="A4562">
        <v>0.08</v>
      </c>
      <c r="B4562">
        <v>5.8906229999999997</v>
      </c>
    </row>
    <row r="4563" spans="1:2" x14ac:dyDescent="0.3">
      <c r="A4563">
        <v>0.09</v>
      </c>
      <c r="B4563">
        <v>5.8906229999999997</v>
      </c>
    </row>
    <row r="4564" spans="1:2" x14ac:dyDescent="0.3">
      <c r="A4564">
        <v>0.5</v>
      </c>
      <c r="B4564">
        <v>5.8906229999999997</v>
      </c>
    </row>
    <row r="4565" spans="1:2" x14ac:dyDescent="0.3">
      <c r="A4565">
        <v>4.5</v>
      </c>
      <c r="B4565">
        <v>51.445298999999999</v>
      </c>
    </row>
    <row r="4566" spans="1:2" x14ac:dyDescent="0.3">
      <c r="A4566">
        <v>4.99</v>
      </c>
      <c r="B4566">
        <v>51.445298999999999</v>
      </c>
    </row>
    <row r="4567" spans="1:2" x14ac:dyDescent="0.3">
      <c r="A4567">
        <v>4.99</v>
      </c>
      <c r="B4567">
        <v>51.445298999999999</v>
      </c>
    </row>
    <row r="4568" spans="1:2" x14ac:dyDescent="0.3">
      <c r="A4568">
        <v>5</v>
      </c>
      <c r="B4568">
        <v>51.445298999999999</v>
      </c>
    </row>
    <row r="4570" spans="1:2" x14ac:dyDescent="0.3">
      <c r="A4570" t="s">
        <v>620</v>
      </c>
      <c r="B4570" t="s">
        <v>621</v>
      </c>
    </row>
    <row r="4571" spans="1:2" x14ac:dyDescent="0.3">
      <c r="A4571" t="s">
        <v>3</v>
      </c>
      <c r="B4571" t="s">
        <v>608</v>
      </c>
    </row>
    <row r="4572" spans="1:2" x14ac:dyDescent="0.3">
      <c r="A4572">
        <v>1</v>
      </c>
      <c r="B4572">
        <v>0</v>
      </c>
    </row>
    <row r="4573" spans="1:2" x14ac:dyDescent="0.3">
      <c r="A4573">
        <v>2</v>
      </c>
      <c r="B4573">
        <v>0.30761699999999997</v>
      </c>
    </row>
    <row r="4574" spans="1:2" x14ac:dyDescent="0.3">
      <c r="A4574">
        <v>3</v>
      </c>
      <c r="B4574">
        <v>0.41015600000000002</v>
      </c>
    </row>
    <row r="4575" spans="1:2" x14ac:dyDescent="0.3">
      <c r="A4575">
        <v>4</v>
      </c>
      <c r="B4575">
        <v>1.1181639999999999</v>
      </c>
    </row>
    <row r="4576" spans="1:2" x14ac:dyDescent="0.3">
      <c r="A4576">
        <v>5</v>
      </c>
      <c r="B4576">
        <v>1.8994139999999999</v>
      </c>
    </row>
    <row r="4577" spans="1:2" x14ac:dyDescent="0.3">
      <c r="A4577">
        <v>6</v>
      </c>
      <c r="B4577">
        <v>2.3291019999999998</v>
      </c>
    </row>
    <row r="4578" spans="1:2" x14ac:dyDescent="0.3">
      <c r="A4578">
        <v>7</v>
      </c>
      <c r="B4578">
        <v>3.510742</v>
      </c>
    </row>
    <row r="4579" spans="1:2" x14ac:dyDescent="0.3">
      <c r="A4579">
        <v>8</v>
      </c>
      <c r="B4579">
        <v>4.9951169999999996</v>
      </c>
    </row>
    <row r="4581" spans="1:2" x14ac:dyDescent="0.3">
      <c r="A4581" t="s">
        <v>622</v>
      </c>
      <c r="B4581" t="s">
        <v>623</v>
      </c>
    </row>
    <row r="4582" spans="1:2" x14ac:dyDescent="0.3">
      <c r="A4582" t="s">
        <v>611</v>
      </c>
      <c r="B4582" t="s">
        <v>9</v>
      </c>
    </row>
    <row r="4583" spans="1:2" x14ac:dyDescent="0.3">
      <c r="A4583">
        <v>0</v>
      </c>
      <c r="B4583">
        <v>99.999780000000001</v>
      </c>
    </row>
    <row r="4584" spans="1:2" x14ac:dyDescent="0.3">
      <c r="A4584">
        <v>0.31</v>
      </c>
      <c r="B4584">
        <v>99.999780000000001</v>
      </c>
    </row>
    <row r="4585" spans="1:2" x14ac:dyDescent="0.3">
      <c r="A4585">
        <v>0.41</v>
      </c>
      <c r="B4585">
        <v>96.862532000000002</v>
      </c>
    </row>
    <row r="4586" spans="1:2" x14ac:dyDescent="0.3">
      <c r="A4586">
        <v>1.1200000000000001</v>
      </c>
      <c r="B4586">
        <v>74.901796000000004</v>
      </c>
    </row>
    <row r="4587" spans="1:2" x14ac:dyDescent="0.3">
      <c r="A4587">
        <v>1.9</v>
      </c>
      <c r="B4587">
        <v>50.195968000000001</v>
      </c>
    </row>
    <row r="4588" spans="1:2" x14ac:dyDescent="0.3">
      <c r="A4588">
        <v>2.33</v>
      </c>
      <c r="B4588">
        <v>36.862664000000002</v>
      </c>
    </row>
    <row r="4589" spans="1:2" x14ac:dyDescent="0.3">
      <c r="A4589">
        <v>3.51</v>
      </c>
      <c r="B4589">
        <v>0</v>
      </c>
    </row>
    <row r="4590" spans="1:2" x14ac:dyDescent="0.3">
      <c r="A4590">
        <v>5</v>
      </c>
      <c r="B4590">
        <v>0</v>
      </c>
    </row>
    <row r="4592" spans="1:2" x14ac:dyDescent="0.3">
      <c r="A4592" t="s">
        <v>624</v>
      </c>
      <c r="B4592" t="s">
        <v>625</v>
      </c>
    </row>
    <row r="4593" spans="1:4" x14ac:dyDescent="0.3">
      <c r="A4593" t="s">
        <v>3</v>
      </c>
      <c r="B4593" t="s">
        <v>608</v>
      </c>
    </row>
    <row r="4594" spans="1:4" x14ac:dyDescent="0.3">
      <c r="A4594">
        <v>1</v>
      </c>
      <c r="B4594">
        <v>0.49971599999999999</v>
      </c>
    </row>
    <row r="4595" spans="1:4" x14ac:dyDescent="0.3">
      <c r="A4595">
        <v>2</v>
      </c>
      <c r="B4595">
        <v>1.50037</v>
      </c>
    </row>
    <row r="4596" spans="1:4" x14ac:dyDescent="0.3">
      <c r="A4596">
        <v>3</v>
      </c>
      <c r="B4596">
        <v>2.5010249999999998</v>
      </c>
    </row>
    <row r="4597" spans="1:4" x14ac:dyDescent="0.3">
      <c r="A4597">
        <v>4</v>
      </c>
      <c r="B4597">
        <v>3.5016790000000002</v>
      </c>
    </row>
    <row r="4598" spans="1:4" x14ac:dyDescent="0.3">
      <c r="A4598">
        <v>5</v>
      </c>
      <c r="B4598">
        <v>4.5023330000000001</v>
      </c>
    </row>
    <row r="4600" spans="1:4" x14ac:dyDescent="0.3">
      <c r="A4600" t="s">
        <v>626</v>
      </c>
      <c r="B4600" t="s">
        <v>627</v>
      </c>
    </row>
    <row r="4601" spans="1:4" x14ac:dyDescent="0.3">
      <c r="A4601" t="s">
        <v>3</v>
      </c>
      <c r="B4601" t="s">
        <v>19</v>
      </c>
    </row>
    <row r="4602" spans="1:4" x14ac:dyDescent="0.3">
      <c r="A4602">
        <v>0.5</v>
      </c>
      <c r="B4602">
        <v>0</v>
      </c>
    </row>
    <row r="4603" spans="1:4" x14ac:dyDescent="0.3">
      <c r="A4603">
        <v>1.5</v>
      </c>
      <c r="B4603">
        <v>44.993600000000001</v>
      </c>
    </row>
    <row r="4604" spans="1:4" x14ac:dyDescent="0.3">
      <c r="A4604">
        <v>2.5</v>
      </c>
      <c r="B4604">
        <v>89.987200000000001</v>
      </c>
    </row>
    <row r="4605" spans="1:4" x14ac:dyDescent="0.3">
      <c r="A4605">
        <v>3.5</v>
      </c>
      <c r="B4605">
        <v>134.98079999999999</v>
      </c>
    </row>
    <row r="4606" spans="1:4" x14ac:dyDescent="0.3">
      <c r="A4606">
        <v>4.5</v>
      </c>
      <c r="B4606">
        <v>180.0232</v>
      </c>
    </row>
    <row r="4608" spans="1:4" x14ac:dyDescent="0.3">
      <c r="A4608" t="s">
        <v>628</v>
      </c>
      <c r="B4608" t="s">
        <v>28</v>
      </c>
      <c r="D4608" t="s">
        <v>629</v>
      </c>
    </row>
    <row r="4610" spans="1:4" x14ac:dyDescent="0.3">
      <c r="A4610" t="s">
        <v>630</v>
      </c>
      <c r="B4610" t="s">
        <v>28</v>
      </c>
      <c r="D4610" t="s">
        <v>631</v>
      </c>
    </row>
    <row r="4612" spans="1:4" x14ac:dyDescent="0.3">
      <c r="A4612" t="s">
        <v>632</v>
      </c>
      <c r="B4612">
        <v>30</v>
      </c>
      <c r="C4612" t="s">
        <v>611</v>
      </c>
      <c r="D4612" t="s">
        <v>633</v>
      </c>
    </row>
    <row r="4614" spans="1:4" x14ac:dyDescent="0.3">
      <c r="A4614" t="s">
        <v>634</v>
      </c>
      <c r="B4614">
        <v>0.14000000000000001</v>
      </c>
      <c r="C4614" t="s">
        <v>635</v>
      </c>
      <c r="D4614" t="s">
        <v>636</v>
      </c>
    </row>
    <row r="4616" spans="1:4" x14ac:dyDescent="0.3">
      <c r="A4616" t="s">
        <v>637</v>
      </c>
      <c r="B4616">
        <v>13</v>
      </c>
      <c r="C4616" t="s">
        <v>611</v>
      </c>
      <c r="D4616" t="s">
        <v>638</v>
      </c>
    </row>
    <row r="4618" spans="1:4" x14ac:dyDescent="0.3">
      <c r="A4618" t="s">
        <v>639</v>
      </c>
      <c r="B4618">
        <v>10</v>
      </c>
      <c r="C4618" t="s">
        <v>611</v>
      </c>
      <c r="D4618" t="s">
        <v>640</v>
      </c>
    </row>
    <row r="4620" spans="1:4" x14ac:dyDescent="0.3">
      <c r="A4620" t="s">
        <v>641</v>
      </c>
      <c r="B4620">
        <v>654</v>
      </c>
      <c r="C4620" t="s">
        <v>3</v>
      </c>
      <c r="D4620" t="s">
        <v>642</v>
      </c>
    </row>
    <row r="4622" spans="1:4" x14ac:dyDescent="0.3">
      <c r="A4622" t="s">
        <v>643</v>
      </c>
      <c r="B4622">
        <v>8000</v>
      </c>
      <c r="C4622" t="s">
        <v>3</v>
      </c>
      <c r="D4622" t="s">
        <v>644</v>
      </c>
    </row>
    <row r="4624" spans="1:4" x14ac:dyDescent="0.3">
      <c r="A4624" t="s">
        <v>645</v>
      </c>
      <c r="B4624">
        <v>4.9999979999999997</v>
      </c>
      <c r="C4624" t="s">
        <v>646</v>
      </c>
      <c r="D4624" t="s">
        <v>647</v>
      </c>
    </row>
    <row r="4626" spans="1:4" x14ac:dyDescent="0.3">
      <c r="A4626" t="s">
        <v>648</v>
      </c>
      <c r="B4626">
        <v>10</v>
      </c>
      <c r="C4626" t="s">
        <v>424</v>
      </c>
      <c r="D4626" t="s">
        <v>649</v>
      </c>
    </row>
    <row r="4628" spans="1:4" x14ac:dyDescent="0.3">
      <c r="A4628" t="s">
        <v>650</v>
      </c>
      <c r="B4628">
        <v>99</v>
      </c>
      <c r="C4628" t="s">
        <v>424</v>
      </c>
      <c r="D4628" t="s">
        <v>651</v>
      </c>
    </row>
    <row r="4630" spans="1:4" x14ac:dyDescent="0.3">
      <c r="A4630" t="s">
        <v>652</v>
      </c>
      <c r="B4630">
        <v>3500</v>
      </c>
      <c r="C4630" t="s">
        <v>22</v>
      </c>
      <c r="D4630" t="s">
        <v>653</v>
      </c>
    </row>
    <row r="4632" spans="1:4" x14ac:dyDescent="0.3">
      <c r="A4632" t="s">
        <v>654</v>
      </c>
      <c r="B4632">
        <v>3400</v>
      </c>
      <c r="C4632" t="s">
        <v>22</v>
      </c>
      <c r="D4632" t="s">
        <v>655</v>
      </c>
    </row>
    <row r="4634" spans="1:4" x14ac:dyDescent="0.3">
      <c r="A4634" t="s">
        <v>656</v>
      </c>
      <c r="B4634">
        <v>5</v>
      </c>
      <c r="C4634" t="s">
        <v>577</v>
      </c>
      <c r="D4634" t="s">
        <v>657</v>
      </c>
    </row>
    <row r="4636" spans="1:4" x14ac:dyDescent="0.3">
      <c r="A4636" t="s">
        <v>658</v>
      </c>
      <c r="B4636" t="s">
        <v>28</v>
      </c>
      <c r="D4636" t="s">
        <v>659</v>
      </c>
    </row>
    <row r="4638" spans="1:4" x14ac:dyDescent="0.3">
      <c r="A4638" t="s">
        <v>660</v>
      </c>
      <c r="B4638">
        <v>105.999967</v>
      </c>
      <c r="C4638" t="s">
        <v>646</v>
      </c>
      <c r="D4638" t="s">
        <v>661</v>
      </c>
    </row>
    <row r="4640" spans="1:4" x14ac:dyDescent="0.3">
      <c r="A4640" t="s">
        <v>662</v>
      </c>
      <c r="B4640">
        <v>84.999973999999995</v>
      </c>
      <c r="C4640" t="s">
        <v>646</v>
      </c>
      <c r="D4640" t="s">
        <v>663</v>
      </c>
    </row>
    <row r="4642" spans="1:2" x14ac:dyDescent="0.3">
      <c r="A4642" t="s">
        <v>1221</v>
      </c>
      <c r="B4642" t="s">
        <v>664</v>
      </c>
    </row>
    <row r="4643" spans="1:2" x14ac:dyDescent="0.3">
      <c r="A4643" t="s">
        <v>3</v>
      </c>
      <c r="B4643" t="s">
        <v>6</v>
      </c>
    </row>
    <row r="4644" spans="1:2" x14ac:dyDescent="0.3">
      <c r="A4644">
        <v>1</v>
      </c>
      <c r="B4644">
        <v>1190</v>
      </c>
    </row>
    <row r="4645" spans="1:2" x14ac:dyDescent="0.3">
      <c r="A4645">
        <v>2</v>
      </c>
      <c r="B4645">
        <v>1200</v>
      </c>
    </row>
    <row r="4646" spans="1:2" x14ac:dyDescent="0.3">
      <c r="A4646">
        <v>3</v>
      </c>
      <c r="B4646">
        <v>1400</v>
      </c>
    </row>
    <row r="4647" spans="1:2" x14ac:dyDescent="0.3">
      <c r="A4647">
        <v>4</v>
      </c>
      <c r="B4647">
        <v>1800</v>
      </c>
    </row>
    <row r="4648" spans="1:2" x14ac:dyDescent="0.3">
      <c r="A4648">
        <v>5</v>
      </c>
      <c r="B4648">
        <v>2240</v>
      </c>
    </row>
    <row r="4649" spans="1:2" x14ac:dyDescent="0.3">
      <c r="A4649">
        <v>6</v>
      </c>
      <c r="B4649">
        <v>2560</v>
      </c>
    </row>
    <row r="4650" spans="1:2" x14ac:dyDescent="0.3">
      <c r="A4650">
        <v>7</v>
      </c>
      <c r="B4650">
        <v>2960</v>
      </c>
    </row>
    <row r="4651" spans="1:2" x14ac:dyDescent="0.3">
      <c r="A4651">
        <v>8</v>
      </c>
      <c r="B4651">
        <v>2980</v>
      </c>
    </row>
    <row r="4653" spans="1:2" x14ac:dyDescent="0.3">
      <c r="A4653" t="s">
        <v>1222</v>
      </c>
      <c r="B4653" t="s">
        <v>665</v>
      </c>
    </row>
    <row r="4654" spans="1:2" x14ac:dyDescent="0.3">
      <c r="A4654" t="s">
        <v>666</v>
      </c>
      <c r="B4654" t="s">
        <v>9</v>
      </c>
    </row>
    <row r="4655" spans="1:2" x14ac:dyDescent="0.3">
      <c r="A4655">
        <v>1190</v>
      </c>
      <c r="B4655">
        <v>0</v>
      </c>
    </row>
    <row r="4656" spans="1:2" x14ac:dyDescent="0.3">
      <c r="A4656">
        <v>1200</v>
      </c>
      <c r="B4656">
        <v>0</v>
      </c>
    </row>
    <row r="4657" spans="1:2" x14ac:dyDescent="0.3">
      <c r="A4657">
        <v>1400</v>
      </c>
      <c r="B4657">
        <v>3.5</v>
      </c>
    </row>
    <row r="4658" spans="1:2" x14ac:dyDescent="0.3">
      <c r="A4658">
        <v>1800</v>
      </c>
      <c r="B4658">
        <v>13.25</v>
      </c>
    </row>
    <row r="4659" spans="1:2" x14ac:dyDescent="0.3">
      <c r="A4659">
        <v>2240</v>
      </c>
      <c r="B4659">
        <v>38</v>
      </c>
    </row>
    <row r="4660" spans="1:2" x14ac:dyDescent="0.3">
      <c r="A4660">
        <v>2560</v>
      </c>
      <c r="B4660">
        <v>56.5</v>
      </c>
    </row>
    <row r="4661" spans="1:2" x14ac:dyDescent="0.3">
      <c r="A4661">
        <v>2960</v>
      </c>
      <c r="B4661">
        <v>83.25</v>
      </c>
    </row>
    <row r="4662" spans="1:2" x14ac:dyDescent="0.3">
      <c r="A4662">
        <v>2980</v>
      </c>
      <c r="B4662">
        <v>100</v>
      </c>
    </row>
    <row r="4664" spans="1:2" x14ac:dyDescent="0.3">
      <c r="A4664" t="s">
        <v>667</v>
      </c>
      <c r="B4664" t="s">
        <v>668</v>
      </c>
    </row>
    <row r="4665" spans="1:2" x14ac:dyDescent="0.3">
      <c r="A4665" t="s">
        <v>3</v>
      </c>
      <c r="B4665" t="s">
        <v>6</v>
      </c>
    </row>
    <row r="4666" spans="1:2" x14ac:dyDescent="0.3">
      <c r="A4666">
        <v>1</v>
      </c>
      <c r="B4666">
        <v>340</v>
      </c>
    </row>
    <row r="4667" spans="1:2" x14ac:dyDescent="0.3">
      <c r="A4667">
        <v>2</v>
      </c>
      <c r="B4667">
        <v>500</v>
      </c>
    </row>
    <row r="4668" spans="1:2" x14ac:dyDescent="0.3">
      <c r="A4668">
        <v>3</v>
      </c>
      <c r="B4668">
        <v>1440</v>
      </c>
    </row>
    <row r="4669" spans="1:2" x14ac:dyDescent="0.3">
      <c r="A4669">
        <v>4</v>
      </c>
      <c r="B4669">
        <v>1840</v>
      </c>
    </row>
    <row r="4670" spans="1:2" x14ac:dyDescent="0.3">
      <c r="A4670">
        <v>5</v>
      </c>
      <c r="B4670">
        <v>2200</v>
      </c>
    </row>
    <row r="4671" spans="1:2" x14ac:dyDescent="0.3">
      <c r="A4671">
        <v>6</v>
      </c>
      <c r="B4671">
        <v>2220</v>
      </c>
    </row>
    <row r="4672" spans="1:2" x14ac:dyDescent="0.3">
      <c r="A4672">
        <v>7</v>
      </c>
      <c r="B4672">
        <v>3500</v>
      </c>
    </row>
    <row r="4673" spans="1:2" x14ac:dyDescent="0.3">
      <c r="A4673">
        <v>8</v>
      </c>
      <c r="B4673">
        <v>3520</v>
      </c>
    </row>
    <row r="4675" spans="1:2" x14ac:dyDescent="0.3">
      <c r="A4675" t="s">
        <v>669</v>
      </c>
      <c r="B4675" t="s">
        <v>670</v>
      </c>
    </row>
    <row r="4676" spans="1:2" x14ac:dyDescent="0.3">
      <c r="A4676" t="s">
        <v>666</v>
      </c>
      <c r="B4676" t="s">
        <v>9</v>
      </c>
    </row>
    <row r="4677" spans="1:2" x14ac:dyDescent="0.3">
      <c r="A4677">
        <v>340</v>
      </c>
      <c r="B4677">
        <v>0</v>
      </c>
    </row>
    <row r="4678" spans="1:2" x14ac:dyDescent="0.3">
      <c r="A4678">
        <v>500</v>
      </c>
      <c r="B4678">
        <v>11</v>
      </c>
    </row>
    <row r="4679" spans="1:2" x14ac:dyDescent="0.3">
      <c r="A4679">
        <v>1440</v>
      </c>
      <c r="B4679">
        <v>30.5</v>
      </c>
    </row>
    <row r="4680" spans="1:2" x14ac:dyDescent="0.3">
      <c r="A4680">
        <v>1840</v>
      </c>
      <c r="B4680">
        <v>43</v>
      </c>
    </row>
    <row r="4681" spans="1:2" x14ac:dyDescent="0.3">
      <c r="A4681">
        <v>2200</v>
      </c>
      <c r="B4681">
        <v>71.5</v>
      </c>
    </row>
    <row r="4682" spans="1:2" x14ac:dyDescent="0.3">
      <c r="A4682">
        <v>2220</v>
      </c>
      <c r="B4682">
        <v>87.5</v>
      </c>
    </row>
    <row r="4683" spans="1:2" x14ac:dyDescent="0.3">
      <c r="A4683">
        <v>3500</v>
      </c>
      <c r="B4683">
        <v>97.5</v>
      </c>
    </row>
    <row r="4684" spans="1:2" x14ac:dyDescent="0.3">
      <c r="A4684">
        <v>3520</v>
      </c>
      <c r="B4684">
        <v>100</v>
      </c>
    </row>
    <row r="4686" spans="1:2" x14ac:dyDescent="0.3">
      <c r="A4686" t="s">
        <v>1223</v>
      </c>
      <c r="B4686" t="s">
        <v>671</v>
      </c>
    </row>
    <row r="4687" spans="1:2" x14ac:dyDescent="0.3">
      <c r="A4687" t="s">
        <v>3</v>
      </c>
      <c r="B4687" t="s">
        <v>6</v>
      </c>
    </row>
    <row r="4688" spans="1:2" x14ac:dyDescent="0.3">
      <c r="A4688">
        <v>1</v>
      </c>
      <c r="B4688">
        <v>0</v>
      </c>
    </row>
    <row r="4689" spans="1:2" x14ac:dyDescent="0.3">
      <c r="A4689">
        <v>2</v>
      </c>
      <c r="B4689">
        <v>800</v>
      </c>
    </row>
    <row r="4690" spans="1:2" x14ac:dyDescent="0.3">
      <c r="A4690">
        <v>3</v>
      </c>
      <c r="B4690">
        <v>840</v>
      </c>
    </row>
    <row r="4691" spans="1:2" x14ac:dyDescent="0.3">
      <c r="A4691">
        <v>4</v>
      </c>
      <c r="B4691">
        <v>1200</v>
      </c>
    </row>
    <row r="4692" spans="1:2" x14ac:dyDescent="0.3">
      <c r="A4692">
        <v>5</v>
      </c>
      <c r="B4692">
        <v>1800</v>
      </c>
    </row>
    <row r="4693" spans="1:2" x14ac:dyDescent="0.3">
      <c r="A4693">
        <v>6</v>
      </c>
      <c r="B4693">
        <v>2000</v>
      </c>
    </row>
    <row r="4694" spans="1:2" x14ac:dyDescent="0.3">
      <c r="A4694">
        <v>7</v>
      </c>
      <c r="B4694">
        <v>2760</v>
      </c>
    </row>
    <row r="4695" spans="1:2" x14ac:dyDescent="0.3">
      <c r="A4695">
        <v>8</v>
      </c>
      <c r="B4695">
        <v>2800</v>
      </c>
    </row>
    <row r="4697" spans="1:2" x14ac:dyDescent="0.3">
      <c r="A4697" t="s">
        <v>1224</v>
      </c>
      <c r="B4697" t="s">
        <v>672</v>
      </c>
    </row>
    <row r="4698" spans="1:2" x14ac:dyDescent="0.3">
      <c r="A4698" t="s">
        <v>666</v>
      </c>
      <c r="B4698" t="s">
        <v>9</v>
      </c>
    </row>
    <row r="4699" spans="1:2" x14ac:dyDescent="0.3">
      <c r="A4699">
        <v>0</v>
      </c>
      <c r="B4699">
        <v>0</v>
      </c>
    </row>
    <row r="4700" spans="1:2" x14ac:dyDescent="0.3">
      <c r="A4700">
        <v>800</v>
      </c>
      <c r="B4700">
        <v>0</v>
      </c>
    </row>
    <row r="4701" spans="1:2" x14ac:dyDescent="0.3">
      <c r="A4701">
        <v>840</v>
      </c>
      <c r="B4701">
        <v>0</v>
      </c>
    </row>
    <row r="4702" spans="1:2" x14ac:dyDescent="0.3">
      <c r="A4702">
        <v>1200</v>
      </c>
      <c r="B4702">
        <v>9.25</v>
      </c>
    </row>
    <row r="4703" spans="1:2" x14ac:dyDescent="0.3">
      <c r="A4703">
        <v>1800</v>
      </c>
      <c r="B4703">
        <v>43.25</v>
      </c>
    </row>
    <row r="4704" spans="1:2" x14ac:dyDescent="0.3">
      <c r="A4704">
        <v>2000</v>
      </c>
      <c r="B4704">
        <v>52.5</v>
      </c>
    </row>
    <row r="4705" spans="1:2" x14ac:dyDescent="0.3">
      <c r="A4705">
        <v>2760</v>
      </c>
      <c r="B4705">
        <v>83.25</v>
      </c>
    </row>
    <row r="4706" spans="1:2" x14ac:dyDescent="0.3">
      <c r="A4706">
        <v>2800</v>
      </c>
      <c r="B4706">
        <v>100</v>
      </c>
    </row>
    <row r="4708" spans="1:2" x14ac:dyDescent="0.3">
      <c r="A4708" t="s">
        <v>673</v>
      </c>
      <c r="B4708" t="s">
        <v>674</v>
      </c>
    </row>
    <row r="4709" spans="1:2" x14ac:dyDescent="0.3">
      <c r="A4709" t="s">
        <v>3</v>
      </c>
      <c r="B4709" t="s">
        <v>6</v>
      </c>
    </row>
    <row r="4710" spans="1:2" x14ac:dyDescent="0.3">
      <c r="A4710">
        <v>1</v>
      </c>
      <c r="B4710">
        <v>340</v>
      </c>
    </row>
    <row r="4711" spans="1:2" x14ac:dyDescent="0.3">
      <c r="A4711">
        <v>2</v>
      </c>
      <c r="B4711">
        <v>500</v>
      </c>
    </row>
    <row r="4712" spans="1:2" x14ac:dyDescent="0.3">
      <c r="A4712">
        <v>3</v>
      </c>
      <c r="B4712">
        <v>1440</v>
      </c>
    </row>
    <row r="4713" spans="1:2" x14ac:dyDescent="0.3">
      <c r="A4713">
        <v>4</v>
      </c>
      <c r="B4713">
        <v>1840</v>
      </c>
    </row>
    <row r="4714" spans="1:2" x14ac:dyDescent="0.3">
      <c r="A4714">
        <v>5</v>
      </c>
      <c r="B4714">
        <v>2200</v>
      </c>
    </row>
    <row r="4715" spans="1:2" x14ac:dyDescent="0.3">
      <c r="A4715">
        <v>6</v>
      </c>
      <c r="B4715">
        <v>2220</v>
      </c>
    </row>
    <row r="4716" spans="1:2" x14ac:dyDescent="0.3">
      <c r="A4716">
        <v>7</v>
      </c>
      <c r="B4716">
        <v>3500</v>
      </c>
    </row>
    <row r="4717" spans="1:2" x14ac:dyDescent="0.3">
      <c r="A4717">
        <v>8</v>
      </c>
      <c r="B4717">
        <v>3520</v>
      </c>
    </row>
    <row r="4719" spans="1:2" x14ac:dyDescent="0.3">
      <c r="A4719" t="s">
        <v>675</v>
      </c>
      <c r="B4719" t="s">
        <v>676</v>
      </c>
    </row>
    <row r="4720" spans="1:2" x14ac:dyDescent="0.3">
      <c r="A4720" t="s">
        <v>666</v>
      </c>
      <c r="B4720" t="s">
        <v>9</v>
      </c>
    </row>
    <row r="4721" spans="1:2" x14ac:dyDescent="0.3">
      <c r="A4721">
        <v>340</v>
      </c>
      <c r="B4721">
        <v>0</v>
      </c>
    </row>
    <row r="4722" spans="1:2" x14ac:dyDescent="0.3">
      <c r="A4722">
        <v>500</v>
      </c>
      <c r="B4722">
        <v>11</v>
      </c>
    </row>
    <row r="4723" spans="1:2" x14ac:dyDescent="0.3">
      <c r="A4723">
        <v>1440</v>
      </c>
      <c r="B4723">
        <v>30.5</v>
      </c>
    </row>
    <row r="4724" spans="1:2" x14ac:dyDescent="0.3">
      <c r="A4724">
        <v>1840</v>
      </c>
      <c r="B4724">
        <v>43</v>
      </c>
    </row>
    <row r="4725" spans="1:2" x14ac:dyDescent="0.3">
      <c r="A4725">
        <v>2200</v>
      </c>
      <c r="B4725">
        <v>71.5</v>
      </c>
    </row>
    <row r="4726" spans="1:2" x14ac:dyDescent="0.3">
      <c r="A4726">
        <v>2220</v>
      </c>
      <c r="B4726">
        <v>87.5</v>
      </c>
    </row>
    <row r="4727" spans="1:2" x14ac:dyDescent="0.3">
      <c r="A4727">
        <v>3500</v>
      </c>
      <c r="B4727">
        <v>97.5</v>
      </c>
    </row>
    <row r="4728" spans="1:2" x14ac:dyDescent="0.3">
      <c r="A4728">
        <v>3520</v>
      </c>
      <c r="B4728">
        <v>100</v>
      </c>
    </row>
    <row r="4730" spans="1:2" x14ac:dyDescent="0.3">
      <c r="A4730" t="s">
        <v>1225</v>
      </c>
      <c r="B4730" t="s">
        <v>677</v>
      </c>
    </row>
    <row r="4731" spans="1:2" x14ac:dyDescent="0.3">
      <c r="A4731" t="s">
        <v>3</v>
      </c>
      <c r="B4731" t="s">
        <v>6</v>
      </c>
    </row>
    <row r="4732" spans="1:2" x14ac:dyDescent="0.3">
      <c r="A4732">
        <v>1</v>
      </c>
      <c r="B4732">
        <v>0</v>
      </c>
    </row>
    <row r="4733" spans="1:2" x14ac:dyDescent="0.3">
      <c r="A4733">
        <v>2</v>
      </c>
      <c r="B4733">
        <v>400</v>
      </c>
    </row>
    <row r="4734" spans="1:2" x14ac:dyDescent="0.3">
      <c r="A4734">
        <v>3</v>
      </c>
      <c r="B4734">
        <v>460</v>
      </c>
    </row>
    <row r="4735" spans="1:2" x14ac:dyDescent="0.3">
      <c r="A4735">
        <v>4</v>
      </c>
      <c r="B4735">
        <v>600</v>
      </c>
    </row>
    <row r="4736" spans="1:2" x14ac:dyDescent="0.3">
      <c r="A4736">
        <v>5</v>
      </c>
      <c r="B4736">
        <v>740</v>
      </c>
    </row>
    <row r="4737" spans="1:2" x14ac:dyDescent="0.3">
      <c r="A4737">
        <v>6</v>
      </c>
      <c r="B4737">
        <v>1140</v>
      </c>
    </row>
    <row r="4738" spans="1:2" x14ac:dyDescent="0.3">
      <c r="A4738">
        <v>7</v>
      </c>
      <c r="B4738">
        <v>1220</v>
      </c>
    </row>
    <row r="4739" spans="1:2" x14ac:dyDescent="0.3">
      <c r="A4739">
        <v>8</v>
      </c>
      <c r="B4739">
        <v>1320</v>
      </c>
    </row>
    <row r="4740" spans="1:2" x14ac:dyDescent="0.3">
      <c r="A4740">
        <v>9</v>
      </c>
      <c r="B4740">
        <v>1560</v>
      </c>
    </row>
    <row r="4741" spans="1:2" x14ac:dyDescent="0.3">
      <c r="A4741">
        <v>10</v>
      </c>
      <c r="B4741">
        <v>1660</v>
      </c>
    </row>
    <row r="4742" spans="1:2" x14ac:dyDescent="0.3">
      <c r="A4742">
        <v>11</v>
      </c>
      <c r="B4742">
        <v>1760</v>
      </c>
    </row>
    <row r="4743" spans="1:2" x14ac:dyDescent="0.3">
      <c r="A4743">
        <v>12</v>
      </c>
      <c r="B4743">
        <v>1780</v>
      </c>
    </row>
    <row r="4744" spans="1:2" x14ac:dyDescent="0.3">
      <c r="A4744">
        <v>13</v>
      </c>
      <c r="B4744">
        <v>1800</v>
      </c>
    </row>
    <row r="4746" spans="1:2" x14ac:dyDescent="0.3">
      <c r="A4746" t="s">
        <v>1226</v>
      </c>
      <c r="B4746" t="s">
        <v>678</v>
      </c>
    </row>
    <row r="4747" spans="1:2" x14ac:dyDescent="0.3">
      <c r="A4747" t="s">
        <v>666</v>
      </c>
      <c r="B4747" t="s">
        <v>1227</v>
      </c>
    </row>
    <row r="4748" spans="1:2" x14ac:dyDescent="0.3">
      <c r="A4748">
        <v>0</v>
      </c>
      <c r="B4748">
        <v>0</v>
      </c>
    </row>
    <row r="4749" spans="1:2" x14ac:dyDescent="0.3">
      <c r="A4749">
        <v>400</v>
      </c>
      <c r="B4749">
        <v>0</v>
      </c>
    </row>
    <row r="4750" spans="1:2" x14ac:dyDescent="0.3">
      <c r="A4750">
        <v>460</v>
      </c>
      <c r="B4750">
        <v>31.026408</v>
      </c>
    </row>
    <row r="4751" spans="1:2" x14ac:dyDescent="0.3">
      <c r="A4751">
        <v>600</v>
      </c>
      <c r="B4751">
        <v>62.052816</v>
      </c>
    </row>
    <row r="4752" spans="1:2" x14ac:dyDescent="0.3">
      <c r="A4752">
        <v>740</v>
      </c>
      <c r="B4752">
        <v>93.079223999999996</v>
      </c>
    </row>
    <row r="4753" spans="1:2" x14ac:dyDescent="0.3">
      <c r="A4753">
        <v>1140</v>
      </c>
      <c r="B4753">
        <v>210.290098</v>
      </c>
    </row>
    <row r="4754" spans="1:2" x14ac:dyDescent="0.3">
      <c r="A4754">
        <v>1220</v>
      </c>
      <c r="B4754">
        <v>275.79029200000002</v>
      </c>
    </row>
    <row r="4755" spans="1:2" x14ac:dyDescent="0.3">
      <c r="A4755">
        <v>1320</v>
      </c>
      <c r="B4755">
        <v>324.05359299999998</v>
      </c>
    </row>
    <row r="4756" spans="1:2" x14ac:dyDescent="0.3">
      <c r="A4756">
        <v>1560</v>
      </c>
      <c r="B4756">
        <v>434.36971</v>
      </c>
    </row>
    <row r="4757" spans="1:2" x14ac:dyDescent="0.3">
      <c r="A4757">
        <v>1660</v>
      </c>
      <c r="B4757">
        <v>479.185632</v>
      </c>
    </row>
    <row r="4758" spans="1:2" x14ac:dyDescent="0.3">
      <c r="A4758">
        <v>1760</v>
      </c>
      <c r="B4758">
        <v>548.13320499999998</v>
      </c>
    </row>
    <row r="4759" spans="1:2" x14ac:dyDescent="0.3">
      <c r="A4759">
        <v>1780</v>
      </c>
      <c r="B4759">
        <v>579.15961300000004</v>
      </c>
    </row>
    <row r="4760" spans="1:2" x14ac:dyDescent="0.3">
      <c r="A4760">
        <v>1800</v>
      </c>
      <c r="B4760">
        <v>875.63417700000002</v>
      </c>
    </row>
    <row r="4762" spans="1:2" x14ac:dyDescent="0.3">
      <c r="A4762" t="s">
        <v>1228</v>
      </c>
      <c r="B4762" t="s">
        <v>679</v>
      </c>
    </row>
    <row r="4763" spans="1:2" x14ac:dyDescent="0.3">
      <c r="A4763" t="s">
        <v>3</v>
      </c>
      <c r="B4763" t="s">
        <v>6</v>
      </c>
    </row>
    <row r="4764" spans="1:2" x14ac:dyDescent="0.3">
      <c r="A4764">
        <v>1</v>
      </c>
      <c r="B4764">
        <v>0</v>
      </c>
    </row>
    <row r="4765" spans="1:2" x14ac:dyDescent="0.3">
      <c r="A4765">
        <v>2</v>
      </c>
      <c r="B4765">
        <v>200</v>
      </c>
    </row>
    <row r="4766" spans="1:2" x14ac:dyDescent="0.3">
      <c r="A4766">
        <v>3</v>
      </c>
      <c r="B4766">
        <v>480</v>
      </c>
    </row>
    <row r="4767" spans="1:2" x14ac:dyDescent="0.3">
      <c r="A4767">
        <v>4</v>
      </c>
      <c r="B4767">
        <v>1000</v>
      </c>
    </row>
    <row r="4768" spans="1:2" x14ac:dyDescent="0.3">
      <c r="A4768">
        <v>5</v>
      </c>
      <c r="B4768">
        <v>1040</v>
      </c>
    </row>
    <row r="4769" spans="1:2" x14ac:dyDescent="0.3">
      <c r="A4769">
        <v>6</v>
      </c>
      <c r="B4769">
        <v>1600</v>
      </c>
    </row>
    <row r="4770" spans="1:2" x14ac:dyDescent="0.3">
      <c r="A4770">
        <v>7</v>
      </c>
      <c r="B4770">
        <v>1700</v>
      </c>
    </row>
    <row r="4771" spans="1:2" x14ac:dyDescent="0.3">
      <c r="A4771">
        <v>8</v>
      </c>
      <c r="B4771">
        <v>1740</v>
      </c>
    </row>
    <row r="4772" spans="1:2" x14ac:dyDescent="0.3">
      <c r="A4772">
        <v>9</v>
      </c>
      <c r="B4772">
        <v>1880</v>
      </c>
    </row>
    <row r="4773" spans="1:2" x14ac:dyDescent="0.3">
      <c r="A4773">
        <v>10</v>
      </c>
      <c r="B4773">
        <v>1920</v>
      </c>
    </row>
    <row r="4775" spans="1:2" x14ac:dyDescent="0.3">
      <c r="A4775" t="s">
        <v>1229</v>
      </c>
      <c r="B4775" t="s">
        <v>680</v>
      </c>
    </row>
    <row r="4776" spans="1:2" x14ac:dyDescent="0.3">
      <c r="A4776" t="s">
        <v>666</v>
      </c>
      <c r="B4776" t="s">
        <v>1227</v>
      </c>
    </row>
    <row r="4777" spans="1:2" x14ac:dyDescent="0.3">
      <c r="A4777">
        <v>0</v>
      </c>
      <c r="B4777">
        <v>0</v>
      </c>
    </row>
    <row r="4778" spans="1:2" x14ac:dyDescent="0.3">
      <c r="A4778">
        <v>200</v>
      </c>
      <c r="B4778">
        <v>0</v>
      </c>
    </row>
    <row r="4779" spans="1:2" x14ac:dyDescent="0.3">
      <c r="A4779">
        <v>480</v>
      </c>
      <c r="B4779">
        <v>65.500193999999993</v>
      </c>
    </row>
    <row r="4780" spans="1:2" x14ac:dyDescent="0.3">
      <c r="A4780">
        <v>1000</v>
      </c>
      <c r="B4780">
        <v>203.39534</v>
      </c>
    </row>
    <row r="4781" spans="1:2" x14ac:dyDescent="0.3">
      <c r="A4781">
        <v>1040</v>
      </c>
      <c r="B4781">
        <v>337.84310799999997</v>
      </c>
    </row>
    <row r="4782" spans="1:2" x14ac:dyDescent="0.3">
      <c r="A4782">
        <v>1600</v>
      </c>
      <c r="B4782">
        <v>337.84310799999997</v>
      </c>
    </row>
    <row r="4783" spans="1:2" x14ac:dyDescent="0.3">
      <c r="A4783">
        <v>1700</v>
      </c>
      <c r="B4783">
        <v>355.08000099999998</v>
      </c>
    </row>
    <row r="4784" spans="1:2" x14ac:dyDescent="0.3">
      <c r="A4784">
        <v>1740</v>
      </c>
      <c r="B4784">
        <v>368.86951599999998</v>
      </c>
    </row>
    <row r="4785" spans="1:2" x14ac:dyDescent="0.3">
      <c r="A4785">
        <v>1880</v>
      </c>
      <c r="B4785">
        <v>582.60699199999999</v>
      </c>
    </row>
    <row r="4786" spans="1:2" x14ac:dyDescent="0.3">
      <c r="A4786">
        <v>1920</v>
      </c>
      <c r="B4786">
        <v>875.63417700000002</v>
      </c>
    </row>
    <row r="4788" spans="1:2" x14ac:dyDescent="0.3">
      <c r="A4788" t="s">
        <v>1230</v>
      </c>
      <c r="B4788" t="s">
        <v>681</v>
      </c>
    </row>
    <row r="4789" spans="1:2" x14ac:dyDescent="0.3">
      <c r="A4789" t="s">
        <v>3</v>
      </c>
      <c r="B4789" t="s">
        <v>6</v>
      </c>
    </row>
    <row r="4790" spans="1:2" x14ac:dyDescent="0.3">
      <c r="A4790">
        <v>1</v>
      </c>
      <c r="B4790">
        <v>340</v>
      </c>
    </row>
    <row r="4791" spans="1:2" x14ac:dyDescent="0.3">
      <c r="A4791">
        <v>2</v>
      </c>
      <c r="B4791">
        <v>500</v>
      </c>
    </row>
    <row r="4792" spans="1:2" x14ac:dyDescent="0.3">
      <c r="A4792">
        <v>3</v>
      </c>
      <c r="B4792">
        <v>1440</v>
      </c>
    </row>
    <row r="4793" spans="1:2" x14ac:dyDescent="0.3">
      <c r="A4793">
        <v>4</v>
      </c>
      <c r="B4793">
        <v>1840</v>
      </c>
    </row>
    <row r="4794" spans="1:2" x14ac:dyDescent="0.3">
      <c r="A4794">
        <v>5</v>
      </c>
      <c r="B4794">
        <v>2200</v>
      </c>
    </row>
    <row r="4795" spans="1:2" x14ac:dyDescent="0.3">
      <c r="A4795">
        <v>6</v>
      </c>
      <c r="B4795">
        <v>2220</v>
      </c>
    </row>
    <row r="4796" spans="1:2" x14ac:dyDescent="0.3">
      <c r="A4796">
        <v>7</v>
      </c>
      <c r="B4796">
        <v>3500</v>
      </c>
    </row>
    <row r="4797" spans="1:2" x14ac:dyDescent="0.3">
      <c r="A4797">
        <v>8</v>
      </c>
      <c r="B4797">
        <v>3520</v>
      </c>
    </row>
    <row r="4799" spans="1:2" x14ac:dyDescent="0.3">
      <c r="A4799" t="s">
        <v>1231</v>
      </c>
      <c r="B4799" t="s">
        <v>682</v>
      </c>
    </row>
    <row r="4800" spans="1:2" x14ac:dyDescent="0.3">
      <c r="A4800" t="s">
        <v>666</v>
      </c>
      <c r="B4800" t="s">
        <v>1227</v>
      </c>
    </row>
    <row r="4801" spans="1:2" x14ac:dyDescent="0.3">
      <c r="A4801">
        <v>340</v>
      </c>
      <c r="B4801">
        <v>0</v>
      </c>
    </row>
    <row r="4802" spans="1:2" x14ac:dyDescent="0.3">
      <c r="A4802">
        <v>500</v>
      </c>
      <c r="B4802">
        <v>75.842330000000004</v>
      </c>
    </row>
    <row r="4803" spans="1:2" x14ac:dyDescent="0.3">
      <c r="A4803">
        <v>1440</v>
      </c>
      <c r="B4803">
        <v>210.290098</v>
      </c>
    </row>
    <row r="4804" spans="1:2" x14ac:dyDescent="0.3">
      <c r="A4804">
        <v>1840</v>
      </c>
      <c r="B4804">
        <v>296.47456399999999</v>
      </c>
    </row>
    <row r="4805" spans="1:2" x14ac:dyDescent="0.3">
      <c r="A4805">
        <v>2200</v>
      </c>
      <c r="B4805">
        <v>492.97514699999999</v>
      </c>
    </row>
    <row r="4806" spans="1:2" x14ac:dyDescent="0.3">
      <c r="A4806">
        <v>2220</v>
      </c>
      <c r="B4806">
        <v>879.08155599999998</v>
      </c>
    </row>
    <row r="4807" spans="1:2" x14ac:dyDescent="0.3">
      <c r="A4807">
        <v>3500</v>
      </c>
      <c r="B4807">
        <v>879.08155599999998</v>
      </c>
    </row>
    <row r="4808" spans="1:2" x14ac:dyDescent="0.3">
      <c r="A4808">
        <v>3520</v>
      </c>
      <c r="B4808">
        <v>879.08155599999998</v>
      </c>
    </row>
    <row r="4810" spans="1:2" x14ac:dyDescent="0.3">
      <c r="A4810" t="s">
        <v>683</v>
      </c>
      <c r="B4810" t="s">
        <v>684</v>
      </c>
    </row>
    <row r="4811" spans="1:2" x14ac:dyDescent="0.3">
      <c r="A4811" t="s">
        <v>3</v>
      </c>
      <c r="B4811" t="s">
        <v>9</v>
      </c>
    </row>
    <row r="4812" spans="1:2" x14ac:dyDescent="0.3">
      <c r="A4812">
        <v>1</v>
      </c>
      <c r="B4812">
        <v>0</v>
      </c>
    </row>
    <row r="4813" spans="1:2" x14ac:dyDescent="0.3">
      <c r="A4813">
        <v>2</v>
      </c>
      <c r="B4813">
        <v>20</v>
      </c>
    </row>
    <row r="4814" spans="1:2" x14ac:dyDescent="0.3">
      <c r="A4814">
        <v>3</v>
      </c>
      <c r="B4814">
        <v>40</v>
      </c>
    </row>
    <row r="4815" spans="1:2" x14ac:dyDescent="0.3">
      <c r="A4815">
        <v>4</v>
      </c>
      <c r="B4815">
        <v>60</v>
      </c>
    </row>
    <row r="4816" spans="1:2" x14ac:dyDescent="0.3">
      <c r="A4816">
        <v>5</v>
      </c>
      <c r="B4816">
        <v>80</v>
      </c>
    </row>
    <row r="4817" spans="1:2" x14ac:dyDescent="0.3">
      <c r="A4817">
        <v>6</v>
      </c>
      <c r="B4817">
        <v>100</v>
      </c>
    </row>
    <row r="4819" spans="1:2" x14ac:dyDescent="0.3">
      <c r="A4819" t="s">
        <v>1232</v>
      </c>
      <c r="B4819" t="s">
        <v>685</v>
      </c>
    </row>
    <row r="4820" spans="1:2" x14ac:dyDescent="0.3">
      <c r="A4820" t="s">
        <v>424</v>
      </c>
      <c r="B4820" t="s">
        <v>302</v>
      </c>
    </row>
    <row r="4821" spans="1:2" x14ac:dyDescent="0.3">
      <c r="A4821">
        <v>0</v>
      </c>
      <c r="B4821">
        <v>0</v>
      </c>
    </row>
    <row r="4822" spans="1:2" x14ac:dyDescent="0.3">
      <c r="A4822">
        <v>20</v>
      </c>
      <c r="B4822">
        <v>20</v>
      </c>
    </row>
    <row r="4823" spans="1:2" x14ac:dyDescent="0.3">
      <c r="A4823">
        <v>40</v>
      </c>
      <c r="B4823">
        <v>40</v>
      </c>
    </row>
    <row r="4824" spans="1:2" x14ac:dyDescent="0.3">
      <c r="A4824">
        <v>60</v>
      </c>
      <c r="B4824">
        <v>60</v>
      </c>
    </row>
    <row r="4825" spans="1:2" x14ac:dyDescent="0.3">
      <c r="A4825">
        <v>80</v>
      </c>
      <c r="B4825">
        <v>80</v>
      </c>
    </row>
    <row r="4826" spans="1:2" x14ac:dyDescent="0.3">
      <c r="A4826">
        <v>100</v>
      </c>
      <c r="B4826">
        <v>100</v>
      </c>
    </row>
    <row r="4828" spans="1:2" x14ac:dyDescent="0.3">
      <c r="A4828" t="s">
        <v>686</v>
      </c>
      <c r="B4828" t="s">
        <v>687</v>
      </c>
    </row>
    <row r="4829" spans="1:2" x14ac:dyDescent="0.3">
      <c r="A4829" t="s">
        <v>3</v>
      </c>
      <c r="B4829" t="s">
        <v>6</v>
      </c>
    </row>
    <row r="4830" spans="1:2" x14ac:dyDescent="0.3">
      <c r="A4830">
        <v>1</v>
      </c>
      <c r="B4830">
        <v>0</v>
      </c>
    </row>
    <row r="4831" spans="1:2" x14ac:dyDescent="0.3">
      <c r="A4831">
        <v>2</v>
      </c>
      <c r="B4831">
        <v>720</v>
      </c>
    </row>
    <row r="4832" spans="1:2" x14ac:dyDescent="0.3">
      <c r="A4832">
        <v>3</v>
      </c>
      <c r="B4832">
        <v>1420</v>
      </c>
    </row>
    <row r="4833" spans="1:2" x14ac:dyDescent="0.3">
      <c r="A4833">
        <v>4</v>
      </c>
      <c r="B4833">
        <v>2140</v>
      </c>
    </row>
    <row r="4834" spans="1:2" x14ac:dyDescent="0.3">
      <c r="A4834">
        <v>5</v>
      </c>
      <c r="B4834">
        <v>2860</v>
      </c>
    </row>
    <row r="4835" spans="1:2" x14ac:dyDescent="0.3">
      <c r="A4835">
        <v>6</v>
      </c>
      <c r="B4835">
        <v>3580</v>
      </c>
    </row>
    <row r="4836" spans="1:2" x14ac:dyDescent="0.3">
      <c r="A4836">
        <v>7</v>
      </c>
      <c r="B4836">
        <v>4280</v>
      </c>
    </row>
    <row r="4837" spans="1:2" x14ac:dyDescent="0.3">
      <c r="A4837">
        <v>8</v>
      </c>
      <c r="B4837">
        <v>4500</v>
      </c>
    </row>
    <row r="4839" spans="1:2" x14ac:dyDescent="0.3">
      <c r="A4839" t="s">
        <v>688</v>
      </c>
      <c r="B4839" t="s">
        <v>689</v>
      </c>
    </row>
    <row r="4840" spans="1:2" x14ac:dyDescent="0.3">
      <c r="A4840" t="s">
        <v>666</v>
      </c>
      <c r="B4840" t="s">
        <v>9</v>
      </c>
    </row>
    <row r="4841" spans="1:2" x14ac:dyDescent="0.3">
      <c r="A4841">
        <v>0</v>
      </c>
      <c r="B4841">
        <v>7.75</v>
      </c>
    </row>
    <row r="4842" spans="1:2" x14ac:dyDescent="0.3">
      <c r="A4842">
        <v>720</v>
      </c>
      <c r="B4842">
        <v>7.75</v>
      </c>
    </row>
    <row r="4843" spans="1:2" x14ac:dyDescent="0.3">
      <c r="A4843">
        <v>1420</v>
      </c>
      <c r="B4843">
        <v>7.75</v>
      </c>
    </row>
    <row r="4844" spans="1:2" x14ac:dyDescent="0.3">
      <c r="A4844">
        <v>2140</v>
      </c>
      <c r="B4844">
        <v>7.75</v>
      </c>
    </row>
    <row r="4845" spans="1:2" x14ac:dyDescent="0.3">
      <c r="A4845">
        <v>2860</v>
      </c>
      <c r="B4845">
        <v>7.75</v>
      </c>
    </row>
    <row r="4846" spans="1:2" x14ac:dyDescent="0.3">
      <c r="A4846">
        <v>3580</v>
      </c>
      <c r="B4846">
        <v>7.75</v>
      </c>
    </row>
    <row r="4847" spans="1:2" x14ac:dyDescent="0.3">
      <c r="A4847">
        <v>4280</v>
      </c>
      <c r="B4847">
        <v>7.75</v>
      </c>
    </row>
    <row r="4848" spans="1:2" x14ac:dyDescent="0.3">
      <c r="A4848">
        <v>4500</v>
      </c>
      <c r="B4848">
        <v>7.75</v>
      </c>
    </row>
    <row r="4850" spans="1:2" x14ac:dyDescent="0.3">
      <c r="A4850" t="s">
        <v>690</v>
      </c>
      <c r="B4850" t="s">
        <v>691</v>
      </c>
    </row>
    <row r="4851" spans="1:2" x14ac:dyDescent="0.3">
      <c r="A4851" t="s">
        <v>3</v>
      </c>
      <c r="B4851" t="s">
        <v>6</v>
      </c>
    </row>
    <row r="4852" spans="1:2" x14ac:dyDescent="0.3">
      <c r="A4852">
        <v>1</v>
      </c>
      <c r="B4852">
        <v>0</v>
      </c>
    </row>
    <row r="4853" spans="1:2" x14ac:dyDescent="0.3">
      <c r="A4853">
        <v>2</v>
      </c>
      <c r="B4853">
        <v>1100</v>
      </c>
    </row>
    <row r="4854" spans="1:2" x14ac:dyDescent="0.3">
      <c r="A4854">
        <v>3</v>
      </c>
      <c r="B4854">
        <v>1500</v>
      </c>
    </row>
    <row r="4855" spans="1:2" x14ac:dyDescent="0.3">
      <c r="A4855">
        <v>4</v>
      </c>
      <c r="B4855">
        <v>1780</v>
      </c>
    </row>
    <row r="4856" spans="1:2" x14ac:dyDescent="0.3">
      <c r="A4856">
        <v>5</v>
      </c>
      <c r="B4856">
        <v>1940</v>
      </c>
    </row>
    <row r="4857" spans="1:2" x14ac:dyDescent="0.3">
      <c r="A4857">
        <v>6</v>
      </c>
      <c r="B4857">
        <v>1960</v>
      </c>
    </row>
    <row r="4858" spans="1:2" x14ac:dyDescent="0.3">
      <c r="A4858">
        <v>7</v>
      </c>
      <c r="B4858">
        <v>1980</v>
      </c>
    </row>
    <row r="4859" spans="1:2" x14ac:dyDescent="0.3">
      <c r="A4859">
        <v>8</v>
      </c>
      <c r="B4859">
        <v>5100</v>
      </c>
    </row>
    <row r="4861" spans="1:2" x14ac:dyDescent="0.3">
      <c r="A4861" t="s">
        <v>692</v>
      </c>
      <c r="B4861" t="s">
        <v>693</v>
      </c>
    </row>
    <row r="4862" spans="1:2" x14ac:dyDescent="0.3">
      <c r="A4862" t="s">
        <v>666</v>
      </c>
      <c r="B4862" t="s">
        <v>9</v>
      </c>
    </row>
    <row r="4863" spans="1:2" x14ac:dyDescent="0.3">
      <c r="A4863">
        <v>0</v>
      </c>
      <c r="B4863">
        <v>0</v>
      </c>
    </row>
    <row r="4864" spans="1:2" x14ac:dyDescent="0.3">
      <c r="A4864">
        <v>1100</v>
      </c>
      <c r="B4864">
        <v>0</v>
      </c>
    </row>
    <row r="4865" spans="1:2" x14ac:dyDescent="0.3">
      <c r="A4865">
        <v>1500</v>
      </c>
      <c r="B4865">
        <v>10.75</v>
      </c>
    </row>
    <row r="4866" spans="1:2" x14ac:dyDescent="0.3">
      <c r="A4866">
        <v>1780</v>
      </c>
      <c r="B4866">
        <v>53.75</v>
      </c>
    </row>
    <row r="4867" spans="1:2" x14ac:dyDescent="0.3">
      <c r="A4867">
        <v>1940</v>
      </c>
      <c r="B4867">
        <v>83.25</v>
      </c>
    </row>
    <row r="4868" spans="1:2" x14ac:dyDescent="0.3">
      <c r="A4868">
        <v>1960</v>
      </c>
      <c r="B4868">
        <v>98.25</v>
      </c>
    </row>
    <row r="4869" spans="1:2" x14ac:dyDescent="0.3">
      <c r="A4869">
        <v>1980</v>
      </c>
      <c r="B4869">
        <v>100</v>
      </c>
    </row>
    <row r="4870" spans="1:2" x14ac:dyDescent="0.3">
      <c r="A4870">
        <v>5100</v>
      </c>
      <c r="B4870">
        <v>100</v>
      </c>
    </row>
    <row r="4872" spans="1:2" x14ac:dyDescent="0.3">
      <c r="A4872" t="s">
        <v>694</v>
      </c>
      <c r="B4872" t="s">
        <v>695</v>
      </c>
    </row>
    <row r="4873" spans="1:2" x14ac:dyDescent="0.3">
      <c r="A4873" t="s">
        <v>3</v>
      </c>
      <c r="B4873" t="s">
        <v>6</v>
      </c>
    </row>
    <row r="4874" spans="1:2" x14ac:dyDescent="0.3">
      <c r="A4874">
        <v>1</v>
      </c>
      <c r="B4874">
        <v>340</v>
      </c>
    </row>
    <row r="4875" spans="1:2" x14ac:dyDescent="0.3">
      <c r="A4875">
        <v>2</v>
      </c>
      <c r="B4875">
        <v>500</v>
      </c>
    </row>
    <row r="4876" spans="1:2" x14ac:dyDescent="0.3">
      <c r="A4876">
        <v>3</v>
      </c>
      <c r="B4876">
        <v>1440</v>
      </c>
    </row>
    <row r="4877" spans="1:2" x14ac:dyDescent="0.3">
      <c r="A4877">
        <v>4</v>
      </c>
      <c r="B4877">
        <v>1840</v>
      </c>
    </row>
    <row r="4878" spans="1:2" x14ac:dyDescent="0.3">
      <c r="A4878">
        <v>5</v>
      </c>
      <c r="B4878">
        <v>2200</v>
      </c>
    </row>
    <row r="4879" spans="1:2" x14ac:dyDescent="0.3">
      <c r="A4879">
        <v>6</v>
      </c>
      <c r="B4879">
        <v>2220</v>
      </c>
    </row>
    <row r="4880" spans="1:2" x14ac:dyDescent="0.3">
      <c r="A4880">
        <v>7</v>
      </c>
      <c r="B4880">
        <v>3500</v>
      </c>
    </row>
    <row r="4881" spans="1:2" x14ac:dyDescent="0.3">
      <c r="A4881">
        <v>8</v>
      </c>
      <c r="B4881">
        <v>3520</v>
      </c>
    </row>
    <row r="4883" spans="1:2" x14ac:dyDescent="0.3">
      <c r="A4883" t="s">
        <v>696</v>
      </c>
      <c r="B4883" t="s">
        <v>697</v>
      </c>
    </row>
    <row r="4884" spans="1:2" x14ac:dyDescent="0.3">
      <c r="A4884" t="s">
        <v>666</v>
      </c>
      <c r="B4884" t="s">
        <v>9</v>
      </c>
    </row>
    <row r="4885" spans="1:2" x14ac:dyDescent="0.3">
      <c r="A4885">
        <v>340</v>
      </c>
      <c r="B4885">
        <v>0</v>
      </c>
    </row>
    <row r="4886" spans="1:2" x14ac:dyDescent="0.3">
      <c r="A4886">
        <v>500</v>
      </c>
      <c r="B4886">
        <v>11</v>
      </c>
    </row>
    <row r="4887" spans="1:2" x14ac:dyDescent="0.3">
      <c r="A4887">
        <v>1440</v>
      </c>
      <c r="B4887">
        <v>30.5</v>
      </c>
    </row>
    <row r="4888" spans="1:2" x14ac:dyDescent="0.3">
      <c r="A4888">
        <v>1840</v>
      </c>
      <c r="B4888">
        <v>43</v>
      </c>
    </row>
    <row r="4889" spans="1:2" x14ac:dyDescent="0.3">
      <c r="A4889">
        <v>2200</v>
      </c>
      <c r="B4889">
        <v>71.5</v>
      </c>
    </row>
    <row r="4890" spans="1:2" x14ac:dyDescent="0.3">
      <c r="A4890">
        <v>2220</v>
      </c>
      <c r="B4890">
        <v>87.5</v>
      </c>
    </row>
    <row r="4891" spans="1:2" x14ac:dyDescent="0.3">
      <c r="A4891">
        <v>3500</v>
      </c>
      <c r="B4891">
        <v>97.5</v>
      </c>
    </row>
    <row r="4892" spans="1:2" x14ac:dyDescent="0.3">
      <c r="A4892">
        <v>3520</v>
      </c>
      <c r="B4892">
        <v>100</v>
      </c>
    </row>
    <row r="4894" spans="1:2" x14ac:dyDescent="0.3">
      <c r="A4894" t="s">
        <v>698</v>
      </c>
      <c r="B4894" t="s">
        <v>699</v>
      </c>
    </row>
    <row r="4895" spans="1:2" x14ac:dyDescent="0.3">
      <c r="A4895" t="s">
        <v>3</v>
      </c>
      <c r="B4895" t="s">
        <v>6</v>
      </c>
    </row>
    <row r="4896" spans="1:2" x14ac:dyDescent="0.3">
      <c r="A4896">
        <v>1</v>
      </c>
      <c r="B4896">
        <v>1090</v>
      </c>
    </row>
    <row r="4897" spans="1:2" x14ac:dyDescent="0.3">
      <c r="A4897">
        <v>2</v>
      </c>
      <c r="B4897">
        <v>1100</v>
      </c>
    </row>
    <row r="4898" spans="1:2" x14ac:dyDescent="0.3">
      <c r="A4898">
        <v>3</v>
      </c>
      <c r="B4898">
        <v>1500</v>
      </c>
    </row>
    <row r="4899" spans="1:2" x14ac:dyDescent="0.3">
      <c r="A4899">
        <v>4</v>
      </c>
      <c r="B4899">
        <v>1540</v>
      </c>
    </row>
    <row r="4900" spans="1:2" x14ac:dyDescent="0.3">
      <c r="A4900">
        <v>5</v>
      </c>
      <c r="B4900">
        <v>1600</v>
      </c>
    </row>
    <row r="4901" spans="1:2" x14ac:dyDescent="0.3">
      <c r="A4901">
        <v>6</v>
      </c>
      <c r="B4901">
        <v>5100</v>
      </c>
    </row>
    <row r="4902" spans="1:2" x14ac:dyDescent="0.3">
      <c r="A4902">
        <v>7</v>
      </c>
      <c r="B4902">
        <v>5200</v>
      </c>
    </row>
    <row r="4904" spans="1:2" x14ac:dyDescent="0.3">
      <c r="A4904" t="s">
        <v>700</v>
      </c>
      <c r="B4904" t="s">
        <v>701</v>
      </c>
    </row>
    <row r="4905" spans="1:2" x14ac:dyDescent="0.3">
      <c r="A4905" t="s">
        <v>666</v>
      </c>
      <c r="B4905" t="s">
        <v>9</v>
      </c>
    </row>
    <row r="4906" spans="1:2" x14ac:dyDescent="0.3">
      <c r="A4906">
        <v>1090</v>
      </c>
      <c r="B4906">
        <v>0</v>
      </c>
    </row>
    <row r="4907" spans="1:2" x14ac:dyDescent="0.3">
      <c r="A4907">
        <v>1100</v>
      </c>
      <c r="B4907">
        <v>23</v>
      </c>
    </row>
    <row r="4908" spans="1:2" x14ac:dyDescent="0.3">
      <c r="A4908">
        <v>1500</v>
      </c>
      <c r="B4908">
        <v>69.5</v>
      </c>
    </row>
    <row r="4909" spans="1:2" x14ac:dyDescent="0.3">
      <c r="A4909">
        <v>1540</v>
      </c>
      <c r="B4909">
        <v>79.25</v>
      </c>
    </row>
    <row r="4910" spans="1:2" x14ac:dyDescent="0.3">
      <c r="A4910">
        <v>1600</v>
      </c>
      <c r="B4910">
        <v>93</v>
      </c>
    </row>
    <row r="4911" spans="1:2" x14ac:dyDescent="0.3">
      <c r="A4911">
        <v>5100</v>
      </c>
      <c r="B4911">
        <v>100</v>
      </c>
    </row>
    <row r="4912" spans="1:2" x14ac:dyDescent="0.3">
      <c r="A4912">
        <v>5200</v>
      </c>
      <c r="B4912">
        <v>100</v>
      </c>
    </row>
    <row r="4914" spans="1:2" x14ac:dyDescent="0.3">
      <c r="A4914" t="s">
        <v>702</v>
      </c>
      <c r="B4914" t="s">
        <v>703</v>
      </c>
    </row>
    <row r="4915" spans="1:2" x14ac:dyDescent="0.3">
      <c r="A4915" t="s">
        <v>3</v>
      </c>
      <c r="B4915" t="s">
        <v>6</v>
      </c>
    </row>
    <row r="4916" spans="1:2" x14ac:dyDescent="0.3">
      <c r="A4916">
        <v>1</v>
      </c>
      <c r="B4916">
        <v>0</v>
      </c>
    </row>
    <row r="4917" spans="1:2" x14ac:dyDescent="0.3">
      <c r="A4917">
        <v>2</v>
      </c>
      <c r="B4917">
        <v>1790</v>
      </c>
    </row>
    <row r="4918" spans="1:2" x14ac:dyDescent="0.3">
      <c r="A4918">
        <v>3</v>
      </c>
      <c r="B4918">
        <v>1800</v>
      </c>
    </row>
    <row r="4919" spans="1:2" x14ac:dyDescent="0.3">
      <c r="A4919">
        <v>4</v>
      </c>
      <c r="B4919">
        <v>2300</v>
      </c>
    </row>
    <row r="4920" spans="1:2" x14ac:dyDescent="0.3">
      <c r="A4920">
        <v>5</v>
      </c>
      <c r="B4920">
        <v>2400</v>
      </c>
    </row>
    <row r="4921" spans="1:2" x14ac:dyDescent="0.3">
      <c r="A4921">
        <v>6</v>
      </c>
      <c r="B4921">
        <v>2700</v>
      </c>
    </row>
    <row r="4922" spans="1:2" x14ac:dyDescent="0.3">
      <c r="A4922">
        <v>7</v>
      </c>
      <c r="B4922">
        <v>3000</v>
      </c>
    </row>
    <row r="4923" spans="1:2" x14ac:dyDescent="0.3">
      <c r="A4923">
        <v>8</v>
      </c>
      <c r="B4923">
        <v>4500</v>
      </c>
    </row>
    <row r="4925" spans="1:2" x14ac:dyDescent="0.3">
      <c r="A4925" t="s">
        <v>704</v>
      </c>
      <c r="B4925" t="s">
        <v>705</v>
      </c>
    </row>
    <row r="4926" spans="1:2" x14ac:dyDescent="0.3">
      <c r="A4926" t="s">
        <v>3</v>
      </c>
      <c r="B4926" t="s">
        <v>143</v>
      </c>
    </row>
    <row r="4927" spans="1:2" x14ac:dyDescent="0.3">
      <c r="A4927">
        <v>1</v>
      </c>
      <c r="B4927">
        <v>0</v>
      </c>
    </row>
    <row r="4928" spans="1:2" x14ac:dyDescent="0.3">
      <c r="A4928">
        <v>2</v>
      </c>
      <c r="B4928">
        <v>17.187495999999999</v>
      </c>
    </row>
    <row r="4929" spans="1:5" x14ac:dyDescent="0.3">
      <c r="A4929">
        <v>3</v>
      </c>
      <c r="B4929">
        <v>18.171869999999998</v>
      </c>
    </row>
    <row r="4930" spans="1:5" x14ac:dyDescent="0.3">
      <c r="A4930">
        <v>4</v>
      </c>
      <c r="B4930">
        <v>29.468741999999999</v>
      </c>
    </row>
    <row r="4932" spans="1:5" x14ac:dyDescent="0.3">
      <c r="A4932" t="s">
        <v>706</v>
      </c>
      <c r="B4932" t="s">
        <v>707</v>
      </c>
    </row>
    <row r="4933" spans="1:5" x14ac:dyDescent="0.3">
      <c r="B4933" t="s">
        <v>708</v>
      </c>
    </row>
    <row r="4934" spans="1:5" x14ac:dyDescent="0.3">
      <c r="A4934" t="s">
        <v>666</v>
      </c>
      <c r="B4934">
        <v>0</v>
      </c>
      <c r="C4934">
        <v>17.2</v>
      </c>
      <c r="D4934">
        <v>18.2</v>
      </c>
      <c r="E4934">
        <v>29.5</v>
      </c>
    </row>
    <row r="4935" spans="1:5" x14ac:dyDescent="0.3">
      <c r="A4935">
        <v>0</v>
      </c>
      <c r="B4935">
        <v>0</v>
      </c>
      <c r="C4935">
        <v>0</v>
      </c>
      <c r="D4935">
        <v>0</v>
      </c>
      <c r="E4935">
        <v>0</v>
      </c>
    </row>
    <row r="4936" spans="1:5" x14ac:dyDescent="0.3">
      <c r="A4936">
        <v>1790</v>
      </c>
      <c r="B4936">
        <v>0</v>
      </c>
      <c r="C4936">
        <v>0</v>
      </c>
      <c r="D4936">
        <v>0</v>
      </c>
      <c r="E4936">
        <v>0</v>
      </c>
    </row>
    <row r="4937" spans="1:5" x14ac:dyDescent="0.3">
      <c r="A4937">
        <v>1800</v>
      </c>
      <c r="B4937">
        <v>55.25</v>
      </c>
      <c r="C4937">
        <v>55.25</v>
      </c>
      <c r="D4937">
        <v>55.25</v>
      </c>
      <c r="E4937">
        <v>55.25</v>
      </c>
    </row>
    <row r="4938" spans="1:5" x14ac:dyDescent="0.3">
      <c r="A4938">
        <v>2300</v>
      </c>
      <c r="B4938">
        <v>60.5</v>
      </c>
      <c r="C4938">
        <v>60.5</v>
      </c>
      <c r="D4938">
        <v>60.5</v>
      </c>
      <c r="E4938">
        <v>60.5</v>
      </c>
    </row>
    <row r="4939" spans="1:5" x14ac:dyDescent="0.3">
      <c r="A4939">
        <v>2400</v>
      </c>
      <c r="B4939">
        <v>87.5</v>
      </c>
      <c r="C4939">
        <v>87.5</v>
      </c>
      <c r="D4939">
        <v>87.5</v>
      </c>
      <c r="E4939">
        <v>87.5</v>
      </c>
    </row>
    <row r="4940" spans="1:5" x14ac:dyDescent="0.3">
      <c r="A4940">
        <v>2700</v>
      </c>
      <c r="B4940">
        <v>100.5</v>
      </c>
      <c r="C4940">
        <v>100.5</v>
      </c>
      <c r="D4940">
        <v>100.5</v>
      </c>
      <c r="E4940">
        <v>100.5</v>
      </c>
    </row>
    <row r="4941" spans="1:5" x14ac:dyDescent="0.3">
      <c r="A4941">
        <v>3000</v>
      </c>
      <c r="B4941">
        <v>166.75</v>
      </c>
      <c r="C4941">
        <v>166.75</v>
      </c>
      <c r="D4941">
        <v>166.75</v>
      </c>
      <c r="E4941">
        <v>166.75</v>
      </c>
    </row>
    <row r="4942" spans="1:5" x14ac:dyDescent="0.3">
      <c r="A4942">
        <v>4500</v>
      </c>
      <c r="B4942">
        <v>166.75</v>
      </c>
      <c r="C4942">
        <v>166.75</v>
      </c>
      <c r="D4942">
        <v>166.75</v>
      </c>
      <c r="E4942">
        <v>166.75</v>
      </c>
    </row>
    <row r="4944" spans="1:5" x14ac:dyDescent="0.3">
      <c r="A4944" t="s">
        <v>709</v>
      </c>
      <c r="B4944" t="s">
        <v>710</v>
      </c>
    </row>
    <row r="4945" spans="1:2" x14ac:dyDescent="0.3">
      <c r="A4945" t="s">
        <v>3</v>
      </c>
      <c r="B4945" t="s">
        <v>6</v>
      </c>
    </row>
    <row r="4946" spans="1:2" x14ac:dyDescent="0.3">
      <c r="A4946">
        <v>1</v>
      </c>
      <c r="B4946">
        <v>340</v>
      </c>
    </row>
    <row r="4947" spans="1:2" x14ac:dyDescent="0.3">
      <c r="A4947">
        <v>2</v>
      </c>
      <c r="B4947">
        <v>500</v>
      </c>
    </row>
    <row r="4948" spans="1:2" x14ac:dyDescent="0.3">
      <c r="A4948">
        <v>3</v>
      </c>
      <c r="B4948">
        <v>1440</v>
      </c>
    </row>
    <row r="4949" spans="1:2" x14ac:dyDescent="0.3">
      <c r="A4949">
        <v>4</v>
      </c>
      <c r="B4949">
        <v>1840</v>
      </c>
    </row>
    <row r="4950" spans="1:2" x14ac:dyDescent="0.3">
      <c r="A4950">
        <v>5</v>
      </c>
      <c r="B4950">
        <v>2200</v>
      </c>
    </row>
    <row r="4951" spans="1:2" x14ac:dyDescent="0.3">
      <c r="A4951">
        <v>6</v>
      </c>
      <c r="B4951">
        <v>2220</v>
      </c>
    </row>
    <row r="4952" spans="1:2" x14ac:dyDescent="0.3">
      <c r="A4952">
        <v>7</v>
      </c>
      <c r="B4952">
        <v>3500</v>
      </c>
    </row>
    <row r="4953" spans="1:2" x14ac:dyDescent="0.3">
      <c r="A4953">
        <v>8</v>
      </c>
      <c r="B4953">
        <v>3520</v>
      </c>
    </row>
    <row r="4955" spans="1:2" x14ac:dyDescent="0.3">
      <c r="A4955" t="s">
        <v>711</v>
      </c>
      <c r="B4955" t="s">
        <v>712</v>
      </c>
    </row>
    <row r="4956" spans="1:2" x14ac:dyDescent="0.3">
      <c r="A4956" t="s">
        <v>3</v>
      </c>
      <c r="B4956" t="s">
        <v>143</v>
      </c>
    </row>
    <row r="4957" spans="1:2" x14ac:dyDescent="0.3">
      <c r="A4957">
        <v>1</v>
      </c>
      <c r="B4957">
        <v>0</v>
      </c>
    </row>
    <row r="4958" spans="1:2" x14ac:dyDescent="0.3">
      <c r="A4958">
        <v>2</v>
      </c>
      <c r="B4958">
        <v>17.187495999999999</v>
      </c>
    </row>
    <row r="4959" spans="1:2" x14ac:dyDescent="0.3">
      <c r="A4959">
        <v>3</v>
      </c>
      <c r="B4959">
        <v>18.171869999999998</v>
      </c>
    </row>
    <row r="4960" spans="1:2" x14ac:dyDescent="0.3">
      <c r="A4960">
        <v>4</v>
      </c>
      <c r="B4960">
        <v>29.468741999999999</v>
      </c>
    </row>
    <row r="4962" spans="1:5" x14ac:dyDescent="0.3">
      <c r="A4962" t="s">
        <v>713</v>
      </c>
      <c r="B4962" t="s">
        <v>714</v>
      </c>
    </row>
    <row r="4963" spans="1:5" x14ac:dyDescent="0.3">
      <c r="B4963" t="s">
        <v>708</v>
      </c>
    </row>
    <row r="4964" spans="1:5" x14ac:dyDescent="0.3">
      <c r="A4964" t="s">
        <v>666</v>
      </c>
      <c r="B4964">
        <v>0</v>
      </c>
      <c r="C4964">
        <v>17.2</v>
      </c>
      <c r="D4964">
        <v>18.2</v>
      </c>
      <c r="E4964">
        <v>29.5</v>
      </c>
    </row>
    <row r="4965" spans="1:5" x14ac:dyDescent="0.3">
      <c r="A4965">
        <v>340</v>
      </c>
      <c r="B4965">
        <v>0</v>
      </c>
      <c r="C4965">
        <v>71.5</v>
      </c>
      <c r="D4965">
        <v>71.5</v>
      </c>
      <c r="E4965">
        <v>71.5</v>
      </c>
    </row>
    <row r="4966" spans="1:5" x14ac:dyDescent="0.3">
      <c r="A4966">
        <v>500</v>
      </c>
      <c r="B4966">
        <v>100</v>
      </c>
      <c r="C4966">
        <v>100</v>
      </c>
      <c r="D4966">
        <v>100</v>
      </c>
      <c r="E4966">
        <v>100</v>
      </c>
    </row>
    <row r="4967" spans="1:5" x14ac:dyDescent="0.3">
      <c r="A4967">
        <v>1440</v>
      </c>
      <c r="B4967">
        <v>11</v>
      </c>
      <c r="C4967">
        <v>87.5</v>
      </c>
      <c r="D4967">
        <v>87.5</v>
      </c>
      <c r="E4967">
        <v>87.5</v>
      </c>
    </row>
    <row r="4968" spans="1:5" x14ac:dyDescent="0.3">
      <c r="A4968">
        <v>1840</v>
      </c>
      <c r="B4968">
        <v>100</v>
      </c>
      <c r="C4968">
        <v>100</v>
      </c>
      <c r="D4968">
        <v>100</v>
      </c>
      <c r="E4968">
        <v>100</v>
      </c>
    </row>
    <row r="4969" spans="1:5" x14ac:dyDescent="0.3">
      <c r="A4969">
        <v>2200</v>
      </c>
      <c r="B4969">
        <v>30.5</v>
      </c>
      <c r="C4969">
        <v>97.5</v>
      </c>
      <c r="D4969">
        <v>97.5</v>
      </c>
      <c r="E4969">
        <v>97.5</v>
      </c>
    </row>
    <row r="4970" spans="1:5" x14ac:dyDescent="0.3">
      <c r="A4970">
        <v>2220</v>
      </c>
      <c r="B4970">
        <v>100</v>
      </c>
      <c r="C4970">
        <v>100</v>
      </c>
      <c r="D4970">
        <v>100</v>
      </c>
      <c r="E4970">
        <v>100</v>
      </c>
    </row>
    <row r="4971" spans="1:5" x14ac:dyDescent="0.3">
      <c r="A4971">
        <v>3500</v>
      </c>
      <c r="B4971">
        <v>43</v>
      </c>
      <c r="C4971">
        <v>100</v>
      </c>
      <c r="D4971">
        <v>100</v>
      </c>
      <c r="E4971">
        <v>100</v>
      </c>
    </row>
    <row r="4972" spans="1:5" x14ac:dyDescent="0.3">
      <c r="A4972">
        <v>3520</v>
      </c>
      <c r="B4972">
        <v>100</v>
      </c>
      <c r="C4972">
        <v>100</v>
      </c>
      <c r="D4972">
        <v>100</v>
      </c>
      <c r="E4972">
        <v>100</v>
      </c>
    </row>
    <row r="4974" spans="1:5" x14ac:dyDescent="0.3">
      <c r="A4974" t="s">
        <v>715</v>
      </c>
      <c r="B4974" t="s">
        <v>716</v>
      </c>
    </row>
    <row r="4975" spans="1:5" x14ac:dyDescent="0.3">
      <c r="A4975" t="s">
        <v>3</v>
      </c>
      <c r="B4975" t="s">
        <v>6</v>
      </c>
    </row>
    <row r="4976" spans="1:5" x14ac:dyDescent="0.3">
      <c r="A4976">
        <v>1</v>
      </c>
      <c r="B4976">
        <v>0</v>
      </c>
    </row>
    <row r="4977" spans="1:2" x14ac:dyDescent="0.3">
      <c r="A4977">
        <v>2</v>
      </c>
      <c r="B4977">
        <v>1750</v>
      </c>
    </row>
    <row r="4978" spans="1:2" x14ac:dyDescent="0.3">
      <c r="A4978">
        <v>3</v>
      </c>
      <c r="B4978">
        <v>1760</v>
      </c>
    </row>
    <row r="4979" spans="1:2" x14ac:dyDescent="0.3">
      <c r="A4979">
        <v>4</v>
      </c>
      <c r="B4979">
        <v>1790</v>
      </c>
    </row>
    <row r="4980" spans="1:2" x14ac:dyDescent="0.3">
      <c r="A4980">
        <v>5</v>
      </c>
      <c r="B4980">
        <v>1800</v>
      </c>
    </row>
    <row r="4981" spans="1:2" x14ac:dyDescent="0.3">
      <c r="A4981">
        <v>6</v>
      </c>
      <c r="B4981">
        <v>2100</v>
      </c>
    </row>
    <row r="4982" spans="1:2" x14ac:dyDescent="0.3">
      <c r="A4982">
        <v>7</v>
      </c>
      <c r="B4982">
        <v>2500</v>
      </c>
    </row>
    <row r="4983" spans="1:2" x14ac:dyDescent="0.3">
      <c r="A4983">
        <v>8</v>
      </c>
      <c r="B4983">
        <v>2540</v>
      </c>
    </row>
    <row r="4985" spans="1:2" x14ac:dyDescent="0.3">
      <c r="A4985" t="s">
        <v>717</v>
      </c>
      <c r="B4985" t="s">
        <v>718</v>
      </c>
    </row>
    <row r="4986" spans="1:2" x14ac:dyDescent="0.3">
      <c r="A4986" t="s">
        <v>666</v>
      </c>
      <c r="B4986" t="s">
        <v>9</v>
      </c>
    </row>
    <row r="4987" spans="1:2" x14ac:dyDescent="0.3">
      <c r="A4987">
        <v>0</v>
      </c>
      <c r="B4987">
        <v>0</v>
      </c>
    </row>
    <row r="4988" spans="1:2" x14ac:dyDescent="0.3">
      <c r="A4988">
        <v>1750</v>
      </c>
      <c r="B4988">
        <v>0</v>
      </c>
    </row>
    <row r="4989" spans="1:2" x14ac:dyDescent="0.3">
      <c r="A4989">
        <v>1760</v>
      </c>
      <c r="B4989">
        <v>0</v>
      </c>
    </row>
    <row r="4990" spans="1:2" x14ac:dyDescent="0.3">
      <c r="A4990">
        <v>1790</v>
      </c>
      <c r="B4990">
        <v>8</v>
      </c>
    </row>
    <row r="4991" spans="1:2" x14ac:dyDescent="0.3">
      <c r="A4991">
        <v>1800</v>
      </c>
      <c r="B4991">
        <v>23</v>
      </c>
    </row>
    <row r="4992" spans="1:2" x14ac:dyDescent="0.3">
      <c r="A4992">
        <v>2100</v>
      </c>
      <c r="B4992">
        <v>43.25</v>
      </c>
    </row>
    <row r="4993" spans="1:2" x14ac:dyDescent="0.3">
      <c r="A4993">
        <v>2500</v>
      </c>
      <c r="B4993">
        <v>78</v>
      </c>
    </row>
    <row r="4994" spans="1:2" x14ac:dyDescent="0.3">
      <c r="A4994">
        <v>2540</v>
      </c>
      <c r="B4994">
        <v>100</v>
      </c>
    </row>
    <row r="4996" spans="1:2" x14ac:dyDescent="0.3">
      <c r="A4996" t="s">
        <v>719</v>
      </c>
      <c r="B4996" t="s">
        <v>720</v>
      </c>
    </row>
    <row r="4997" spans="1:2" x14ac:dyDescent="0.3">
      <c r="A4997" t="s">
        <v>3</v>
      </c>
      <c r="B4997" t="s">
        <v>6</v>
      </c>
    </row>
    <row r="4998" spans="1:2" x14ac:dyDescent="0.3">
      <c r="A4998">
        <v>1</v>
      </c>
      <c r="B4998">
        <v>0</v>
      </c>
    </row>
    <row r="4999" spans="1:2" x14ac:dyDescent="0.3">
      <c r="A4999">
        <v>2</v>
      </c>
      <c r="B4999">
        <v>720</v>
      </c>
    </row>
    <row r="5000" spans="1:2" x14ac:dyDescent="0.3">
      <c r="A5000">
        <v>3</v>
      </c>
      <c r="B5000">
        <v>1420</v>
      </c>
    </row>
    <row r="5001" spans="1:2" x14ac:dyDescent="0.3">
      <c r="A5001">
        <v>4</v>
      </c>
      <c r="B5001">
        <v>2140</v>
      </c>
    </row>
    <row r="5002" spans="1:2" x14ac:dyDescent="0.3">
      <c r="A5002">
        <v>5</v>
      </c>
      <c r="B5002">
        <v>2860</v>
      </c>
    </row>
    <row r="5003" spans="1:2" x14ac:dyDescent="0.3">
      <c r="A5003">
        <v>6</v>
      </c>
      <c r="B5003">
        <v>3580</v>
      </c>
    </row>
    <row r="5004" spans="1:2" x14ac:dyDescent="0.3">
      <c r="A5004">
        <v>7</v>
      </c>
      <c r="B5004">
        <v>4280</v>
      </c>
    </row>
    <row r="5005" spans="1:2" x14ac:dyDescent="0.3">
      <c r="A5005">
        <v>8</v>
      </c>
      <c r="B5005">
        <v>4500</v>
      </c>
    </row>
    <row r="5007" spans="1:2" x14ac:dyDescent="0.3">
      <c r="A5007" t="s">
        <v>721</v>
      </c>
      <c r="B5007" t="s">
        <v>722</v>
      </c>
    </row>
    <row r="5008" spans="1:2" x14ac:dyDescent="0.3">
      <c r="A5008" t="s">
        <v>666</v>
      </c>
      <c r="B5008" t="s">
        <v>9</v>
      </c>
    </row>
    <row r="5009" spans="1:2" x14ac:dyDescent="0.3">
      <c r="A5009">
        <v>0</v>
      </c>
      <c r="B5009">
        <v>7.75</v>
      </c>
    </row>
    <row r="5010" spans="1:2" x14ac:dyDescent="0.3">
      <c r="A5010">
        <v>720</v>
      </c>
      <c r="B5010">
        <v>7.75</v>
      </c>
    </row>
    <row r="5011" spans="1:2" x14ac:dyDescent="0.3">
      <c r="A5011">
        <v>1420</v>
      </c>
      <c r="B5011">
        <v>7.75</v>
      </c>
    </row>
    <row r="5012" spans="1:2" x14ac:dyDescent="0.3">
      <c r="A5012">
        <v>2140</v>
      </c>
      <c r="B5012">
        <v>7.75</v>
      </c>
    </row>
    <row r="5013" spans="1:2" x14ac:dyDescent="0.3">
      <c r="A5013">
        <v>2860</v>
      </c>
      <c r="B5013">
        <v>7.75</v>
      </c>
    </row>
    <row r="5014" spans="1:2" x14ac:dyDescent="0.3">
      <c r="A5014">
        <v>3580</v>
      </c>
      <c r="B5014">
        <v>7.75</v>
      </c>
    </row>
    <row r="5015" spans="1:2" x14ac:dyDescent="0.3">
      <c r="A5015">
        <v>4280</v>
      </c>
      <c r="B5015">
        <v>7.75</v>
      </c>
    </row>
    <row r="5016" spans="1:2" x14ac:dyDescent="0.3">
      <c r="A5016">
        <v>4500</v>
      </c>
      <c r="B5016">
        <v>7.75</v>
      </c>
    </row>
    <row r="5018" spans="1:2" x14ac:dyDescent="0.3">
      <c r="A5018" t="s">
        <v>723</v>
      </c>
      <c r="B5018" t="s">
        <v>724</v>
      </c>
    </row>
    <row r="5019" spans="1:2" x14ac:dyDescent="0.3">
      <c r="A5019" t="s">
        <v>3</v>
      </c>
      <c r="B5019" t="s">
        <v>6</v>
      </c>
    </row>
    <row r="5020" spans="1:2" x14ac:dyDescent="0.3">
      <c r="A5020">
        <v>1</v>
      </c>
      <c r="B5020">
        <v>0</v>
      </c>
    </row>
    <row r="5021" spans="1:2" x14ac:dyDescent="0.3">
      <c r="A5021">
        <v>2</v>
      </c>
      <c r="B5021">
        <v>880</v>
      </c>
    </row>
    <row r="5022" spans="1:2" x14ac:dyDescent="0.3">
      <c r="A5022">
        <v>3</v>
      </c>
      <c r="B5022">
        <v>1100</v>
      </c>
    </row>
    <row r="5023" spans="1:2" x14ac:dyDescent="0.3">
      <c r="A5023">
        <v>4</v>
      </c>
      <c r="B5023">
        <v>1140</v>
      </c>
    </row>
    <row r="5024" spans="1:2" x14ac:dyDescent="0.3">
      <c r="A5024">
        <v>5</v>
      </c>
      <c r="B5024">
        <v>1300</v>
      </c>
    </row>
    <row r="5025" spans="1:2" x14ac:dyDescent="0.3">
      <c r="A5025">
        <v>6</v>
      </c>
      <c r="B5025">
        <v>1360</v>
      </c>
    </row>
    <row r="5026" spans="1:2" x14ac:dyDescent="0.3">
      <c r="A5026">
        <v>7</v>
      </c>
      <c r="B5026">
        <v>1700</v>
      </c>
    </row>
    <row r="5027" spans="1:2" x14ac:dyDescent="0.3">
      <c r="A5027">
        <v>8</v>
      </c>
      <c r="B5027">
        <v>1710</v>
      </c>
    </row>
    <row r="5029" spans="1:2" x14ac:dyDescent="0.3">
      <c r="A5029" t="s">
        <v>725</v>
      </c>
      <c r="B5029" t="s">
        <v>726</v>
      </c>
    </row>
    <row r="5030" spans="1:2" x14ac:dyDescent="0.3">
      <c r="A5030" t="s">
        <v>666</v>
      </c>
      <c r="B5030" t="s">
        <v>9</v>
      </c>
    </row>
    <row r="5031" spans="1:2" x14ac:dyDescent="0.3">
      <c r="A5031">
        <v>0</v>
      </c>
      <c r="B5031">
        <v>0</v>
      </c>
    </row>
    <row r="5032" spans="1:2" x14ac:dyDescent="0.3">
      <c r="A5032">
        <v>880</v>
      </c>
      <c r="B5032">
        <v>0</v>
      </c>
    </row>
    <row r="5033" spans="1:2" x14ac:dyDescent="0.3">
      <c r="A5033">
        <v>1100</v>
      </c>
      <c r="B5033">
        <v>10.75</v>
      </c>
    </row>
    <row r="5034" spans="1:2" x14ac:dyDescent="0.3">
      <c r="A5034">
        <v>1140</v>
      </c>
      <c r="B5034">
        <v>28.25</v>
      </c>
    </row>
    <row r="5035" spans="1:2" x14ac:dyDescent="0.3">
      <c r="A5035">
        <v>1300</v>
      </c>
      <c r="B5035">
        <v>59.75</v>
      </c>
    </row>
    <row r="5036" spans="1:2" x14ac:dyDescent="0.3">
      <c r="A5036">
        <v>1360</v>
      </c>
      <c r="B5036">
        <v>66.25</v>
      </c>
    </row>
    <row r="5037" spans="1:2" x14ac:dyDescent="0.3">
      <c r="A5037">
        <v>1700</v>
      </c>
      <c r="B5037">
        <v>66.25</v>
      </c>
    </row>
    <row r="5038" spans="1:2" x14ac:dyDescent="0.3">
      <c r="A5038">
        <v>1710</v>
      </c>
      <c r="B5038">
        <v>100</v>
      </c>
    </row>
    <row r="5040" spans="1:2" x14ac:dyDescent="0.3">
      <c r="A5040" t="s">
        <v>727</v>
      </c>
      <c r="B5040" t="s">
        <v>728</v>
      </c>
    </row>
    <row r="5041" spans="1:2" x14ac:dyDescent="0.3">
      <c r="A5041" t="s">
        <v>3</v>
      </c>
      <c r="B5041" t="s">
        <v>6</v>
      </c>
    </row>
    <row r="5042" spans="1:2" x14ac:dyDescent="0.3">
      <c r="A5042">
        <v>1</v>
      </c>
      <c r="B5042">
        <v>340</v>
      </c>
    </row>
    <row r="5043" spans="1:2" x14ac:dyDescent="0.3">
      <c r="A5043">
        <v>2</v>
      </c>
      <c r="B5043">
        <v>500</v>
      </c>
    </row>
    <row r="5044" spans="1:2" x14ac:dyDescent="0.3">
      <c r="A5044">
        <v>3</v>
      </c>
      <c r="B5044">
        <v>1440</v>
      </c>
    </row>
    <row r="5045" spans="1:2" x14ac:dyDescent="0.3">
      <c r="A5045">
        <v>4</v>
      </c>
      <c r="B5045">
        <v>1840</v>
      </c>
    </row>
    <row r="5046" spans="1:2" x14ac:dyDescent="0.3">
      <c r="A5046">
        <v>5</v>
      </c>
      <c r="B5046">
        <v>2200</v>
      </c>
    </row>
    <row r="5047" spans="1:2" x14ac:dyDescent="0.3">
      <c r="A5047">
        <v>6</v>
      </c>
      <c r="B5047">
        <v>2220</v>
      </c>
    </row>
    <row r="5048" spans="1:2" x14ac:dyDescent="0.3">
      <c r="A5048">
        <v>7</v>
      </c>
      <c r="B5048">
        <v>3500</v>
      </c>
    </row>
    <row r="5049" spans="1:2" x14ac:dyDescent="0.3">
      <c r="A5049">
        <v>8</v>
      </c>
      <c r="B5049">
        <v>3520</v>
      </c>
    </row>
    <row r="5051" spans="1:2" x14ac:dyDescent="0.3">
      <c r="A5051" t="s">
        <v>729</v>
      </c>
      <c r="B5051" t="s">
        <v>730</v>
      </c>
    </row>
    <row r="5052" spans="1:2" x14ac:dyDescent="0.3">
      <c r="A5052" t="s">
        <v>666</v>
      </c>
      <c r="B5052" t="s">
        <v>9</v>
      </c>
    </row>
    <row r="5053" spans="1:2" x14ac:dyDescent="0.3">
      <c r="A5053">
        <v>340</v>
      </c>
      <c r="B5053">
        <v>0</v>
      </c>
    </row>
    <row r="5054" spans="1:2" x14ac:dyDescent="0.3">
      <c r="A5054">
        <v>500</v>
      </c>
      <c r="B5054">
        <v>11</v>
      </c>
    </row>
    <row r="5055" spans="1:2" x14ac:dyDescent="0.3">
      <c r="A5055">
        <v>1440</v>
      </c>
      <c r="B5055">
        <v>30.5</v>
      </c>
    </row>
    <row r="5056" spans="1:2" x14ac:dyDescent="0.3">
      <c r="A5056">
        <v>1840</v>
      </c>
      <c r="B5056">
        <v>43</v>
      </c>
    </row>
    <row r="5057" spans="1:2" x14ac:dyDescent="0.3">
      <c r="A5057">
        <v>2200</v>
      </c>
      <c r="B5057">
        <v>71.5</v>
      </c>
    </row>
    <row r="5058" spans="1:2" x14ac:dyDescent="0.3">
      <c r="A5058">
        <v>2220</v>
      </c>
      <c r="B5058">
        <v>87.5</v>
      </c>
    </row>
    <row r="5059" spans="1:2" x14ac:dyDescent="0.3">
      <c r="A5059">
        <v>3500</v>
      </c>
      <c r="B5059">
        <v>97.5</v>
      </c>
    </row>
    <row r="5060" spans="1:2" x14ac:dyDescent="0.3">
      <c r="A5060">
        <v>3520</v>
      </c>
      <c r="B5060">
        <v>100</v>
      </c>
    </row>
    <row r="5062" spans="1:2" x14ac:dyDescent="0.3">
      <c r="A5062" t="s">
        <v>731</v>
      </c>
      <c r="B5062" t="s">
        <v>732</v>
      </c>
    </row>
    <row r="5063" spans="1:2" x14ac:dyDescent="0.3">
      <c r="A5063" t="s">
        <v>3</v>
      </c>
      <c r="B5063" t="s">
        <v>6</v>
      </c>
    </row>
    <row r="5064" spans="1:2" x14ac:dyDescent="0.3">
      <c r="A5064">
        <v>1</v>
      </c>
      <c r="B5064">
        <v>990</v>
      </c>
    </row>
    <row r="5065" spans="1:2" x14ac:dyDescent="0.3">
      <c r="A5065">
        <v>2</v>
      </c>
      <c r="B5065">
        <v>1000</v>
      </c>
    </row>
    <row r="5066" spans="1:2" x14ac:dyDescent="0.3">
      <c r="A5066">
        <v>3</v>
      </c>
      <c r="B5066">
        <v>1400</v>
      </c>
    </row>
    <row r="5067" spans="1:2" x14ac:dyDescent="0.3">
      <c r="A5067">
        <v>4</v>
      </c>
      <c r="B5067">
        <v>1440</v>
      </c>
    </row>
    <row r="5068" spans="1:2" x14ac:dyDescent="0.3">
      <c r="A5068">
        <v>5</v>
      </c>
      <c r="B5068">
        <v>1460</v>
      </c>
    </row>
    <row r="5069" spans="1:2" x14ac:dyDescent="0.3">
      <c r="A5069">
        <v>6</v>
      </c>
      <c r="B5069">
        <v>2620</v>
      </c>
    </row>
    <row r="5070" spans="1:2" x14ac:dyDescent="0.3">
      <c r="A5070">
        <v>7</v>
      </c>
      <c r="B5070">
        <v>3000</v>
      </c>
    </row>
    <row r="5071" spans="1:2" x14ac:dyDescent="0.3">
      <c r="A5071">
        <v>8</v>
      </c>
      <c r="B5071">
        <v>5000</v>
      </c>
    </row>
    <row r="5073" spans="1:2" x14ac:dyDescent="0.3">
      <c r="A5073" t="s">
        <v>733</v>
      </c>
      <c r="B5073" t="s">
        <v>734</v>
      </c>
    </row>
    <row r="5074" spans="1:2" x14ac:dyDescent="0.3">
      <c r="A5074" t="s">
        <v>666</v>
      </c>
      <c r="B5074" t="s">
        <v>9</v>
      </c>
    </row>
    <row r="5075" spans="1:2" x14ac:dyDescent="0.3">
      <c r="A5075">
        <v>990</v>
      </c>
      <c r="B5075">
        <v>0</v>
      </c>
    </row>
    <row r="5076" spans="1:2" x14ac:dyDescent="0.3">
      <c r="A5076">
        <v>1000</v>
      </c>
      <c r="B5076">
        <v>23</v>
      </c>
    </row>
    <row r="5077" spans="1:2" x14ac:dyDescent="0.3">
      <c r="A5077">
        <v>1400</v>
      </c>
      <c r="B5077">
        <v>68.25</v>
      </c>
    </row>
    <row r="5078" spans="1:2" x14ac:dyDescent="0.3">
      <c r="A5078">
        <v>1440</v>
      </c>
      <c r="B5078">
        <v>93</v>
      </c>
    </row>
    <row r="5079" spans="1:2" x14ac:dyDescent="0.3">
      <c r="A5079">
        <v>1460</v>
      </c>
      <c r="B5079">
        <v>100</v>
      </c>
    </row>
    <row r="5080" spans="1:2" x14ac:dyDescent="0.3">
      <c r="A5080">
        <v>2620</v>
      </c>
      <c r="B5080">
        <v>100</v>
      </c>
    </row>
    <row r="5081" spans="1:2" x14ac:dyDescent="0.3">
      <c r="A5081">
        <v>3000</v>
      </c>
      <c r="B5081">
        <v>100</v>
      </c>
    </row>
    <row r="5082" spans="1:2" x14ac:dyDescent="0.3">
      <c r="A5082">
        <v>5000</v>
      </c>
      <c r="B5082">
        <v>100</v>
      </c>
    </row>
    <row r="5084" spans="1:2" x14ac:dyDescent="0.3">
      <c r="A5084" t="s">
        <v>735</v>
      </c>
      <c r="B5084" t="s">
        <v>736</v>
      </c>
    </row>
    <row r="5085" spans="1:2" x14ac:dyDescent="0.3">
      <c r="A5085" t="s">
        <v>3</v>
      </c>
      <c r="B5085" t="s">
        <v>6</v>
      </c>
    </row>
    <row r="5086" spans="1:2" x14ac:dyDescent="0.3">
      <c r="A5086">
        <v>1</v>
      </c>
      <c r="B5086">
        <v>0</v>
      </c>
    </row>
    <row r="5087" spans="1:2" x14ac:dyDescent="0.3">
      <c r="A5087">
        <v>2</v>
      </c>
      <c r="B5087">
        <v>1690</v>
      </c>
    </row>
    <row r="5088" spans="1:2" x14ac:dyDescent="0.3">
      <c r="A5088">
        <v>3</v>
      </c>
      <c r="B5088">
        <v>1700</v>
      </c>
    </row>
    <row r="5089" spans="1:2" x14ac:dyDescent="0.3">
      <c r="A5089">
        <v>4</v>
      </c>
      <c r="B5089">
        <v>1800</v>
      </c>
    </row>
    <row r="5090" spans="1:2" x14ac:dyDescent="0.3">
      <c r="A5090">
        <v>5</v>
      </c>
      <c r="B5090">
        <v>2000</v>
      </c>
    </row>
    <row r="5091" spans="1:2" x14ac:dyDescent="0.3">
      <c r="A5091">
        <v>6</v>
      </c>
      <c r="B5091">
        <v>2760</v>
      </c>
    </row>
    <row r="5092" spans="1:2" x14ac:dyDescent="0.3">
      <c r="A5092">
        <v>7</v>
      </c>
      <c r="B5092">
        <v>2800</v>
      </c>
    </row>
    <row r="5093" spans="1:2" x14ac:dyDescent="0.3">
      <c r="A5093">
        <v>8</v>
      </c>
      <c r="B5093">
        <v>4000</v>
      </c>
    </row>
    <row r="5095" spans="1:2" x14ac:dyDescent="0.3">
      <c r="A5095" t="s">
        <v>737</v>
      </c>
      <c r="B5095" t="s">
        <v>738</v>
      </c>
    </row>
    <row r="5096" spans="1:2" x14ac:dyDescent="0.3">
      <c r="A5096" t="s">
        <v>666</v>
      </c>
      <c r="B5096" t="s">
        <v>9</v>
      </c>
    </row>
    <row r="5097" spans="1:2" x14ac:dyDescent="0.3">
      <c r="A5097">
        <v>0</v>
      </c>
      <c r="B5097">
        <v>0</v>
      </c>
    </row>
    <row r="5098" spans="1:2" x14ac:dyDescent="0.3">
      <c r="A5098">
        <v>1690</v>
      </c>
      <c r="B5098">
        <v>0</v>
      </c>
    </row>
    <row r="5099" spans="1:2" x14ac:dyDescent="0.3">
      <c r="A5099">
        <v>1700</v>
      </c>
      <c r="B5099">
        <v>31.5</v>
      </c>
    </row>
    <row r="5100" spans="1:2" x14ac:dyDescent="0.3">
      <c r="A5100">
        <v>1800</v>
      </c>
      <c r="B5100">
        <v>43.25</v>
      </c>
    </row>
    <row r="5101" spans="1:2" x14ac:dyDescent="0.3">
      <c r="A5101">
        <v>2000</v>
      </c>
      <c r="B5101">
        <v>52.5</v>
      </c>
    </row>
    <row r="5102" spans="1:2" x14ac:dyDescent="0.3">
      <c r="A5102">
        <v>2760</v>
      </c>
      <c r="B5102">
        <v>83.25</v>
      </c>
    </row>
    <row r="5103" spans="1:2" x14ac:dyDescent="0.3">
      <c r="A5103">
        <v>2800</v>
      </c>
      <c r="B5103">
        <v>100</v>
      </c>
    </row>
    <row r="5104" spans="1:2" x14ac:dyDescent="0.3">
      <c r="A5104">
        <v>4000</v>
      </c>
      <c r="B5104">
        <v>100</v>
      </c>
    </row>
    <row r="5106" spans="1:2" x14ac:dyDescent="0.3">
      <c r="A5106" t="s">
        <v>739</v>
      </c>
      <c r="B5106" t="s">
        <v>740</v>
      </c>
    </row>
    <row r="5107" spans="1:2" x14ac:dyDescent="0.3">
      <c r="A5107" t="s">
        <v>3</v>
      </c>
      <c r="B5107" t="s">
        <v>6</v>
      </c>
    </row>
    <row r="5108" spans="1:2" x14ac:dyDescent="0.3">
      <c r="A5108">
        <v>1</v>
      </c>
      <c r="B5108">
        <v>340</v>
      </c>
    </row>
    <row r="5109" spans="1:2" x14ac:dyDescent="0.3">
      <c r="A5109">
        <v>2</v>
      </c>
      <c r="B5109">
        <v>500</v>
      </c>
    </row>
    <row r="5110" spans="1:2" x14ac:dyDescent="0.3">
      <c r="A5110">
        <v>3</v>
      </c>
      <c r="B5110">
        <v>1440</v>
      </c>
    </row>
    <row r="5111" spans="1:2" x14ac:dyDescent="0.3">
      <c r="A5111">
        <v>4</v>
      </c>
      <c r="B5111">
        <v>1840</v>
      </c>
    </row>
    <row r="5112" spans="1:2" x14ac:dyDescent="0.3">
      <c r="A5112">
        <v>5</v>
      </c>
      <c r="B5112">
        <v>2200</v>
      </c>
    </row>
    <row r="5113" spans="1:2" x14ac:dyDescent="0.3">
      <c r="A5113">
        <v>6</v>
      </c>
      <c r="B5113">
        <v>2220</v>
      </c>
    </row>
    <row r="5114" spans="1:2" x14ac:dyDescent="0.3">
      <c r="A5114">
        <v>7</v>
      </c>
      <c r="B5114">
        <v>3500</v>
      </c>
    </row>
    <row r="5115" spans="1:2" x14ac:dyDescent="0.3">
      <c r="A5115">
        <v>8</v>
      </c>
      <c r="B5115">
        <v>3520</v>
      </c>
    </row>
    <row r="5117" spans="1:2" x14ac:dyDescent="0.3">
      <c r="A5117" t="s">
        <v>741</v>
      </c>
      <c r="B5117" t="s">
        <v>742</v>
      </c>
    </row>
    <row r="5118" spans="1:2" x14ac:dyDescent="0.3">
      <c r="A5118" t="s">
        <v>666</v>
      </c>
      <c r="B5118" t="s">
        <v>9</v>
      </c>
    </row>
    <row r="5119" spans="1:2" x14ac:dyDescent="0.3">
      <c r="A5119">
        <v>340</v>
      </c>
      <c r="B5119">
        <v>0</v>
      </c>
    </row>
    <row r="5120" spans="1:2" x14ac:dyDescent="0.3">
      <c r="A5120">
        <v>500</v>
      </c>
      <c r="B5120">
        <v>11</v>
      </c>
    </row>
    <row r="5121" spans="1:2" x14ac:dyDescent="0.3">
      <c r="A5121">
        <v>1440</v>
      </c>
      <c r="B5121">
        <v>30.5</v>
      </c>
    </row>
    <row r="5122" spans="1:2" x14ac:dyDescent="0.3">
      <c r="A5122">
        <v>1840</v>
      </c>
      <c r="B5122">
        <v>43</v>
      </c>
    </row>
    <row r="5123" spans="1:2" x14ac:dyDescent="0.3">
      <c r="A5123">
        <v>2200</v>
      </c>
      <c r="B5123">
        <v>71.5</v>
      </c>
    </row>
    <row r="5124" spans="1:2" x14ac:dyDescent="0.3">
      <c r="A5124">
        <v>2220</v>
      </c>
      <c r="B5124">
        <v>87.5</v>
      </c>
    </row>
    <row r="5125" spans="1:2" x14ac:dyDescent="0.3">
      <c r="A5125">
        <v>3500</v>
      </c>
      <c r="B5125">
        <v>97.5</v>
      </c>
    </row>
    <row r="5126" spans="1:2" x14ac:dyDescent="0.3">
      <c r="A5126">
        <v>3520</v>
      </c>
      <c r="B5126">
        <v>100</v>
      </c>
    </row>
    <row r="5128" spans="1:2" x14ac:dyDescent="0.3">
      <c r="A5128" t="s">
        <v>743</v>
      </c>
      <c r="B5128" t="s">
        <v>744</v>
      </c>
    </row>
    <row r="5129" spans="1:2" x14ac:dyDescent="0.3">
      <c r="A5129" t="s">
        <v>3</v>
      </c>
      <c r="B5129" t="s">
        <v>6</v>
      </c>
    </row>
    <row r="5130" spans="1:2" x14ac:dyDescent="0.3">
      <c r="A5130">
        <v>1</v>
      </c>
      <c r="B5130">
        <v>0</v>
      </c>
    </row>
    <row r="5131" spans="1:2" x14ac:dyDescent="0.3">
      <c r="A5131">
        <v>2</v>
      </c>
      <c r="B5131">
        <v>1590</v>
      </c>
    </row>
    <row r="5132" spans="1:2" x14ac:dyDescent="0.3">
      <c r="A5132">
        <v>3</v>
      </c>
      <c r="B5132">
        <v>1600</v>
      </c>
    </row>
    <row r="5133" spans="1:2" x14ac:dyDescent="0.3">
      <c r="A5133">
        <v>4</v>
      </c>
      <c r="B5133">
        <v>1610</v>
      </c>
    </row>
    <row r="5134" spans="1:2" x14ac:dyDescent="0.3">
      <c r="A5134">
        <v>5</v>
      </c>
      <c r="B5134">
        <v>1800</v>
      </c>
    </row>
    <row r="5135" spans="1:2" x14ac:dyDescent="0.3">
      <c r="A5135">
        <v>6</v>
      </c>
      <c r="B5135">
        <v>2200</v>
      </c>
    </row>
    <row r="5136" spans="1:2" x14ac:dyDescent="0.3">
      <c r="A5136">
        <v>7</v>
      </c>
      <c r="B5136">
        <v>2440</v>
      </c>
    </row>
    <row r="5137" spans="1:4" x14ac:dyDescent="0.3">
      <c r="A5137">
        <v>8</v>
      </c>
      <c r="B5137">
        <v>2480</v>
      </c>
    </row>
    <row r="5139" spans="1:4" x14ac:dyDescent="0.3">
      <c r="A5139" t="s">
        <v>745</v>
      </c>
      <c r="B5139" t="s">
        <v>746</v>
      </c>
    </row>
    <row r="5140" spans="1:4" x14ac:dyDescent="0.3">
      <c r="A5140" t="s">
        <v>666</v>
      </c>
      <c r="B5140" t="s">
        <v>9</v>
      </c>
    </row>
    <row r="5141" spans="1:4" x14ac:dyDescent="0.3">
      <c r="A5141">
        <v>0</v>
      </c>
      <c r="B5141">
        <v>0</v>
      </c>
    </row>
    <row r="5142" spans="1:4" x14ac:dyDescent="0.3">
      <c r="A5142">
        <v>1590</v>
      </c>
      <c r="B5142">
        <v>0</v>
      </c>
    </row>
    <row r="5143" spans="1:4" x14ac:dyDescent="0.3">
      <c r="A5143">
        <v>1600</v>
      </c>
      <c r="B5143">
        <v>0</v>
      </c>
    </row>
    <row r="5144" spans="1:4" x14ac:dyDescent="0.3">
      <c r="A5144">
        <v>1610</v>
      </c>
      <c r="B5144">
        <v>14.5</v>
      </c>
    </row>
    <row r="5145" spans="1:4" x14ac:dyDescent="0.3">
      <c r="A5145">
        <v>1800</v>
      </c>
      <c r="B5145">
        <v>38</v>
      </c>
    </row>
    <row r="5146" spans="1:4" x14ac:dyDescent="0.3">
      <c r="A5146">
        <v>2200</v>
      </c>
      <c r="B5146">
        <v>58.5</v>
      </c>
    </row>
    <row r="5147" spans="1:4" x14ac:dyDescent="0.3">
      <c r="A5147">
        <v>2440</v>
      </c>
      <c r="B5147">
        <v>78</v>
      </c>
    </row>
    <row r="5148" spans="1:4" x14ac:dyDescent="0.3">
      <c r="A5148">
        <v>2480</v>
      </c>
      <c r="B5148">
        <v>100</v>
      </c>
    </row>
    <row r="5150" spans="1:4" x14ac:dyDescent="0.3">
      <c r="A5150" t="s">
        <v>747</v>
      </c>
      <c r="B5150">
        <v>63</v>
      </c>
      <c r="C5150" t="s">
        <v>424</v>
      </c>
      <c r="D5150" t="s">
        <v>748</v>
      </c>
    </row>
    <row r="5152" spans="1:4" x14ac:dyDescent="0.3">
      <c r="A5152" t="s">
        <v>749</v>
      </c>
      <c r="B5152">
        <v>58.5</v>
      </c>
      <c r="C5152" t="s">
        <v>424</v>
      </c>
      <c r="D5152" t="s">
        <v>750</v>
      </c>
    </row>
    <row r="5154" spans="1:4" x14ac:dyDescent="0.3">
      <c r="A5154" t="s">
        <v>751</v>
      </c>
      <c r="B5154">
        <v>78</v>
      </c>
      <c r="C5154" t="s">
        <v>424</v>
      </c>
      <c r="D5154" t="s">
        <v>752</v>
      </c>
    </row>
    <row r="5156" spans="1:4" x14ac:dyDescent="0.3">
      <c r="A5156" t="s">
        <v>753</v>
      </c>
      <c r="B5156">
        <v>73.5</v>
      </c>
      <c r="C5156" t="s">
        <v>424</v>
      </c>
      <c r="D5156" t="s">
        <v>752</v>
      </c>
    </row>
    <row r="5158" spans="1:4" x14ac:dyDescent="0.3">
      <c r="A5158" t="s">
        <v>754</v>
      </c>
      <c r="B5158">
        <v>3200</v>
      </c>
      <c r="C5158" t="s">
        <v>22</v>
      </c>
      <c r="D5158" t="s">
        <v>755</v>
      </c>
    </row>
    <row r="5160" spans="1:4" x14ac:dyDescent="0.3">
      <c r="A5160" t="s">
        <v>756</v>
      </c>
      <c r="B5160">
        <v>3250</v>
      </c>
      <c r="C5160" t="s">
        <v>22</v>
      </c>
      <c r="D5160" t="s">
        <v>757</v>
      </c>
    </row>
    <row r="5162" spans="1:4" x14ac:dyDescent="0.3">
      <c r="A5162" t="s">
        <v>758</v>
      </c>
      <c r="B5162">
        <v>3150</v>
      </c>
      <c r="C5162" t="s">
        <v>22</v>
      </c>
      <c r="D5162" t="s">
        <v>759</v>
      </c>
    </row>
    <row r="5164" spans="1:4" x14ac:dyDescent="0.3">
      <c r="A5164" t="s">
        <v>760</v>
      </c>
      <c r="B5164">
        <v>270.14</v>
      </c>
      <c r="C5164" t="s">
        <v>635</v>
      </c>
      <c r="D5164" t="s">
        <v>761</v>
      </c>
    </row>
    <row r="5166" spans="1:4" x14ac:dyDescent="0.3">
      <c r="A5166" t="s">
        <v>762</v>
      </c>
      <c r="B5166">
        <v>250.14</v>
      </c>
      <c r="C5166" t="s">
        <v>635</v>
      </c>
      <c r="D5166" t="s">
        <v>763</v>
      </c>
    </row>
    <row r="5168" spans="1:4" x14ac:dyDescent="0.3">
      <c r="A5168" t="s">
        <v>764</v>
      </c>
      <c r="B5168">
        <v>270.14</v>
      </c>
      <c r="C5168" t="s">
        <v>635</v>
      </c>
      <c r="D5168" t="s">
        <v>765</v>
      </c>
    </row>
    <row r="5170" spans="1:4" x14ac:dyDescent="0.3">
      <c r="A5170" t="s">
        <v>766</v>
      </c>
      <c r="B5170">
        <v>270.14</v>
      </c>
      <c r="C5170" t="s">
        <v>635</v>
      </c>
      <c r="D5170" t="s">
        <v>767</v>
      </c>
    </row>
    <row r="5172" spans="1:4" x14ac:dyDescent="0.3">
      <c r="A5172" t="s">
        <v>768</v>
      </c>
      <c r="B5172">
        <v>102.686875</v>
      </c>
      <c r="C5172" t="s">
        <v>635</v>
      </c>
      <c r="D5172" t="s">
        <v>769</v>
      </c>
    </row>
    <row r="5174" spans="1:4" x14ac:dyDescent="0.3">
      <c r="A5174" t="s">
        <v>770</v>
      </c>
      <c r="B5174">
        <v>16</v>
      </c>
      <c r="C5174" t="s">
        <v>424</v>
      </c>
      <c r="D5174" t="s">
        <v>771</v>
      </c>
    </row>
    <row r="5176" spans="1:4" x14ac:dyDescent="0.3">
      <c r="A5176" t="s">
        <v>772</v>
      </c>
      <c r="B5176" t="s">
        <v>28</v>
      </c>
      <c r="D5176" t="s">
        <v>773</v>
      </c>
    </row>
    <row r="5178" spans="1:4" x14ac:dyDescent="0.3">
      <c r="A5178" t="s">
        <v>774</v>
      </c>
      <c r="B5178" t="s">
        <v>28</v>
      </c>
      <c r="D5178" t="s">
        <v>775</v>
      </c>
    </row>
    <row r="5180" spans="1:4" x14ac:dyDescent="0.3">
      <c r="A5180" t="s">
        <v>776</v>
      </c>
      <c r="B5180" t="s">
        <v>28</v>
      </c>
      <c r="D5180" t="s">
        <v>777</v>
      </c>
    </row>
    <row r="5182" spans="1:4" x14ac:dyDescent="0.3">
      <c r="A5182" t="s">
        <v>778</v>
      </c>
      <c r="B5182" t="s">
        <v>28</v>
      </c>
      <c r="D5182" t="s">
        <v>779</v>
      </c>
    </row>
    <row r="5184" spans="1:4" x14ac:dyDescent="0.3">
      <c r="A5184" t="s">
        <v>780</v>
      </c>
      <c r="B5184" t="s">
        <v>28</v>
      </c>
      <c r="D5184" t="s">
        <v>781</v>
      </c>
    </row>
    <row r="5186" spans="1:4" x14ac:dyDescent="0.3">
      <c r="A5186" t="s">
        <v>782</v>
      </c>
      <c r="B5186" t="s">
        <v>28</v>
      </c>
      <c r="D5186" t="s">
        <v>783</v>
      </c>
    </row>
    <row r="5188" spans="1:4" x14ac:dyDescent="0.3">
      <c r="A5188" t="s">
        <v>784</v>
      </c>
      <c r="B5188" t="s">
        <v>28</v>
      </c>
      <c r="D5188" t="s">
        <v>785</v>
      </c>
    </row>
    <row r="5190" spans="1:4" x14ac:dyDescent="0.3">
      <c r="A5190" t="s">
        <v>786</v>
      </c>
      <c r="B5190" t="s">
        <v>28</v>
      </c>
      <c r="D5190" t="s">
        <v>787</v>
      </c>
    </row>
    <row r="5192" spans="1:4" x14ac:dyDescent="0.3">
      <c r="A5192" t="s">
        <v>788</v>
      </c>
      <c r="B5192" t="s">
        <v>28</v>
      </c>
      <c r="D5192" t="s">
        <v>789</v>
      </c>
    </row>
    <row r="5194" spans="1:4" x14ac:dyDescent="0.3">
      <c r="A5194" t="s">
        <v>790</v>
      </c>
      <c r="B5194" t="s">
        <v>28</v>
      </c>
      <c r="D5194" t="s">
        <v>791</v>
      </c>
    </row>
    <row r="5196" spans="1:4" x14ac:dyDescent="0.3">
      <c r="A5196" t="s">
        <v>792</v>
      </c>
      <c r="B5196" t="s">
        <v>28</v>
      </c>
      <c r="D5196" t="s">
        <v>793</v>
      </c>
    </row>
    <row r="5198" spans="1:4" x14ac:dyDescent="0.3">
      <c r="A5198" t="s">
        <v>794</v>
      </c>
      <c r="B5198" t="s">
        <v>28</v>
      </c>
      <c r="D5198" t="s">
        <v>795</v>
      </c>
    </row>
    <row r="5200" spans="1:4" x14ac:dyDescent="0.3">
      <c r="A5200" t="s">
        <v>796</v>
      </c>
      <c r="B5200" t="s">
        <v>28</v>
      </c>
      <c r="D5200" t="s">
        <v>797</v>
      </c>
    </row>
    <row r="5202" spans="1:4" x14ac:dyDescent="0.3">
      <c r="A5202" t="s">
        <v>798</v>
      </c>
      <c r="B5202" t="s">
        <v>28</v>
      </c>
      <c r="D5202" t="s">
        <v>799</v>
      </c>
    </row>
    <row r="5204" spans="1:4" x14ac:dyDescent="0.3">
      <c r="A5204" t="s">
        <v>800</v>
      </c>
      <c r="B5204" t="s">
        <v>28</v>
      </c>
      <c r="D5204" t="s">
        <v>801</v>
      </c>
    </row>
    <row r="5206" spans="1:4" x14ac:dyDescent="0.3">
      <c r="A5206" t="s">
        <v>802</v>
      </c>
      <c r="B5206" t="s">
        <v>28</v>
      </c>
      <c r="D5206" t="s">
        <v>803</v>
      </c>
    </row>
    <row r="5208" spans="1:4" x14ac:dyDescent="0.3">
      <c r="A5208" t="s">
        <v>804</v>
      </c>
      <c r="B5208" t="s">
        <v>28</v>
      </c>
      <c r="D5208" t="s">
        <v>805</v>
      </c>
    </row>
    <row r="5210" spans="1:4" x14ac:dyDescent="0.3">
      <c r="A5210" t="s">
        <v>806</v>
      </c>
      <c r="B5210" t="s">
        <v>28</v>
      </c>
      <c r="D5210" t="s">
        <v>807</v>
      </c>
    </row>
    <row r="5212" spans="1:4" x14ac:dyDescent="0.3">
      <c r="A5212" t="s">
        <v>808</v>
      </c>
      <c r="B5212" t="s">
        <v>28</v>
      </c>
      <c r="D5212" t="s">
        <v>809</v>
      </c>
    </row>
    <row r="5214" spans="1:4" x14ac:dyDescent="0.3">
      <c r="A5214" t="s">
        <v>810</v>
      </c>
      <c r="B5214" t="s">
        <v>28</v>
      </c>
      <c r="D5214" t="s">
        <v>811</v>
      </c>
    </row>
    <row r="5216" spans="1:4" x14ac:dyDescent="0.3">
      <c r="A5216" t="s">
        <v>812</v>
      </c>
      <c r="B5216" t="s">
        <v>28</v>
      </c>
      <c r="D5216" t="s">
        <v>813</v>
      </c>
    </row>
    <row r="5218" spans="1:4" x14ac:dyDescent="0.3">
      <c r="A5218" t="s">
        <v>814</v>
      </c>
      <c r="B5218" t="s">
        <v>28</v>
      </c>
      <c r="D5218" t="s">
        <v>815</v>
      </c>
    </row>
    <row r="5220" spans="1:4" x14ac:dyDescent="0.3">
      <c r="A5220" t="s">
        <v>816</v>
      </c>
      <c r="B5220" t="s">
        <v>28</v>
      </c>
      <c r="D5220" t="s">
        <v>817</v>
      </c>
    </row>
    <row r="5222" spans="1:4" x14ac:dyDescent="0.3">
      <c r="A5222" t="s">
        <v>818</v>
      </c>
      <c r="B5222" t="s">
        <v>28</v>
      </c>
      <c r="D5222" t="s">
        <v>819</v>
      </c>
    </row>
    <row r="5224" spans="1:4" x14ac:dyDescent="0.3">
      <c r="A5224" t="s">
        <v>820</v>
      </c>
      <c r="B5224" t="s">
        <v>28</v>
      </c>
      <c r="D5224" t="s">
        <v>821</v>
      </c>
    </row>
    <row r="5226" spans="1:4" x14ac:dyDescent="0.3">
      <c r="A5226" t="s">
        <v>822</v>
      </c>
      <c r="B5226" t="s">
        <v>28</v>
      </c>
      <c r="D5226" t="s">
        <v>823</v>
      </c>
    </row>
    <row r="5228" spans="1:4" x14ac:dyDescent="0.3">
      <c r="A5228" t="s">
        <v>824</v>
      </c>
      <c r="B5228" t="s">
        <v>28</v>
      </c>
      <c r="D5228" t="s">
        <v>825</v>
      </c>
    </row>
    <row r="5230" spans="1:4" x14ac:dyDescent="0.3">
      <c r="A5230" t="s">
        <v>826</v>
      </c>
      <c r="B5230" t="s">
        <v>28</v>
      </c>
      <c r="D5230" t="s">
        <v>827</v>
      </c>
    </row>
    <row r="5232" spans="1:4" x14ac:dyDescent="0.3">
      <c r="A5232" t="s">
        <v>828</v>
      </c>
      <c r="B5232" t="s">
        <v>28</v>
      </c>
      <c r="D5232" t="s">
        <v>829</v>
      </c>
    </row>
    <row r="5234" spans="1:4" x14ac:dyDescent="0.3">
      <c r="A5234" t="s">
        <v>830</v>
      </c>
      <c r="B5234" t="s">
        <v>28</v>
      </c>
      <c r="D5234" t="s">
        <v>831</v>
      </c>
    </row>
    <row r="5236" spans="1:4" x14ac:dyDescent="0.3">
      <c r="A5236" t="s">
        <v>832</v>
      </c>
      <c r="B5236" t="s">
        <v>28</v>
      </c>
      <c r="D5236" t="s">
        <v>831</v>
      </c>
    </row>
    <row r="5238" spans="1:4" x14ac:dyDescent="0.3">
      <c r="A5238" t="s">
        <v>833</v>
      </c>
      <c r="B5238" t="s">
        <v>28</v>
      </c>
      <c r="D5238" t="s">
        <v>834</v>
      </c>
    </row>
    <row r="5240" spans="1:4" x14ac:dyDescent="0.3">
      <c r="A5240" t="s">
        <v>835</v>
      </c>
      <c r="B5240" t="s">
        <v>28</v>
      </c>
      <c r="D5240" t="s">
        <v>836</v>
      </c>
    </row>
    <row r="5242" spans="1:4" x14ac:dyDescent="0.3">
      <c r="A5242" t="s">
        <v>837</v>
      </c>
      <c r="B5242" t="s">
        <v>28</v>
      </c>
      <c r="D5242" t="s">
        <v>838</v>
      </c>
    </row>
    <row r="5244" spans="1:4" x14ac:dyDescent="0.3">
      <c r="A5244" t="s">
        <v>839</v>
      </c>
      <c r="B5244" t="s">
        <v>28</v>
      </c>
      <c r="D5244" t="s">
        <v>840</v>
      </c>
    </row>
    <row r="5246" spans="1:4" x14ac:dyDescent="0.3">
      <c r="A5246" t="s">
        <v>841</v>
      </c>
      <c r="B5246" t="s">
        <v>28</v>
      </c>
      <c r="D5246" t="s">
        <v>842</v>
      </c>
    </row>
    <row r="5248" spans="1:4" x14ac:dyDescent="0.3">
      <c r="A5248" t="s">
        <v>843</v>
      </c>
      <c r="B5248" t="s">
        <v>28</v>
      </c>
      <c r="D5248" t="s">
        <v>844</v>
      </c>
    </row>
    <row r="5250" spans="1:4" x14ac:dyDescent="0.3">
      <c r="A5250" t="s">
        <v>845</v>
      </c>
      <c r="B5250" t="s">
        <v>28</v>
      </c>
      <c r="D5250" t="s">
        <v>846</v>
      </c>
    </row>
    <row r="5252" spans="1:4" x14ac:dyDescent="0.3">
      <c r="A5252" t="s">
        <v>847</v>
      </c>
      <c r="B5252" t="s">
        <v>28</v>
      </c>
      <c r="D5252" t="s">
        <v>848</v>
      </c>
    </row>
    <row r="5254" spans="1:4" x14ac:dyDescent="0.3">
      <c r="A5254" t="s">
        <v>849</v>
      </c>
      <c r="B5254" t="s">
        <v>28</v>
      </c>
      <c r="D5254" t="s">
        <v>850</v>
      </c>
    </row>
    <row r="5256" spans="1:4" x14ac:dyDescent="0.3">
      <c r="A5256" t="s">
        <v>851</v>
      </c>
      <c r="B5256" t="s">
        <v>28</v>
      </c>
      <c r="D5256" t="s">
        <v>852</v>
      </c>
    </row>
    <row r="5258" spans="1:4" x14ac:dyDescent="0.3">
      <c r="A5258" t="s">
        <v>853</v>
      </c>
      <c r="B5258" t="s">
        <v>28</v>
      </c>
      <c r="D5258" t="s">
        <v>854</v>
      </c>
    </row>
    <row r="5260" spans="1:4" x14ac:dyDescent="0.3">
      <c r="A5260" t="s">
        <v>855</v>
      </c>
      <c r="B5260" t="s">
        <v>28</v>
      </c>
      <c r="D5260" t="s">
        <v>856</v>
      </c>
    </row>
    <row r="5262" spans="1:4" x14ac:dyDescent="0.3">
      <c r="A5262" t="s">
        <v>857</v>
      </c>
      <c r="B5262" t="s">
        <v>28</v>
      </c>
      <c r="D5262" t="s">
        <v>858</v>
      </c>
    </row>
    <row r="5264" spans="1:4" x14ac:dyDescent="0.3">
      <c r="A5264" t="s">
        <v>859</v>
      </c>
      <c r="B5264" t="s">
        <v>28</v>
      </c>
      <c r="D5264" t="s">
        <v>860</v>
      </c>
    </row>
    <row r="5266" spans="1:4" x14ac:dyDescent="0.3">
      <c r="A5266" t="s">
        <v>861</v>
      </c>
      <c r="B5266" t="s">
        <v>28</v>
      </c>
      <c r="D5266" t="s">
        <v>862</v>
      </c>
    </row>
    <row r="5268" spans="1:4" x14ac:dyDescent="0.3">
      <c r="A5268" t="s">
        <v>863</v>
      </c>
      <c r="B5268" t="s">
        <v>28</v>
      </c>
      <c r="D5268" t="s">
        <v>864</v>
      </c>
    </row>
    <row r="5270" spans="1:4" x14ac:dyDescent="0.3">
      <c r="A5270" t="s">
        <v>865</v>
      </c>
      <c r="B5270" t="s">
        <v>28</v>
      </c>
      <c r="D5270" t="s">
        <v>866</v>
      </c>
    </row>
    <row r="5272" spans="1:4" x14ac:dyDescent="0.3">
      <c r="A5272" t="s">
        <v>867</v>
      </c>
      <c r="B5272" t="s">
        <v>28</v>
      </c>
      <c r="D5272" t="s">
        <v>868</v>
      </c>
    </row>
    <row r="5274" spans="1:4" x14ac:dyDescent="0.3">
      <c r="A5274" t="s">
        <v>869</v>
      </c>
      <c r="B5274" t="s">
        <v>28</v>
      </c>
      <c r="D5274" t="s">
        <v>870</v>
      </c>
    </row>
    <row r="5276" spans="1:4" x14ac:dyDescent="0.3">
      <c r="A5276" t="s">
        <v>871</v>
      </c>
      <c r="B5276" t="s">
        <v>28</v>
      </c>
      <c r="D5276" t="s">
        <v>872</v>
      </c>
    </row>
    <row r="5278" spans="1:4" x14ac:dyDescent="0.3">
      <c r="A5278" t="s">
        <v>873</v>
      </c>
      <c r="B5278" t="s">
        <v>28</v>
      </c>
      <c r="D5278" t="s">
        <v>874</v>
      </c>
    </row>
    <row r="5280" spans="1:4" x14ac:dyDescent="0.3">
      <c r="A5280" t="s">
        <v>875</v>
      </c>
      <c r="B5280" t="s">
        <v>28</v>
      </c>
      <c r="D5280" t="s">
        <v>876</v>
      </c>
    </row>
    <row r="5282" spans="1:4" x14ac:dyDescent="0.3">
      <c r="A5282" t="s">
        <v>877</v>
      </c>
      <c r="B5282" t="s">
        <v>28</v>
      </c>
      <c r="D5282" t="s">
        <v>878</v>
      </c>
    </row>
    <row r="5284" spans="1:4" x14ac:dyDescent="0.3">
      <c r="A5284" t="s">
        <v>879</v>
      </c>
      <c r="B5284" t="s">
        <v>28</v>
      </c>
      <c r="D5284" t="s">
        <v>880</v>
      </c>
    </row>
    <row r="5286" spans="1:4" x14ac:dyDescent="0.3">
      <c r="A5286" t="s">
        <v>881</v>
      </c>
      <c r="B5286" t="s">
        <v>28</v>
      </c>
      <c r="D5286" t="s">
        <v>882</v>
      </c>
    </row>
    <row r="5288" spans="1:4" x14ac:dyDescent="0.3">
      <c r="A5288" t="s">
        <v>883</v>
      </c>
      <c r="B5288" t="s">
        <v>28</v>
      </c>
      <c r="D5288" t="s">
        <v>884</v>
      </c>
    </row>
    <row r="5290" spans="1:4" x14ac:dyDescent="0.3">
      <c r="A5290" t="s">
        <v>885</v>
      </c>
      <c r="B5290" t="s">
        <v>28</v>
      </c>
      <c r="D5290" t="s">
        <v>886</v>
      </c>
    </row>
    <row r="5292" spans="1:4" x14ac:dyDescent="0.3">
      <c r="A5292" t="s">
        <v>887</v>
      </c>
      <c r="B5292" t="s">
        <v>28</v>
      </c>
      <c r="D5292" t="s">
        <v>888</v>
      </c>
    </row>
    <row r="5294" spans="1:4" x14ac:dyDescent="0.3">
      <c r="A5294" t="s">
        <v>889</v>
      </c>
      <c r="B5294" t="s">
        <v>28</v>
      </c>
      <c r="D5294" t="s">
        <v>890</v>
      </c>
    </row>
    <row r="5296" spans="1:4" x14ac:dyDescent="0.3">
      <c r="A5296" t="s">
        <v>891</v>
      </c>
      <c r="B5296" t="s">
        <v>28</v>
      </c>
      <c r="D5296" t="s">
        <v>892</v>
      </c>
    </row>
    <row r="5298" spans="1:4" x14ac:dyDescent="0.3">
      <c r="A5298" t="s">
        <v>893</v>
      </c>
      <c r="B5298" t="s">
        <v>28</v>
      </c>
      <c r="D5298" t="s">
        <v>894</v>
      </c>
    </row>
    <row r="5300" spans="1:4" x14ac:dyDescent="0.3">
      <c r="A5300" t="s">
        <v>895</v>
      </c>
      <c r="B5300" t="s">
        <v>28</v>
      </c>
      <c r="D5300" t="s">
        <v>896</v>
      </c>
    </row>
    <row r="5302" spans="1:4" x14ac:dyDescent="0.3">
      <c r="A5302" t="s">
        <v>897</v>
      </c>
      <c r="B5302" t="s">
        <v>28</v>
      </c>
      <c r="D5302" t="s">
        <v>898</v>
      </c>
    </row>
    <row r="5304" spans="1:4" x14ac:dyDescent="0.3">
      <c r="A5304" t="s">
        <v>899</v>
      </c>
      <c r="B5304" t="s">
        <v>28</v>
      </c>
      <c r="D5304" t="s">
        <v>900</v>
      </c>
    </row>
    <row r="5306" spans="1:4" x14ac:dyDescent="0.3">
      <c r="A5306" t="s">
        <v>901</v>
      </c>
      <c r="B5306" t="s">
        <v>28</v>
      </c>
      <c r="D5306" t="s">
        <v>902</v>
      </c>
    </row>
    <row r="5308" spans="1:4" x14ac:dyDescent="0.3">
      <c r="A5308" t="s">
        <v>903</v>
      </c>
      <c r="B5308" t="s">
        <v>28</v>
      </c>
      <c r="D5308" t="s">
        <v>904</v>
      </c>
    </row>
    <row r="5310" spans="1:4" x14ac:dyDescent="0.3">
      <c r="A5310" t="s">
        <v>905</v>
      </c>
      <c r="B5310" t="s">
        <v>28</v>
      </c>
      <c r="D5310" t="s">
        <v>906</v>
      </c>
    </row>
    <row r="5312" spans="1:4" x14ac:dyDescent="0.3">
      <c r="A5312" t="s">
        <v>907</v>
      </c>
      <c r="B5312" t="s">
        <v>28</v>
      </c>
      <c r="D5312" t="s">
        <v>908</v>
      </c>
    </row>
    <row r="5314" spans="1:4" x14ac:dyDescent="0.3">
      <c r="A5314" t="s">
        <v>909</v>
      </c>
      <c r="B5314" t="s">
        <v>28</v>
      </c>
      <c r="D5314" t="s">
        <v>910</v>
      </c>
    </row>
    <row r="5316" spans="1:4" x14ac:dyDescent="0.3">
      <c r="A5316" t="s">
        <v>911</v>
      </c>
      <c r="B5316" t="s">
        <v>28</v>
      </c>
      <c r="D5316" t="s">
        <v>912</v>
      </c>
    </row>
    <row r="5318" spans="1:4" x14ac:dyDescent="0.3">
      <c r="A5318" t="s">
        <v>913</v>
      </c>
      <c r="B5318" t="s">
        <v>28</v>
      </c>
      <c r="D5318" t="s">
        <v>914</v>
      </c>
    </row>
    <row r="5320" spans="1:4" x14ac:dyDescent="0.3">
      <c r="A5320" t="s">
        <v>915</v>
      </c>
      <c r="B5320" t="s">
        <v>28</v>
      </c>
      <c r="D5320" t="s">
        <v>916</v>
      </c>
    </row>
    <row r="5322" spans="1:4" x14ac:dyDescent="0.3">
      <c r="A5322" t="s">
        <v>917</v>
      </c>
      <c r="B5322" t="s">
        <v>28</v>
      </c>
      <c r="D5322" t="s">
        <v>918</v>
      </c>
    </row>
    <row r="5324" spans="1:4" x14ac:dyDescent="0.3">
      <c r="A5324" t="s">
        <v>919</v>
      </c>
      <c r="B5324" t="s">
        <v>28</v>
      </c>
      <c r="D5324" t="s">
        <v>920</v>
      </c>
    </row>
    <row r="5326" spans="1:4" x14ac:dyDescent="0.3">
      <c r="A5326" t="s">
        <v>921</v>
      </c>
      <c r="B5326" t="s">
        <v>28</v>
      </c>
      <c r="D5326" t="s">
        <v>922</v>
      </c>
    </row>
    <row r="5328" spans="1:4" x14ac:dyDescent="0.3">
      <c r="A5328" t="s">
        <v>923</v>
      </c>
      <c r="B5328" t="s">
        <v>28</v>
      </c>
      <c r="D5328" t="s">
        <v>924</v>
      </c>
    </row>
    <row r="5330" spans="1:4" x14ac:dyDescent="0.3">
      <c r="A5330" t="s">
        <v>925</v>
      </c>
      <c r="B5330" t="s">
        <v>28</v>
      </c>
      <c r="D5330" t="s">
        <v>926</v>
      </c>
    </row>
    <row r="5332" spans="1:4" x14ac:dyDescent="0.3">
      <c r="A5332" t="s">
        <v>927</v>
      </c>
      <c r="B5332" t="s">
        <v>28</v>
      </c>
      <c r="D5332" t="s">
        <v>928</v>
      </c>
    </row>
    <row r="5334" spans="1:4" x14ac:dyDescent="0.3">
      <c r="A5334" t="s">
        <v>929</v>
      </c>
      <c r="B5334" t="s">
        <v>28</v>
      </c>
      <c r="D5334" t="s">
        <v>930</v>
      </c>
    </row>
    <row r="5336" spans="1:4" x14ac:dyDescent="0.3">
      <c r="A5336" t="s">
        <v>931</v>
      </c>
      <c r="B5336" t="s">
        <v>28</v>
      </c>
      <c r="D5336" t="s">
        <v>932</v>
      </c>
    </row>
    <row r="5338" spans="1:4" x14ac:dyDescent="0.3">
      <c r="A5338" t="s">
        <v>933</v>
      </c>
      <c r="B5338" t="s">
        <v>28</v>
      </c>
      <c r="D5338" t="s">
        <v>934</v>
      </c>
    </row>
    <row r="5340" spans="1:4" x14ac:dyDescent="0.3">
      <c r="A5340" t="s">
        <v>935</v>
      </c>
      <c r="B5340" t="s">
        <v>28</v>
      </c>
      <c r="D5340" t="s">
        <v>936</v>
      </c>
    </row>
    <row r="5342" spans="1:4" x14ac:dyDescent="0.3">
      <c r="A5342" t="s">
        <v>937</v>
      </c>
      <c r="B5342" t="s">
        <v>28</v>
      </c>
      <c r="D5342" t="s">
        <v>938</v>
      </c>
    </row>
    <row r="5344" spans="1:4" x14ac:dyDescent="0.3">
      <c r="A5344" t="s">
        <v>939</v>
      </c>
      <c r="B5344" t="s">
        <v>28</v>
      </c>
      <c r="D5344" t="s">
        <v>940</v>
      </c>
    </row>
    <row r="5346" spans="1:4" x14ac:dyDescent="0.3">
      <c r="A5346" t="s">
        <v>941</v>
      </c>
      <c r="B5346" t="s">
        <v>28</v>
      </c>
      <c r="D5346" t="s">
        <v>942</v>
      </c>
    </row>
    <row r="5348" spans="1:4" x14ac:dyDescent="0.3">
      <c r="A5348" t="s">
        <v>943</v>
      </c>
      <c r="B5348" t="s">
        <v>28</v>
      </c>
      <c r="D5348" t="s">
        <v>944</v>
      </c>
    </row>
    <row r="5350" spans="1:4" x14ac:dyDescent="0.3">
      <c r="A5350" t="s">
        <v>945</v>
      </c>
      <c r="B5350" t="s">
        <v>28</v>
      </c>
      <c r="D5350" t="s">
        <v>946</v>
      </c>
    </row>
    <row r="5352" spans="1:4" x14ac:dyDescent="0.3">
      <c r="A5352" t="s">
        <v>947</v>
      </c>
      <c r="B5352" t="s">
        <v>28</v>
      </c>
      <c r="D5352" t="s">
        <v>948</v>
      </c>
    </row>
    <row r="5354" spans="1:4" x14ac:dyDescent="0.3">
      <c r="A5354" t="s">
        <v>949</v>
      </c>
      <c r="B5354" t="s">
        <v>28</v>
      </c>
      <c r="D5354" t="s">
        <v>950</v>
      </c>
    </row>
    <row r="5356" spans="1:4" x14ac:dyDescent="0.3">
      <c r="A5356" t="s">
        <v>951</v>
      </c>
      <c r="B5356" t="s">
        <v>28</v>
      </c>
      <c r="D5356" t="s">
        <v>952</v>
      </c>
    </row>
    <row r="5358" spans="1:4" x14ac:dyDescent="0.3">
      <c r="A5358" t="s">
        <v>953</v>
      </c>
      <c r="B5358" t="s">
        <v>28</v>
      </c>
      <c r="D5358" t="s">
        <v>954</v>
      </c>
    </row>
    <row r="5360" spans="1:4" x14ac:dyDescent="0.3">
      <c r="A5360" t="s">
        <v>955</v>
      </c>
      <c r="B5360" t="s">
        <v>28</v>
      </c>
      <c r="D5360" t="s">
        <v>956</v>
      </c>
    </row>
    <row r="5362" spans="1:4" x14ac:dyDescent="0.3">
      <c r="A5362" t="s">
        <v>957</v>
      </c>
      <c r="B5362" t="s">
        <v>28</v>
      </c>
      <c r="D5362" t="s">
        <v>958</v>
      </c>
    </row>
    <row r="5364" spans="1:4" x14ac:dyDescent="0.3">
      <c r="A5364" t="s">
        <v>959</v>
      </c>
      <c r="B5364" t="s">
        <v>28</v>
      </c>
      <c r="D5364" t="s">
        <v>960</v>
      </c>
    </row>
    <row r="5366" spans="1:4" x14ac:dyDescent="0.3">
      <c r="A5366" t="s">
        <v>961</v>
      </c>
      <c r="B5366" t="s">
        <v>28</v>
      </c>
      <c r="D5366" t="s">
        <v>962</v>
      </c>
    </row>
    <row r="5368" spans="1:4" x14ac:dyDescent="0.3">
      <c r="A5368" t="s">
        <v>963</v>
      </c>
      <c r="B5368" t="s">
        <v>28</v>
      </c>
      <c r="D5368" t="s">
        <v>964</v>
      </c>
    </row>
    <row r="5370" spans="1:4" x14ac:dyDescent="0.3">
      <c r="A5370" t="s">
        <v>965</v>
      </c>
      <c r="B5370" t="s">
        <v>28</v>
      </c>
      <c r="D5370" t="s">
        <v>966</v>
      </c>
    </row>
    <row r="5372" spans="1:4" x14ac:dyDescent="0.3">
      <c r="A5372" t="s">
        <v>967</v>
      </c>
      <c r="B5372" t="s">
        <v>28</v>
      </c>
      <c r="D5372" t="s">
        <v>968</v>
      </c>
    </row>
    <row r="5374" spans="1:4" x14ac:dyDescent="0.3">
      <c r="A5374" t="s">
        <v>969</v>
      </c>
      <c r="B5374" t="s">
        <v>28</v>
      </c>
      <c r="D5374" t="s">
        <v>970</v>
      </c>
    </row>
    <row r="5376" spans="1:4" x14ac:dyDescent="0.3">
      <c r="A5376" t="s">
        <v>971</v>
      </c>
      <c r="B5376" t="s">
        <v>28</v>
      </c>
      <c r="D5376" t="s">
        <v>972</v>
      </c>
    </row>
    <row r="5378" spans="1:4" x14ac:dyDescent="0.3">
      <c r="A5378" t="s">
        <v>973</v>
      </c>
      <c r="B5378" t="s">
        <v>28</v>
      </c>
      <c r="D5378" t="s">
        <v>974</v>
      </c>
    </row>
    <row r="5380" spans="1:4" x14ac:dyDescent="0.3">
      <c r="A5380" t="s">
        <v>975</v>
      </c>
      <c r="B5380" t="s">
        <v>28</v>
      </c>
      <c r="D5380" t="s">
        <v>976</v>
      </c>
    </row>
    <row r="5382" spans="1:4" x14ac:dyDescent="0.3">
      <c r="A5382" t="s">
        <v>977</v>
      </c>
      <c r="B5382" t="s">
        <v>28</v>
      </c>
      <c r="D5382" t="s">
        <v>978</v>
      </c>
    </row>
    <row r="5384" spans="1:4" x14ac:dyDescent="0.3">
      <c r="A5384" t="s">
        <v>979</v>
      </c>
      <c r="B5384" t="s">
        <v>28</v>
      </c>
      <c r="D5384" t="s">
        <v>980</v>
      </c>
    </row>
    <row r="5386" spans="1:4" x14ac:dyDescent="0.3">
      <c r="A5386" t="s">
        <v>981</v>
      </c>
      <c r="B5386" t="s">
        <v>28</v>
      </c>
      <c r="D5386" t="s">
        <v>982</v>
      </c>
    </row>
    <row r="5388" spans="1:4" x14ac:dyDescent="0.3">
      <c r="A5388" t="s">
        <v>983</v>
      </c>
      <c r="B5388" t="s">
        <v>28</v>
      </c>
      <c r="D5388" t="s">
        <v>984</v>
      </c>
    </row>
    <row r="5390" spans="1:4" x14ac:dyDescent="0.3">
      <c r="A5390" t="s">
        <v>985</v>
      </c>
      <c r="B5390" t="s">
        <v>28</v>
      </c>
      <c r="D5390" t="s">
        <v>986</v>
      </c>
    </row>
    <row r="5392" spans="1:4" x14ac:dyDescent="0.3">
      <c r="A5392" t="s">
        <v>987</v>
      </c>
      <c r="B5392" t="s">
        <v>28</v>
      </c>
      <c r="D5392" t="s">
        <v>988</v>
      </c>
    </row>
    <row r="5394" spans="1:4" x14ac:dyDescent="0.3">
      <c r="A5394" t="s">
        <v>989</v>
      </c>
      <c r="B5394" t="s">
        <v>28</v>
      </c>
      <c r="D5394" t="s">
        <v>990</v>
      </c>
    </row>
    <row r="5396" spans="1:4" x14ac:dyDescent="0.3">
      <c r="A5396" t="s">
        <v>991</v>
      </c>
      <c r="B5396" t="s">
        <v>28</v>
      </c>
      <c r="D5396" t="s">
        <v>992</v>
      </c>
    </row>
    <row r="5398" spans="1:4" x14ac:dyDescent="0.3">
      <c r="A5398" t="s">
        <v>993</v>
      </c>
      <c r="B5398" t="s">
        <v>28</v>
      </c>
      <c r="D5398" t="s">
        <v>994</v>
      </c>
    </row>
    <row r="5400" spans="1:4" x14ac:dyDescent="0.3">
      <c r="A5400" t="s">
        <v>995</v>
      </c>
      <c r="B5400" t="s">
        <v>28</v>
      </c>
      <c r="D5400" t="s">
        <v>996</v>
      </c>
    </row>
    <row r="5402" spans="1:4" x14ac:dyDescent="0.3">
      <c r="A5402" t="s">
        <v>997</v>
      </c>
      <c r="B5402" t="s">
        <v>28</v>
      </c>
      <c r="D5402" t="s">
        <v>998</v>
      </c>
    </row>
    <row r="5404" spans="1:4" x14ac:dyDescent="0.3">
      <c r="A5404" t="s">
        <v>999</v>
      </c>
      <c r="B5404" t="s">
        <v>28</v>
      </c>
      <c r="D5404" t="s">
        <v>1000</v>
      </c>
    </row>
    <row r="5406" spans="1:4" x14ac:dyDescent="0.3">
      <c r="A5406" t="s">
        <v>1001</v>
      </c>
      <c r="B5406" t="s">
        <v>28</v>
      </c>
      <c r="D5406" t="s">
        <v>1002</v>
      </c>
    </row>
    <row r="5408" spans="1:4" x14ac:dyDescent="0.3">
      <c r="A5408" t="s">
        <v>1003</v>
      </c>
      <c r="B5408" t="s">
        <v>28</v>
      </c>
      <c r="D5408" t="s">
        <v>1004</v>
      </c>
    </row>
    <row r="5410" spans="1:4" x14ac:dyDescent="0.3">
      <c r="A5410" t="s">
        <v>1005</v>
      </c>
      <c r="B5410" t="s">
        <v>28</v>
      </c>
      <c r="D5410" t="s">
        <v>1006</v>
      </c>
    </row>
    <row r="5412" spans="1:4" x14ac:dyDescent="0.3">
      <c r="A5412" t="s">
        <v>1007</v>
      </c>
      <c r="B5412" t="s">
        <v>28</v>
      </c>
      <c r="D5412" t="s">
        <v>1008</v>
      </c>
    </row>
    <row r="5414" spans="1:4" x14ac:dyDescent="0.3">
      <c r="A5414" t="s">
        <v>1009</v>
      </c>
      <c r="B5414" t="s">
        <v>28</v>
      </c>
      <c r="D5414" t="s">
        <v>1010</v>
      </c>
    </row>
    <row r="5416" spans="1:4" x14ac:dyDescent="0.3">
      <c r="A5416" t="s">
        <v>1011</v>
      </c>
      <c r="B5416" t="s">
        <v>28</v>
      </c>
      <c r="D5416" t="s">
        <v>1012</v>
      </c>
    </row>
    <row r="5418" spans="1:4" x14ac:dyDescent="0.3">
      <c r="A5418" t="s">
        <v>1013</v>
      </c>
      <c r="B5418" t="s">
        <v>28</v>
      </c>
      <c r="D5418" t="s">
        <v>1014</v>
      </c>
    </row>
    <row r="5420" spans="1:4" x14ac:dyDescent="0.3">
      <c r="A5420" t="s">
        <v>1015</v>
      </c>
      <c r="B5420" t="s">
        <v>28</v>
      </c>
      <c r="D5420" t="s">
        <v>1016</v>
      </c>
    </row>
    <row r="5422" spans="1:4" x14ac:dyDescent="0.3">
      <c r="A5422" t="s">
        <v>1017</v>
      </c>
      <c r="B5422" t="s">
        <v>28</v>
      </c>
      <c r="D5422" t="s">
        <v>1018</v>
      </c>
    </row>
    <row r="5424" spans="1:4" x14ac:dyDescent="0.3">
      <c r="A5424" t="s">
        <v>1019</v>
      </c>
      <c r="B5424" t="s">
        <v>28</v>
      </c>
      <c r="D5424" t="s">
        <v>1020</v>
      </c>
    </row>
    <row r="5426" spans="1:4" x14ac:dyDescent="0.3">
      <c r="A5426" t="s">
        <v>1021</v>
      </c>
      <c r="B5426" t="s">
        <v>28</v>
      </c>
      <c r="D5426" t="s">
        <v>1022</v>
      </c>
    </row>
    <row r="5428" spans="1:4" x14ac:dyDescent="0.3">
      <c r="A5428" t="s">
        <v>1023</v>
      </c>
      <c r="B5428" t="s">
        <v>28</v>
      </c>
      <c r="D5428" t="s">
        <v>1024</v>
      </c>
    </row>
    <row r="5430" spans="1:4" x14ac:dyDescent="0.3">
      <c r="A5430" t="s">
        <v>1025</v>
      </c>
      <c r="B5430" t="s">
        <v>28</v>
      </c>
      <c r="D5430" t="s">
        <v>1026</v>
      </c>
    </row>
    <row r="5432" spans="1:4" x14ac:dyDescent="0.3">
      <c r="A5432" t="s">
        <v>1027</v>
      </c>
      <c r="B5432" t="s">
        <v>28</v>
      </c>
      <c r="D5432" t="s">
        <v>1028</v>
      </c>
    </row>
    <row r="5434" spans="1:4" x14ac:dyDescent="0.3">
      <c r="A5434" t="s">
        <v>1029</v>
      </c>
      <c r="B5434" t="s">
        <v>28</v>
      </c>
      <c r="D5434" t="s">
        <v>1030</v>
      </c>
    </row>
    <row r="5436" spans="1:4" x14ac:dyDescent="0.3">
      <c r="A5436" t="s">
        <v>1031</v>
      </c>
      <c r="B5436" t="s">
        <v>28</v>
      </c>
      <c r="D5436" t="s">
        <v>1032</v>
      </c>
    </row>
    <row r="5438" spans="1:4" x14ac:dyDescent="0.3">
      <c r="A5438" t="s">
        <v>1033</v>
      </c>
      <c r="B5438" t="s">
        <v>28</v>
      </c>
      <c r="D5438" t="s">
        <v>1034</v>
      </c>
    </row>
    <row r="5440" spans="1:4" x14ac:dyDescent="0.3">
      <c r="A5440" t="s">
        <v>1035</v>
      </c>
      <c r="B5440" t="s">
        <v>28</v>
      </c>
      <c r="D5440" t="s">
        <v>1034</v>
      </c>
    </row>
    <row r="5442" spans="1:4" x14ac:dyDescent="0.3">
      <c r="A5442" t="s">
        <v>1036</v>
      </c>
      <c r="B5442" t="s">
        <v>28</v>
      </c>
      <c r="D5442" t="s">
        <v>1037</v>
      </c>
    </row>
    <row r="5444" spans="1:4" x14ac:dyDescent="0.3">
      <c r="A5444" t="s">
        <v>1038</v>
      </c>
      <c r="B5444" t="s">
        <v>28</v>
      </c>
      <c r="D5444" t="s">
        <v>1037</v>
      </c>
    </row>
    <row r="5446" spans="1:4" x14ac:dyDescent="0.3">
      <c r="A5446" t="s">
        <v>1039</v>
      </c>
      <c r="B5446" t="s">
        <v>28</v>
      </c>
      <c r="D5446" t="s">
        <v>1040</v>
      </c>
    </row>
    <row r="5448" spans="1:4" x14ac:dyDescent="0.3">
      <c r="A5448" t="s">
        <v>1041</v>
      </c>
      <c r="B5448" t="s">
        <v>28</v>
      </c>
      <c r="D5448" t="s">
        <v>1040</v>
      </c>
    </row>
    <row r="5450" spans="1:4" x14ac:dyDescent="0.3">
      <c r="A5450" t="s">
        <v>1042</v>
      </c>
      <c r="B5450" t="s">
        <v>28</v>
      </c>
      <c r="D5450" t="s">
        <v>1043</v>
      </c>
    </row>
    <row r="5452" spans="1:4" x14ac:dyDescent="0.3">
      <c r="A5452" t="s">
        <v>1044</v>
      </c>
      <c r="B5452" t="s">
        <v>28</v>
      </c>
      <c r="D5452" t="s">
        <v>1043</v>
      </c>
    </row>
    <row r="5454" spans="1:4" x14ac:dyDescent="0.3">
      <c r="A5454" t="s">
        <v>1045</v>
      </c>
      <c r="B5454" t="s">
        <v>28</v>
      </c>
      <c r="D5454" t="s">
        <v>1046</v>
      </c>
    </row>
    <row r="5456" spans="1:4" x14ac:dyDescent="0.3">
      <c r="A5456" t="s">
        <v>1047</v>
      </c>
      <c r="B5456" t="s">
        <v>28</v>
      </c>
      <c r="D5456" t="s">
        <v>1046</v>
      </c>
    </row>
    <row r="5458" spans="1:4" x14ac:dyDescent="0.3">
      <c r="A5458" t="s">
        <v>1048</v>
      </c>
      <c r="B5458" t="s">
        <v>28</v>
      </c>
      <c r="D5458" t="s">
        <v>1049</v>
      </c>
    </row>
    <row r="5460" spans="1:4" x14ac:dyDescent="0.3">
      <c r="A5460" t="s">
        <v>1050</v>
      </c>
      <c r="B5460" t="s">
        <v>28</v>
      </c>
      <c r="D5460" t="s">
        <v>1051</v>
      </c>
    </row>
    <row r="5462" spans="1:4" x14ac:dyDescent="0.3">
      <c r="A5462" t="s">
        <v>1052</v>
      </c>
      <c r="B5462" t="s">
        <v>28</v>
      </c>
      <c r="D5462" t="s">
        <v>1053</v>
      </c>
    </row>
    <row r="5464" spans="1:4" x14ac:dyDescent="0.3">
      <c r="A5464" t="s">
        <v>1054</v>
      </c>
      <c r="B5464" t="s">
        <v>28</v>
      </c>
      <c r="D5464" t="s">
        <v>1055</v>
      </c>
    </row>
    <row r="5466" spans="1:4" x14ac:dyDescent="0.3">
      <c r="A5466" t="s">
        <v>1056</v>
      </c>
      <c r="B5466" t="s">
        <v>28</v>
      </c>
      <c r="D5466" t="s">
        <v>1057</v>
      </c>
    </row>
    <row r="5468" spans="1:4" x14ac:dyDescent="0.3">
      <c r="A5468" t="s">
        <v>1058</v>
      </c>
      <c r="B5468" t="s">
        <v>28</v>
      </c>
      <c r="D5468" t="s">
        <v>1059</v>
      </c>
    </row>
    <row r="5470" spans="1:4" x14ac:dyDescent="0.3">
      <c r="A5470" t="s">
        <v>1060</v>
      </c>
      <c r="B5470" t="s">
        <v>28</v>
      </c>
      <c r="D5470" t="s">
        <v>1061</v>
      </c>
    </row>
    <row r="5472" spans="1:4" x14ac:dyDescent="0.3">
      <c r="A5472" t="s">
        <v>1062</v>
      </c>
      <c r="B5472" t="s">
        <v>28</v>
      </c>
      <c r="D5472" t="s">
        <v>1063</v>
      </c>
    </row>
    <row r="5474" spans="1:4" x14ac:dyDescent="0.3">
      <c r="A5474" t="s">
        <v>1064</v>
      </c>
      <c r="B5474" t="s">
        <v>28</v>
      </c>
      <c r="D5474" t="s">
        <v>1065</v>
      </c>
    </row>
    <row r="5476" spans="1:4" x14ac:dyDescent="0.3">
      <c r="A5476" t="s">
        <v>1066</v>
      </c>
      <c r="B5476" t="s">
        <v>28</v>
      </c>
      <c r="D5476" t="s">
        <v>1067</v>
      </c>
    </row>
    <row r="5478" spans="1:4" x14ac:dyDescent="0.3">
      <c r="A5478" t="s">
        <v>1068</v>
      </c>
      <c r="B5478" t="s">
        <v>28</v>
      </c>
      <c r="D5478" t="s">
        <v>1069</v>
      </c>
    </row>
    <row r="5480" spans="1:4" x14ac:dyDescent="0.3">
      <c r="A5480" t="s">
        <v>1070</v>
      </c>
      <c r="B5480" t="s">
        <v>28</v>
      </c>
      <c r="D5480" t="s">
        <v>1071</v>
      </c>
    </row>
    <row r="5482" spans="1:4" x14ac:dyDescent="0.3">
      <c r="A5482" t="s">
        <v>1072</v>
      </c>
      <c r="B5482" t="s">
        <v>28</v>
      </c>
      <c r="D5482" t="s">
        <v>1073</v>
      </c>
    </row>
    <row r="5484" spans="1:4" x14ac:dyDescent="0.3">
      <c r="A5484" t="s">
        <v>1074</v>
      </c>
      <c r="B5484" t="s">
        <v>28</v>
      </c>
      <c r="D5484" t="s">
        <v>1075</v>
      </c>
    </row>
    <row r="5486" spans="1:4" x14ac:dyDescent="0.3">
      <c r="A5486" t="s">
        <v>1076</v>
      </c>
      <c r="B5486" t="s">
        <v>28</v>
      </c>
      <c r="D5486" t="s">
        <v>1077</v>
      </c>
    </row>
    <row r="5488" spans="1:4" x14ac:dyDescent="0.3">
      <c r="A5488" t="s">
        <v>1078</v>
      </c>
      <c r="B5488" t="s">
        <v>28</v>
      </c>
      <c r="D5488" t="s">
        <v>1079</v>
      </c>
    </row>
    <row r="5490" spans="1:4" x14ac:dyDescent="0.3">
      <c r="A5490" t="s">
        <v>1080</v>
      </c>
      <c r="B5490" t="s">
        <v>28</v>
      </c>
      <c r="D5490" t="s">
        <v>1081</v>
      </c>
    </row>
    <row r="5492" spans="1:4" x14ac:dyDescent="0.3">
      <c r="A5492" t="s">
        <v>1082</v>
      </c>
      <c r="B5492" t="s">
        <v>28</v>
      </c>
      <c r="D5492" t="s">
        <v>1083</v>
      </c>
    </row>
    <row r="5494" spans="1:4" x14ac:dyDescent="0.3">
      <c r="A5494" t="s">
        <v>1084</v>
      </c>
      <c r="B5494" t="s">
        <v>28</v>
      </c>
      <c r="D5494" t="s">
        <v>1085</v>
      </c>
    </row>
    <row r="5496" spans="1:4" x14ac:dyDescent="0.3">
      <c r="A5496" t="s">
        <v>1086</v>
      </c>
      <c r="B5496" t="s">
        <v>28</v>
      </c>
      <c r="D5496" t="s">
        <v>1087</v>
      </c>
    </row>
    <row r="5498" spans="1:4" x14ac:dyDescent="0.3">
      <c r="A5498" t="s">
        <v>1088</v>
      </c>
      <c r="B5498" t="s">
        <v>28</v>
      </c>
      <c r="D5498" t="s">
        <v>1089</v>
      </c>
    </row>
    <row r="5500" spans="1:4" x14ac:dyDescent="0.3">
      <c r="A5500" t="s">
        <v>1090</v>
      </c>
      <c r="B5500" t="s">
        <v>28</v>
      </c>
      <c r="D5500" t="s">
        <v>1091</v>
      </c>
    </row>
    <row r="5502" spans="1:4" x14ac:dyDescent="0.3">
      <c r="A5502" t="s">
        <v>1092</v>
      </c>
      <c r="B5502" t="s">
        <v>28</v>
      </c>
      <c r="D5502" t="s">
        <v>1093</v>
      </c>
    </row>
    <row r="5504" spans="1:4" x14ac:dyDescent="0.3">
      <c r="A5504" t="s">
        <v>1094</v>
      </c>
      <c r="B5504" t="s">
        <v>28</v>
      </c>
      <c r="D5504" t="s">
        <v>1095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M200"/>
  <sheetViews>
    <sheetView topLeftCell="A27" workbookViewId="0">
      <selection activeCell="AP25" sqref="AP25"/>
    </sheetView>
  </sheetViews>
  <sheetFormatPr defaultColWidth="9.109375" defaultRowHeight="14.4" x14ac:dyDescent="0.3"/>
  <cols>
    <col min="1" max="1" width="5" bestFit="1" customWidth="1"/>
    <col min="2" max="2" width="5.44140625" bestFit="1" customWidth="1"/>
    <col min="3" max="10" width="5" bestFit="1" customWidth="1"/>
    <col min="11" max="19" width="4" bestFit="1" customWidth="1"/>
    <col min="21" max="21" width="5" bestFit="1" customWidth="1"/>
    <col min="22" max="22" width="5.44140625" bestFit="1" customWidth="1"/>
    <col min="23" max="32" width="3" bestFit="1" customWidth="1"/>
    <col min="33" max="39" width="4" bestFit="1" customWidth="1"/>
  </cols>
  <sheetData>
    <row r="1" spans="1:39" x14ac:dyDescent="0.3">
      <c r="A1" s="38" t="s">
        <v>1109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  <c r="AJ1" s="38"/>
      <c r="AK1" s="38"/>
      <c r="AL1" s="38"/>
      <c r="AM1" s="38"/>
    </row>
    <row r="2" spans="1:39" x14ac:dyDescent="0.3">
      <c r="A2" s="13"/>
      <c r="B2" s="35" t="s">
        <v>1148</v>
      </c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U2" s="13"/>
      <c r="V2" s="35" t="s">
        <v>1147</v>
      </c>
      <c r="W2" s="35"/>
      <c r="X2" s="35"/>
      <c r="Y2" s="35"/>
      <c r="Z2" s="35"/>
      <c r="AA2" s="35"/>
      <c r="AB2" s="35"/>
      <c r="AC2" s="35"/>
      <c r="AD2" s="35"/>
      <c r="AE2" s="35"/>
      <c r="AF2" s="35"/>
      <c r="AG2" s="35"/>
      <c r="AH2" s="35"/>
      <c r="AI2" s="35"/>
      <c r="AJ2" s="35"/>
      <c r="AK2" s="35"/>
      <c r="AL2" s="35"/>
      <c r="AM2" s="35"/>
    </row>
    <row r="3" spans="1:39" x14ac:dyDescent="0.3">
      <c r="A3" s="3"/>
      <c r="B3" s="3" t="str">
        <f>'CSP5'!$B$167</f>
        <v>mm3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U3" s="3"/>
      <c r="V3" s="3" t="str">
        <f>'CSP5'!$B$167</f>
        <v>mm3</v>
      </c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</row>
    <row r="4" spans="1:39" x14ac:dyDescent="0.3">
      <c r="A4" s="3" t="str">
        <f>'CSP5'!$A$168</f>
        <v>RPM</v>
      </c>
      <c r="B4" s="9">
        <f>'CSP5'!$B$168</f>
        <v>-1</v>
      </c>
      <c r="C4" s="3">
        <f>'CSP5'!$C$168</f>
        <v>0</v>
      </c>
      <c r="D4" s="3">
        <f>'CSP5'!$D$168</f>
        <v>10</v>
      </c>
      <c r="E4" s="3">
        <f>'CSP5'!$E$168</f>
        <v>20</v>
      </c>
      <c r="F4" s="3">
        <f>'CSP5'!$F$168</f>
        <v>30</v>
      </c>
      <c r="G4" s="3">
        <f>'CSP5'!$G$168</f>
        <v>45</v>
      </c>
      <c r="H4" s="3">
        <f>'CSP5'!$H$168</f>
        <v>55</v>
      </c>
      <c r="I4" s="3">
        <f>'CSP5'!$I$168</f>
        <v>65</v>
      </c>
      <c r="J4" s="3">
        <f>'CSP5'!$J$168</f>
        <v>75</v>
      </c>
      <c r="K4" s="3">
        <f>'CSP5'!$K$168</f>
        <v>85</v>
      </c>
      <c r="L4" s="3">
        <f>'CSP5'!$L$168</f>
        <v>95</v>
      </c>
      <c r="M4" s="3">
        <f>'CSP5'!$M$168</f>
        <v>110</v>
      </c>
      <c r="N4" s="3">
        <f>'CSP5'!$N$168</f>
        <v>120</v>
      </c>
      <c r="O4" s="3">
        <f>'CSP5'!$O$168</f>
        <v>125</v>
      </c>
      <c r="P4" s="3">
        <f>'CSP5'!$P$168</f>
        <v>130</v>
      </c>
      <c r="Q4" s="3">
        <f>'CSP5'!$Q$168</f>
        <v>135</v>
      </c>
      <c r="R4" s="3">
        <f>'CSP5'!$R$168</f>
        <v>140</v>
      </c>
      <c r="S4" s="9">
        <f>'CSP5'!$S$168</f>
        <v>141</v>
      </c>
      <c r="U4" s="3" t="str">
        <f>'CSP5'!$A$168</f>
        <v>RPM</v>
      </c>
      <c r="V4" s="9">
        <f>'CSP5'!$B$168</f>
        <v>-1</v>
      </c>
      <c r="W4" s="3">
        <f>'CSP5'!$C$168</f>
        <v>0</v>
      </c>
      <c r="X4" s="3">
        <f>'CSP5'!$D$168</f>
        <v>10</v>
      </c>
      <c r="Y4" s="3">
        <f>'CSP5'!$E$168</f>
        <v>20</v>
      </c>
      <c r="Z4" s="3">
        <f>'CSP5'!$F$168</f>
        <v>30</v>
      </c>
      <c r="AA4" s="3">
        <f>'CSP5'!$G$168</f>
        <v>45</v>
      </c>
      <c r="AB4" s="3">
        <f>'CSP5'!$H$168</f>
        <v>55</v>
      </c>
      <c r="AC4" s="3">
        <f>'CSP5'!$I$168</f>
        <v>65</v>
      </c>
      <c r="AD4" s="3">
        <f>'CSP5'!$J$168</f>
        <v>75</v>
      </c>
      <c r="AE4" s="3">
        <f>'CSP5'!$K$168</f>
        <v>85</v>
      </c>
      <c r="AF4" s="3">
        <f>'CSP5'!$L$168</f>
        <v>95</v>
      </c>
      <c r="AG4" s="3">
        <f>'CSP5'!$M$168</f>
        <v>110</v>
      </c>
      <c r="AH4" s="3">
        <f>'CSP5'!$N$168</f>
        <v>120</v>
      </c>
      <c r="AI4" s="3">
        <f>'CSP5'!$O$168</f>
        <v>125</v>
      </c>
      <c r="AJ4" s="3">
        <f>'CSP5'!$P$168</f>
        <v>130</v>
      </c>
      <c r="AK4" s="3">
        <f>'CSP5'!$Q$168</f>
        <v>135</v>
      </c>
      <c r="AL4" s="3">
        <f>'CSP5'!$R$168</f>
        <v>140</v>
      </c>
      <c r="AM4" s="9">
        <f>'CSP5'!$S$168</f>
        <v>141</v>
      </c>
    </row>
    <row r="5" spans="1:39" x14ac:dyDescent="0.3">
      <c r="A5" s="9">
        <f>'CSP5'!$A$169</f>
        <v>619</v>
      </c>
      <c r="B5" s="12">
        <f>B6</f>
        <v>0</v>
      </c>
      <c r="C5" s="12">
        <f t="shared" ref="C5:S5" si="0">C6</f>
        <v>0</v>
      </c>
      <c r="D5" s="12">
        <f t="shared" si="0"/>
        <v>0</v>
      </c>
      <c r="E5" s="12">
        <f t="shared" si="0"/>
        <v>0</v>
      </c>
      <c r="F5" s="12">
        <f t="shared" si="0"/>
        <v>0</v>
      </c>
      <c r="G5" s="12">
        <f t="shared" si="0"/>
        <v>0</v>
      </c>
      <c r="H5" s="12">
        <f t="shared" si="0"/>
        <v>0</v>
      </c>
      <c r="I5" s="12">
        <f t="shared" si="0"/>
        <v>0</v>
      </c>
      <c r="J5" s="12">
        <f t="shared" si="0"/>
        <v>0</v>
      </c>
      <c r="K5" s="12">
        <f t="shared" si="0"/>
        <v>0</v>
      </c>
      <c r="L5" s="12">
        <f t="shared" si="0"/>
        <v>0</v>
      </c>
      <c r="M5" s="12">
        <f t="shared" si="0"/>
        <v>0</v>
      </c>
      <c r="N5" s="12">
        <f t="shared" si="0"/>
        <v>0</v>
      </c>
      <c r="O5" s="12">
        <f t="shared" si="0"/>
        <v>0</v>
      </c>
      <c r="P5" s="12">
        <f t="shared" si="0"/>
        <v>0</v>
      </c>
      <c r="Q5" s="12">
        <f t="shared" si="0"/>
        <v>0</v>
      </c>
      <c r="R5" s="12">
        <f t="shared" si="0"/>
        <v>0</v>
      </c>
      <c r="S5" s="12">
        <f t="shared" si="0"/>
        <v>0</v>
      </c>
      <c r="U5" s="9">
        <f>'CSP5'!$A$169</f>
        <v>619</v>
      </c>
      <c r="V5" s="12">
        <f>V6</f>
        <v>0</v>
      </c>
      <c r="W5" s="12">
        <f t="shared" ref="W5:AM5" si="1">W6</f>
        <v>0</v>
      </c>
      <c r="X5" s="12">
        <f t="shared" si="1"/>
        <v>0</v>
      </c>
      <c r="Y5" s="12">
        <f t="shared" si="1"/>
        <v>0</v>
      </c>
      <c r="Z5" s="12">
        <f t="shared" si="1"/>
        <v>0</v>
      </c>
      <c r="AA5" s="12">
        <f t="shared" si="1"/>
        <v>0</v>
      </c>
      <c r="AB5" s="12">
        <f t="shared" si="1"/>
        <v>0</v>
      </c>
      <c r="AC5" s="12">
        <f t="shared" si="1"/>
        <v>0</v>
      </c>
      <c r="AD5" s="12">
        <f t="shared" si="1"/>
        <v>0</v>
      </c>
      <c r="AE5" s="12">
        <f t="shared" si="1"/>
        <v>0</v>
      </c>
      <c r="AF5" s="12">
        <f t="shared" si="1"/>
        <v>0</v>
      </c>
      <c r="AG5" s="12">
        <f t="shared" si="1"/>
        <v>0</v>
      </c>
      <c r="AH5" s="12">
        <f t="shared" si="1"/>
        <v>0</v>
      </c>
      <c r="AI5" s="12">
        <f t="shared" si="1"/>
        <v>0</v>
      </c>
      <c r="AJ5" s="12">
        <f t="shared" si="1"/>
        <v>0</v>
      </c>
      <c r="AK5" s="12">
        <f t="shared" si="1"/>
        <v>0</v>
      </c>
      <c r="AL5" s="12">
        <f t="shared" si="1"/>
        <v>0</v>
      </c>
      <c r="AM5" s="12">
        <f t="shared" si="1"/>
        <v>0</v>
      </c>
    </row>
    <row r="6" spans="1:39" x14ac:dyDescent="0.3">
      <c r="A6" s="3">
        <f>'CSP5'!$A$170</f>
        <v>620</v>
      </c>
      <c r="B6" s="12">
        <f>C6</f>
        <v>0</v>
      </c>
      <c r="C6" s="4">
        <f>'CSP5'!C91+W6+W31+W56</f>
        <v>0</v>
      </c>
      <c r="D6" s="4">
        <f>'CSP5'!D91+X6+X31+X56</f>
        <v>0</v>
      </c>
      <c r="E6" s="4">
        <f>'CSP5'!E91+Y6+Y31+Y56</f>
        <v>0</v>
      </c>
      <c r="F6" s="4">
        <f>'CSP5'!F91+Z6+Z31+Z56</f>
        <v>0</v>
      </c>
      <c r="G6" s="4">
        <f>'CSP5'!G91+AA6+AA31+AA56</f>
        <v>0</v>
      </c>
      <c r="H6" s="4">
        <f>'CSP5'!H91+AB6+AB31+AB56</f>
        <v>0</v>
      </c>
      <c r="I6" s="4">
        <f>'CSP5'!I91+AC6+AC31+AC56</f>
        <v>0</v>
      </c>
      <c r="J6" s="4">
        <f>'CSP5'!J91+AD6+AD31+AD56</f>
        <v>0</v>
      </c>
      <c r="K6" s="4">
        <f>'CSP5'!K91+AE6+AE31+AE56</f>
        <v>0</v>
      </c>
      <c r="L6" s="4">
        <f>'CSP5'!L91+AF6+AF31+AF56</f>
        <v>0</v>
      </c>
      <c r="M6" s="4">
        <f>'CSP5'!M91+AG6+AG31+AG56</f>
        <v>0</v>
      </c>
      <c r="N6" s="4">
        <f>'CSP5'!N91+AH6+AH31+AH56</f>
        <v>0</v>
      </c>
      <c r="O6" s="4">
        <f>'CSP5'!O91+AI6+AI31+AI56</f>
        <v>0</v>
      </c>
      <c r="P6" s="4">
        <f>'CSP5'!P91+AJ6+AJ31+AJ56</f>
        <v>0</v>
      </c>
      <c r="Q6" s="4">
        <f>'CSP5'!Q91+AK6+AK31+AK56</f>
        <v>0</v>
      </c>
      <c r="R6" s="4">
        <f>'CSP5'!R91+AL6+AL31+AL56</f>
        <v>0</v>
      </c>
      <c r="S6" s="12">
        <f>R6</f>
        <v>0</v>
      </c>
      <c r="U6" s="3">
        <f>'CSP5'!$A$170</f>
        <v>620</v>
      </c>
      <c r="V6" s="12">
        <f>W6</f>
        <v>0</v>
      </c>
      <c r="W6" s="4">
        <f>_xll.Interp2dTab(-1,0,'Internal Flash'!$B$88:$N$88,'Internal Flash'!$A$89:$A$103,'Internal Flash'!$B$89:$N$103,W$4,$U6)*_xll.Interp2dTab(-1,0,'Internal Flash'!$B$107:$K$107,'Internal Flash'!$A$108:$A$117,'Internal Flash'!$B$108:$K$117,'Variables &amp; Axis Check'!$B$13,'Variables &amp; Axis Check'!$B$3)</f>
        <v>0</v>
      </c>
      <c r="X6" s="4">
        <f>_xll.Interp2dTab(-1,0,'Internal Flash'!$B$88:$N$88,'Internal Flash'!$A$89:$A$103,'Internal Flash'!$B$89:$N$103,X$4,$U6)*_xll.Interp2dTab(-1,0,'Internal Flash'!$B$107:$K$107,'Internal Flash'!$A$108:$A$117,'Internal Flash'!$B$108:$K$117,'Variables &amp; Axis Check'!$B$13,'Variables &amp; Axis Check'!$B$3)</f>
        <v>0</v>
      </c>
      <c r="Y6" s="4">
        <f>_xll.Interp2dTab(-1,0,'Internal Flash'!$B$88:$N$88,'Internal Flash'!$A$89:$A$103,'Internal Flash'!$B$89:$N$103,Y$4,$U6)*_xll.Interp2dTab(-1,0,'Internal Flash'!$B$107:$K$107,'Internal Flash'!$A$108:$A$117,'Internal Flash'!$B$108:$K$117,'Variables &amp; Axis Check'!$B$13,'Variables &amp; Axis Check'!$B$3)</f>
        <v>0</v>
      </c>
      <c r="Z6" s="4">
        <f>_xll.Interp2dTab(-1,0,'Internal Flash'!$B$88:$N$88,'Internal Flash'!$A$89:$A$103,'Internal Flash'!$B$89:$N$103,Z$4,$U6)*_xll.Interp2dTab(-1,0,'Internal Flash'!$B$107:$K$107,'Internal Flash'!$A$108:$A$117,'Internal Flash'!$B$108:$K$117,'Variables &amp; Axis Check'!$B$13,'Variables &amp; Axis Check'!$B$3)</f>
        <v>0</v>
      </c>
      <c r="AA6" s="4">
        <f>_xll.Interp2dTab(-1,0,'Internal Flash'!$B$88:$N$88,'Internal Flash'!$A$89:$A$103,'Internal Flash'!$B$89:$N$103,AA$4,$U6)*_xll.Interp2dTab(-1,0,'Internal Flash'!$B$107:$K$107,'Internal Flash'!$A$108:$A$117,'Internal Flash'!$B$108:$K$117,'Variables &amp; Axis Check'!$B$13,'Variables &amp; Axis Check'!$B$3)</f>
        <v>0</v>
      </c>
      <c r="AB6" s="4">
        <f>_xll.Interp2dTab(-1,0,'Internal Flash'!$B$88:$N$88,'Internal Flash'!$A$89:$A$103,'Internal Flash'!$B$89:$N$103,AB$4,$U6)*_xll.Interp2dTab(-1,0,'Internal Flash'!$B$107:$K$107,'Internal Flash'!$A$108:$A$117,'Internal Flash'!$B$108:$K$117,'Variables &amp; Axis Check'!$B$13,'Variables &amp; Axis Check'!$B$3)</f>
        <v>0</v>
      </c>
      <c r="AC6" s="4">
        <f>_xll.Interp2dTab(-1,0,'Internal Flash'!$B$88:$N$88,'Internal Flash'!$A$89:$A$103,'Internal Flash'!$B$89:$N$103,AC$4,$U6)*_xll.Interp2dTab(-1,0,'Internal Flash'!$B$107:$K$107,'Internal Flash'!$A$108:$A$117,'Internal Flash'!$B$108:$K$117,'Variables &amp; Axis Check'!$B$13,'Variables &amp; Axis Check'!$B$3)</f>
        <v>0</v>
      </c>
      <c r="AD6" s="4">
        <f>_xll.Interp2dTab(-1,0,'Internal Flash'!$B$88:$N$88,'Internal Flash'!$A$89:$A$103,'Internal Flash'!$B$89:$N$103,AD$4,$U6)*_xll.Interp2dTab(-1,0,'Internal Flash'!$B$107:$K$107,'Internal Flash'!$A$108:$A$117,'Internal Flash'!$B$108:$K$117,'Variables &amp; Axis Check'!$B$13,'Variables &amp; Axis Check'!$B$3)</f>
        <v>0</v>
      </c>
      <c r="AE6" s="4">
        <f>_xll.Interp2dTab(-1,0,'Internal Flash'!$B$88:$N$88,'Internal Flash'!$A$89:$A$103,'Internal Flash'!$B$89:$N$103,AE$4,$U6)*_xll.Interp2dTab(-1,0,'Internal Flash'!$B$107:$K$107,'Internal Flash'!$A$108:$A$117,'Internal Flash'!$B$108:$K$117,'Variables &amp; Axis Check'!$B$13,'Variables &amp; Axis Check'!$B$3)</f>
        <v>0</v>
      </c>
      <c r="AF6" s="4">
        <f>_xll.Interp2dTab(-1,0,'Internal Flash'!$B$88:$N$88,'Internal Flash'!$A$89:$A$103,'Internal Flash'!$B$89:$N$103,AF$4,$U6)*_xll.Interp2dTab(-1,0,'Internal Flash'!$B$107:$K$107,'Internal Flash'!$A$108:$A$117,'Internal Flash'!$B$108:$K$117,'Variables &amp; Axis Check'!$B$13,'Variables &amp; Axis Check'!$B$3)</f>
        <v>0</v>
      </c>
      <c r="AG6" s="4">
        <f>_xll.Interp2dTab(-1,0,'Internal Flash'!$B$88:$N$88,'Internal Flash'!$A$89:$A$103,'Internal Flash'!$B$89:$N$103,AG$4,$U6)*_xll.Interp2dTab(-1,0,'Internal Flash'!$B$107:$K$107,'Internal Flash'!$A$108:$A$117,'Internal Flash'!$B$108:$K$117,'Variables &amp; Axis Check'!$B$13,'Variables &amp; Axis Check'!$B$3)</f>
        <v>0</v>
      </c>
      <c r="AH6" s="4">
        <f>_xll.Interp2dTab(-1,0,'Internal Flash'!$B$88:$N$88,'Internal Flash'!$A$89:$A$103,'Internal Flash'!$B$89:$N$103,AH$4,$U6)*_xll.Interp2dTab(-1,0,'Internal Flash'!$B$107:$K$107,'Internal Flash'!$A$108:$A$117,'Internal Flash'!$B$108:$K$117,'Variables &amp; Axis Check'!$B$13,'Variables &amp; Axis Check'!$B$3)</f>
        <v>0</v>
      </c>
      <c r="AI6" s="4">
        <f>_xll.Interp2dTab(-1,0,'Internal Flash'!$B$88:$N$88,'Internal Flash'!$A$89:$A$103,'Internal Flash'!$B$89:$N$103,AI$4,$U6)*_xll.Interp2dTab(-1,0,'Internal Flash'!$B$107:$K$107,'Internal Flash'!$A$108:$A$117,'Internal Flash'!$B$108:$K$117,'Variables &amp; Axis Check'!$B$13,'Variables &amp; Axis Check'!$B$3)</f>
        <v>0</v>
      </c>
      <c r="AJ6" s="4">
        <f>_xll.Interp2dTab(-1,0,'Internal Flash'!$B$88:$N$88,'Internal Flash'!$A$89:$A$103,'Internal Flash'!$B$89:$N$103,AJ$4,$U6)*_xll.Interp2dTab(-1,0,'Internal Flash'!$B$107:$K$107,'Internal Flash'!$A$108:$A$117,'Internal Flash'!$B$108:$K$117,'Variables &amp; Axis Check'!$B$13,'Variables &amp; Axis Check'!$B$3)</f>
        <v>0</v>
      </c>
      <c r="AK6" s="4">
        <f>_xll.Interp2dTab(-1,0,'Internal Flash'!$B$88:$N$88,'Internal Flash'!$A$89:$A$103,'Internal Flash'!$B$89:$N$103,AK$4,$U6)*_xll.Interp2dTab(-1,0,'Internal Flash'!$B$107:$K$107,'Internal Flash'!$A$108:$A$117,'Internal Flash'!$B$108:$K$117,'Variables &amp; Axis Check'!$B$13,'Variables &amp; Axis Check'!$B$3)</f>
        <v>0</v>
      </c>
      <c r="AL6" s="4">
        <f>_xll.Interp2dTab(-1,0,'Internal Flash'!$B$88:$N$88,'Internal Flash'!$A$89:$A$103,'Internal Flash'!$B$89:$N$103,AL$4,$U6)*_xll.Interp2dTab(-1,0,'Internal Flash'!$B$107:$K$107,'Internal Flash'!$A$108:$A$117,'Internal Flash'!$B$108:$K$117,'Variables &amp; Axis Check'!$B$13,'Variables &amp; Axis Check'!$B$3)</f>
        <v>0</v>
      </c>
      <c r="AM6" s="12">
        <f>AL6</f>
        <v>0</v>
      </c>
    </row>
    <row r="7" spans="1:39" x14ac:dyDescent="0.3">
      <c r="A7" s="3">
        <f>'CSP5'!$A$171</f>
        <v>650</v>
      </c>
      <c r="B7" s="12">
        <f t="shared" ref="B7:B24" si="2">C7</f>
        <v>0</v>
      </c>
      <c r="C7" s="4">
        <f>'CSP5'!C92+W7+W32+W57</f>
        <v>0</v>
      </c>
      <c r="D7" s="4">
        <f>'CSP5'!D92+X7+X32+X57</f>
        <v>0</v>
      </c>
      <c r="E7" s="4">
        <f>'CSP5'!E92+Y7+Y32+Y57</f>
        <v>0</v>
      </c>
      <c r="F7" s="4">
        <f>'CSP5'!F92+Z7+Z32+Z57</f>
        <v>0</v>
      </c>
      <c r="G7" s="4">
        <f>'CSP5'!G92+AA7+AA32+AA57</f>
        <v>0</v>
      </c>
      <c r="H7" s="4">
        <f>'CSP5'!H92+AB7+AB32+AB57</f>
        <v>0</v>
      </c>
      <c r="I7" s="4">
        <f>'CSP5'!I92+AC7+AC32+AC57</f>
        <v>0</v>
      </c>
      <c r="J7" s="4">
        <f>'CSP5'!J92+AD7+AD32+AD57</f>
        <v>0</v>
      </c>
      <c r="K7" s="4">
        <f>'CSP5'!K92+AE7+AE32+AE57</f>
        <v>0</v>
      </c>
      <c r="L7" s="4">
        <f>'CSP5'!L92+AF7+AF32+AF57</f>
        <v>0</v>
      </c>
      <c r="M7" s="4">
        <f>'CSP5'!M92+AG7+AG32+AG57</f>
        <v>0</v>
      </c>
      <c r="N7" s="4">
        <f>'CSP5'!N92+AH7+AH32+AH57</f>
        <v>0</v>
      </c>
      <c r="O7" s="4">
        <f>'CSP5'!O92+AI7+AI32+AI57</f>
        <v>0</v>
      </c>
      <c r="P7" s="4">
        <f>'CSP5'!P92+AJ7+AJ32+AJ57</f>
        <v>0</v>
      </c>
      <c r="Q7" s="4">
        <f>'CSP5'!Q92+AK7+AK32+AK57</f>
        <v>0</v>
      </c>
      <c r="R7" s="4">
        <f>'CSP5'!R92+AL7+AL32+AL57</f>
        <v>0</v>
      </c>
      <c r="S7" s="12">
        <f t="shared" ref="S7:S24" si="3">R7</f>
        <v>0</v>
      </c>
      <c r="U7" s="3">
        <f>'CSP5'!$A$171</f>
        <v>650</v>
      </c>
      <c r="V7" s="12">
        <f t="shared" ref="V7:V24" si="4">W7</f>
        <v>0</v>
      </c>
      <c r="W7" s="4">
        <f>_xll.Interp2dTab(-1,0,'Internal Flash'!$B$88:$N$88,'Internal Flash'!$A$89:$A$103,'Internal Flash'!$B$89:$N$103,W$4,$U7)*_xll.Interp2dTab(-1,0,'Internal Flash'!$B$107:$K$107,'Internal Flash'!$A$108:$A$117,'Internal Flash'!$B$108:$K$117,'Variables &amp; Axis Check'!$B$13,'Variables &amp; Axis Check'!$B$3)</f>
        <v>0</v>
      </c>
      <c r="X7" s="4">
        <f>_xll.Interp2dTab(-1,0,'Internal Flash'!$B$88:$N$88,'Internal Flash'!$A$89:$A$103,'Internal Flash'!$B$89:$N$103,X$4,$U7)*_xll.Interp2dTab(-1,0,'Internal Flash'!$B$107:$K$107,'Internal Flash'!$A$108:$A$117,'Internal Flash'!$B$108:$K$117,'Variables &amp; Axis Check'!$B$13,'Variables &amp; Axis Check'!$B$3)</f>
        <v>0</v>
      </c>
      <c r="Y7" s="4">
        <f>_xll.Interp2dTab(-1,0,'Internal Flash'!$B$88:$N$88,'Internal Flash'!$A$89:$A$103,'Internal Flash'!$B$89:$N$103,Y$4,$U7)*_xll.Interp2dTab(-1,0,'Internal Flash'!$B$107:$K$107,'Internal Flash'!$A$108:$A$117,'Internal Flash'!$B$108:$K$117,'Variables &amp; Axis Check'!$B$13,'Variables &amp; Axis Check'!$B$3)</f>
        <v>0</v>
      </c>
      <c r="Z7" s="4">
        <f>_xll.Interp2dTab(-1,0,'Internal Flash'!$B$88:$N$88,'Internal Flash'!$A$89:$A$103,'Internal Flash'!$B$89:$N$103,Z$4,$U7)*_xll.Interp2dTab(-1,0,'Internal Flash'!$B$107:$K$107,'Internal Flash'!$A$108:$A$117,'Internal Flash'!$B$108:$K$117,'Variables &amp; Axis Check'!$B$13,'Variables &amp; Axis Check'!$B$3)</f>
        <v>0</v>
      </c>
      <c r="AA7" s="4">
        <f>_xll.Interp2dTab(-1,0,'Internal Flash'!$B$88:$N$88,'Internal Flash'!$A$89:$A$103,'Internal Flash'!$B$89:$N$103,AA$4,$U7)*_xll.Interp2dTab(-1,0,'Internal Flash'!$B$107:$K$107,'Internal Flash'!$A$108:$A$117,'Internal Flash'!$B$108:$K$117,'Variables &amp; Axis Check'!$B$13,'Variables &amp; Axis Check'!$B$3)</f>
        <v>0</v>
      </c>
      <c r="AB7" s="4">
        <f>_xll.Interp2dTab(-1,0,'Internal Flash'!$B$88:$N$88,'Internal Flash'!$A$89:$A$103,'Internal Flash'!$B$89:$N$103,AB$4,$U7)*_xll.Interp2dTab(-1,0,'Internal Flash'!$B$107:$K$107,'Internal Flash'!$A$108:$A$117,'Internal Flash'!$B$108:$K$117,'Variables &amp; Axis Check'!$B$13,'Variables &amp; Axis Check'!$B$3)</f>
        <v>0</v>
      </c>
      <c r="AC7" s="4">
        <f>_xll.Interp2dTab(-1,0,'Internal Flash'!$B$88:$N$88,'Internal Flash'!$A$89:$A$103,'Internal Flash'!$B$89:$N$103,AC$4,$U7)*_xll.Interp2dTab(-1,0,'Internal Flash'!$B$107:$K$107,'Internal Flash'!$A$108:$A$117,'Internal Flash'!$B$108:$K$117,'Variables &amp; Axis Check'!$B$13,'Variables &amp; Axis Check'!$B$3)</f>
        <v>0</v>
      </c>
      <c r="AD7" s="4">
        <f>_xll.Interp2dTab(-1,0,'Internal Flash'!$B$88:$N$88,'Internal Flash'!$A$89:$A$103,'Internal Flash'!$B$89:$N$103,AD$4,$U7)*_xll.Interp2dTab(-1,0,'Internal Flash'!$B$107:$K$107,'Internal Flash'!$A$108:$A$117,'Internal Flash'!$B$108:$K$117,'Variables &amp; Axis Check'!$B$13,'Variables &amp; Axis Check'!$B$3)</f>
        <v>0</v>
      </c>
      <c r="AE7" s="4">
        <f>_xll.Interp2dTab(-1,0,'Internal Flash'!$B$88:$N$88,'Internal Flash'!$A$89:$A$103,'Internal Flash'!$B$89:$N$103,AE$4,$U7)*_xll.Interp2dTab(-1,0,'Internal Flash'!$B$107:$K$107,'Internal Flash'!$A$108:$A$117,'Internal Flash'!$B$108:$K$117,'Variables &amp; Axis Check'!$B$13,'Variables &amp; Axis Check'!$B$3)</f>
        <v>0</v>
      </c>
      <c r="AF7" s="4">
        <f>_xll.Interp2dTab(-1,0,'Internal Flash'!$B$88:$N$88,'Internal Flash'!$A$89:$A$103,'Internal Flash'!$B$89:$N$103,AF$4,$U7)*_xll.Interp2dTab(-1,0,'Internal Flash'!$B$107:$K$107,'Internal Flash'!$A$108:$A$117,'Internal Flash'!$B$108:$K$117,'Variables &amp; Axis Check'!$B$13,'Variables &amp; Axis Check'!$B$3)</f>
        <v>0</v>
      </c>
      <c r="AG7" s="4">
        <f>_xll.Interp2dTab(-1,0,'Internal Flash'!$B$88:$N$88,'Internal Flash'!$A$89:$A$103,'Internal Flash'!$B$89:$N$103,AG$4,$U7)*_xll.Interp2dTab(-1,0,'Internal Flash'!$B$107:$K$107,'Internal Flash'!$A$108:$A$117,'Internal Flash'!$B$108:$K$117,'Variables &amp; Axis Check'!$B$13,'Variables &amp; Axis Check'!$B$3)</f>
        <v>0</v>
      </c>
      <c r="AH7" s="4">
        <f>_xll.Interp2dTab(-1,0,'Internal Flash'!$B$88:$N$88,'Internal Flash'!$A$89:$A$103,'Internal Flash'!$B$89:$N$103,AH$4,$U7)*_xll.Interp2dTab(-1,0,'Internal Flash'!$B$107:$K$107,'Internal Flash'!$A$108:$A$117,'Internal Flash'!$B$108:$K$117,'Variables &amp; Axis Check'!$B$13,'Variables &amp; Axis Check'!$B$3)</f>
        <v>0</v>
      </c>
      <c r="AI7" s="4">
        <f>_xll.Interp2dTab(-1,0,'Internal Flash'!$B$88:$N$88,'Internal Flash'!$A$89:$A$103,'Internal Flash'!$B$89:$N$103,AI$4,$U7)*_xll.Interp2dTab(-1,0,'Internal Flash'!$B$107:$K$107,'Internal Flash'!$A$108:$A$117,'Internal Flash'!$B$108:$K$117,'Variables &amp; Axis Check'!$B$13,'Variables &amp; Axis Check'!$B$3)</f>
        <v>0</v>
      </c>
      <c r="AJ7" s="4">
        <f>_xll.Interp2dTab(-1,0,'Internal Flash'!$B$88:$N$88,'Internal Flash'!$A$89:$A$103,'Internal Flash'!$B$89:$N$103,AJ$4,$U7)*_xll.Interp2dTab(-1,0,'Internal Flash'!$B$107:$K$107,'Internal Flash'!$A$108:$A$117,'Internal Flash'!$B$108:$K$117,'Variables &amp; Axis Check'!$B$13,'Variables &amp; Axis Check'!$B$3)</f>
        <v>0</v>
      </c>
      <c r="AK7" s="4">
        <f>_xll.Interp2dTab(-1,0,'Internal Flash'!$B$88:$N$88,'Internal Flash'!$A$89:$A$103,'Internal Flash'!$B$89:$N$103,AK$4,$U7)*_xll.Interp2dTab(-1,0,'Internal Flash'!$B$107:$K$107,'Internal Flash'!$A$108:$A$117,'Internal Flash'!$B$108:$K$117,'Variables &amp; Axis Check'!$B$13,'Variables &amp; Axis Check'!$B$3)</f>
        <v>0</v>
      </c>
      <c r="AL7" s="4">
        <f>_xll.Interp2dTab(-1,0,'Internal Flash'!$B$88:$N$88,'Internal Flash'!$A$89:$A$103,'Internal Flash'!$B$89:$N$103,AL$4,$U7)*_xll.Interp2dTab(-1,0,'Internal Flash'!$B$107:$K$107,'Internal Flash'!$A$108:$A$117,'Internal Flash'!$B$108:$K$117,'Variables &amp; Axis Check'!$B$13,'Variables &amp; Axis Check'!$B$3)</f>
        <v>0</v>
      </c>
      <c r="AM7" s="12">
        <f t="shared" ref="AM7:AM24" si="5">AL7</f>
        <v>0</v>
      </c>
    </row>
    <row r="8" spans="1:39" x14ac:dyDescent="0.3">
      <c r="A8" s="3">
        <f>'CSP5'!$A$172</f>
        <v>800</v>
      </c>
      <c r="B8" s="12">
        <f t="shared" si="2"/>
        <v>0</v>
      </c>
      <c r="C8" s="4">
        <f>'CSP5'!C93+W8+W33+W58</f>
        <v>0</v>
      </c>
      <c r="D8" s="4">
        <f>'CSP5'!D93+X8+X33+X58</f>
        <v>0</v>
      </c>
      <c r="E8" s="4">
        <f>'CSP5'!E93+Y8+Y33+Y58</f>
        <v>0</v>
      </c>
      <c r="F8" s="4">
        <f>'CSP5'!F93+Z8+Z33+Z58</f>
        <v>0</v>
      </c>
      <c r="G8" s="4">
        <f>'CSP5'!G93+AA8+AA33+AA58</f>
        <v>0</v>
      </c>
      <c r="H8" s="4">
        <f>'CSP5'!H93+AB8+AB33+AB58</f>
        <v>0</v>
      </c>
      <c r="I8" s="4">
        <f>'CSP5'!I93+AC8+AC33+AC58</f>
        <v>0</v>
      </c>
      <c r="J8" s="4">
        <f>'CSP5'!J93+AD8+AD33+AD58</f>
        <v>0</v>
      </c>
      <c r="K8" s="4">
        <f>'CSP5'!K93+AE8+AE33+AE58</f>
        <v>0</v>
      </c>
      <c r="L8" s="4">
        <f>'CSP5'!L93+AF8+AF33+AF58</f>
        <v>0</v>
      </c>
      <c r="M8" s="4">
        <f>'CSP5'!M93+AG8+AG33+AG58</f>
        <v>0</v>
      </c>
      <c r="N8" s="4">
        <f>'CSP5'!N93+AH8+AH33+AH58</f>
        <v>0</v>
      </c>
      <c r="O8" s="4">
        <f>'CSP5'!O93+AI8+AI33+AI58</f>
        <v>0</v>
      </c>
      <c r="P8" s="4">
        <f>'CSP5'!P93+AJ8+AJ33+AJ58</f>
        <v>0</v>
      </c>
      <c r="Q8" s="4">
        <f>'CSP5'!Q93+AK8+AK33+AK58</f>
        <v>0</v>
      </c>
      <c r="R8" s="4">
        <f>'CSP5'!R93+AL8+AL33+AL58</f>
        <v>0</v>
      </c>
      <c r="S8" s="12">
        <f t="shared" si="3"/>
        <v>0</v>
      </c>
      <c r="U8" s="3">
        <f>'CSP5'!$A$172</f>
        <v>800</v>
      </c>
      <c r="V8" s="12">
        <f t="shared" si="4"/>
        <v>0</v>
      </c>
      <c r="W8" s="4">
        <f>_xll.Interp2dTab(-1,0,'Internal Flash'!$B$88:$N$88,'Internal Flash'!$A$89:$A$103,'Internal Flash'!$B$89:$N$103,W$4,$U8)*_xll.Interp2dTab(-1,0,'Internal Flash'!$B$107:$K$107,'Internal Flash'!$A$108:$A$117,'Internal Flash'!$B$108:$K$117,'Variables &amp; Axis Check'!$B$13,'Variables &amp; Axis Check'!$B$3)</f>
        <v>0</v>
      </c>
      <c r="X8" s="4">
        <f>_xll.Interp2dTab(-1,0,'Internal Flash'!$B$88:$N$88,'Internal Flash'!$A$89:$A$103,'Internal Flash'!$B$89:$N$103,X$4,$U8)*_xll.Interp2dTab(-1,0,'Internal Flash'!$B$107:$K$107,'Internal Flash'!$A$108:$A$117,'Internal Flash'!$B$108:$K$117,'Variables &amp; Axis Check'!$B$13,'Variables &amp; Axis Check'!$B$3)</f>
        <v>0</v>
      </c>
      <c r="Y8" s="4">
        <f>_xll.Interp2dTab(-1,0,'Internal Flash'!$B$88:$N$88,'Internal Flash'!$A$89:$A$103,'Internal Flash'!$B$89:$N$103,Y$4,$U8)*_xll.Interp2dTab(-1,0,'Internal Flash'!$B$107:$K$107,'Internal Flash'!$A$108:$A$117,'Internal Flash'!$B$108:$K$117,'Variables &amp; Axis Check'!$B$13,'Variables &amp; Axis Check'!$B$3)</f>
        <v>0</v>
      </c>
      <c r="Z8" s="4">
        <f>_xll.Interp2dTab(-1,0,'Internal Flash'!$B$88:$N$88,'Internal Flash'!$A$89:$A$103,'Internal Flash'!$B$89:$N$103,Z$4,$U8)*_xll.Interp2dTab(-1,0,'Internal Flash'!$B$107:$K$107,'Internal Flash'!$A$108:$A$117,'Internal Flash'!$B$108:$K$117,'Variables &amp; Axis Check'!$B$13,'Variables &amp; Axis Check'!$B$3)</f>
        <v>0</v>
      </c>
      <c r="AA8" s="4">
        <f>_xll.Interp2dTab(-1,0,'Internal Flash'!$B$88:$N$88,'Internal Flash'!$A$89:$A$103,'Internal Flash'!$B$89:$N$103,AA$4,$U8)*_xll.Interp2dTab(-1,0,'Internal Flash'!$B$107:$K$107,'Internal Flash'!$A$108:$A$117,'Internal Flash'!$B$108:$K$117,'Variables &amp; Axis Check'!$B$13,'Variables &amp; Axis Check'!$B$3)</f>
        <v>0</v>
      </c>
      <c r="AB8" s="4">
        <f>_xll.Interp2dTab(-1,0,'Internal Flash'!$B$88:$N$88,'Internal Flash'!$A$89:$A$103,'Internal Flash'!$B$89:$N$103,AB$4,$U8)*_xll.Interp2dTab(-1,0,'Internal Flash'!$B$107:$K$107,'Internal Flash'!$A$108:$A$117,'Internal Flash'!$B$108:$K$117,'Variables &amp; Axis Check'!$B$13,'Variables &amp; Axis Check'!$B$3)</f>
        <v>0</v>
      </c>
      <c r="AC8" s="4">
        <f>_xll.Interp2dTab(-1,0,'Internal Flash'!$B$88:$N$88,'Internal Flash'!$A$89:$A$103,'Internal Flash'!$B$89:$N$103,AC$4,$U8)*_xll.Interp2dTab(-1,0,'Internal Flash'!$B$107:$K$107,'Internal Flash'!$A$108:$A$117,'Internal Flash'!$B$108:$K$117,'Variables &amp; Axis Check'!$B$13,'Variables &amp; Axis Check'!$B$3)</f>
        <v>0</v>
      </c>
      <c r="AD8" s="4">
        <f>_xll.Interp2dTab(-1,0,'Internal Flash'!$B$88:$N$88,'Internal Flash'!$A$89:$A$103,'Internal Flash'!$B$89:$N$103,AD$4,$U8)*_xll.Interp2dTab(-1,0,'Internal Flash'!$B$107:$K$107,'Internal Flash'!$A$108:$A$117,'Internal Flash'!$B$108:$K$117,'Variables &amp; Axis Check'!$B$13,'Variables &amp; Axis Check'!$B$3)</f>
        <v>0</v>
      </c>
      <c r="AE8" s="4">
        <f>_xll.Interp2dTab(-1,0,'Internal Flash'!$B$88:$N$88,'Internal Flash'!$A$89:$A$103,'Internal Flash'!$B$89:$N$103,AE$4,$U8)*_xll.Interp2dTab(-1,0,'Internal Flash'!$B$107:$K$107,'Internal Flash'!$A$108:$A$117,'Internal Flash'!$B$108:$K$117,'Variables &amp; Axis Check'!$B$13,'Variables &amp; Axis Check'!$B$3)</f>
        <v>0</v>
      </c>
      <c r="AF8" s="4">
        <f>_xll.Interp2dTab(-1,0,'Internal Flash'!$B$88:$N$88,'Internal Flash'!$A$89:$A$103,'Internal Flash'!$B$89:$N$103,AF$4,$U8)*_xll.Interp2dTab(-1,0,'Internal Flash'!$B$107:$K$107,'Internal Flash'!$A$108:$A$117,'Internal Flash'!$B$108:$K$117,'Variables &amp; Axis Check'!$B$13,'Variables &amp; Axis Check'!$B$3)</f>
        <v>0</v>
      </c>
      <c r="AG8" s="4">
        <f>_xll.Interp2dTab(-1,0,'Internal Flash'!$B$88:$N$88,'Internal Flash'!$A$89:$A$103,'Internal Flash'!$B$89:$N$103,AG$4,$U8)*_xll.Interp2dTab(-1,0,'Internal Flash'!$B$107:$K$107,'Internal Flash'!$A$108:$A$117,'Internal Flash'!$B$108:$K$117,'Variables &amp; Axis Check'!$B$13,'Variables &amp; Axis Check'!$B$3)</f>
        <v>0</v>
      </c>
      <c r="AH8" s="4">
        <f>_xll.Interp2dTab(-1,0,'Internal Flash'!$B$88:$N$88,'Internal Flash'!$A$89:$A$103,'Internal Flash'!$B$89:$N$103,AH$4,$U8)*_xll.Interp2dTab(-1,0,'Internal Flash'!$B$107:$K$107,'Internal Flash'!$A$108:$A$117,'Internal Flash'!$B$108:$K$117,'Variables &amp; Axis Check'!$B$13,'Variables &amp; Axis Check'!$B$3)</f>
        <v>0</v>
      </c>
      <c r="AI8" s="4">
        <f>_xll.Interp2dTab(-1,0,'Internal Flash'!$B$88:$N$88,'Internal Flash'!$A$89:$A$103,'Internal Flash'!$B$89:$N$103,AI$4,$U8)*_xll.Interp2dTab(-1,0,'Internal Flash'!$B$107:$K$107,'Internal Flash'!$A$108:$A$117,'Internal Flash'!$B$108:$K$117,'Variables &amp; Axis Check'!$B$13,'Variables &amp; Axis Check'!$B$3)</f>
        <v>0</v>
      </c>
      <c r="AJ8" s="4">
        <f>_xll.Interp2dTab(-1,0,'Internal Flash'!$B$88:$N$88,'Internal Flash'!$A$89:$A$103,'Internal Flash'!$B$89:$N$103,AJ$4,$U8)*_xll.Interp2dTab(-1,0,'Internal Flash'!$B$107:$K$107,'Internal Flash'!$A$108:$A$117,'Internal Flash'!$B$108:$K$117,'Variables &amp; Axis Check'!$B$13,'Variables &amp; Axis Check'!$B$3)</f>
        <v>0</v>
      </c>
      <c r="AK8" s="4">
        <f>_xll.Interp2dTab(-1,0,'Internal Flash'!$B$88:$N$88,'Internal Flash'!$A$89:$A$103,'Internal Flash'!$B$89:$N$103,AK$4,$U8)*_xll.Interp2dTab(-1,0,'Internal Flash'!$B$107:$K$107,'Internal Flash'!$A$108:$A$117,'Internal Flash'!$B$108:$K$117,'Variables &amp; Axis Check'!$B$13,'Variables &amp; Axis Check'!$B$3)</f>
        <v>0</v>
      </c>
      <c r="AL8" s="4">
        <f>_xll.Interp2dTab(-1,0,'Internal Flash'!$B$88:$N$88,'Internal Flash'!$A$89:$A$103,'Internal Flash'!$B$89:$N$103,AL$4,$U8)*_xll.Interp2dTab(-1,0,'Internal Flash'!$B$107:$K$107,'Internal Flash'!$A$108:$A$117,'Internal Flash'!$B$108:$K$117,'Variables &amp; Axis Check'!$B$13,'Variables &amp; Axis Check'!$B$3)</f>
        <v>0</v>
      </c>
      <c r="AM8" s="12">
        <f t="shared" si="5"/>
        <v>0</v>
      </c>
    </row>
    <row r="9" spans="1:39" x14ac:dyDescent="0.3">
      <c r="A9" s="3">
        <f>'CSP5'!$A$173</f>
        <v>1000</v>
      </c>
      <c r="B9" s="12">
        <f t="shared" si="2"/>
        <v>0</v>
      </c>
      <c r="C9" s="4">
        <f>'CSP5'!C94+W9+W34+W59</f>
        <v>0</v>
      </c>
      <c r="D9" s="4">
        <f>'CSP5'!D94+X9+X34+X59</f>
        <v>1.4945649999999999</v>
      </c>
      <c r="E9" s="4">
        <f>'CSP5'!E94+Y9+Y34+Y59</f>
        <v>1.9701090000000001</v>
      </c>
      <c r="F9" s="4">
        <f>'CSP5'!F94+Z9+Z34+Z59</f>
        <v>1.9701090000000001</v>
      </c>
      <c r="G9" s="4">
        <f>'CSP5'!G94+AA9+AA34+AA59</f>
        <v>1.9701090000000001</v>
      </c>
      <c r="H9" s="4">
        <f>'CSP5'!H94+AB9+AB34+AB59</f>
        <v>0</v>
      </c>
      <c r="I9" s="4">
        <f>'CSP5'!I94+AC9+AC34+AC59</f>
        <v>0</v>
      </c>
      <c r="J9" s="4">
        <f>'CSP5'!J94+AD9+AD34+AD59</f>
        <v>0</v>
      </c>
      <c r="K9" s="4">
        <f>'CSP5'!K94+AE9+AE34+AE59</f>
        <v>0</v>
      </c>
      <c r="L9" s="4">
        <f>'CSP5'!L94+AF9+AF34+AF59</f>
        <v>0</v>
      </c>
      <c r="M9" s="4">
        <f>'CSP5'!M94+AG9+AG34+AG59</f>
        <v>0</v>
      </c>
      <c r="N9" s="4">
        <f>'CSP5'!N94+AH9+AH34+AH59</f>
        <v>0</v>
      </c>
      <c r="O9" s="4">
        <f>'CSP5'!O94+AI9+AI34+AI59</f>
        <v>0</v>
      </c>
      <c r="P9" s="4">
        <f>'CSP5'!P94+AJ9+AJ34+AJ59</f>
        <v>0</v>
      </c>
      <c r="Q9" s="4">
        <f>'CSP5'!Q94+AK9+AK34+AK59</f>
        <v>0</v>
      </c>
      <c r="R9" s="4">
        <f>'CSP5'!R94+AL9+AL34+AL59</f>
        <v>0</v>
      </c>
      <c r="S9" s="12">
        <f t="shared" si="3"/>
        <v>0</v>
      </c>
      <c r="U9" s="3">
        <f>'CSP5'!$A$173</f>
        <v>1000</v>
      </c>
      <c r="V9" s="12">
        <f t="shared" si="4"/>
        <v>0</v>
      </c>
      <c r="W9" s="4">
        <f>_xll.Interp2dTab(-1,0,'Internal Flash'!$B$88:$N$88,'Internal Flash'!$A$89:$A$103,'Internal Flash'!$B$89:$N$103,W$4,$U9)*_xll.Interp2dTab(-1,0,'Internal Flash'!$B$107:$K$107,'Internal Flash'!$A$108:$A$117,'Internal Flash'!$B$108:$K$117,'Variables &amp; Axis Check'!$B$13,'Variables &amp; Axis Check'!$B$3)</f>
        <v>0</v>
      </c>
      <c r="X9" s="4">
        <f>_xll.Interp2dTab(-1,0,'Internal Flash'!$B$88:$N$88,'Internal Flash'!$A$89:$A$103,'Internal Flash'!$B$89:$N$103,X$4,$U9)*_xll.Interp2dTab(-1,0,'Internal Flash'!$B$107:$K$107,'Internal Flash'!$A$108:$A$117,'Internal Flash'!$B$108:$K$117,'Variables &amp; Axis Check'!$B$13,'Variables &amp; Axis Check'!$B$3)</f>
        <v>0</v>
      </c>
      <c r="Y9" s="4">
        <f>_xll.Interp2dTab(-1,0,'Internal Flash'!$B$88:$N$88,'Internal Flash'!$A$89:$A$103,'Internal Flash'!$B$89:$N$103,Y$4,$U9)*_xll.Interp2dTab(-1,0,'Internal Flash'!$B$107:$K$107,'Internal Flash'!$A$108:$A$117,'Internal Flash'!$B$108:$K$117,'Variables &amp; Axis Check'!$B$13,'Variables &amp; Axis Check'!$B$3)</f>
        <v>0</v>
      </c>
      <c r="Z9" s="4">
        <f>_xll.Interp2dTab(-1,0,'Internal Flash'!$B$88:$N$88,'Internal Flash'!$A$89:$A$103,'Internal Flash'!$B$89:$N$103,Z$4,$U9)*_xll.Interp2dTab(-1,0,'Internal Flash'!$B$107:$K$107,'Internal Flash'!$A$108:$A$117,'Internal Flash'!$B$108:$K$117,'Variables &amp; Axis Check'!$B$13,'Variables &amp; Axis Check'!$B$3)</f>
        <v>0</v>
      </c>
      <c r="AA9" s="4">
        <f>_xll.Interp2dTab(-1,0,'Internal Flash'!$B$88:$N$88,'Internal Flash'!$A$89:$A$103,'Internal Flash'!$B$89:$N$103,AA$4,$U9)*_xll.Interp2dTab(-1,0,'Internal Flash'!$B$107:$K$107,'Internal Flash'!$A$108:$A$117,'Internal Flash'!$B$108:$K$117,'Variables &amp; Axis Check'!$B$13,'Variables &amp; Axis Check'!$B$3)</f>
        <v>0</v>
      </c>
      <c r="AB9" s="4">
        <f>_xll.Interp2dTab(-1,0,'Internal Flash'!$B$88:$N$88,'Internal Flash'!$A$89:$A$103,'Internal Flash'!$B$89:$N$103,AB$4,$U9)*_xll.Interp2dTab(-1,0,'Internal Flash'!$B$107:$K$107,'Internal Flash'!$A$108:$A$117,'Internal Flash'!$B$108:$K$117,'Variables &amp; Axis Check'!$B$13,'Variables &amp; Axis Check'!$B$3)</f>
        <v>0</v>
      </c>
      <c r="AC9" s="4">
        <f>_xll.Interp2dTab(-1,0,'Internal Flash'!$B$88:$N$88,'Internal Flash'!$A$89:$A$103,'Internal Flash'!$B$89:$N$103,AC$4,$U9)*_xll.Interp2dTab(-1,0,'Internal Flash'!$B$107:$K$107,'Internal Flash'!$A$108:$A$117,'Internal Flash'!$B$108:$K$117,'Variables &amp; Axis Check'!$B$13,'Variables &amp; Axis Check'!$B$3)</f>
        <v>0</v>
      </c>
      <c r="AD9" s="4">
        <f>_xll.Interp2dTab(-1,0,'Internal Flash'!$B$88:$N$88,'Internal Flash'!$A$89:$A$103,'Internal Flash'!$B$89:$N$103,AD$4,$U9)*_xll.Interp2dTab(-1,0,'Internal Flash'!$B$107:$K$107,'Internal Flash'!$A$108:$A$117,'Internal Flash'!$B$108:$K$117,'Variables &amp; Axis Check'!$B$13,'Variables &amp; Axis Check'!$B$3)</f>
        <v>0</v>
      </c>
      <c r="AE9" s="4">
        <f>_xll.Interp2dTab(-1,0,'Internal Flash'!$B$88:$N$88,'Internal Flash'!$A$89:$A$103,'Internal Flash'!$B$89:$N$103,AE$4,$U9)*_xll.Interp2dTab(-1,0,'Internal Flash'!$B$107:$K$107,'Internal Flash'!$A$108:$A$117,'Internal Flash'!$B$108:$K$117,'Variables &amp; Axis Check'!$B$13,'Variables &amp; Axis Check'!$B$3)</f>
        <v>0</v>
      </c>
      <c r="AF9" s="4">
        <f>_xll.Interp2dTab(-1,0,'Internal Flash'!$B$88:$N$88,'Internal Flash'!$A$89:$A$103,'Internal Flash'!$B$89:$N$103,AF$4,$U9)*_xll.Interp2dTab(-1,0,'Internal Flash'!$B$107:$K$107,'Internal Flash'!$A$108:$A$117,'Internal Flash'!$B$108:$K$117,'Variables &amp; Axis Check'!$B$13,'Variables &amp; Axis Check'!$B$3)</f>
        <v>0</v>
      </c>
      <c r="AG9" s="4">
        <f>_xll.Interp2dTab(-1,0,'Internal Flash'!$B$88:$N$88,'Internal Flash'!$A$89:$A$103,'Internal Flash'!$B$89:$N$103,AG$4,$U9)*_xll.Interp2dTab(-1,0,'Internal Flash'!$B$107:$K$107,'Internal Flash'!$A$108:$A$117,'Internal Flash'!$B$108:$K$117,'Variables &amp; Axis Check'!$B$13,'Variables &amp; Axis Check'!$B$3)</f>
        <v>0</v>
      </c>
      <c r="AH9" s="4">
        <f>_xll.Interp2dTab(-1,0,'Internal Flash'!$B$88:$N$88,'Internal Flash'!$A$89:$A$103,'Internal Flash'!$B$89:$N$103,AH$4,$U9)*_xll.Interp2dTab(-1,0,'Internal Flash'!$B$107:$K$107,'Internal Flash'!$A$108:$A$117,'Internal Flash'!$B$108:$K$117,'Variables &amp; Axis Check'!$B$13,'Variables &amp; Axis Check'!$B$3)</f>
        <v>0</v>
      </c>
      <c r="AI9" s="4">
        <f>_xll.Interp2dTab(-1,0,'Internal Flash'!$B$88:$N$88,'Internal Flash'!$A$89:$A$103,'Internal Flash'!$B$89:$N$103,AI$4,$U9)*_xll.Interp2dTab(-1,0,'Internal Flash'!$B$107:$K$107,'Internal Flash'!$A$108:$A$117,'Internal Flash'!$B$108:$K$117,'Variables &amp; Axis Check'!$B$13,'Variables &amp; Axis Check'!$B$3)</f>
        <v>0</v>
      </c>
      <c r="AJ9" s="4">
        <f>_xll.Interp2dTab(-1,0,'Internal Flash'!$B$88:$N$88,'Internal Flash'!$A$89:$A$103,'Internal Flash'!$B$89:$N$103,AJ$4,$U9)*_xll.Interp2dTab(-1,0,'Internal Flash'!$B$107:$K$107,'Internal Flash'!$A$108:$A$117,'Internal Flash'!$B$108:$K$117,'Variables &amp; Axis Check'!$B$13,'Variables &amp; Axis Check'!$B$3)</f>
        <v>0</v>
      </c>
      <c r="AK9" s="4">
        <f>_xll.Interp2dTab(-1,0,'Internal Flash'!$B$88:$N$88,'Internal Flash'!$A$89:$A$103,'Internal Flash'!$B$89:$N$103,AK$4,$U9)*_xll.Interp2dTab(-1,0,'Internal Flash'!$B$107:$K$107,'Internal Flash'!$A$108:$A$117,'Internal Flash'!$B$108:$K$117,'Variables &amp; Axis Check'!$B$13,'Variables &amp; Axis Check'!$B$3)</f>
        <v>0</v>
      </c>
      <c r="AL9" s="4">
        <f>_xll.Interp2dTab(-1,0,'Internal Flash'!$B$88:$N$88,'Internal Flash'!$A$89:$A$103,'Internal Flash'!$B$89:$N$103,AL$4,$U9)*_xll.Interp2dTab(-1,0,'Internal Flash'!$B$107:$K$107,'Internal Flash'!$A$108:$A$117,'Internal Flash'!$B$108:$K$117,'Variables &amp; Axis Check'!$B$13,'Variables &amp; Axis Check'!$B$3)</f>
        <v>0</v>
      </c>
      <c r="AM9" s="12">
        <f t="shared" si="5"/>
        <v>0</v>
      </c>
    </row>
    <row r="10" spans="1:39" x14ac:dyDescent="0.3">
      <c r="A10" s="3">
        <f>'CSP5'!$A$174</f>
        <v>1200</v>
      </c>
      <c r="B10" s="12">
        <f t="shared" si="2"/>
        <v>0</v>
      </c>
      <c r="C10" s="4">
        <f>'CSP5'!C95+W10+W35+W60</f>
        <v>0</v>
      </c>
      <c r="D10" s="4">
        <f>'CSP5'!D95+X10+X35+X60</f>
        <v>1.4945649999999999</v>
      </c>
      <c r="E10" s="4">
        <f>'CSP5'!E95+Y10+Y35+Y60</f>
        <v>1.9701090000000001</v>
      </c>
      <c r="F10" s="4">
        <f>'CSP5'!F95+Z10+Z35+Z60</f>
        <v>1.9701090000000001</v>
      </c>
      <c r="G10" s="4">
        <f>'CSP5'!G95+AA10+AA35+AA60</f>
        <v>1.9701090000000001</v>
      </c>
      <c r="H10" s="4">
        <f>'CSP5'!H95+AB10+AB35+AB60</f>
        <v>1.4945649999999999</v>
      </c>
      <c r="I10" s="4">
        <f>'CSP5'!I95+AC10+AC35+AC60</f>
        <v>0</v>
      </c>
      <c r="J10" s="4">
        <f>'CSP5'!J95+AD10+AD35+AD60</f>
        <v>0</v>
      </c>
      <c r="K10" s="4">
        <f>'CSP5'!K95+AE10+AE35+AE60</f>
        <v>0</v>
      </c>
      <c r="L10" s="4">
        <f>'CSP5'!L95+AF10+AF35+AF60</f>
        <v>0</v>
      </c>
      <c r="M10" s="4">
        <f>'CSP5'!M95+AG10+AG35+AG60</f>
        <v>0</v>
      </c>
      <c r="N10" s="4">
        <f>'CSP5'!N95+AH10+AH35+AH60</f>
        <v>0</v>
      </c>
      <c r="O10" s="4">
        <f>'CSP5'!O95+AI10+AI35+AI60</f>
        <v>0</v>
      </c>
      <c r="P10" s="4">
        <f>'CSP5'!P95+AJ10+AJ35+AJ60</f>
        <v>0</v>
      </c>
      <c r="Q10" s="4">
        <f>'CSP5'!Q95+AK10+AK35+AK60</f>
        <v>0</v>
      </c>
      <c r="R10" s="4">
        <f>'CSP5'!R95+AL10+AL35+AL60</f>
        <v>0</v>
      </c>
      <c r="S10" s="12">
        <f t="shared" si="3"/>
        <v>0</v>
      </c>
      <c r="U10" s="3">
        <f>'CSP5'!$A$174</f>
        <v>1200</v>
      </c>
      <c r="V10" s="12">
        <f t="shared" si="4"/>
        <v>0</v>
      </c>
      <c r="W10" s="4">
        <f>_xll.Interp2dTab(-1,0,'Internal Flash'!$B$88:$N$88,'Internal Flash'!$A$89:$A$103,'Internal Flash'!$B$89:$N$103,W$4,$U10)*_xll.Interp2dTab(-1,0,'Internal Flash'!$B$107:$K$107,'Internal Flash'!$A$108:$A$117,'Internal Flash'!$B$108:$K$117,'Variables &amp; Axis Check'!$B$13,'Variables &amp; Axis Check'!$B$3)</f>
        <v>0</v>
      </c>
      <c r="X10" s="4">
        <f>_xll.Interp2dTab(-1,0,'Internal Flash'!$B$88:$N$88,'Internal Flash'!$A$89:$A$103,'Internal Flash'!$B$89:$N$103,X$4,$U10)*_xll.Interp2dTab(-1,0,'Internal Flash'!$B$107:$K$107,'Internal Flash'!$A$108:$A$117,'Internal Flash'!$B$108:$K$117,'Variables &amp; Axis Check'!$B$13,'Variables &amp; Axis Check'!$B$3)</f>
        <v>0</v>
      </c>
      <c r="Y10" s="4">
        <f>_xll.Interp2dTab(-1,0,'Internal Flash'!$B$88:$N$88,'Internal Flash'!$A$89:$A$103,'Internal Flash'!$B$89:$N$103,Y$4,$U10)*_xll.Interp2dTab(-1,0,'Internal Flash'!$B$107:$K$107,'Internal Flash'!$A$108:$A$117,'Internal Flash'!$B$108:$K$117,'Variables &amp; Axis Check'!$B$13,'Variables &amp; Axis Check'!$B$3)</f>
        <v>0</v>
      </c>
      <c r="Z10" s="4">
        <f>_xll.Interp2dTab(-1,0,'Internal Flash'!$B$88:$N$88,'Internal Flash'!$A$89:$A$103,'Internal Flash'!$B$89:$N$103,Z$4,$U10)*_xll.Interp2dTab(-1,0,'Internal Flash'!$B$107:$K$107,'Internal Flash'!$A$108:$A$117,'Internal Flash'!$B$108:$K$117,'Variables &amp; Axis Check'!$B$13,'Variables &amp; Axis Check'!$B$3)</f>
        <v>0</v>
      </c>
      <c r="AA10" s="4">
        <f>_xll.Interp2dTab(-1,0,'Internal Flash'!$B$88:$N$88,'Internal Flash'!$A$89:$A$103,'Internal Flash'!$B$89:$N$103,AA$4,$U10)*_xll.Interp2dTab(-1,0,'Internal Flash'!$B$107:$K$107,'Internal Flash'!$A$108:$A$117,'Internal Flash'!$B$108:$K$117,'Variables &amp; Axis Check'!$B$13,'Variables &amp; Axis Check'!$B$3)</f>
        <v>0</v>
      </c>
      <c r="AB10" s="4">
        <f>_xll.Interp2dTab(-1,0,'Internal Flash'!$B$88:$N$88,'Internal Flash'!$A$89:$A$103,'Internal Flash'!$B$89:$N$103,AB$4,$U10)*_xll.Interp2dTab(-1,0,'Internal Flash'!$B$107:$K$107,'Internal Flash'!$A$108:$A$117,'Internal Flash'!$B$108:$K$117,'Variables &amp; Axis Check'!$B$13,'Variables &amp; Axis Check'!$B$3)</f>
        <v>0</v>
      </c>
      <c r="AC10" s="4">
        <f>_xll.Interp2dTab(-1,0,'Internal Flash'!$B$88:$N$88,'Internal Flash'!$A$89:$A$103,'Internal Flash'!$B$89:$N$103,AC$4,$U10)*_xll.Interp2dTab(-1,0,'Internal Flash'!$B$107:$K$107,'Internal Flash'!$A$108:$A$117,'Internal Flash'!$B$108:$K$117,'Variables &amp; Axis Check'!$B$13,'Variables &amp; Axis Check'!$B$3)</f>
        <v>0</v>
      </c>
      <c r="AD10" s="4">
        <f>_xll.Interp2dTab(-1,0,'Internal Flash'!$B$88:$N$88,'Internal Flash'!$A$89:$A$103,'Internal Flash'!$B$89:$N$103,AD$4,$U10)*_xll.Interp2dTab(-1,0,'Internal Flash'!$B$107:$K$107,'Internal Flash'!$A$108:$A$117,'Internal Flash'!$B$108:$K$117,'Variables &amp; Axis Check'!$B$13,'Variables &amp; Axis Check'!$B$3)</f>
        <v>0</v>
      </c>
      <c r="AE10" s="4">
        <f>_xll.Interp2dTab(-1,0,'Internal Flash'!$B$88:$N$88,'Internal Flash'!$A$89:$A$103,'Internal Flash'!$B$89:$N$103,AE$4,$U10)*_xll.Interp2dTab(-1,0,'Internal Flash'!$B$107:$K$107,'Internal Flash'!$A$108:$A$117,'Internal Flash'!$B$108:$K$117,'Variables &amp; Axis Check'!$B$13,'Variables &amp; Axis Check'!$B$3)</f>
        <v>0</v>
      </c>
      <c r="AF10" s="4">
        <f>_xll.Interp2dTab(-1,0,'Internal Flash'!$B$88:$N$88,'Internal Flash'!$A$89:$A$103,'Internal Flash'!$B$89:$N$103,AF$4,$U10)*_xll.Interp2dTab(-1,0,'Internal Flash'!$B$107:$K$107,'Internal Flash'!$A$108:$A$117,'Internal Flash'!$B$108:$K$117,'Variables &amp; Axis Check'!$B$13,'Variables &amp; Axis Check'!$B$3)</f>
        <v>0</v>
      </c>
      <c r="AG10" s="4">
        <f>_xll.Interp2dTab(-1,0,'Internal Flash'!$B$88:$N$88,'Internal Flash'!$A$89:$A$103,'Internal Flash'!$B$89:$N$103,AG$4,$U10)*_xll.Interp2dTab(-1,0,'Internal Flash'!$B$107:$K$107,'Internal Flash'!$A$108:$A$117,'Internal Flash'!$B$108:$K$117,'Variables &amp; Axis Check'!$B$13,'Variables &amp; Axis Check'!$B$3)</f>
        <v>0</v>
      </c>
      <c r="AH10" s="4">
        <f>_xll.Interp2dTab(-1,0,'Internal Flash'!$B$88:$N$88,'Internal Flash'!$A$89:$A$103,'Internal Flash'!$B$89:$N$103,AH$4,$U10)*_xll.Interp2dTab(-1,0,'Internal Flash'!$B$107:$K$107,'Internal Flash'!$A$108:$A$117,'Internal Flash'!$B$108:$K$117,'Variables &amp; Axis Check'!$B$13,'Variables &amp; Axis Check'!$B$3)</f>
        <v>0</v>
      </c>
      <c r="AI10" s="4">
        <f>_xll.Interp2dTab(-1,0,'Internal Flash'!$B$88:$N$88,'Internal Flash'!$A$89:$A$103,'Internal Flash'!$B$89:$N$103,AI$4,$U10)*_xll.Interp2dTab(-1,0,'Internal Flash'!$B$107:$K$107,'Internal Flash'!$A$108:$A$117,'Internal Flash'!$B$108:$K$117,'Variables &amp; Axis Check'!$B$13,'Variables &amp; Axis Check'!$B$3)</f>
        <v>0</v>
      </c>
      <c r="AJ10" s="4">
        <f>_xll.Interp2dTab(-1,0,'Internal Flash'!$B$88:$N$88,'Internal Flash'!$A$89:$A$103,'Internal Flash'!$B$89:$N$103,AJ$4,$U10)*_xll.Interp2dTab(-1,0,'Internal Flash'!$B$107:$K$107,'Internal Flash'!$A$108:$A$117,'Internal Flash'!$B$108:$K$117,'Variables &amp; Axis Check'!$B$13,'Variables &amp; Axis Check'!$B$3)</f>
        <v>0</v>
      </c>
      <c r="AK10" s="4">
        <f>_xll.Interp2dTab(-1,0,'Internal Flash'!$B$88:$N$88,'Internal Flash'!$A$89:$A$103,'Internal Flash'!$B$89:$N$103,AK$4,$U10)*_xll.Interp2dTab(-1,0,'Internal Flash'!$B$107:$K$107,'Internal Flash'!$A$108:$A$117,'Internal Flash'!$B$108:$K$117,'Variables &amp; Axis Check'!$B$13,'Variables &amp; Axis Check'!$B$3)</f>
        <v>0</v>
      </c>
      <c r="AL10" s="4">
        <f>_xll.Interp2dTab(-1,0,'Internal Flash'!$B$88:$N$88,'Internal Flash'!$A$89:$A$103,'Internal Flash'!$B$89:$N$103,AL$4,$U10)*_xll.Interp2dTab(-1,0,'Internal Flash'!$B$107:$K$107,'Internal Flash'!$A$108:$A$117,'Internal Flash'!$B$108:$K$117,'Variables &amp; Axis Check'!$B$13,'Variables &amp; Axis Check'!$B$3)</f>
        <v>0</v>
      </c>
      <c r="AM10" s="12">
        <f t="shared" si="5"/>
        <v>0</v>
      </c>
    </row>
    <row r="11" spans="1:39" x14ac:dyDescent="0.3">
      <c r="A11" s="3">
        <f>'CSP5'!$A$175</f>
        <v>1400</v>
      </c>
      <c r="B11" s="12">
        <f t="shared" si="2"/>
        <v>0</v>
      </c>
      <c r="C11" s="4">
        <f>'CSP5'!C96+W11+W36+W61</f>
        <v>0</v>
      </c>
      <c r="D11" s="4">
        <f>'CSP5'!D96+X11+X36+X61</f>
        <v>1.4945649999999999</v>
      </c>
      <c r="E11" s="4">
        <f>'CSP5'!E96+Y11+Y36+Y61</f>
        <v>1.9701090000000001</v>
      </c>
      <c r="F11" s="4">
        <f>'CSP5'!F96+Z11+Z36+Z61</f>
        <v>1.9701090000000001</v>
      </c>
      <c r="G11" s="4">
        <f>'CSP5'!G96+AA11+AA36+AA61</f>
        <v>1.9701090000000001</v>
      </c>
      <c r="H11" s="4">
        <f>'CSP5'!H96+AB11+AB36+AB61</f>
        <v>1.9701090000000001</v>
      </c>
      <c r="I11" s="4">
        <f>'CSP5'!I96+AC11+AC36+AC61</f>
        <v>1.4945649999999999</v>
      </c>
      <c r="J11" s="4">
        <f>'CSP5'!J96+AD11+AD36+AD61</f>
        <v>0</v>
      </c>
      <c r="K11" s="4">
        <f>'CSP5'!K96+AE11+AE36+AE61</f>
        <v>0</v>
      </c>
      <c r="L11" s="4">
        <f>'CSP5'!L96+AF11+AF36+AF61</f>
        <v>0</v>
      </c>
      <c r="M11" s="4">
        <f>'CSP5'!M96+AG11+AG36+AG61</f>
        <v>0</v>
      </c>
      <c r="N11" s="4">
        <f>'CSP5'!N96+AH11+AH36+AH61</f>
        <v>0</v>
      </c>
      <c r="O11" s="4">
        <f>'CSP5'!O96+AI11+AI36+AI61</f>
        <v>0</v>
      </c>
      <c r="P11" s="4">
        <f>'CSP5'!P96+AJ11+AJ36+AJ61</f>
        <v>0</v>
      </c>
      <c r="Q11" s="4">
        <f>'CSP5'!Q96+AK11+AK36+AK61</f>
        <v>0</v>
      </c>
      <c r="R11" s="4">
        <f>'CSP5'!R96+AL11+AL36+AL61</f>
        <v>0</v>
      </c>
      <c r="S11" s="12">
        <f t="shared" si="3"/>
        <v>0</v>
      </c>
      <c r="U11" s="3">
        <f>'CSP5'!$A$175</f>
        <v>1400</v>
      </c>
      <c r="V11" s="12">
        <f t="shared" si="4"/>
        <v>0</v>
      </c>
      <c r="W11" s="4">
        <f>_xll.Interp2dTab(-1,0,'Internal Flash'!$B$88:$N$88,'Internal Flash'!$A$89:$A$103,'Internal Flash'!$B$89:$N$103,W$4,$U11)*_xll.Interp2dTab(-1,0,'Internal Flash'!$B$107:$K$107,'Internal Flash'!$A$108:$A$117,'Internal Flash'!$B$108:$K$117,'Variables &amp; Axis Check'!$B$13,'Variables &amp; Axis Check'!$B$3)</f>
        <v>0</v>
      </c>
      <c r="X11" s="4">
        <f>_xll.Interp2dTab(-1,0,'Internal Flash'!$B$88:$N$88,'Internal Flash'!$A$89:$A$103,'Internal Flash'!$B$89:$N$103,X$4,$U11)*_xll.Interp2dTab(-1,0,'Internal Flash'!$B$107:$K$107,'Internal Flash'!$A$108:$A$117,'Internal Flash'!$B$108:$K$117,'Variables &amp; Axis Check'!$B$13,'Variables &amp; Axis Check'!$B$3)</f>
        <v>0</v>
      </c>
      <c r="Y11" s="4">
        <f>_xll.Interp2dTab(-1,0,'Internal Flash'!$B$88:$N$88,'Internal Flash'!$A$89:$A$103,'Internal Flash'!$B$89:$N$103,Y$4,$U11)*_xll.Interp2dTab(-1,0,'Internal Flash'!$B$107:$K$107,'Internal Flash'!$A$108:$A$117,'Internal Flash'!$B$108:$K$117,'Variables &amp; Axis Check'!$B$13,'Variables &amp; Axis Check'!$B$3)</f>
        <v>0</v>
      </c>
      <c r="Z11" s="4">
        <f>_xll.Interp2dTab(-1,0,'Internal Flash'!$B$88:$N$88,'Internal Flash'!$A$89:$A$103,'Internal Flash'!$B$89:$N$103,Z$4,$U11)*_xll.Interp2dTab(-1,0,'Internal Flash'!$B$107:$K$107,'Internal Flash'!$A$108:$A$117,'Internal Flash'!$B$108:$K$117,'Variables &amp; Axis Check'!$B$13,'Variables &amp; Axis Check'!$B$3)</f>
        <v>0</v>
      </c>
      <c r="AA11" s="4">
        <f>_xll.Interp2dTab(-1,0,'Internal Flash'!$B$88:$N$88,'Internal Flash'!$A$89:$A$103,'Internal Flash'!$B$89:$N$103,AA$4,$U11)*_xll.Interp2dTab(-1,0,'Internal Flash'!$B$107:$K$107,'Internal Flash'!$A$108:$A$117,'Internal Flash'!$B$108:$K$117,'Variables &amp; Axis Check'!$B$13,'Variables &amp; Axis Check'!$B$3)</f>
        <v>0</v>
      </c>
      <c r="AB11" s="4">
        <f>_xll.Interp2dTab(-1,0,'Internal Flash'!$B$88:$N$88,'Internal Flash'!$A$89:$A$103,'Internal Flash'!$B$89:$N$103,AB$4,$U11)*_xll.Interp2dTab(-1,0,'Internal Flash'!$B$107:$K$107,'Internal Flash'!$A$108:$A$117,'Internal Flash'!$B$108:$K$117,'Variables &amp; Axis Check'!$B$13,'Variables &amp; Axis Check'!$B$3)</f>
        <v>0</v>
      </c>
      <c r="AC11" s="4">
        <f>_xll.Interp2dTab(-1,0,'Internal Flash'!$B$88:$N$88,'Internal Flash'!$A$89:$A$103,'Internal Flash'!$B$89:$N$103,AC$4,$U11)*_xll.Interp2dTab(-1,0,'Internal Flash'!$B$107:$K$107,'Internal Flash'!$A$108:$A$117,'Internal Flash'!$B$108:$K$117,'Variables &amp; Axis Check'!$B$13,'Variables &amp; Axis Check'!$B$3)</f>
        <v>0</v>
      </c>
      <c r="AD11" s="4">
        <f>_xll.Interp2dTab(-1,0,'Internal Flash'!$B$88:$N$88,'Internal Flash'!$A$89:$A$103,'Internal Flash'!$B$89:$N$103,AD$4,$U11)*_xll.Interp2dTab(-1,0,'Internal Flash'!$B$107:$K$107,'Internal Flash'!$A$108:$A$117,'Internal Flash'!$B$108:$K$117,'Variables &amp; Axis Check'!$B$13,'Variables &amp; Axis Check'!$B$3)</f>
        <v>0</v>
      </c>
      <c r="AE11" s="4">
        <f>_xll.Interp2dTab(-1,0,'Internal Flash'!$B$88:$N$88,'Internal Flash'!$A$89:$A$103,'Internal Flash'!$B$89:$N$103,AE$4,$U11)*_xll.Interp2dTab(-1,0,'Internal Flash'!$B$107:$K$107,'Internal Flash'!$A$108:$A$117,'Internal Flash'!$B$108:$K$117,'Variables &amp; Axis Check'!$B$13,'Variables &amp; Axis Check'!$B$3)</f>
        <v>0</v>
      </c>
      <c r="AF11" s="4">
        <f>_xll.Interp2dTab(-1,0,'Internal Flash'!$B$88:$N$88,'Internal Flash'!$A$89:$A$103,'Internal Flash'!$B$89:$N$103,AF$4,$U11)*_xll.Interp2dTab(-1,0,'Internal Flash'!$B$107:$K$107,'Internal Flash'!$A$108:$A$117,'Internal Flash'!$B$108:$K$117,'Variables &amp; Axis Check'!$B$13,'Variables &amp; Axis Check'!$B$3)</f>
        <v>0</v>
      </c>
      <c r="AG11" s="4">
        <f>_xll.Interp2dTab(-1,0,'Internal Flash'!$B$88:$N$88,'Internal Flash'!$A$89:$A$103,'Internal Flash'!$B$89:$N$103,AG$4,$U11)*_xll.Interp2dTab(-1,0,'Internal Flash'!$B$107:$K$107,'Internal Flash'!$A$108:$A$117,'Internal Flash'!$B$108:$K$117,'Variables &amp; Axis Check'!$B$13,'Variables &amp; Axis Check'!$B$3)</f>
        <v>0</v>
      </c>
      <c r="AH11" s="4">
        <f>_xll.Interp2dTab(-1,0,'Internal Flash'!$B$88:$N$88,'Internal Flash'!$A$89:$A$103,'Internal Flash'!$B$89:$N$103,AH$4,$U11)*_xll.Interp2dTab(-1,0,'Internal Flash'!$B$107:$K$107,'Internal Flash'!$A$108:$A$117,'Internal Flash'!$B$108:$K$117,'Variables &amp; Axis Check'!$B$13,'Variables &amp; Axis Check'!$B$3)</f>
        <v>0</v>
      </c>
      <c r="AI11" s="4">
        <f>_xll.Interp2dTab(-1,0,'Internal Flash'!$B$88:$N$88,'Internal Flash'!$A$89:$A$103,'Internal Flash'!$B$89:$N$103,AI$4,$U11)*_xll.Interp2dTab(-1,0,'Internal Flash'!$B$107:$K$107,'Internal Flash'!$A$108:$A$117,'Internal Flash'!$B$108:$K$117,'Variables &amp; Axis Check'!$B$13,'Variables &amp; Axis Check'!$B$3)</f>
        <v>0</v>
      </c>
      <c r="AJ11" s="4">
        <f>_xll.Interp2dTab(-1,0,'Internal Flash'!$B$88:$N$88,'Internal Flash'!$A$89:$A$103,'Internal Flash'!$B$89:$N$103,AJ$4,$U11)*_xll.Interp2dTab(-1,0,'Internal Flash'!$B$107:$K$107,'Internal Flash'!$A$108:$A$117,'Internal Flash'!$B$108:$K$117,'Variables &amp; Axis Check'!$B$13,'Variables &amp; Axis Check'!$B$3)</f>
        <v>0</v>
      </c>
      <c r="AK11" s="4">
        <f>_xll.Interp2dTab(-1,0,'Internal Flash'!$B$88:$N$88,'Internal Flash'!$A$89:$A$103,'Internal Flash'!$B$89:$N$103,AK$4,$U11)*_xll.Interp2dTab(-1,0,'Internal Flash'!$B$107:$K$107,'Internal Flash'!$A$108:$A$117,'Internal Flash'!$B$108:$K$117,'Variables &amp; Axis Check'!$B$13,'Variables &amp; Axis Check'!$B$3)</f>
        <v>0</v>
      </c>
      <c r="AL11" s="4">
        <f>_xll.Interp2dTab(-1,0,'Internal Flash'!$B$88:$N$88,'Internal Flash'!$A$89:$A$103,'Internal Flash'!$B$89:$N$103,AL$4,$U11)*_xll.Interp2dTab(-1,0,'Internal Flash'!$B$107:$K$107,'Internal Flash'!$A$108:$A$117,'Internal Flash'!$B$108:$K$117,'Variables &amp; Axis Check'!$B$13,'Variables &amp; Axis Check'!$B$3)</f>
        <v>0</v>
      </c>
      <c r="AM11" s="12">
        <f t="shared" si="5"/>
        <v>0</v>
      </c>
    </row>
    <row r="12" spans="1:39" x14ac:dyDescent="0.3">
      <c r="A12" s="3">
        <f>'CSP5'!$A$176</f>
        <v>1550</v>
      </c>
      <c r="B12" s="12">
        <f t="shared" si="2"/>
        <v>0</v>
      </c>
      <c r="C12" s="4">
        <f>'CSP5'!C97+W12+W37+W62</f>
        <v>0</v>
      </c>
      <c r="D12" s="4">
        <f>'CSP5'!D97+X12+X37+X62</f>
        <v>1.4945649999999999</v>
      </c>
      <c r="E12" s="4">
        <f>'CSP5'!E97+Y12+Y37+Y62</f>
        <v>1.9701090000000001</v>
      </c>
      <c r="F12" s="4">
        <f>'CSP5'!F97+Z12+Z37+Z62</f>
        <v>1.9701090000000001</v>
      </c>
      <c r="G12" s="4">
        <f>'CSP5'!G97+AA12+AA37+AA62</f>
        <v>1.9701090000000001</v>
      </c>
      <c r="H12" s="4">
        <f>'CSP5'!H97+AB12+AB37+AB62</f>
        <v>1.9701090000000001</v>
      </c>
      <c r="I12" s="4">
        <f>'CSP5'!I97+AC12+AC37+AC62</f>
        <v>1.4945649999999999</v>
      </c>
      <c r="J12" s="4">
        <f>'CSP5'!J97+AD12+AD37+AD62</f>
        <v>0</v>
      </c>
      <c r="K12" s="4">
        <f>'CSP5'!K97+AE12+AE37+AE62</f>
        <v>0</v>
      </c>
      <c r="L12" s="4">
        <f>'CSP5'!L97+AF12+AF37+AF62</f>
        <v>0</v>
      </c>
      <c r="M12" s="4">
        <f>'CSP5'!M97+AG12+AG37+AG62</f>
        <v>0</v>
      </c>
      <c r="N12" s="4">
        <f>'CSP5'!N97+AH12+AH37+AH62</f>
        <v>0</v>
      </c>
      <c r="O12" s="4">
        <f>'CSP5'!O97+AI12+AI37+AI62</f>
        <v>0</v>
      </c>
      <c r="P12" s="4">
        <f>'CSP5'!P97+AJ12+AJ37+AJ62</f>
        <v>0</v>
      </c>
      <c r="Q12" s="4">
        <f>'CSP5'!Q97+AK12+AK37+AK62</f>
        <v>0</v>
      </c>
      <c r="R12" s="4">
        <f>'CSP5'!R97+AL12+AL37+AL62</f>
        <v>0</v>
      </c>
      <c r="S12" s="12">
        <f t="shared" si="3"/>
        <v>0</v>
      </c>
      <c r="U12" s="3">
        <f>'CSP5'!$A$176</f>
        <v>1550</v>
      </c>
      <c r="V12" s="12">
        <f t="shared" si="4"/>
        <v>0</v>
      </c>
      <c r="W12" s="4">
        <f>_xll.Interp2dTab(-1,0,'Internal Flash'!$B$88:$N$88,'Internal Flash'!$A$89:$A$103,'Internal Flash'!$B$89:$N$103,W$4,$U12)*_xll.Interp2dTab(-1,0,'Internal Flash'!$B$107:$K$107,'Internal Flash'!$A$108:$A$117,'Internal Flash'!$B$108:$K$117,'Variables &amp; Axis Check'!$B$13,'Variables &amp; Axis Check'!$B$3)</f>
        <v>0</v>
      </c>
      <c r="X12" s="4">
        <f>_xll.Interp2dTab(-1,0,'Internal Flash'!$B$88:$N$88,'Internal Flash'!$A$89:$A$103,'Internal Flash'!$B$89:$N$103,X$4,$U12)*_xll.Interp2dTab(-1,0,'Internal Flash'!$B$107:$K$107,'Internal Flash'!$A$108:$A$117,'Internal Flash'!$B$108:$K$117,'Variables &amp; Axis Check'!$B$13,'Variables &amp; Axis Check'!$B$3)</f>
        <v>0</v>
      </c>
      <c r="Y12" s="4">
        <f>_xll.Interp2dTab(-1,0,'Internal Flash'!$B$88:$N$88,'Internal Flash'!$A$89:$A$103,'Internal Flash'!$B$89:$N$103,Y$4,$U12)*_xll.Interp2dTab(-1,0,'Internal Flash'!$B$107:$K$107,'Internal Flash'!$A$108:$A$117,'Internal Flash'!$B$108:$K$117,'Variables &amp; Axis Check'!$B$13,'Variables &amp; Axis Check'!$B$3)</f>
        <v>0</v>
      </c>
      <c r="Z12" s="4">
        <f>_xll.Interp2dTab(-1,0,'Internal Flash'!$B$88:$N$88,'Internal Flash'!$A$89:$A$103,'Internal Flash'!$B$89:$N$103,Z$4,$U12)*_xll.Interp2dTab(-1,0,'Internal Flash'!$B$107:$K$107,'Internal Flash'!$A$108:$A$117,'Internal Flash'!$B$108:$K$117,'Variables &amp; Axis Check'!$B$13,'Variables &amp; Axis Check'!$B$3)</f>
        <v>0</v>
      </c>
      <c r="AA12" s="4">
        <f>_xll.Interp2dTab(-1,0,'Internal Flash'!$B$88:$N$88,'Internal Flash'!$A$89:$A$103,'Internal Flash'!$B$89:$N$103,AA$4,$U12)*_xll.Interp2dTab(-1,0,'Internal Flash'!$B$107:$K$107,'Internal Flash'!$A$108:$A$117,'Internal Flash'!$B$108:$K$117,'Variables &amp; Axis Check'!$B$13,'Variables &amp; Axis Check'!$B$3)</f>
        <v>0</v>
      </c>
      <c r="AB12" s="4">
        <f>_xll.Interp2dTab(-1,0,'Internal Flash'!$B$88:$N$88,'Internal Flash'!$A$89:$A$103,'Internal Flash'!$B$89:$N$103,AB$4,$U12)*_xll.Interp2dTab(-1,0,'Internal Flash'!$B$107:$K$107,'Internal Flash'!$A$108:$A$117,'Internal Flash'!$B$108:$K$117,'Variables &amp; Axis Check'!$B$13,'Variables &amp; Axis Check'!$B$3)</f>
        <v>0</v>
      </c>
      <c r="AC12" s="4">
        <f>_xll.Interp2dTab(-1,0,'Internal Flash'!$B$88:$N$88,'Internal Flash'!$A$89:$A$103,'Internal Flash'!$B$89:$N$103,AC$4,$U12)*_xll.Interp2dTab(-1,0,'Internal Flash'!$B$107:$K$107,'Internal Flash'!$A$108:$A$117,'Internal Flash'!$B$108:$K$117,'Variables &amp; Axis Check'!$B$13,'Variables &amp; Axis Check'!$B$3)</f>
        <v>0</v>
      </c>
      <c r="AD12" s="4">
        <f>_xll.Interp2dTab(-1,0,'Internal Flash'!$B$88:$N$88,'Internal Flash'!$A$89:$A$103,'Internal Flash'!$B$89:$N$103,AD$4,$U12)*_xll.Interp2dTab(-1,0,'Internal Flash'!$B$107:$K$107,'Internal Flash'!$A$108:$A$117,'Internal Flash'!$B$108:$K$117,'Variables &amp; Axis Check'!$B$13,'Variables &amp; Axis Check'!$B$3)</f>
        <v>0</v>
      </c>
      <c r="AE12" s="4">
        <f>_xll.Interp2dTab(-1,0,'Internal Flash'!$B$88:$N$88,'Internal Flash'!$A$89:$A$103,'Internal Flash'!$B$89:$N$103,AE$4,$U12)*_xll.Interp2dTab(-1,0,'Internal Flash'!$B$107:$K$107,'Internal Flash'!$A$108:$A$117,'Internal Flash'!$B$108:$K$117,'Variables &amp; Axis Check'!$B$13,'Variables &amp; Axis Check'!$B$3)</f>
        <v>0</v>
      </c>
      <c r="AF12" s="4">
        <f>_xll.Interp2dTab(-1,0,'Internal Flash'!$B$88:$N$88,'Internal Flash'!$A$89:$A$103,'Internal Flash'!$B$89:$N$103,AF$4,$U12)*_xll.Interp2dTab(-1,0,'Internal Flash'!$B$107:$K$107,'Internal Flash'!$A$108:$A$117,'Internal Flash'!$B$108:$K$117,'Variables &amp; Axis Check'!$B$13,'Variables &amp; Axis Check'!$B$3)</f>
        <v>0</v>
      </c>
      <c r="AG12" s="4">
        <f>_xll.Interp2dTab(-1,0,'Internal Flash'!$B$88:$N$88,'Internal Flash'!$A$89:$A$103,'Internal Flash'!$B$89:$N$103,AG$4,$U12)*_xll.Interp2dTab(-1,0,'Internal Flash'!$B$107:$K$107,'Internal Flash'!$A$108:$A$117,'Internal Flash'!$B$108:$K$117,'Variables &amp; Axis Check'!$B$13,'Variables &amp; Axis Check'!$B$3)</f>
        <v>0</v>
      </c>
      <c r="AH12" s="4">
        <f>_xll.Interp2dTab(-1,0,'Internal Flash'!$B$88:$N$88,'Internal Flash'!$A$89:$A$103,'Internal Flash'!$B$89:$N$103,AH$4,$U12)*_xll.Interp2dTab(-1,0,'Internal Flash'!$B$107:$K$107,'Internal Flash'!$A$108:$A$117,'Internal Flash'!$B$108:$K$117,'Variables &amp; Axis Check'!$B$13,'Variables &amp; Axis Check'!$B$3)</f>
        <v>0</v>
      </c>
      <c r="AI12" s="4">
        <f>_xll.Interp2dTab(-1,0,'Internal Flash'!$B$88:$N$88,'Internal Flash'!$A$89:$A$103,'Internal Flash'!$B$89:$N$103,AI$4,$U12)*_xll.Interp2dTab(-1,0,'Internal Flash'!$B$107:$K$107,'Internal Flash'!$A$108:$A$117,'Internal Flash'!$B$108:$K$117,'Variables &amp; Axis Check'!$B$13,'Variables &amp; Axis Check'!$B$3)</f>
        <v>0</v>
      </c>
      <c r="AJ12" s="4">
        <f>_xll.Interp2dTab(-1,0,'Internal Flash'!$B$88:$N$88,'Internal Flash'!$A$89:$A$103,'Internal Flash'!$B$89:$N$103,AJ$4,$U12)*_xll.Interp2dTab(-1,0,'Internal Flash'!$B$107:$K$107,'Internal Flash'!$A$108:$A$117,'Internal Flash'!$B$108:$K$117,'Variables &amp; Axis Check'!$B$13,'Variables &amp; Axis Check'!$B$3)</f>
        <v>0</v>
      </c>
      <c r="AK12" s="4">
        <f>_xll.Interp2dTab(-1,0,'Internal Flash'!$B$88:$N$88,'Internal Flash'!$A$89:$A$103,'Internal Flash'!$B$89:$N$103,AK$4,$U12)*_xll.Interp2dTab(-1,0,'Internal Flash'!$B$107:$K$107,'Internal Flash'!$A$108:$A$117,'Internal Flash'!$B$108:$K$117,'Variables &amp; Axis Check'!$B$13,'Variables &amp; Axis Check'!$B$3)</f>
        <v>0</v>
      </c>
      <c r="AL12" s="4">
        <f>_xll.Interp2dTab(-1,0,'Internal Flash'!$B$88:$N$88,'Internal Flash'!$A$89:$A$103,'Internal Flash'!$B$89:$N$103,AL$4,$U12)*_xll.Interp2dTab(-1,0,'Internal Flash'!$B$107:$K$107,'Internal Flash'!$A$108:$A$117,'Internal Flash'!$B$108:$K$117,'Variables &amp; Axis Check'!$B$13,'Variables &amp; Axis Check'!$B$3)</f>
        <v>0</v>
      </c>
      <c r="AM12" s="12">
        <f t="shared" si="5"/>
        <v>0</v>
      </c>
    </row>
    <row r="13" spans="1:39" x14ac:dyDescent="0.3">
      <c r="A13" s="3">
        <f>'CSP5'!$A$177</f>
        <v>1700</v>
      </c>
      <c r="B13" s="12">
        <f t="shared" si="2"/>
        <v>0</v>
      </c>
      <c r="C13" s="4">
        <f>'CSP5'!C98+W13+W38+W63</f>
        <v>0</v>
      </c>
      <c r="D13" s="4">
        <f>'CSP5'!D98+X13+X38+X63</f>
        <v>1.4945649999999999</v>
      </c>
      <c r="E13" s="4">
        <f>'CSP5'!E98+Y13+Y38+Y63</f>
        <v>1.9701090000000001</v>
      </c>
      <c r="F13" s="4">
        <f>'CSP5'!F98+Z13+Z38+Z63</f>
        <v>1.9701090000000001</v>
      </c>
      <c r="G13" s="4">
        <f>'CSP5'!G98+AA13+AA38+AA63</f>
        <v>1.9701090000000001</v>
      </c>
      <c r="H13" s="4">
        <f>'CSP5'!H98+AB13+AB38+AB63</f>
        <v>1.9701090000000001</v>
      </c>
      <c r="I13" s="4">
        <f>'CSP5'!I98+AC13+AC38+AC63</f>
        <v>1.4945649999999999</v>
      </c>
      <c r="J13" s="4">
        <f>'CSP5'!J98+AD13+AD38+AD63</f>
        <v>0</v>
      </c>
      <c r="K13" s="4">
        <f>'CSP5'!K98+AE13+AE38+AE63</f>
        <v>0</v>
      </c>
      <c r="L13" s="4">
        <f>'CSP5'!L98+AF13+AF38+AF63</f>
        <v>0</v>
      </c>
      <c r="M13" s="4">
        <f>'CSP5'!M98+AG13+AG38+AG63</f>
        <v>0</v>
      </c>
      <c r="N13" s="4">
        <f>'CSP5'!N98+AH13+AH38+AH63</f>
        <v>0</v>
      </c>
      <c r="O13" s="4">
        <f>'CSP5'!O98+AI13+AI38+AI63</f>
        <v>0</v>
      </c>
      <c r="P13" s="4">
        <f>'CSP5'!P98+AJ13+AJ38+AJ63</f>
        <v>0</v>
      </c>
      <c r="Q13" s="4">
        <f>'CSP5'!Q98+AK13+AK38+AK63</f>
        <v>0</v>
      </c>
      <c r="R13" s="4">
        <f>'CSP5'!R98+AL13+AL38+AL63</f>
        <v>0</v>
      </c>
      <c r="S13" s="12">
        <f t="shared" si="3"/>
        <v>0</v>
      </c>
      <c r="U13" s="3">
        <f>'CSP5'!$A$177</f>
        <v>1700</v>
      </c>
      <c r="V13" s="12">
        <f t="shared" si="4"/>
        <v>0</v>
      </c>
      <c r="W13" s="4">
        <f>_xll.Interp2dTab(-1,0,'Internal Flash'!$B$88:$N$88,'Internal Flash'!$A$89:$A$103,'Internal Flash'!$B$89:$N$103,W$4,$U13)*_xll.Interp2dTab(-1,0,'Internal Flash'!$B$107:$K$107,'Internal Flash'!$A$108:$A$117,'Internal Flash'!$B$108:$K$117,'Variables &amp; Axis Check'!$B$13,'Variables &amp; Axis Check'!$B$3)</f>
        <v>0</v>
      </c>
      <c r="X13" s="4">
        <f>_xll.Interp2dTab(-1,0,'Internal Flash'!$B$88:$N$88,'Internal Flash'!$A$89:$A$103,'Internal Flash'!$B$89:$N$103,X$4,$U13)*_xll.Interp2dTab(-1,0,'Internal Flash'!$B$107:$K$107,'Internal Flash'!$A$108:$A$117,'Internal Flash'!$B$108:$K$117,'Variables &amp; Axis Check'!$B$13,'Variables &amp; Axis Check'!$B$3)</f>
        <v>0</v>
      </c>
      <c r="Y13" s="4">
        <f>_xll.Interp2dTab(-1,0,'Internal Flash'!$B$88:$N$88,'Internal Flash'!$A$89:$A$103,'Internal Flash'!$B$89:$N$103,Y$4,$U13)*_xll.Interp2dTab(-1,0,'Internal Flash'!$B$107:$K$107,'Internal Flash'!$A$108:$A$117,'Internal Flash'!$B$108:$K$117,'Variables &amp; Axis Check'!$B$13,'Variables &amp; Axis Check'!$B$3)</f>
        <v>0</v>
      </c>
      <c r="Z13" s="4">
        <f>_xll.Interp2dTab(-1,0,'Internal Flash'!$B$88:$N$88,'Internal Flash'!$A$89:$A$103,'Internal Flash'!$B$89:$N$103,Z$4,$U13)*_xll.Interp2dTab(-1,0,'Internal Flash'!$B$107:$K$107,'Internal Flash'!$A$108:$A$117,'Internal Flash'!$B$108:$K$117,'Variables &amp; Axis Check'!$B$13,'Variables &amp; Axis Check'!$B$3)</f>
        <v>0</v>
      </c>
      <c r="AA13" s="4">
        <f>_xll.Interp2dTab(-1,0,'Internal Flash'!$B$88:$N$88,'Internal Flash'!$A$89:$A$103,'Internal Flash'!$B$89:$N$103,AA$4,$U13)*_xll.Interp2dTab(-1,0,'Internal Flash'!$B$107:$K$107,'Internal Flash'!$A$108:$A$117,'Internal Flash'!$B$108:$K$117,'Variables &amp; Axis Check'!$B$13,'Variables &amp; Axis Check'!$B$3)</f>
        <v>0</v>
      </c>
      <c r="AB13" s="4">
        <f>_xll.Interp2dTab(-1,0,'Internal Flash'!$B$88:$N$88,'Internal Flash'!$A$89:$A$103,'Internal Flash'!$B$89:$N$103,AB$4,$U13)*_xll.Interp2dTab(-1,0,'Internal Flash'!$B$107:$K$107,'Internal Flash'!$A$108:$A$117,'Internal Flash'!$B$108:$K$117,'Variables &amp; Axis Check'!$B$13,'Variables &amp; Axis Check'!$B$3)</f>
        <v>0</v>
      </c>
      <c r="AC13" s="4">
        <f>_xll.Interp2dTab(-1,0,'Internal Flash'!$B$88:$N$88,'Internal Flash'!$A$89:$A$103,'Internal Flash'!$B$89:$N$103,AC$4,$U13)*_xll.Interp2dTab(-1,0,'Internal Flash'!$B$107:$K$107,'Internal Flash'!$A$108:$A$117,'Internal Flash'!$B$108:$K$117,'Variables &amp; Axis Check'!$B$13,'Variables &amp; Axis Check'!$B$3)</f>
        <v>0</v>
      </c>
      <c r="AD13" s="4">
        <f>_xll.Interp2dTab(-1,0,'Internal Flash'!$B$88:$N$88,'Internal Flash'!$A$89:$A$103,'Internal Flash'!$B$89:$N$103,AD$4,$U13)*_xll.Interp2dTab(-1,0,'Internal Flash'!$B$107:$K$107,'Internal Flash'!$A$108:$A$117,'Internal Flash'!$B$108:$K$117,'Variables &amp; Axis Check'!$B$13,'Variables &amp; Axis Check'!$B$3)</f>
        <v>0</v>
      </c>
      <c r="AE13" s="4">
        <f>_xll.Interp2dTab(-1,0,'Internal Flash'!$B$88:$N$88,'Internal Flash'!$A$89:$A$103,'Internal Flash'!$B$89:$N$103,AE$4,$U13)*_xll.Interp2dTab(-1,0,'Internal Flash'!$B$107:$K$107,'Internal Flash'!$A$108:$A$117,'Internal Flash'!$B$108:$K$117,'Variables &amp; Axis Check'!$B$13,'Variables &amp; Axis Check'!$B$3)</f>
        <v>0</v>
      </c>
      <c r="AF13" s="4">
        <f>_xll.Interp2dTab(-1,0,'Internal Flash'!$B$88:$N$88,'Internal Flash'!$A$89:$A$103,'Internal Flash'!$B$89:$N$103,AF$4,$U13)*_xll.Interp2dTab(-1,0,'Internal Flash'!$B$107:$K$107,'Internal Flash'!$A$108:$A$117,'Internal Flash'!$B$108:$K$117,'Variables &amp; Axis Check'!$B$13,'Variables &amp; Axis Check'!$B$3)</f>
        <v>0</v>
      </c>
      <c r="AG13" s="4">
        <f>_xll.Interp2dTab(-1,0,'Internal Flash'!$B$88:$N$88,'Internal Flash'!$A$89:$A$103,'Internal Flash'!$B$89:$N$103,AG$4,$U13)*_xll.Interp2dTab(-1,0,'Internal Flash'!$B$107:$K$107,'Internal Flash'!$A$108:$A$117,'Internal Flash'!$B$108:$K$117,'Variables &amp; Axis Check'!$B$13,'Variables &amp; Axis Check'!$B$3)</f>
        <v>0</v>
      </c>
      <c r="AH13" s="4">
        <f>_xll.Interp2dTab(-1,0,'Internal Flash'!$B$88:$N$88,'Internal Flash'!$A$89:$A$103,'Internal Flash'!$B$89:$N$103,AH$4,$U13)*_xll.Interp2dTab(-1,0,'Internal Flash'!$B$107:$K$107,'Internal Flash'!$A$108:$A$117,'Internal Flash'!$B$108:$K$117,'Variables &amp; Axis Check'!$B$13,'Variables &amp; Axis Check'!$B$3)</f>
        <v>0</v>
      </c>
      <c r="AI13" s="4">
        <f>_xll.Interp2dTab(-1,0,'Internal Flash'!$B$88:$N$88,'Internal Flash'!$A$89:$A$103,'Internal Flash'!$B$89:$N$103,AI$4,$U13)*_xll.Interp2dTab(-1,0,'Internal Flash'!$B$107:$K$107,'Internal Flash'!$A$108:$A$117,'Internal Flash'!$B$108:$K$117,'Variables &amp; Axis Check'!$B$13,'Variables &amp; Axis Check'!$B$3)</f>
        <v>0</v>
      </c>
      <c r="AJ13" s="4">
        <f>_xll.Interp2dTab(-1,0,'Internal Flash'!$B$88:$N$88,'Internal Flash'!$A$89:$A$103,'Internal Flash'!$B$89:$N$103,AJ$4,$U13)*_xll.Interp2dTab(-1,0,'Internal Flash'!$B$107:$K$107,'Internal Flash'!$A$108:$A$117,'Internal Flash'!$B$108:$K$117,'Variables &amp; Axis Check'!$B$13,'Variables &amp; Axis Check'!$B$3)</f>
        <v>0</v>
      </c>
      <c r="AK13" s="4">
        <f>_xll.Interp2dTab(-1,0,'Internal Flash'!$B$88:$N$88,'Internal Flash'!$A$89:$A$103,'Internal Flash'!$B$89:$N$103,AK$4,$U13)*_xll.Interp2dTab(-1,0,'Internal Flash'!$B$107:$K$107,'Internal Flash'!$A$108:$A$117,'Internal Flash'!$B$108:$K$117,'Variables &amp; Axis Check'!$B$13,'Variables &amp; Axis Check'!$B$3)</f>
        <v>0</v>
      </c>
      <c r="AL13" s="4">
        <f>_xll.Interp2dTab(-1,0,'Internal Flash'!$B$88:$N$88,'Internal Flash'!$A$89:$A$103,'Internal Flash'!$B$89:$N$103,AL$4,$U13)*_xll.Interp2dTab(-1,0,'Internal Flash'!$B$107:$K$107,'Internal Flash'!$A$108:$A$117,'Internal Flash'!$B$108:$K$117,'Variables &amp; Axis Check'!$B$13,'Variables &amp; Axis Check'!$B$3)</f>
        <v>0</v>
      </c>
      <c r="AM13" s="12">
        <f t="shared" si="5"/>
        <v>0</v>
      </c>
    </row>
    <row r="14" spans="1:39" x14ac:dyDescent="0.3">
      <c r="A14" s="3">
        <f>'CSP5'!$A$178</f>
        <v>1800</v>
      </c>
      <c r="B14" s="12">
        <f t="shared" si="2"/>
        <v>0</v>
      </c>
      <c r="C14" s="4">
        <f>'CSP5'!C99+W14+W39+W64</f>
        <v>0</v>
      </c>
      <c r="D14" s="4">
        <f>'CSP5'!D99+X14+X39+X64</f>
        <v>1.4945649999999999</v>
      </c>
      <c r="E14" s="4">
        <f>'CSP5'!E99+Y14+Y39+Y64</f>
        <v>1.9701090000000001</v>
      </c>
      <c r="F14" s="4">
        <f>'CSP5'!F99+Z14+Z39+Z64</f>
        <v>1.9701090000000001</v>
      </c>
      <c r="G14" s="4">
        <f>'CSP5'!G99+AA14+AA39+AA64</f>
        <v>1.9701090000000001</v>
      </c>
      <c r="H14" s="4">
        <f>'CSP5'!H99+AB14+AB39+AB64</f>
        <v>1.9701090000000001</v>
      </c>
      <c r="I14" s="4">
        <f>'CSP5'!I99+AC14+AC39+AC64</f>
        <v>1.4945649999999999</v>
      </c>
      <c r="J14" s="4">
        <f>'CSP5'!J99+AD14+AD39+AD64</f>
        <v>0</v>
      </c>
      <c r="K14" s="4">
        <f>'CSP5'!K99+AE14+AE39+AE64</f>
        <v>0</v>
      </c>
      <c r="L14" s="4">
        <f>'CSP5'!L99+AF14+AF39+AF64</f>
        <v>0</v>
      </c>
      <c r="M14" s="4">
        <f>'CSP5'!M99+AG14+AG39+AG64</f>
        <v>0</v>
      </c>
      <c r="N14" s="4">
        <f>'CSP5'!N99+AH14+AH39+AH64</f>
        <v>0</v>
      </c>
      <c r="O14" s="4">
        <f>'CSP5'!O99+AI14+AI39+AI64</f>
        <v>0</v>
      </c>
      <c r="P14" s="4">
        <f>'CSP5'!P99+AJ14+AJ39+AJ64</f>
        <v>0</v>
      </c>
      <c r="Q14" s="4">
        <f>'CSP5'!Q99+AK14+AK39+AK64</f>
        <v>0</v>
      </c>
      <c r="R14" s="4">
        <f>'CSP5'!R99+AL14+AL39+AL64</f>
        <v>0</v>
      </c>
      <c r="S14" s="12">
        <f t="shared" si="3"/>
        <v>0</v>
      </c>
      <c r="U14" s="3">
        <f>'CSP5'!$A$178</f>
        <v>1800</v>
      </c>
      <c r="V14" s="12">
        <f t="shared" si="4"/>
        <v>0</v>
      </c>
      <c r="W14" s="4">
        <f>_xll.Interp2dTab(-1,0,'Internal Flash'!$B$88:$N$88,'Internal Flash'!$A$89:$A$103,'Internal Flash'!$B$89:$N$103,W$4,$U14)*_xll.Interp2dTab(-1,0,'Internal Flash'!$B$107:$K$107,'Internal Flash'!$A$108:$A$117,'Internal Flash'!$B$108:$K$117,'Variables &amp; Axis Check'!$B$13,'Variables &amp; Axis Check'!$B$3)</f>
        <v>0</v>
      </c>
      <c r="X14" s="4">
        <f>_xll.Interp2dTab(-1,0,'Internal Flash'!$B$88:$N$88,'Internal Flash'!$A$89:$A$103,'Internal Flash'!$B$89:$N$103,X$4,$U14)*_xll.Interp2dTab(-1,0,'Internal Flash'!$B$107:$K$107,'Internal Flash'!$A$108:$A$117,'Internal Flash'!$B$108:$K$117,'Variables &amp; Axis Check'!$B$13,'Variables &amp; Axis Check'!$B$3)</f>
        <v>0</v>
      </c>
      <c r="Y14" s="4">
        <f>_xll.Interp2dTab(-1,0,'Internal Flash'!$B$88:$N$88,'Internal Flash'!$A$89:$A$103,'Internal Flash'!$B$89:$N$103,Y$4,$U14)*_xll.Interp2dTab(-1,0,'Internal Flash'!$B$107:$K$107,'Internal Flash'!$A$108:$A$117,'Internal Flash'!$B$108:$K$117,'Variables &amp; Axis Check'!$B$13,'Variables &amp; Axis Check'!$B$3)</f>
        <v>0</v>
      </c>
      <c r="Z14" s="4">
        <f>_xll.Interp2dTab(-1,0,'Internal Flash'!$B$88:$N$88,'Internal Flash'!$A$89:$A$103,'Internal Flash'!$B$89:$N$103,Z$4,$U14)*_xll.Interp2dTab(-1,0,'Internal Flash'!$B$107:$K$107,'Internal Flash'!$A$108:$A$117,'Internal Flash'!$B$108:$K$117,'Variables &amp; Axis Check'!$B$13,'Variables &amp; Axis Check'!$B$3)</f>
        <v>0</v>
      </c>
      <c r="AA14" s="4">
        <f>_xll.Interp2dTab(-1,0,'Internal Flash'!$B$88:$N$88,'Internal Flash'!$A$89:$A$103,'Internal Flash'!$B$89:$N$103,AA$4,$U14)*_xll.Interp2dTab(-1,0,'Internal Flash'!$B$107:$K$107,'Internal Flash'!$A$108:$A$117,'Internal Flash'!$B$108:$K$117,'Variables &amp; Axis Check'!$B$13,'Variables &amp; Axis Check'!$B$3)</f>
        <v>0</v>
      </c>
      <c r="AB14" s="4">
        <f>_xll.Interp2dTab(-1,0,'Internal Flash'!$B$88:$N$88,'Internal Flash'!$A$89:$A$103,'Internal Flash'!$B$89:$N$103,AB$4,$U14)*_xll.Interp2dTab(-1,0,'Internal Flash'!$B$107:$K$107,'Internal Flash'!$A$108:$A$117,'Internal Flash'!$B$108:$K$117,'Variables &amp; Axis Check'!$B$13,'Variables &amp; Axis Check'!$B$3)</f>
        <v>0</v>
      </c>
      <c r="AC14" s="4">
        <f>_xll.Interp2dTab(-1,0,'Internal Flash'!$B$88:$N$88,'Internal Flash'!$A$89:$A$103,'Internal Flash'!$B$89:$N$103,AC$4,$U14)*_xll.Interp2dTab(-1,0,'Internal Flash'!$B$107:$K$107,'Internal Flash'!$A$108:$A$117,'Internal Flash'!$B$108:$K$117,'Variables &amp; Axis Check'!$B$13,'Variables &amp; Axis Check'!$B$3)</f>
        <v>0</v>
      </c>
      <c r="AD14" s="4">
        <f>_xll.Interp2dTab(-1,0,'Internal Flash'!$B$88:$N$88,'Internal Flash'!$A$89:$A$103,'Internal Flash'!$B$89:$N$103,AD$4,$U14)*_xll.Interp2dTab(-1,0,'Internal Flash'!$B$107:$K$107,'Internal Flash'!$A$108:$A$117,'Internal Flash'!$B$108:$K$117,'Variables &amp; Axis Check'!$B$13,'Variables &amp; Axis Check'!$B$3)</f>
        <v>0</v>
      </c>
      <c r="AE14" s="4">
        <f>_xll.Interp2dTab(-1,0,'Internal Flash'!$B$88:$N$88,'Internal Flash'!$A$89:$A$103,'Internal Flash'!$B$89:$N$103,AE$4,$U14)*_xll.Interp2dTab(-1,0,'Internal Flash'!$B$107:$K$107,'Internal Flash'!$A$108:$A$117,'Internal Flash'!$B$108:$K$117,'Variables &amp; Axis Check'!$B$13,'Variables &amp; Axis Check'!$B$3)</f>
        <v>0</v>
      </c>
      <c r="AF14" s="4">
        <f>_xll.Interp2dTab(-1,0,'Internal Flash'!$B$88:$N$88,'Internal Flash'!$A$89:$A$103,'Internal Flash'!$B$89:$N$103,AF$4,$U14)*_xll.Interp2dTab(-1,0,'Internal Flash'!$B$107:$K$107,'Internal Flash'!$A$108:$A$117,'Internal Flash'!$B$108:$K$117,'Variables &amp; Axis Check'!$B$13,'Variables &amp; Axis Check'!$B$3)</f>
        <v>0</v>
      </c>
      <c r="AG14" s="4">
        <f>_xll.Interp2dTab(-1,0,'Internal Flash'!$B$88:$N$88,'Internal Flash'!$A$89:$A$103,'Internal Flash'!$B$89:$N$103,AG$4,$U14)*_xll.Interp2dTab(-1,0,'Internal Flash'!$B$107:$K$107,'Internal Flash'!$A$108:$A$117,'Internal Flash'!$B$108:$K$117,'Variables &amp; Axis Check'!$B$13,'Variables &amp; Axis Check'!$B$3)</f>
        <v>0</v>
      </c>
      <c r="AH14" s="4">
        <f>_xll.Interp2dTab(-1,0,'Internal Flash'!$B$88:$N$88,'Internal Flash'!$A$89:$A$103,'Internal Flash'!$B$89:$N$103,AH$4,$U14)*_xll.Interp2dTab(-1,0,'Internal Flash'!$B$107:$K$107,'Internal Flash'!$A$108:$A$117,'Internal Flash'!$B$108:$K$117,'Variables &amp; Axis Check'!$B$13,'Variables &amp; Axis Check'!$B$3)</f>
        <v>0</v>
      </c>
      <c r="AI14" s="4">
        <f>_xll.Interp2dTab(-1,0,'Internal Flash'!$B$88:$N$88,'Internal Flash'!$A$89:$A$103,'Internal Flash'!$B$89:$N$103,AI$4,$U14)*_xll.Interp2dTab(-1,0,'Internal Flash'!$B$107:$K$107,'Internal Flash'!$A$108:$A$117,'Internal Flash'!$B$108:$K$117,'Variables &amp; Axis Check'!$B$13,'Variables &amp; Axis Check'!$B$3)</f>
        <v>0</v>
      </c>
      <c r="AJ14" s="4">
        <f>_xll.Interp2dTab(-1,0,'Internal Flash'!$B$88:$N$88,'Internal Flash'!$A$89:$A$103,'Internal Flash'!$B$89:$N$103,AJ$4,$U14)*_xll.Interp2dTab(-1,0,'Internal Flash'!$B$107:$K$107,'Internal Flash'!$A$108:$A$117,'Internal Flash'!$B$108:$K$117,'Variables &amp; Axis Check'!$B$13,'Variables &amp; Axis Check'!$B$3)</f>
        <v>0</v>
      </c>
      <c r="AK14" s="4">
        <f>_xll.Interp2dTab(-1,0,'Internal Flash'!$B$88:$N$88,'Internal Flash'!$A$89:$A$103,'Internal Flash'!$B$89:$N$103,AK$4,$U14)*_xll.Interp2dTab(-1,0,'Internal Flash'!$B$107:$K$107,'Internal Flash'!$A$108:$A$117,'Internal Flash'!$B$108:$K$117,'Variables &amp; Axis Check'!$B$13,'Variables &amp; Axis Check'!$B$3)</f>
        <v>0</v>
      </c>
      <c r="AL14" s="4">
        <f>_xll.Interp2dTab(-1,0,'Internal Flash'!$B$88:$N$88,'Internal Flash'!$A$89:$A$103,'Internal Flash'!$B$89:$N$103,AL$4,$U14)*_xll.Interp2dTab(-1,0,'Internal Flash'!$B$107:$K$107,'Internal Flash'!$A$108:$A$117,'Internal Flash'!$B$108:$K$117,'Variables &amp; Axis Check'!$B$13,'Variables &amp; Axis Check'!$B$3)</f>
        <v>0</v>
      </c>
      <c r="AM14" s="12">
        <f t="shared" si="5"/>
        <v>0</v>
      </c>
    </row>
    <row r="15" spans="1:39" x14ac:dyDescent="0.3">
      <c r="A15" s="3">
        <f>'CSP5'!$A$179</f>
        <v>2000</v>
      </c>
      <c r="B15" s="12">
        <f t="shared" si="2"/>
        <v>0</v>
      </c>
      <c r="C15" s="4">
        <f>'CSP5'!C100+W15+W40+W65</f>
        <v>0</v>
      </c>
      <c r="D15" s="4">
        <f>'CSP5'!D100+X15+X40+X65</f>
        <v>1.4945649999999999</v>
      </c>
      <c r="E15" s="4">
        <f>'CSP5'!E100+Y15+Y40+Y65</f>
        <v>1.9701090000000001</v>
      </c>
      <c r="F15" s="4">
        <f>'CSP5'!F100+Z15+Z40+Z65</f>
        <v>1.9701090000000001</v>
      </c>
      <c r="G15" s="4">
        <f>'CSP5'!G100+AA15+AA40+AA65</f>
        <v>1.9701090000000001</v>
      </c>
      <c r="H15" s="4">
        <f>'CSP5'!H100+AB15+AB40+AB65</f>
        <v>1.9701090000000001</v>
      </c>
      <c r="I15" s="4">
        <f>'CSP5'!I100+AC15+AC40+AC65</f>
        <v>0</v>
      </c>
      <c r="J15" s="4">
        <f>'CSP5'!J100+AD15+AD40+AD65</f>
        <v>0</v>
      </c>
      <c r="K15" s="4">
        <f>'CSP5'!K100+AE15+AE40+AE65</f>
        <v>0</v>
      </c>
      <c r="L15" s="4">
        <f>'CSP5'!L100+AF15+AF40+AF65</f>
        <v>0</v>
      </c>
      <c r="M15" s="4">
        <f>'CSP5'!M100+AG15+AG40+AG65</f>
        <v>0</v>
      </c>
      <c r="N15" s="4">
        <f>'CSP5'!N100+AH15+AH40+AH65</f>
        <v>0</v>
      </c>
      <c r="O15" s="4">
        <f>'CSP5'!O100+AI15+AI40+AI65</f>
        <v>0</v>
      </c>
      <c r="P15" s="4">
        <f>'CSP5'!P100+AJ15+AJ40+AJ65</f>
        <v>0</v>
      </c>
      <c r="Q15" s="4">
        <f>'CSP5'!Q100+AK15+AK40+AK65</f>
        <v>0</v>
      </c>
      <c r="R15" s="4">
        <f>'CSP5'!R100+AL15+AL40+AL65</f>
        <v>0</v>
      </c>
      <c r="S15" s="12">
        <f t="shared" si="3"/>
        <v>0</v>
      </c>
      <c r="U15" s="3">
        <f>'CSP5'!$A$179</f>
        <v>2000</v>
      </c>
      <c r="V15" s="12">
        <f t="shared" si="4"/>
        <v>0</v>
      </c>
      <c r="W15" s="4">
        <f>_xll.Interp2dTab(-1,0,'Internal Flash'!$B$88:$N$88,'Internal Flash'!$A$89:$A$103,'Internal Flash'!$B$89:$N$103,W$4,$U15)*_xll.Interp2dTab(-1,0,'Internal Flash'!$B$107:$K$107,'Internal Flash'!$A$108:$A$117,'Internal Flash'!$B$108:$K$117,'Variables &amp; Axis Check'!$B$13,'Variables &amp; Axis Check'!$B$3)</f>
        <v>0</v>
      </c>
      <c r="X15" s="4">
        <f>_xll.Interp2dTab(-1,0,'Internal Flash'!$B$88:$N$88,'Internal Flash'!$A$89:$A$103,'Internal Flash'!$B$89:$N$103,X$4,$U15)*_xll.Interp2dTab(-1,0,'Internal Flash'!$B$107:$K$107,'Internal Flash'!$A$108:$A$117,'Internal Flash'!$B$108:$K$117,'Variables &amp; Axis Check'!$B$13,'Variables &amp; Axis Check'!$B$3)</f>
        <v>0</v>
      </c>
      <c r="Y15" s="4">
        <f>_xll.Interp2dTab(-1,0,'Internal Flash'!$B$88:$N$88,'Internal Flash'!$A$89:$A$103,'Internal Flash'!$B$89:$N$103,Y$4,$U15)*_xll.Interp2dTab(-1,0,'Internal Flash'!$B$107:$K$107,'Internal Flash'!$A$108:$A$117,'Internal Flash'!$B$108:$K$117,'Variables &amp; Axis Check'!$B$13,'Variables &amp; Axis Check'!$B$3)</f>
        <v>0</v>
      </c>
      <c r="Z15" s="4">
        <f>_xll.Interp2dTab(-1,0,'Internal Flash'!$B$88:$N$88,'Internal Flash'!$A$89:$A$103,'Internal Flash'!$B$89:$N$103,Z$4,$U15)*_xll.Interp2dTab(-1,0,'Internal Flash'!$B$107:$K$107,'Internal Flash'!$A$108:$A$117,'Internal Flash'!$B$108:$K$117,'Variables &amp; Axis Check'!$B$13,'Variables &amp; Axis Check'!$B$3)</f>
        <v>0</v>
      </c>
      <c r="AA15" s="4">
        <f>_xll.Interp2dTab(-1,0,'Internal Flash'!$B$88:$N$88,'Internal Flash'!$A$89:$A$103,'Internal Flash'!$B$89:$N$103,AA$4,$U15)*_xll.Interp2dTab(-1,0,'Internal Flash'!$B$107:$K$107,'Internal Flash'!$A$108:$A$117,'Internal Flash'!$B$108:$K$117,'Variables &amp; Axis Check'!$B$13,'Variables &amp; Axis Check'!$B$3)</f>
        <v>0</v>
      </c>
      <c r="AB15" s="4">
        <f>_xll.Interp2dTab(-1,0,'Internal Flash'!$B$88:$N$88,'Internal Flash'!$A$89:$A$103,'Internal Flash'!$B$89:$N$103,AB$4,$U15)*_xll.Interp2dTab(-1,0,'Internal Flash'!$B$107:$K$107,'Internal Flash'!$A$108:$A$117,'Internal Flash'!$B$108:$K$117,'Variables &amp; Axis Check'!$B$13,'Variables &amp; Axis Check'!$B$3)</f>
        <v>0</v>
      </c>
      <c r="AC15" s="4">
        <f>_xll.Interp2dTab(-1,0,'Internal Flash'!$B$88:$N$88,'Internal Flash'!$A$89:$A$103,'Internal Flash'!$B$89:$N$103,AC$4,$U15)*_xll.Interp2dTab(-1,0,'Internal Flash'!$B$107:$K$107,'Internal Flash'!$A$108:$A$117,'Internal Flash'!$B$108:$K$117,'Variables &amp; Axis Check'!$B$13,'Variables &amp; Axis Check'!$B$3)</f>
        <v>0</v>
      </c>
      <c r="AD15" s="4">
        <f>_xll.Interp2dTab(-1,0,'Internal Flash'!$B$88:$N$88,'Internal Flash'!$A$89:$A$103,'Internal Flash'!$B$89:$N$103,AD$4,$U15)*_xll.Interp2dTab(-1,0,'Internal Flash'!$B$107:$K$107,'Internal Flash'!$A$108:$A$117,'Internal Flash'!$B$108:$K$117,'Variables &amp; Axis Check'!$B$13,'Variables &amp; Axis Check'!$B$3)</f>
        <v>0</v>
      </c>
      <c r="AE15" s="4">
        <f>_xll.Interp2dTab(-1,0,'Internal Flash'!$B$88:$N$88,'Internal Flash'!$A$89:$A$103,'Internal Flash'!$B$89:$N$103,AE$4,$U15)*_xll.Interp2dTab(-1,0,'Internal Flash'!$B$107:$K$107,'Internal Flash'!$A$108:$A$117,'Internal Flash'!$B$108:$K$117,'Variables &amp; Axis Check'!$B$13,'Variables &amp; Axis Check'!$B$3)</f>
        <v>0</v>
      </c>
      <c r="AF15" s="4">
        <f>_xll.Interp2dTab(-1,0,'Internal Flash'!$B$88:$N$88,'Internal Flash'!$A$89:$A$103,'Internal Flash'!$B$89:$N$103,AF$4,$U15)*_xll.Interp2dTab(-1,0,'Internal Flash'!$B$107:$K$107,'Internal Flash'!$A$108:$A$117,'Internal Flash'!$B$108:$K$117,'Variables &amp; Axis Check'!$B$13,'Variables &amp; Axis Check'!$B$3)</f>
        <v>0</v>
      </c>
      <c r="AG15" s="4">
        <f>_xll.Interp2dTab(-1,0,'Internal Flash'!$B$88:$N$88,'Internal Flash'!$A$89:$A$103,'Internal Flash'!$B$89:$N$103,AG$4,$U15)*_xll.Interp2dTab(-1,0,'Internal Flash'!$B$107:$K$107,'Internal Flash'!$A$108:$A$117,'Internal Flash'!$B$108:$K$117,'Variables &amp; Axis Check'!$B$13,'Variables &amp; Axis Check'!$B$3)</f>
        <v>0</v>
      </c>
      <c r="AH15" s="4">
        <f>_xll.Interp2dTab(-1,0,'Internal Flash'!$B$88:$N$88,'Internal Flash'!$A$89:$A$103,'Internal Flash'!$B$89:$N$103,AH$4,$U15)*_xll.Interp2dTab(-1,0,'Internal Flash'!$B$107:$K$107,'Internal Flash'!$A$108:$A$117,'Internal Flash'!$B$108:$K$117,'Variables &amp; Axis Check'!$B$13,'Variables &amp; Axis Check'!$B$3)</f>
        <v>0</v>
      </c>
      <c r="AI15" s="4">
        <f>_xll.Interp2dTab(-1,0,'Internal Flash'!$B$88:$N$88,'Internal Flash'!$A$89:$A$103,'Internal Flash'!$B$89:$N$103,AI$4,$U15)*_xll.Interp2dTab(-1,0,'Internal Flash'!$B$107:$K$107,'Internal Flash'!$A$108:$A$117,'Internal Flash'!$B$108:$K$117,'Variables &amp; Axis Check'!$B$13,'Variables &amp; Axis Check'!$B$3)</f>
        <v>0</v>
      </c>
      <c r="AJ15" s="4">
        <f>_xll.Interp2dTab(-1,0,'Internal Flash'!$B$88:$N$88,'Internal Flash'!$A$89:$A$103,'Internal Flash'!$B$89:$N$103,AJ$4,$U15)*_xll.Interp2dTab(-1,0,'Internal Flash'!$B$107:$K$107,'Internal Flash'!$A$108:$A$117,'Internal Flash'!$B$108:$K$117,'Variables &amp; Axis Check'!$B$13,'Variables &amp; Axis Check'!$B$3)</f>
        <v>0</v>
      </c>
      <c r="AK15" s="4">
        <f>_xll.Interp2dTab(-1,0,'Internal Flash'!$B$88:$N$88,'Internal Flash'!$A$89:$A$103,'Internal Flash'!$B$89:$N$103,AK$4,$U15)*_xll.Interp2dTab(-1,0,'Internal Flash'!$B$107:$K$107,'Internal Flash'!$A$108:$A$117,'Internal Flash'!$B$108:$K$117,'Variables &amp; Axis Check'!$B$13,'Variables &amp; Axis Check'!$B$3)</f>
        <v>0</v>
      </c>
      <c r="AL15" s="4">
        <f>_xll.Interp2dTab(-1,0,'Internal Flash'!$B$88:$N$88,'Internal Flash'!$A$89:$A$103,'Internal Flash'!$B$89:$N$103,AL$4,$U15)*_xll.Interp2dTab(-1,0,'Internal Flash'!$B$107:$K$107,'Internal Flash'!$A$108:$A$117,'Internal Flash'!$B$108:$K$117,'Variables &amp; Axis Check'!$B$13,'Variables &amp; Axis Check'!$B$3)</f>
        <v>0</v>
      </c>
      <c r="AM15" s="12">
        <f t="shared" si="5"/>
        <v>0</v>
      </c>
    </row>
    <row r="16" spans="1:39" x14ac:dyDescent="0.3">
      <c r="A16" s="3">
        <f>'CSP5'!$A$180</f>
        <v>2200</v>
      </c>
      <c r="B16" s="12">
        <f t="shared" si="2"/>
        <v>0</v>
      </c>
      <c r="C16" s="4">
        <f>'CSP5'!C101+W16+W41+W66</f>
        <v>0</v>
      </c>
      <c r="D16" s="4">
        <f>'CSP5'!D101+X16+X41+X66</f>
        <v>0</v>
      </c>
      <c r="E16" s="4">
        <f>'CSP5'!E101+Y16+Y41+Y66</f>
        <v>0</v>
      </c>
      <c r="F16" s="4">
        <f>'CSP5'!F101+Z16+Z41+Z66</f>
        <v>0</v>
      </c>
      <c r="G16" s="4">
        <f>'CSP5'!G101+AA16+AA41+AA66</f>
        <v>0</v>
      </c>
      <c r="H16" s="4">
        <f>'CSP5'!H101+AB16+AB41+AB66</f>
        <v>0</v>
      </c>
      <c r="I16" s="4">
        <f>'CSP5'!I101+AC16+AC41+AC66</f>
        <v>0</v>
      </c>
      <c r="J16" s="4">
        <f>'CSP5'!J101+AD16+AD41+AD66</f>
        <v>0</v>
      </c>
      <c r="K16" s="4">
        <f>'CSP5'!K101+AE16+AE41+AE66</f>
        <v>0</v>
      </c>
      <c r="L16" s="4">
        <f>'CSP5'!L101+AF16+AF41+AF66</f>
        <v>0</v>
      </c>
      <c r="M16" s="4">
        <f>'CSP5'!M101+AG16+AG41+AG66</f>
        <v>0</v>
      </c>
      <c r="N16" s="4">
        <f>'CSP5'!N101+AH16+AH41+AH66</f>
        <v>0</v>
      </c>
      <c r="O16" s="4">
        <f>'CSP5'!O101+AI16+AI41+AI66</f>
        <v>0</v>
      </c>
      <c r="P16" s="4">
        <f>'CSP5'!P101+AJ16+AJ41+AJ66</f>
        <v>0</v>
      </c>
      <c r="Q16" s="4">
        <f>'CSP5'!Q101+AK16+AK41+AK66</f>
        <v>0</v>
      </c>
      <c r="R16" s="4">
        <f>'CSP5'!R101+AL16+AL41+AL66</f>
        <v>0</v>
      </c>
      <c r="S16" s="12">
        <f t="shared" si="3"/>
        <v>0</v>
      </c>
      <c r="U16" s="3">
        <f>'CSP5'!$A$180</f>
        <v>2200</v>
      </c>
      <c r="V16" s="12">
        <f t="shared" si="4"/>
        <v>0</v>
      </c>
      <c r="W16" s="4">
        <f>_xll.Interp2dTab(-1,0,'Internal Flash'!$B$88:$N$88,'Internal Flash'!$A$89:$A$103,'Internal Flash'!$B$89:$N$103,W$4,$U16)*_xll.Interp2dTab(-1,0,'Internal Flash'!$B$107:$K$107,'Internal Flash'!$A$108:$A$117,'Internal Flash'!$B$108:$K$117,'Variables &amp; Axis Check'!$B$13,'Variables &amp; Axis Check'!$B$3)</f>
        <v>0</v>
      </c>
      <c r="X16" s="4">
        <f>_xll.Interp2dTab(-1,0,'Internal Flash'!$B$88:$N$88,'Internal Flash'!$A$89:$A$103,'Internal Flash'!$B$89:$N$103,X$4,$U16)*_xll.Interp2dTab(-1,0,'Internal Flash'!$B$107:$K$107,'Internal Flash'!$A$108:$A$117,'Internal Flash'!$B$108:$K$117,'Variables &amp; Axis Check'!$B$13,'Variables &amp; Axis Check'!$B$3)</f>
        <v>0</v>
      </c>
      <c r="Y16" s="4">
        <f>_xll.Interp2dTab(-1,0,'Internal Flash'!$B$88:$N$88,'Internal Flash'!$A$89:$A$103,'Internal Flash'!$B$89:$N$103,Y$4,$U16)*_xll.Interp2dTab(-1,0,'Internal Flash'!$B$107:$K$107,'Internal Flash'!$A$108:$A$117,'Internal Flash'!$B$108:$K$117,'Variables &amp; Axis Check'!$B$13,'Variables &amp; Axis Check'!$B$3)</f>
        <v>0</v>
      </c>
      <c r="Z16" s="4">
        <f>_xll.Interp2dTab(-1,0,'Internal Flash'!$B$88:$N$88,'Internal Flash'!$A$89:$A$103,'Internal Flash'!$B$89:$N$103,Z$4,$U16)*_xll.Interp2dTab(-1,0,'Internal Flash'!$B$107:$K$107,'Internal Flash'!$A$108:$A$117,'Internal Flash'!$B$108:$K$117,'Variables &amp; Axis Check'!$B$13,'Variables &amp; Axis Check'!$B$3)</f>
        <v>0</v>
      </c>
      <c r="AA16" s="4">
        <f>_xll.Interp2dTab(-1,0,'Internal Flash'!$B$88:$N$88,'Internal Flash'!$A$89:$A$103,'Internal Flash'!$B$89:$N$103,AA$4,$U16)*_xll.Interp2dTab(-1,0,'Internal Flash'!$B$107:$K$107,'Internal Flash'!$A$108:$A$117,'Internal Flash'!$B$108:$K$117,'Variables &amp; Axis Check'!$B$13,'Variables &amp; Axis Check'!$B$3)</f>
        <v>0</v>
      </c>
      <c r="AB16" s="4">
        <f>_xll.Interp2dTab(-1,0,'Internal Flash'!$B$88:$N$88,'Internal Flash'!$A$89:$A$103,'Internal Flash'!$B$89:$N$103,AB$4,$U16)*_xll.Interp2dTab(-1,0,'Internal Flash'!$B$107:$K$107,'Internal Flash'!$A$108:$A$117,'Internal Flash'!$B$108:$K$117,'Variables &amp; Axis Check'!$B$13,'Variables &amp; Axis Check'!$B$3)</f>
        <v>0</v>
      </c>
      <c r="AC16" s="4">
        <f>_xll.Interp2dTab(-1,0,'Internal Flash'!$B$88:$N$88,'Internal Flash'!$A$89:$A$103,'Internal Flash'!$B$89:$N$103,AC$4,$U16)*_xll.Interp2dTab(-1,0,'Internal Flash'!$B$107:$K$107,'Internal Flash'!$A$108:$A$117,'Internal Flash'!$B$108:$K$117,'Variables &amp; Axis Check'!$B$13,'Variables &amp; Axis Check'!$B$3)</f>
        <v>0</v>
      </c>
      <c r="AD16" s="4">
        <f>_xll.Interp2dTab(-1,0,'Internal Flash'!$B$88:$N$88,'Internal Flash'!$A$89:$A$103,'Internal Flash'!$B$89:$N$103,AD$4,$U16)*_xll.Interp2dTab(-1,0,'Internal Flash'!$B$107:$K$107,'Internal Flash'!$A$108:$A$117,'Internal Flash'!$B$108:$K$117,'Variables &amp; Axis Check'!$B$13,'Variables &amp; Axis Check'!$B$3)</f>
        <v>0</v>
      </c>
      <c r="AE16" s="4">
        <f>_xll.Interp2dTab(-1,0,'Internal Flash'!$B$88:$N$88,'Internal Flash'!$A$89:$A$103,'Internal Flash'!$B$89:$N$103,AE$4,$U16)*_xll.Interp2dTab(-1,0,'Internal Flash'!$B$107:$K$107,'Internal Flash'!$A$108:$A$117,'Internal Flash'!$B$108:$K$117,'Variables &amp; Axis Check'!$B$13,'Variables &amp; Axis Check'!$B$3)</f>
        <v>0</v>
      </c>
      <c r="AF16" s="4">
        <f>_xll.Interp2dTab(-1,0,'Internal Flash'!$B$88:$N$88,'Internal Flash'!$A$89:$A$103,'Internal Flash'!$B$89:$N$103,AF$4,$U16)*_xll.Interp2dTab(-1,0,'Internal Flash'!$B$107:$K$107,'Internal Flash'!$A$108:$A$117,'Internal Flash'!$B$108:$K$117,'Variables &amp; Axis Check'!$B$13,'Variables &amp; Axis Check'!$B$3)</f>
        <v>0</v>
      </c>
      <c r="AG16" s="4">
        <f>_xll.Interp2dTab(-1,0,'Internal Flash'!$B$88:$N$88,'Internal Flash'!$A$89:$A$103,'Internal Flash'!$B$89:$N$103,AG$4,$U16)*_xll.Interp2dTab(-1,0,'Internal Flash'!$B$107:$K$107,'Internal Flash'!$A$108:$A$117,'Internal Flash'!$B$108:$K$117,'Variables &amp; Axis Check'!$B$13,'Variables &amp; Axis Check'!$B$3)</f>
        <v>0</v>
      </c>
      <c r="AH16" s="4">
        <f>_xll.Interp2dTab(-1,0,'Internal Flash'!$B$88:$N$88,'Internal Flash'!$A$89:$A$103,'Internal Flash'!$B$89:$N$103,AH$4,$U16)*_xll.Interp2dTab(-1,0,'Internal Flash'!$B$107:$K$107,'Internal Flash'!$A$108:$A$117,'Internal Flash'!$B$108:$K$117,'Variables &amp; Axis Check'!$B$13,'Variables &amp; Axis Check'!$B$3)</f>
        <v>0</v>
      </c>
      <c r="AI16" s="4">
        <f>_xll.Interp2dTab(-1,0,'Internal Flash'!$B$88:$N$88,'Internal Flash'!$A$89:$A$103,'Internal Flash'!$B$89:$N$103,AI$4,$U16)*_xll.Interp2dTab(-1,0,'Internal Flash'!$B$107:$K$107,'Internal Flash'!$A$108:$A$117,'Internal Flash'!$B$108:$K$117,'Variables &amp; Axis Check'!$B$13,'Variables &amp; Axis Check'!$B$3)</f>
        <v>0</v>
      </c>
      <c r="AJ16" s="4">
        <f>_xll.Interp2dTab(-1,0,'Internal Flash'!$B$88:$N$88,'Internal Flash'!$A$89:$A$103,'Internal Flash'!$B$89:$N$103,AJ$4,$U16)*_xll.Interp2dTab(-1,0,'Internal Flash'!$B$107:$K$107,'Internal Flash'!$A$108:$A$117,'Internal Flash'!$B$108:$K$117,'Variables &amp; Axis Check'!$B$13,'Variables &amp; Axis Check'!$B$3)</f>
        <v>0</v>
      </c>
      <c r="AK16" s="4">
        <f>_xll.Interp2dTab(-1,0,'Internal Flash'!$B$88:$N$88,'Internal Flash'!$A$89:$A$103,'Internal Flash'!$B$89:$N$103,AK$4,$U16)*_xll.Interp2dTab(-1,0,'Internal Flash'!$B$107:$K$107,'Internal Flash'!$A$108:$A$117,'Internal Flash'!$B$108:$K$117,'Variables &amp; Axis Check'!$B$13,'Variables &amp; Axis Check'!$B$3)</f>
        <v>0</v>
      </c>
      <c r="AL16" s="4">
        <f>_xll.Interp2dTab(-1,0,'Internal Flash'!$B$88:$N$88,'Internal Flash'!$A$89:$A$103,'Internal Flash'!$B$89:$N$103,AL$4,$U16)*_xll.Interp2dTab(-1,0,'Internal Flash'!$B$107:$K$107,'Internal Flash'!$A$108:$A$117,'Internal Flash'!$B$108:$K$117,'Variables &amp; Axis Check'!$B$13,'Variables &amp; Axis Check'!$B$3)</f>
        <v>0</v>
      </c>
      <c r="AM16" s="12">
        <f t="shared" si="5"/>
        <v>0</v>
      </c>
    </row>
    <row r="17" spans="1:39" x14ac:dyDescent="0.3">
      <c r="A17" s="3">
        <f>'CSP5'!$A$181</f>
        <v>2400</v>
      </c>
      <c r="B17" s="12">
        <f t="shared" si="2"/>
        <v>0</v>
      </c>
      <c r="C17" s="4">
        <f>'CSP5'!C102+W17+W42+W67</f>
        <v>0</v>
      </c>
      <c r="D17" s="4">
        <f>'CSP5'!D102+X17+X42+X67</f>
        <v>0</v>
      </c>
      <c r="E17" s="4">
        <f>'CSP5'!E102+Y17+Y42+Y67</f>
        <v>0</v>
      </c>
      <c r="F17" s="4">
        <f>'CSP5'!F102+Z17+Z42+Z67</f>
        <v>0</v>
      </c>
      <c r="G17" s="4">
        <f>'CSP5'!G102+AA17+AA42+AA67</f>
        <v>0</v>
      </c>
      <c r="H17" s="4">
        <f>'CSP5'!H102+AB17+AB42+AB67</f>
        <v>0</v>
      </c>
      <c r="I17" s="4">
        <f>'CSP5'!I102+AC17+AC42+AC67</f>
        <v>0</v>
      </c>
      <c r="J17" s="4">
        <f>'CSP5'!J102+AD17+AD42+AD67</f>
        <v>0</v>
      </c>
      <c r="K17" s="4">
        <f>'CSP5'!K102+AE17+AE42+AE67</f>
        <v>0</v>
      </c>
      <c r="L17" s="4">
        <f>'CSP5'!L102+AF17+AF42+AF67</f>
        <v>0</v>
      </c>
      <c r="M17" s="4">
        <f>'CSP5'!M102+AG17+AG42+AG67</f>
        <v>0</v>
      </c>
      <c r="N17" s="4">
        <f>'CSP5'!N102+AH17+AH42+AH67</f>
        <v>0</v>
      </c>
      <c r="O17" s="4">
        <f>'CSP5'!O102+AI17+AI42+AI67</f>
        <v>0</v>
      </c>
      <c r="P17" s="4">
        <f>'CSP5'!P102+AJ17+AJ42+AJ67</f>
        <v>0</v>
      </c>
      <c r="Q17" s="4">
        <f>'CSP5'!Q102+AK17+AK42+AK67</f>
        <v>0</v>
      </c>
      <c r="R17" s="4">
        <f>'CSP5'!R102+AL17+AL42+AL67</f>
        <v>0</v>
      </c>
      <c r="S17" s="12">
        <f t="shared" si="3"/>
        <v>0</v>
      </c>
      <c r="U17" s="3">
        <f>'CSP5'!$A$181</f>
        <v>2400</v>
      </c>
      <c r="V17" s="12">
        <f t="shared" si="4"/>
        <v>0</v>
      </c>
      <c r="W17" s="4">
        <f>_xll.Interp2dTab(-1,0,'Internal Flash'!$B$88:$N$88,'Internal Flash'!$A$89:$A$103,'Internal Flash'!$B$89:$N$103,W$4,$U17)*_xll.Interp2dTab(-1,0,'Internal Flash'!$B$107:$K$107,'Internal Flash'!$A$108:$A$117,'Internal Flash'!$B$108:$K$117,'Variables &amp; Axis Check'!$B$13,'Variables &amp; Axis Check'!$B$3)</f>
        <v>0</v>
      </c>
      <c r="X17" s="4">
        <f>_xll.Interp2dTab(-1,0,'Internal Flash'!$B$88:$N$88,'Internal Flash'!$A$89:$A$103,'Internal Flash'!$B$89:$N$103,X$4,$U17)*_xll.Interp2dTab(-1,0,'Internal Flash'!$B$107:$K$107,'Internal Flash'!$A$108:$A$117,'Internal Flash'!$B$108:$K$117,'Variables &amp; Axis Check'!$B$13,'Variables &amp; Axis Check'!$B$3)</f>
        <v>0</v>
      </c>
      <c r="Y17" s="4">
        <f>_xll.Interp2dTab(-1,0,'Internal Flash'!$B$88:$N$88,'Internal Flash'!$A$89:$A$103,'Internal Flash'!$B$89:$N$103,Y$4,$U17)*_xll.Interp2dTab(-1,0,'Internal Flash'!$B$107:$K$107,'Internal Flash'!$A$108:$A$117,'Internal Flash'!$B$108:$K$117,'Variables &amp; Axis Check'!$B$13,'Variables &amp; Axis Check'!$B$3)</f>
        <v>0</v>
      </c>
      <c r="Z17" s="4">
        <f>_xll.Interp2dTab(-1,0,'Internal Flash'!$B$88:$N$88,'Internal Flash'!$A$89:$A$103,'Internal Flash'!$B$89:$N$103,Z$4,$U17)*_xll.Interp2dTab(-1,0,'Internal Flash'!$B$107:$K$107,'Internal Flash'!$A$108:$A$117,'Internal Flash'!$B$108:$K$117,'Variables &amp; Axis Check'!$B$13,'Variables &amp; Axis Check'!$B$3)</f>
        <v>0</v>
      </c>
      <c r="AA17" s="4">
        <f>_xll.Interp2dTab(-1,0,'Internal Flash'!$B$88:$N$88,'Internal Flash'!$A$89:$A$103,'Internal Flash'!$B$89:$N$103,AA$4,$U17)*_xll.Interp2dTab(-1,0,'Internal Flash'!$B$107:$K$107,'Internal Flash'!$A$108:$A$117,'Internal Flash'!$B$108:$K$117,'Variables &amp; Axis Check'!$B$13,'Variables &amp; Axis Check'!$B$3)</f>
        <v>0</v>
      </c>
      <c r="AB17" s="4">
        <f>_xll.Interp2dTab(-1,0,'Internal Flash'!$B$88:$N$88,'Internal Flash'!$A$89:$A$103,'Internal Flash'!$B$89:$N$103,AB$4,$U17)*_xll.Interp2dTab(-1,0,'Internal Flash'!$B$107:$K$107,'Internal Flash'!$A$108:$A$117,'Internal Flash'!$B$108:$K$117,'Variables &amp; Axis Check'!$B$13,'Variables &amp; Axis Check'!$B$3)</f>
        <v>0</v>
      </c>
      <c r="AC17" s="4">
        <f>_xll.Interp2dTab(-1,0,'Internal Flash'!$B$88:$N$88,'Internal Flash'!$A$89:$A$103,'Internal Flash'!$B$89:$N$103,AC$4,$U17)*_xll.Interp2dTab(-1,0,'Internal Flash'!$B$107:$K$107,'Internal Flash'!$A$108:$A$117,'Internal Flash'!$B$108:$K$117,'Variables &amp; Axis Check'!$B$13,'Variables &amp; Axis Check'!$B$3)</f>
        <v>0</v>
      </c>
      <c r="AD17" s="4">
        <f>_xll.Interp2dTab(-1,0,'Internal Flash'!$B$88:$N$88,'Internal Flash'!$A$89:$A$103,'Internal Flash'!$B$89:$N$103,AD$4,$U17)*_xll.Interp2dTab(-1,0,'Internal Flash'!$B$107:$K$107,'Internal Flash'!$A$108:$A$117,'Internal Flash'!$B$108:$K$117,'Variables &amp; Axis Check'!$B$13,'Variables &amp; Axis Check'!$B$3)</f>
        <v>0</v>
      </c>
      <c r="AE17" s="4">
        <f>_xll.Interp2dTab(-1,0,'Internal Flash'!$B$88:$N$88,'Internal Flash'!$A$89:$A$103,'Internal Flash'!$B$89:$N$103,AE$4,$U17)*_xll.Interp2dTab(-1,0,'Internal Flash'!$B$107:$K$107,'Internal Flash'!$A$108:$A$117,'Internal Flash'!$B$108:$K$117,'Variables &amp; Axis Check'!$B$13,'Variables &amp; Axis Check'!$B$3)</f>
        <v>0</v>
      </c>
      <c r="AF17" s="4">
        <f>_xll.Interp2dTab(-1,0,'Internal Flash'!$B$88:$N$88,'Internal Flash'!$A$89:$A$103,'Internal Flash'!$B$89:$N$103,AF$4,$U17)*_xll.Interp2dTab(-1,0,'Internal Flash'!$B$107:$K$107,'Internal Flash'!$A$108:$A$117,'Internal Flash'!$B$108:$K$117,'Variables &amp; Axis Check'!$B$13,'Variables &amp; Axis Check'!$B$3)</f>
        <v>0</v>
      </c>
      <c r="AG17" s="4">
        <f>_xll.Interp2dTab(-1,0,'Internal Flash'!$B$88:$N$88,'Internal Flash'!$A$89:$A$103,'Internal Flash'!$B$89:$N$103,AG$4,$U17)*_xll.Interp2dTab(-1,0,'Internal Flash'!$B$107:$K$107,'Internal Flash'!$A$108:$A$117,'Internal Flash'!$B$108:$K$117,'Variables &amp; Axis Check'!$B$13,'Variables &amp; Axis Check'!$B$3)</f>
        <v>0</v>
      </c>
      <c r="AH17" s="4">
        <f>_xll.Interp2dTab(-1,0,'Internal Flash'!$B$88:$N$88,'Internal Flash'!$A$89:$A$103,'Internal Flash'!$B$89:$N$103,AH$4,$U17)*_xll.Interp2dTab(-1,0,'Internal Flash'!$B$107:$K$107,'Internal Flash'!$A$108:$A$117,'Internal Flash'!$B$108:$K$117,'Variables &amp; Axis Check'!$B$13,'Variables &amp; Axis Check'!$B$3)</f>
        <v>0</v>
      </c>
      <c r="AI17" s="4">
        <f>_xll.Interp2dTab(-1,0,'Internal Flash'!$B$88:$N$88,'Internal Flash'!$A$89:$A$103,'Internal Flash'!$B$89:$N$103,AI$4,$U17)*_xll.Interp2dTab(-1,0,'Internal Flash'!$B$107:$K$107,'Internal Flash'!$A$108:$A$117,'Internal Flash'!$B$108:$K$117,'Variables &amp; Axis Check'!$B$13,'Variables &amp; Axis Check'!$B$3)</f>
        <v>0</v>
      </c>
      <c r="AJ17" s="4">
        <f>_xll.Interp2dTab(-1,0,'Internal Flash'!$B$88:$N$88,'Internal Flash'!$A$89:$A$103,'Internal Flash'!$B$89:$N$103,AJ$4,$U17)*_xll.Interp2dTab(-1,0,'Internal Flash'!$B$107:$K$107,'Internal Flash'!$A$108:$A$117,'Internal Flash'!$B$108:$K$117,'Variables &amp; Axis Check'!$B$13,'Variables &amp; Axis Check'!$B$3)</f>
        <v>0</v>
      </c>
      <c r="AK17" s="4">
        <f>_xll.Interp2dTab(-1,0,'Internal Flash'!$B$88:$N$88,'Internal Flash'!$A$89:$A$103,'Internal Flash'!$B$89:$N$103,AK$4,$U17)*_xll.Interp2dTab(-1,0,'Internal Flash'!$B$107:$K$107,'Internal Flash'!$A$108:$A$117,'Internal Flash'!$B$108:$K$117,'Variables &amp; Axis Check'!$B$13,'Variables &amp; Axis Check'!$B$3)</f>
        <v>0</v>
      </c>
      <c r="AL17" s="4">
        <f>_xll.Interp2dTab(-1,0,'Internal Flash'!$B$88:$N$88,'Internal Flash'!$A$89:$A$103,'Internal Flash'!$B$89:$N$103,AL$4,$U17)*_xll.Interp2dTab(-1,0,'Internal Flash'!$B$107:$K$107,'Internal Flash'!$A$108:$A$117,'Internal Flash'!$B$108:$K$117,'Variables &amp; Axis Check'!$B$13,'Variables &amp; Axis Check'!$B$3)</f>
        <v>0</v>
      </c>
      <c r="AM17" s="12">
        <f t="shared" si="5"/>
        <v>0</v>
      </c>
    </row>
    <row r="18" spans="1:39" x14ac:dyDescent="0.3">
      <c r="A18" s="3">
        <f>'CSP5'!$A$182</f>
        <v>2600</v>
      </c>
      <c r="B18" s="12">
        <f t="shared" si="2"/>
        <v>0</v>
      </c>
      <c r="C18" s="4">
        <f>'CSP5'!C103+W18+W43+W68</f>
        <v>0</v>
      </c>
      <c r="D18" s="4">
        <f>'CSP5'!D103+X18+X43+X68</f>
        <v>0</v>
      </c>
      <c r="E18" s="4">
        <f>'CSP5'!E103+Y18+Y43+Y68</f>
        <v>0</v>
      </c>
      <c r="F18" s="4">
        <f>'CSP5'!F103+Z18+Z43+Z68</f>
        <v>0</v>
      </c>
      <c r="G18" s="4">
        <f>'CSP5'!G103+AA18+AA43+AA68</f>
        <v>0</v>
      </c>
      <c r="H18" s="4">
        <f>'CSP5'!H103+AB18+AB43+AB68</f>
        <v>0</v>
      </c>
      <c r="I18" s="4">
        <f>'CSP5'!I103+AC18+AC43+AC68</f>
        <v>0</v>
      </c>
      <c r="J18" s="4">
        <f>'CSP5'!J103+AD18+AD43+AD68</f>
        <v>0</v>
      </c>
      <c r="K18" s="4">
        <f>'CSP5'!K103+AE18+AE43+AE68</f>
        <v>0</v>
      </c>
      <c r="L18" s="4">
        <f>'CSP5'!L103+AF18+AF43+AF68</f>
        <v>0</v>
      </c>
      <c r="M18" s="4">
        <f>'CSP5'!M103+AG18+AG43+AG68</f>
        <v>0</v>
      </c>
      <c r="N18" s="4">
        <f>'CSP5'!N103+AH18+AH43+AH68</f>
        <v>0</v>
      </c>
      <c r="O18" s="4">
        <f>'CSP5'!O103+AI18+AI43+AI68</f>
        <v>0</v>
      </c>
      <c r="P18" s="4">
        <f>'CSP5'!P103+AJ18+AJ43+AJ68</f>
        <v>0</v>
      </c>
      <c r="Q18" s="4">
        <f>'CSP5'!Q103+AK18+AK43+AK68</f>
        <v>0</v>
      </c>
      <c r="R18" s="4">
        <f>'CSP5'!R103+AL18+AL43+AL68</f>
        <v>0</v>
      </c>
      <c r="S18" s="12">
        <f t="shared" si="3"/>
        <v>0</v>
      </c>
      <c r="U18" s="3">
        <f>'CSP5'!$A$182</f>
        <v>2600</v>
      </c>
      <c r="V18" s="12">
        <f t="shared" si="4"/>
        <v>0</v>
      </c>
      <c r="W18" s="4">
        <f>_xll.Interp2dTab(-1,0,'Internal Flash'!$B$88:$N$88,'Internal Flash'!$A$89:$A$103,'Internal Flash'!$B$89:$N$103,W$4,$U18)*_xll.Interp2dTab(-1,0,'Internal Flash'!$B$107:$K$107,'Internal Flash'!$A$108:$A$117,'Internal Flash'!$B$108:$K$117,'Variables &amp; Axis Check'!$B$13,'Variables &amp; Axis Check'!$B$3)</f>
        <v>0</v>
      </c>
      <c r="X18" s="4">
        <f>_xll.Interp2dTab(-1,0,'Internal Flash'!$B$88:$N$88,'Internal Flash'!$A$89:$A$103,'Internal Flash'!$B$89:$N$103,X$4,$U18)*_xll.Interp2dTab(-1,0,'Internal Flash'!$B$107:$K$107,'Internal Flash'!$A$108:$A$117,'Internal Flash'!$B$108:$K$117,'Variables &amp; Axis Check'!$B$13,'Variables &amp; Axis Check'!$B$3)</f>
        <v>0</v>
      </c>
      <c r="Y18" s="4">
        <f>_xll.Interp2dTab(-1,0,'Internal Flash'!$B$88:$N$88,'Internal Flash'!$A$89:$A$103,'Internal Flash'!$B$89:$N$103,Y$4,$U18)*_xll.Interp2dTab(-1,0,'Internal Flash'!$B$107:$K$107,'Internal Flash'!$A$108:$A$117,'Internal Flash'!$B$108:$K$117,'Variables &amp; Axis Check'!$B$13,'Variables &amp; Axis Check'!$B$3)</f>
        <v>0</v>
      </c>
      <c r="Z18" s="4">
        <f>_xll.Interp2dTab(-1,0,'Internal Flash'!$B$88:$N$88,'Internal Flash'!$A$89:$A$103,'Internal Flash'!$B$89:$N$103,Z$4,$U18)*_xll.Interp2dTab(-1,0,'Internal Flash'!$B$107:$K$107,'Internal Flash'!$A$108:$A$117,'Internal Flash'!$B$108:$K$117,'Variables &amp; Axis Check'!$B$13,'Variables &amp; Axis Check'!$B$3)</f>
        <v>0</v>
      </c>
      <c r="AA18" s="4">
        <f>_xll.Interp2dTab(-1,0,'Internal Flash'!$B$88:$N$88,'Internal Flash'!$A$89:$A$103,'Internal Flash'!$B$89:$N$103,AA$4,$U18)*_xll.Interp2dTab(-1,0,'Internal Flash'!$B$107:$K$107,'Internal Flash'!$A$108:$A$117,'Internal Flash'!$B$108:$K$117,'Variables &amp; Axis Check'!$B$13,'Variables &amp; Axis Check'!$B$3)</f>
        <v>0</v>
      </c>
      <c r="AB18" s="4">
        <f>_xll.Interp2dTab(-1,0,'Internal Flash'!$B$88:$N$88,'Internal Flash'!$A$89:$A$103,'Internal Flash'!$B$89:$N$103,AB$4,$U18)*_xll.Interp2dTab(-1,0,'Internal Flash'!$B$107:$K$107,'Internal Flash'!$A$108:$A$117,'Internal Flash'!$B$108:$K$117,'Variables &amp; Axis Check'!$B$13,'Variables &amp; Axis Check'!$B$3)</f>
        <v>0</v>
      </c>
      <c r="AC18" s="4">
        <f>_xll.Interp2dTab(-1,0,'Internal Flash'!$B$88:$N$88,'Internal Flash'!$A$89:$A$103,'Internal Flash'!$B$89:$N$103,AC$4,$U18)*_xll.Interp2dTab(-1,0,'Internal Flash'!$B$107:$K$107,'Internal Flash'!$A$108:$A$117,'Internal Flash'!$B$108:$K$117,'Variables &amp; Axis Check'!$B$13,'Variables &amp; Axis Check'!$B$3)</f>
        <v>0</v>
      </c>
      <c r="AD18" s="4">
        <f>_xll.Interp2dTab(-1,0,'Internal Flash'!$B$88:$N$88,'Internal Flash'!$A$89:$A$103,'Internal Flash'!$B$89:$N$103,AD$4,$U18)*_xll.Interp2dTab(-1,0,'Internal Flash'!$B$107:$K$107,'Internal Flash'!$A$108:$A$117,'Internal Flash'!$B$108:$K$117,'Variables &amp; Axis Check'!$B$13,'Variables &amp; Axis Check'!$B$3)</f>
        <v>0</v>
      </c>
      <c r="AE18" s="4">
        <f>_xll.Interp2dTab(-1,0,'Internal Flash'!$B$88:$N$88,'Internal Flash'!$A$89:$A$103,'Internal Flash'!$B$89:$N$103,AE$4,$U18)*_xll.Interp2dTab(-1,0,'Internal Flash'!$B$107:$K$107,'Internal Flash'!$A$108:$A$117,'Internal Flash'!$B$108:$K$117,'Variables &amp; Axis Check'!$B$13,'Variables &amp; Axis Check'!$B$3)</f>
        <v>0</v>
      </c>
      <c r="AF18" s="4">
        <f>_xll.Interp2dTab(-1,0,'Internal Flash'!$B$88:$N$88,'Internal Flash'!$A$89:$A$103,'Internal Flash'!$B$89:$N$103,AF$4,$U18)*_xll.Interp2dTab(-1,0,'Internal Flash'!$B$107:$K$107,'Internal Flash'!$A$108:$A$117,'Internal Flash'!$B$108:$K$117,'Variables &amp; Axis Check'!$B$13,'Variables &amp; Axis Check'!$B$3)</f>
        <v>0</v>
      </c>
      <c r="AG18" s="4">
        <f>_xll.Interp2dTab(-1,0,'Internal Flash'!$B$88:$N$88,'Internal Flash'!$A$89:$A$103,'Internal Flash'!$B$89:$N$103,AG$4,$U18)*_xll.Interp2dTab(-1,0,'Internal Flash'!$B$107:$K$107,'Internal Flash'!$A$108:$A$117,'Internal Flash'!$B$108:$K$117,'Variables &amp; Axis Check'!$B$13,'Variables &amp; Axis Check'!$B$3)</f>
        <v>0</v>
      </c>
      <c r="AH18" s="4">
        <f>_xll.Interp2dTab(-1,0,'Internal Flash'!$B$88:$N$88,'Internal Flash'!$A$89:$A$103,'Internal Flash'!$B$89:$N$103,AH$4,$U18)*_xll.Interp2dTab(-1,0,'Internal Flash'!$B$107:$K$107,'Internal Flash'!$A$108:$A$117,'Internal Flash'!$B$108:$K$117,'Variables &amp; Axis Check'!$B$13,'Variables &amp; Axis Check'!$B$3)</f>
        <v>0</v>
      </c>
      <c r="AI18" s="4">
        <f>_xll.Interp2dTab(-1,0,'Internal Flash'!$B$88:$N$88,'Internal Flash'!$A$89:$A$103,'Internal Flash'!$B$89:$N$103,AI$4,$U18)*_xll.Interp2dTab(-1,0,'Internal Flash'!$B$107:$K$107,'Internal Flash'!$A$108:$A$117,'Internal Flash'!$B$108:$K$117,'Variables &amp; Axis Check'!$B$13,'Variables &amp; Axis Check'!$B$3)</f>
        <v>0</v>
      </c>
      <c r="AJ18" s="4">
        <f>_xll.Interp2dTab(-1,0,'Internal Flash'!$B$88:$N$88,'Internal Flash'!$A$89:$A$103,'Internal Flash'!$B$89:$N$103,AJ$4,$U18)*_xll.Interp2dTab(-1,0,'Internal Flash'!$B$107:$K$107,'Internal Flash'!$A$108:$A$117,'Internal Flash'!$B$108:$K$117,'Variables &amp; Axis Check'!$B$13,'Variables &amp; Axis Check'!$B$3)</f>
        <v>0</v>
      </c>
      <c r="AK18" s="4">
        <f>_xll.Interp2dTab(-1,0,'Internal Flash'!$B$88:$N$88,'Internal Flash'!$A$89:$A$103,'Internal Flash'!$B$89:$N$103,AK$4,$U18)*_xll.Interp2dTab(-1,0,'Internal Flash'!$B$107:$K$107,'Internal Flash'!$A$108:$A$117,'Internal Flash'!$B$108:$K$117,'Variables &amp; Axis Check'!$B$13,'Variables &amp; Axis Check'!$B$3)</f>
        <v>0</v>
      </c>
      <c r="AL18" s="4">
        <f>_xll.Interp2dTab(-1,0,'Internal Flash'!$B$88:$N$88,'Internal Flash'!$A$89:$A$103,'Internal Flash'!$B$89:$N$103,AL$4,$U18)*_xll.Interp2dTab(-1,0,'Internal Flash'!$B$107:$K$107,'Internal Flash'!$A$108:$A$117,'Internal Flash'!$B$108:$K$117,'Variables &amp; Axis Check'!$B$13,'Variables &amp; Axis Check'!$B$3)</f>
        <v>0</v>
      </c>
      <c r="AM18" s="12">
        <f t="shared" si="5"/>
        <v>0</v>
      </c>
    </row>
    <row r="19" spans="1:39" x14ac:dyDescent="0.3">
      <c r="A19" s="3">
        <f>'CSP5'!$A$183</f>
        <v>2800</v>
      </c>
      <c r="B19" s="12">
        <f t="shared" si="2"/>
        <v>0</v>
      </c>
      <c r="C19" s="4">
        <f>'CSP5'!C104+W19+W44+W69</f>
        <v>0</v>
      </c>
      <c r="D19" s="4">
        <f>'CSP5'!D104+X19+X44+X69</f>
        <v>0</v>
      </c>
      <c r="E19" s="4">
        <f>'CSP5'!E104+Y19+Y44+Y69</f>
        <v>0</v>
      </c>
      <c r="F19" s="4">
        <f>'CSP5'!F104+Z19+Z44+Z69</f>
        <v>0</v>
      </c>
      <c r="G19" s="4">
        <f>'CSP5'!G104+AA19+AA44+AA69</f>
        <v>0</v>
      </c>
      <c r="H19" s="4">
        <f>'CSP5'!H104+AB19+AB44+AB69</f>
        <v>0</v>
      </c>
      <c r="I19" s="4">
        <f>'CSP5'!I104+AC19+AC44+AC69</f>
        <v>0</v>
      </c>
      <c r="J19" s="4">
        <f>'CSP5'!J104+AD19+AD44+AD69</f>
        <v>0</v>
      </c>
      <c r="K19" s="4">
        <f>'CSP5'!K104+AE19+AE44+AE69</f>
        <v>0</v>
      </c>
      <c r="L19" s="4">
        <f>'CSP5'!L104+AF19+AF44+AF69</f>
        <v>0</v>
      </c>
      <c r="M19" s="4">
        <f>'CSP5'!M104+AG19+AG44+AG69</f>
        <v>0</v>
      </c>
      <c r="N19" s="4">
        <f>'CSP5'!N104+AH19+AH44+AH69</f>
        <v>0</v>
      </c>
      <c r="O19" s="4">
        <f>'CSP5'!O104+AI19+AI44+AI69</f>
        <v>5.3668480000000001</v>
      </c>
      <c r="P19" s="4">
        <f>'CSP5'!P104+AJ19+AJ44+AJ69</f>
        <v>8.0163049999999991</v>
      </c>
      <c r="Q19" s="4">
        <f>'CSP5'!Q104+AK19+AK44+AK69</f>
        <v>10.190218</v>
      </c>
      <c r="R19" s="4">
        <f>'CSP5'!R104+AL19+AL44+AL69</f>
        <v>11.073370000000001</v>
      </c>
      <c r="S19" s="12">
        <f t="shared" si="3"/>
        <v>11.073370000000001</v>
      </c>
      <c r="U19" s="3">
        <f>'CSP5'!$A$183</f>
        <v>2800</v>
      </c>
      <c r="V19" s="12">
        <f t="shared" si="4"/>
        <v>0</v>
      </c>
      <c r="W19" s="4">
        <f>_xll.Interp2dTab(-1,0,'Internal Flash'!$B$88:$N$88,'Internal Flash'!$A$89:$A$103,'Internal Flash'!$B$89:$N$103,W$4,$U19)*_xll.Interp2dTab(-1,0,'Internal Flash'!$B$107:$K$107,'Internal Flash'!$A$108:$A$117,'Internal Flash'!$B$108:$K$117,'Variables &amp; Axis Check'!$B$13,'Variables &amp; Axis Check'!$B$3)</f>
        <v>0</v>
      </c>
      <c r="X19" s="4">
        <f>_xll.Interp2dTab(-1,0,'Internal Flash'!$B$88:$N$88,'Internal Flash'!$A$89:$A$103,'Internal Flash'!$B$89:$N$103,X$4,$U19)*_xll.Interp2dTab(-1,0,'Internal Flash'!$B$107:$K$107,'Internal Flash'!$A$108:$A$117,'Internal Flash'!$B$108:$K$117,'Variables &amp; Axis Check'!$B$13,'Variables &amp; Axis Check'!$B$3)</f>
        <v>0</v>
      </c>
      <c r="Y19" s="4">
        <f>_xll.Interp2dTab(-1,0,'Internal Flash'!$B$88:$N$88,'Internal Flash'!$A$89:$A$103,'Internal Flash'!$B$89:$N$103,Y$4,$U19)*_xll.Interp2dTab(-1,0,'Internal Flash'!$B$107:$K$107,'Internal Flash'!$A$108:$A$117,'Internal Flash'!$B$108:$K$117,'Variables &amp; Axis Check'!$B$13,'Variables &amp; Axis Check'!$B$3)</f>
        <v>0</v>
      </c>
      <c r="Z19" s="4">
        <f>_xll.Interp2dTab(-1,0,'Internal Flash'!$B$88:$N$88,'Internal Flash'!$A$89:$A$103,'Internal Flash'!$B$89:$N$103,Z$4,$U19)*_xll.Interp2dTab(-1,0,'Internal Flash'!$B$107:$K$107,'Internal Flash'!$A$108:$A$117,'Internal Flash'!$B$108:$K$117,'Variables &amp; Axis Check'!$B$13,'Variables &amp; Axis Check'!$B$3)</f>
        <v>0</v>
      </c>
      <c r="AA19" s="4">
        <f>_xll.Interp2dTab(-1,0,'Internal Flash'!$B$88:$N$88,'Internal Flash'!$A$89:$A$103,'Internal Flash'!$B$89:$N$103,AA$4,$U19)*_xll.Interp2dTab(-1,0,'Internal Flash'!$B$107:$K$107,'Internal Flash'!$A$108:$A$117,'Internal Flash'!$B$108:$K$117,'Variables &amp; Axis Check'!$B$13,'Variables &amp; Axis Check'!$B$3)</f>
        <v>0</v>
      </c>
      <c r="AB19" s="4">
        <f>_xll.Interp2dTab(-1,0,'Internal Flash'!$B$88:$N$88,'Internal Flash'!$A$89:$A$103,'Internal Flash'!$B$89:$N$103,AB$4,$U19)*_xll.Interp2dTab(-1,0,'Internal Flash'!$B$107:$K$107,'Internal Flash'!$A$108:$A$117,'Internal Flash'!$B$108:$K$117,'Variables &amp; Axis Check'!$B$13,'Variables &amp; Axis Check'!$B$3)</f>
        <v>0</v>
      </c>
      <c r="AC19" s="4">
        <f>_xll.Interp2dTab(-1,0,'Internal Flash'!$B$88:$N$88,'Internal Flash'!$A$89:$A$103,'Internal Flash'!$B$89:$N$103,AC$4,$U19)*_xll.Interp2dTab(-1,0,'Internal Flash'!$B$107:$K$107,'Internal Flash'!$A$108:$A$117,'Internal Flash'!$B$108:$K$117,'Variables &amp; Axis Check'!$B$13,'Variables &amp; Axis Check'!$B$3)</f>
        <v>0</v>
      </c>
      <c r="AD19" s="4">
        <f>_xll.Interp2dTab(-1,0,'Internal Flash'!$B$88:$N$88,'Internal Flash'!$A$89:$A$103,'Internal Flash'!$B$89:$N$103,AD$4,$U19)*_xll.Interp2dTab(-1,0,'Internal Flash'!$B$107:$K$107,'Internal Flash'!$A$108:$A$117,'Internal Flash'!$B$108:$K$117,'Variables &amp; Axis Check'!$B$13,'Variables &amp; Axis Check'!$B$3)</f>
        <v>0</v>
      </c>
      <c r="AE19" s="4">
        <f>_xll.Interp2dTab(-1,0,'Internal Flash'!$B$88:$N$88,'Internal Flash'!$A$89:$A$103,'Internal Flash'!$B$89:$N$103,AE$4,$U19)*_xll.Interp2dTab(-1,0,'Internal Flash'!$B$107:$K$107,'Internal Flash'!$A$108:$A$117,'Internal Flash'!$B$108:$K$117,'Variables &amp; Axis Check'!$B$13,'Variables &amp; Axis Check'!$B$3)</f>
        <v>0</v>
      </c>
      <c r="AF19" s="4">
        <f>_xll.Interp2dTab(-1,0,'Internal Flash'!$B$88:$N$88,'Internal Flash'!$A$89:$A$103,'Internal Flash'!$B$89:$N$103,AF$4,$U19)*_xll.Interp2dTab(-1,0,'Internal Flash'!$B$107:$K$107,'Internal Flash'!$A$108:$A$117,'Internal Flash'!$B$108:$K$117,'Variables &amp; Axis Check'!$B$13,'Variables &amp; Axis Check'!$B$3)</f>
        <v>0</v>
      </c>
      <c r="AG19" s="4">
        <f>_xll.Interp2dTab(-1,0,'Internal Flash'!$B$88:$N$88,'Internal Flash'!$A$89:$A$103,'Internal Flash'!$B$89:$N$103,AG$4,$U19)*_xll.Interp2dTab(-1,0,'Internal Flash'!$B$107:$K$107,'Internal Flash'!$A$108:$A$117,'Internal Flash'!$B$108:$K$117,'Variables &amp; Axis Check'!$B$13,'Variables &amp; Axis Check'!$B$3)</f>
        <v>0</v>
      </c>
      <c r="AH19" s="4">
        <f>_xll.Interp2dTab(-1,0,'Internal Flash'!$B$88:$N$88,'Internal Flash'!$A$89:$A$103,'Internal Flash'!$B$89:$N$103,AH$4,$U19)*_xll.Interp2dTab(-1,0,'Internal Flash'!$B$107:$K$107,'Internal Flash'!$A$108:$A$117,'Internal Flash'!$B$108:$K$117,'Variables &amp; Axis Check'!$B$13,'Variables &amp; Axis Check'!$B$3)</f>
        <v>0</v>
      </c>
      <c r="AI19" s="4">
        <f>_xll.Interp2dTab(-1,0,'Internal Flash'!$B$88:$N$88,'Internal Flash'!$A$89:$A$103,'Internal Flash'!$B$89:$N$103,AI$4,$U19)*_xll.Interp2dTab(-1,0,'Internal Flash'!$B$107:$K$107,'Internal Flash'!$A$108:$A$117,'Internal Flash'!$B$108:$K$117,'Variables &amp; Axis Check'!$B$13,'Variables &amp; Axis Check'!$B$3)</f>
        <v>0</v>
      </c>
      <c r="AJ19" s="4">
        <f>_xll.Interp2dTab(-1,0,'Internal Flash'!$B$88:$N$88,'Internal Flash'!$A$89:$A$103,'Internal Flash'!$B$89:$N$103,AJ$4,$U19)*_xll.Interp2dTab(-1,0,'Internal Flash'!$B$107:$K$107,'Internal Flash'!$A$108:$A$117,'Internal Flash'!$B$108:$K$117,'Variables &amp; Axis Check'!$B$13,'Variables &amp; Axis Check'!$B$3)</f>
        <v>0</v>
      </c>
      <c r="AK19" s="4">
        <f>_xll.Interp2dTab(-1,0,'Internal Flash'!$B$88:$N$88,'Internal Flash'!$A$89:$A$103,'Internal Flash'!$B$89:$N$103,AK$4,$U19)*_xll.Interp2dTab(-1,0,'Internal Flash'!$B$107:$K$107,'Internal Flash'!$A$108:$A$117,'Internal Flash'!$B$108:$K$117,'Variables &amp; Axis Check'!$B$13,'Variables &amp; Axis Check'!$B$3)</f>
        <v>0</v>
      </c>
      <c r="AL19" s="4">
        <f>_xll.Interp2dTab(-1,0,'Internal Flash'!$B$88:$N$88,'Internal Flash'!$A$89:$A$103,'Internal Flash'!$B$89:$N$103,AL$4,$U19)*_xll.Interp2dTab(-1,0,'Internal Flash'!$B$107:$K$107,'Internal Flash'!$A$108:$A$117,'Internal Flash'!$B$108:$K$117,'Variables &amp; Axis Check'!$B$13,'Variables &amp; Axis Check'!$B$3)</f>
        <v>0</v>
      </c>
      <c r="AM19" s="12">
        <f t="shared" si="5"/>
        <v>0</v>
      </c>
    </row>
    <row r="20" spans="1:39" x14ac:dyDescent="0.3">
      <c r="A20" s="3">
        <f>'CSP5'!$A$184</f>
        <v>2900</v>
      </c>
      <c r="B20" s="12">
        <f t="shared" si="2"/>
        <v>0</v>
      </c>
      <c r="C20" s="4">
        <f>'CSP5'!C105+W20+W45+W70</f>
        <v>0</v>
      </c>
      <c r="D20" s="4">
        <f>'CSP5'!D105+X20+X45+X70</f>
        <v>0</v>
      </c>
      <c r="E20" s="4">
        <f>'CSP5'!E105+Y20+Y45+Y70</f>
        <v>0</v>
      </c>
      <c r="F20" s="4">
        <f>'CSP5'!F105+Z20+Z45+Z70</f>
        <v>0</v>
      </c>
      <c r="G20" s="4">
        <f>'CSP5'!G105+AA20+AA45+AA70</f>
        <v>0</v>
      </c>
      <c r="H20" s="4">
        <f>'CSP5'!H105+AB20+AB45+AB70</f>
        <v>0</v>
      </c>
      <c r="I20" s="4">
        <f>'CSP5'!I105+AC20+AC45+AC70</f>
        <v>0</v>
      </c>
      <c r="J20" s="4">
        <f>'CSP5'!J105+AD20+AD45+AD70</f>
        <v>0</v>
      </c>
      <c r="K20" s="4">
        <f>'CSP5'!K105+AE20+AE45+AE70</f>
        <v>0</v>
      </c>
      <c r="L20" s="4">
        <f>'CSP5'!L105+AF20+AF45+AF70</f>
        <v>0</v>
      </c>
      <c r="M20" s="4">
        <f>'CSP5'!M105+AG20+AG45+AG70</f>
        <v>0</v>
      </c>
      <c r="N20" s="4">
        <f>'CSP5'!N105+AH20+AH45+AH70</f>
        <v>7.6766310000000004</v>
      </c>
      <c r="O20" s="4">
        <f>'CSP5'!O105+AI20+AI45+AI70</f>
        <v>9.3070649999999997</v>
      </c>
      <c r="P20" s="4">
        <f>'CSP5'!P105+AJ20+AJ45+AJ70</f>
        <v>10.869565</v>
      </c>
      <c r="Q20" s="4">
        <f>'CSP5'!Q105+AK20+AK45+AK70</f>
        <v>11.413043999999999</v>
      </c>
      <c r="R20" s="4">
        <f>'CSP5'!R105+AL20+AL45+AL70</f>
        <v>12.024457</v>
      </c>
      <c r="S20" s="12">
        <f t="shared" si="3"/>
        <v>12.024457</v>
      </c>
      <c r="U20" s="3">
        <f>'CSP5'!$A$184</f>
        <v>2900</v>
      </c>
      <c r="V20" s="12">
        <f t="shared" si="4"/>
        <v>0</v>
      </c>
      <c r="W20" s="4">
        <f>_xll.Interp2dTab(-1,0,'Internal Flash'!$B$88:$N$88,'Internal Flash'!$A$89:$A$103,'Internal Flash'!$B$89:$N$103,W$4,$U20)*_xll.Interp2dTab(-1,0,'Internal Flash'!$B$107:$K$107,'Internal Flash'!$A$108:$A$117,'Internal Flash'!$B$108:$K$117,'Variables &amp; Axis Check'!$B$13,'Variables &amp; Axis Check'!$B$3)</f>
        <v>0</v>
      </c>
      <c r="X20" s="4">
        <f>_xll.Interp2dTab(-1,0,'Internal Flash'!$B$88:$N$88,'Internal Flash'!$A$89:$A$103,'Internal Flash'!$B$89:$N$103,X$4,$U20)*_xll.Interp2dTab(-1,0,'Internal Flash'!$B$107:$K$107,'Internal Flash'!$A$108:$A$117,'Internal Flash'!$B$108:$K$117,'Variables &amp; Axis Check'!$B$13,'Variables &amp; Axis Check'!$B$3)</f>
        <v>0</v>
      </c>
      <c r="Y20" s="4">
        <f>_xll.Interp2dTab(-1,0,'Internal Flash'!$B$88:$N$88,'Internal Flash'!$A$89:$A$103,'Internal Flash'!$B$89:$N$103,Y$4,$U20)*_xll.Interp2dTab(-1,0,'Internal Flash'!$B$107:$K$107,'Internal Flash'!$A$108:$A$117,'Internal Flash'!$B$108:$K$117,'Variables &amp; Axis Check'!$B$13,'Variables &amp; Axis Check'!$B$3)</f>
        <v>0</v>
      </c>
      <c r="Z20" s="4">
        <f>_xll.Interp2dTab(-1,0,'Internal Flash'!$B$88:$N$88,'Internal Flash'!$A$89:$A$103,'Internal Flash'!$B$89:$N$103,Z$4,$U20)*_xll.Interp2dTab(-1,0,'Internal Flash'!$B$107:$K$107,'Internal Flash'!$A$108:$A$117,'Internal Flash'!$B$108:$K$117,'Variables &amp; Axis Check'!$B$13,'Variables &amp; Axis Check'!$B$3)</f>
        <v>0</v>
      </c>
      <c r="AA20" s="4">
        <f>_xll.Interp2dTab(-1,0,'Internal Flash'!$B$88:$N$88,'Internal Flash'!$A$89:$A$103,'Internal Flash'!$B$89:$N$103,AA$4,$U20)*_xll.Interp2dTab(-1,0,'Internal Flash'!$B$107:$K$107,'Internal Flash'!$A$108:$A$117,'Internal Flash'!$B$108:$K$117,'Variables &amp; Axis Check'!$B$13,'Variables &amp; Axis Check'!$B$3)</f>
        <v>0</v>
      </c>
      <c r="AB20" s="4">
        <f>_xll.Interp2dTab(-1,0,'Internal Flash'!$B$88:$N$88,'Internal Flash'!$A$89:$A$103,'Internal Flash'!$B$89:$N$103,AB$4,$U20)*_xll.Interp2dTab(-1,0,'Internal Flash'!$B$107:$K$107,'Internal Flash'!$A$108:$A$117,'Internal Flash'!$B$108:$K$117,'Variables &amp; Axis Check'!$B$13,'Variables &amp; Axis Check'!$B$3)</f>
        <v>0</v>
      </c>
      <c r="AC20" s="4">
        <f>_xll.Interp2dTab(-1,0,'Internal Flash'!$B$88:$N$88,'Internal Flash'!$A$89:$A$103,'Internal Flash'!$B$89:$N$103,AC$4,$U20)*_xll.Interp2dTab(-1,0,'Internal Flash'!$B$107:$K$107,'Internal Flash'!$A$108:$A$117,'Internal Flash'!$B$108:$K$117,'Variables &amp; Axis Check'!$B$13,'Variables &amp; Axis Check'!$B$3)</f>
        <v>0</v>
      </c>
      <c r="AD20" s="4">
        <f>_xll.Interp2dTab(-1,0,'Internal Flash'!$B$88:$N$88,'Internal Flash'!$A$89:$A$103,'Internal Flash'!$B$89:$N$103,AD$4,$U20)*_xll.Interp2dTab(-1,0,'Internal Flash'!$B$107:$K$107,'Internal Flash'!$A$108:$A$117,'Internal Flash'!$B$108:$K$117,'Variables &amp; Axis Check'!$B$13,'Variables &amp; Axis Check'!$B$3)</f>
        <v>0</v>
      </c>
      <c r="AE20" s="4">
        <f>_xll.Interp2dTab(-1,0,'Internal Flash'!$B$88:$N$88,'Internal Flash'!$A$89:$A$103,'Internal Flash'!$B$89:$N$103,AE$4,$U20)*_xll.Interp2dTab(-1,0,'Internal Flash'!$B$107:$K$107,'Internal Flash'!$A$108:$A$117,'Internal Flash'!$B$108:$K$117,'Variables &amp; Axis Check'!$B$13,'Variables &amp; Axis Check'!$B$3)</f>
        <v>0</v>
      </c>
      <c r="AF20" s="4">
        <f>_xll.Interp2dTab(-1,0,'Internal Flash'!$B$88:$N$88,'Internal Flash'!$A$89:$A$103,'Internal Flash'!$B$89:$N$103,AF$4,$U20)*_xll.Interp2dTab(-1,0,'Internal Flash'!$B$107:$K$107,'Internal Flash'!$A$108:$A$117,'Internal Flash'!$B$108:$K$117,'Variables &amp; Axis Check'!$B$13,'Variables &amp; Axis Check'!$B$3)</f>
        <v>0</v>
      </c>
      <c r="AG20" s="4">
        <f>_xll.Interp2dTab(-1,0,'Internal Flash'!$B$88:$N$88,'Internal Flash'!$A$89:$A$103,'Internal Flash'!$B$89:$N$103,AG$4,$U20)*_xll.Interp2dTab(-1,0,'Internal Flash'!$B$107:$K$107,'Internal Flash'!$A$108:$A$117,'Internal Flash'!$B$108:$K$117,'Variables &amp; Axis Check'!$B$13,'Variables &amp; Axis Check'!$B$3)</f>
        <v>0</v>
      </c>
      <c r="AH20" s="4">
        <f>_xll.Interp2dTab(-1,0,'Internal Flash'!$B$88:$N$88,'Internal Flash'!$A$89:$A$103,'Internal Flash'!$B$89:$N$103,AH$4,$U20)*_xll.Interp2dTab(-1,0,'Internal Flash'!$B$107:$K$107,'Internal Flash'!$A$108:$A$117,'Internal Flash'!$B$108:$K$117,'Variables &amp; Axis Check'!$B$13,'Variables &amp; Axis Check'!$B$3)</f>
        <v>0</v>
      </c>
      <c r="AI20" s="4">
        <f>_xll.Interp2dTab(-1,0,'Internal Flash'!$B$88:$N$88,'Internal Flash'!$A$89:$A$103,'Internal Flash'!$B$89:$N$103,AI$4,$U20)*_xll.Interp2dTab(-1,0,'Internal Flash'!$B$107:$K$107,'Internal Flash'!$A$108:$A$117,'Internal Flash'!$B$108:$K$117,'Variables &amp; Axis Check'!$B$13,'Variables &amp; Axis Check'!$B$3)</f>
        <v>0</v>
      </c>
      <c r="AJ20" s="4">
        <f>_xll.Interp2dTab(-1,0,'Internal Flash'!$B$88:$N$88,'Internal Flash'!$A$89:$A$103,'Internal Flash'!$B$89:$N$103,AJ$4,$U20)*_xll.Interp2dTab(-1,0,'Internal Flash'!$B$107:$K$107,'Internal Flash'!$A$108:$A$117,'Internal Flash'!$B$108:$K$117,'Variables &amp; Axis Check'!$B$13,'Variables &amp; Axis Check'!$B$3)</f>
        <v>0</v>
      </c>
      <c r="AK20" s="4">
        <f>_xll.Interp2dTab(-1,0,'Internal Flash'!$B$88:$N$88,'Internal Flash'!$A$89:$A$103,'Internal Flash'!$B$89:$N$103,AK$4,$U20)*_xll.Interp2dTab(-1,0,'Internal Flash'!$B$107:$K$107,'Internal Flash'!$A$108:$A$117,'Internal Flash'!$B$108:$K$117,'Variables &amp; Axis Check'!$B$13,'Variables &amp; Axis Check'!$B$3)</f>
        <v>0</v>
      </c>
      <c r="AL20" s="4">
        <f>_xll.Interp2dTab(-1,0,'Internal Flash'!$B$88:$N$88,'Internal Flash'!$A$89:$A$103,'Internal Flash'!$B$89:$N$103,AL$4,$U20)*_xll.Interp2dTab(-1,0,'Internal Flash'!$B$107:$K$107,'Internal Flash'!$A$108:$A$117,'Internal Flash'!$B$108:$K$117,'Variables &amp; Axis Check'!$B$13,'Variables &amp; Axis Check'!$B$3)</f>
        <v>0</v>
      </c>
      <c r="AM20" s="12">
        <f t="shared" si="5"/>
        <v>0</v>
      </c>
    </row>
    <row r="21" spans="1:39" x14ac:dyDescent="0.3">
      <c r="A21" s="3">
        <f>'CSP5'!$A$185</f>
        <v>3000</v>
      </c>
      <c r="B21" s="12">
        <f t="shared" si="2"/>
        <v>0</v>
      </c>
      <c r="C21" s="4">
        <f>'CSP5'!C106+W21+W46+W71</f>
        <v>0</v>
      </c>
      <c r="D21" s="4">
        <f>'CSP5'!D106+X21+X46+X71</f>
        <v>0</v>
      </c>
      <c r="E21" s="4">
        <f>'CSP5'!E106+Y21+Y46+Y71</f>
        <v>0</v>
      </c>
      <c r="F21" s="4">
        <f>'CSP5'!F106+Z21+Z46+Z71</f>
        <v>0</v>
      </c>
      <c r="G21" s="4">
        <f>'CSP5'!G106+AA21+AA46+AA71</f>
        <v>0</v>
      </c>
      <c r="H21" s="4">
        <f>'CSP5'!H106+AB21+AB46+AB71</f>
        <v>0</v>
      </c>
      <c r="I21" s="4">
        <f>'CSP5'!I106+AC21+AC46+AC71</f>
        <v>0</v>
      </c>
      <c r="J21" s="4">
        <f>'CSP5'!J106+AD21+AD46+AD71</f>
        <v>0</v>
      </c>
      <c r="K21" s="4">
        <f>'CSP5'!K106+AE21+AE46+AE71</f>
        <v>0</v>
      </c>
      <c r="L21" s="4">
        <f>'CSP5'!L106+AF21+AF46+AF71</f>
        <v>0</v>
      </c>
      <c r="M21" s="4">
        <f>'CSP5'!M106+AG21+AG46+AG71</f>
        <v>0</v>
      </c>
      <c r="N21" s="4">
        <f>'CSP5'!N106+AH21+AH46+AH71</f>
        <v>7.6086960000000001</v>
      </c>
      <c r="O21" s="4">
        <f>'CSP5'!O106+AI21+AI46+AI71</f>
        <v>10.190218</v>
      </c>
      <c r="P21" s="4">
        <f>'CSP5'!P106+AJ21+AJ46+AJ71</f>
        <v>10.733696</v>
      </c>
      <c r="Q21" s="4">
        <f>'CSP5'!Q106+AK21+AK46+AK71</f>
        <v>11.277174</v>
      </c>
      <c r="R21" s="4">
        <f>'CSP5'!R106+AL21+AL46+AL71</f>
        <v>11.820652000000001</v>
      </c>
      <c r="S21" s="12">
        <f t="shared" si="3"/>
        <v>11.820652000000001</v>
      </c>
      <c r="U21" s="3">
        <f>'CSP5'!$A$185</f>
        <v>3000</v>
      </c>
      <c r="V21" s="12">
        <f t="shared" si="4"/>
        <v>0</v>
      </c>
      <c r="W21" s="4">
        <f>_xll.Interp2dTab(-1,0,'Internal Flash'!$B$88:$N$88,'Internal Flash'!$A$89:$A$103,'Internal Flash'!$B$89:$N$103,W$4,$U21)*_xll.Interp2dTab(-1,0,'Internal Flash'!$B$107:$K$107,'Internal Flash'!$A$108:$A$117,'Internal Flash'!$B$108:$K$117,'Variables &amp; Axis Check'!$B$13,'Variables &amp; Axis Check'!$B$3)</f>
        <v>0</v>
      </c>
      <c r="X21" s="4">
        <f>_xll.Interp2dTab(-1,0,'Internal Flash'!$B$88:$N$88,'Internal Flash'!$A$89:$A$103,'Internal Flash'!$B$89:$N$103,X$4,$U21)*_xll.Interp2dTab(-1,0,'Internal Flash'!$B$107:$K$107,'Internal Flash'!$A$108:$A$117,'Internal Flash'!$B$108:$K$117,'Variables &amp; Axis Check'!$B$13,'Variables &amp; Axis Check'!$B$3)</f>
        <v>0</v>
      </c>
      <c r="Y21" s="4">
        <f>_xll.Interp2dTab(-1,0,'Internal Flash'!$B$88:$N$88,'Internal Flash'!$A$89:$A$103,'Internal Flash'!$B$89:$N$103,Y$4,$U21)*_xll.Interp2dTab(-1,0,'Internal Flash'!$B$107:$K$107,'Internal Flash'!$A$108:$A$117,'Internal Flash'!$B$108:$K$117,'Variables &amp; Axis Check'!$B$13,'Variables &amp; Axis Check'!$B$3)</f>
        <v>0</v>
      </c>
      <c r="Z21" s="4">
        <f>_xll.Interp2dTab(-1,0,'Internal Flash'!$B$88:$N$88,'Internal Flash'!$A$89:$A$103,'Internal Flash'!$B$89:$N$103,Z$4,$U21)*_xll.Interp2dTab(-1,0,'Internal Flash'!$B$107:$K$107,'Internal Flash'!$A$108:$A$117,'Internal Flash'!$B$108:$K$117,'Variables &amp; Axis Check'!$B$13,'Variables &amp; Axis Check'!$B$3)</f>
        <v>0</v>
      </c>
      <c r="AA21" s="4">
        <f>_xll.Interp2dTab(-1,0,'Internal Flash'!$B$88:$N$88,'Internal Flash'!$A$89:$A$103,'Internal Flash'!$B$89:$N$103,AA$4,$U21)*_xll.Interp2dTab(-1,0,'Internal Flash'!$B$107:$K$107,'Internal Flash'!$A$108:$A$117,'Internal Flash'!$B$108:$K$117,'Variables &amp; Axis Check'!$B$13,'Variables &amp; Axis Check'!$B$3)</f>
        <v>0</v>
      </c>
      <c r="AB21" s="4">
        <f>_xll.Interp2dTab(-1,0,'Internal Flash'!$B$88:$N$88,'Internal Flash'!$A$89:$A$103,'Internal Flash'!$B$89:$N$103,AB$4,$U21)*_xll.Interp2dTab(-1,0,'Internal Flash'!$B$107:$K$107,'Internal Flash'!$A$108:$A$117,'Internal Flash'!$B$108:$K$117,'Variables &amp; Axis Check'!$B$13,'Variables &amp; Axis Check'!$B$3)</f>
        <v>0</v>
      </c>
      <c r="AC21" s="4">
        <f>_xll.Interp2dTab(-1,0,'Internal Flash'!$B$88:$N$88,'Internal Flash'!$A$89:$A$103,'Internal Flash'!$B$89:$N$103,AC$4,$U21)*_xll.Interp2dTab(-1,0,'Internal Flash'!$B$107:$K$107,'Internal Flash'!$A$108:$A$117,'Internal Flash'!$B$108:$K$117,'Variables &amp; Axis Check'!$B$13,'Variables &amp; Axis Check'!$B$3)</f>
        <v>0</v>
      </c>
      <c r="AD21" s="4">
        <f>_xll.Interp2dTab(-1,0,'Internal Flash'!$B$88:$N$88,'Internal Flash'!$A$89:$A$103,'Internal Flash'!$B$89:$N$103,AD$4,$U21)*_xll.Interp2dTab(-1,0,'Internal Flash'!$B$107:$K$107,'Internal Flash'!$A$108:$A$117,'Internal Flash'!$B$108:$K$117,'Variables &amp; Axis Check'!$B$13,'Variables &amp; Axis Check'!$B$3)</f>
        <v>0</v>
      </c>
      <c r="AE21" s="4">
        <f>_xll.Interp2dTab(-1,0,'Internal Flash'!$B$88:$N$88,'Internal Flash'!$A$89:$A$103,'Internal Flash'!$B$89:$N$103,AE$4,$U21)*_xll.Interp2dTab(-1,0,'Internal Flash'!$B$107:$K$107,'Internal Flash'!$A$108:$A$117,'Internal Flash'!$B$108:$K$117,'Variables &amp; Axis Check'!$B$13,'Variables &amp; Axis Check'!$B$3)</f>
        <v>0</v>
      </c>
      <c r="AF21" s="4">
        <f>_xll.Interp2dTab(-1,0,'Internal Flash'!$B$88:$N$88,'Internal Flash'!$A$89:$A$103,'Internal Flash'!$B$89:$N$103,AF$4,$U21)*_xll.Interp2dTab(-1,0,'Internal Flash'!$B$107:$K$107,'Internal Flash'!$A$108:$A$117,'Internal Flash'!$B$108:$K$117,'Variables &amp; Axis Check'!$B$13,'Variables &amp; Axis Check'!$B$3)</f>
        <v>0</v>
      </c>
      <c r="AG21" s="4">
        <f>_xll.Interp2dTab(-1,0,'Internal Flash'!$B$88:$N$88,'Internal Flash'!$A$89:$A$103,'Internal Flash'!$B$89:$N$103,AG$4,$U21)*_xll.Interp2dTab(-1,0,'Internal Flash'!$B$107:$K$107,'Internal Flash'!$A$108:$A$117,'Internal Flash'!$B$108:$K$117,'Variables &amp; Axis Check'!$B$13,'Variables &amp; Axis Check'!$B$3)</f>
        <v>0</v>
      </c>
      <c r="AH21" s="4">
        <f>_xll.Interp2dTab(-1,0,'Internal Flash'!$B$88:$N$88,'Internal Flash'!$A$89:$A$103,'Internal Flash'!$B$89:$N$103,AH$4,$U21)*_xll.Interp2dTab(-1,0,'Internal Flash'!$B$107:$K$107,'Internal Flash'!$A$108:$A$117,'Internal Flash'!$B$108:$K$117,'Variables &amp; Axis Check'!$B$13,'Variables &amp; Axis Check'!$B$3)</f>
        <v>0</v>
      </c>
      <c r="AI21" s="4">
        <f>_xll.Interp2dTab(-1,0,'Internal Flash'!$B$88:$N$88,'Internal Flash'!$A$89:$A$103,'Internal Flash'!$B$89:$N$103,AI$4,$U21)*_xll.Interp2dTab(-1,0,'Internal Flash'!$B$107:$K$107,'Internal Flash'!$A$108:$A$117,'Internal Flash'!$B$108:$K$117,'Variables &amp; Axis Check'!$B$13,'Variables &amp; Axis Check'!$B$3)</f>
        <v>0</v>
      </c>
      <c r="AJ21" s="4">
        <f>_xll.Interp2dTab(-1,0,'Internal Flash'!$B$88:$N$88,'Internal Flash'!$A$89:$A$103,'Internal Flash'!$B$89:$N$103,AJ$4,$U21)*_xll.Interp2dTab(-1,0,'Internal Flash'!$B$107:$K$107,'Internal Flash'!$A$108:$A$117,'Internal Flash'!$B$108:$K$117,'Variables &amp; Axis Check'!$B$13,'Variables &amp; Axis Check'!$B$3)</f>
        <v>0</v>
      </c>
      <c r="AK21" s="4">
        <f>_xll.Interp2dTab(-1,0,'Internal Flash'!$B$88:$N$88,'Internal Flash'!$A$89:$A$103,'Internal Flash'!$B$89:$N$103,AK$4,$U21)*_xll.Interp2dTab(-1,0,'Internal Flash'!$B$107:$K$107,'Internal Flash'!$A$108:$A$117,'Internal Flash'!$B$108:$K$117,'Variables &amp; Axis Check'!$B$13,'Variables &amp; Axis Check'!$B$3)</f>
        <v>0</v>
      </c>
      <c r="AL21" s="4">
        <f>_xll.Interp2dTab(-1,0,'Internal Flash'!$B$88:$N$88,'Internal Flash'!$A$89:$A$103,'Internal Flash'!$B$89:$N$103,AL$4,$U21)*_xll.Interp2dTab(-1,0,'Internal Flash'!$B$107:$K$107,'Internal Flash'!$A$108:$A$117,'Internal Flash'!$B$108:$K$117,'Variables &amp; Axis Check'!$B$13,'Variables &amp; Axis Check'!$B$3)</f>
        <v>0</v>
      </c>
      <c r="AM21" s="12">
        <f t="shared" si="5"/>
        <v>0</v>
      </c>
    </row>
    <row r="22" spans="1:39" x14ac:dyDescent="0.3">
      <c r="A22" s="3">
        <f>'CSP5'!$A$186</f>
        <v>3200</v>
      </c>
      <c r="B22" s="12">
        <f t="shared" si="2"/>
        <v>0</v>
      </c>
      <c r="C22" s="4">
        <f>'CSP5'!C107+W22+W47+W72</f>
        <v>0</v>
      </c>
      <c r="D22" s="4">
        <f>'CSP5'!D107+X22+X47+X72</f>
        <v>0</v>
      </c>
      <c r="E22" s="4">
        <f>'CSP5'!E107+Y22+Y47+Y72</f>
        <v>0</v>
      </c>
      <c r="F22" s="4">
        <f>'CSP5'!F107+Z22+Z47+Z72</f>
        <v>0</v>
      </c>
      <c r="G22" s="4">
        <f>'CSP5'!G107+AA22+AA47+AA72</f>
        <v>0</v>
      </c>
      <c r="H22" s="4">
        <f>'CSP5'!H107+AB22+AB47+AB72</f>
        <v>0</v>
      </c>
      <c r="I22" s="4">
        <f>'CSP5'!I107+AC22+AC47+AC72</f>
        <v>0</v>
      </c>
      <c r="J22" s="4">
        <f>'CSP5'!J107+AD22+AD47+AD72</f>
        <v>0</v>
      </c>
      <c r="K22" s="4">
        <f>'CSP5'!K107+AE22+AE47+AE72</f>
        <v>0</v>
      </c>
      <c r="L22" s="4">
        <f>'CSP5'!L107+AF22+AF47+AF72</f>
        <v>6.9972830000000004</v>
      </c>
      <c r="M22" s="4">
        <f>'CSP5'!M107+AG22+AG47+AG72</f>
        <v>8.4239130000000007</v>
      </c>
      <c r="N22" s="4">
        <f>'CSP5'!N107+AH22+AH47+AH72</f>
        <v>9.375</v>
      </c>
      <c r="O22" s="4">
        <f>'CSP5'!O107+AI22+AI47+AI72</f>
        <v>9.9864130000000007</v>
      </c>
      <c r="P22" s="4">
        <f>'CSP5'!P107+AJ22+AJ47+AJ72</f>
        <v>10.529892</v>
      </c>
      <c r="Q22" s="4">
        <f>'CSP5'!Q107+AK22+AK47+AK72</f>
        <v>11.073370000000001</v>
      </c>
      <c r="R22" s="4">
        <f>'CSP5'!R107+AL22+AL47+AL72</f>
        <v>11.480978</v>
      </c>
      <c r="S22" s="12">
        <f t="shared" si="3"/>
        <v>11.480978</v>
      </c>
      <c r="U22" s="3">
        <f>'CSP5'!$A$186</f>
        <v>3200</v>
      </c>
      <c r="V22" s="12">
        <f t="shared" si="4"/>
        <v>0</v>
      </c>
      <c r="W22" s="4">
        <f>_xll.Interp2dTab(-1,0,'Internal Flash'!$B$88:$N$88,'Internal Flash'!$A$89:$A$103,'Internal Flash'!$B$89:$N$103,W$4,$U22)*_xll.Interp2dTab(-1,0,'Internal Flash'!$B$107:$K$107,'Internal Flash'!$A$108:$A$117,'Internal Flash'!$B$108:$K$117,'Variables &amp; Axis Check'!$B$13,'Variables &amp; Axis Check'!$B$3)</f>
        <v>0</v>
      </c>
      <c r="X22" s="4">
        <f>_xll.Interp2dTab(-1,0,'Internal Flash'!$B$88:$N$88,'Internal Flash'!$A$89:$A$103,'Internal Flash'!$B$89:$N$103,X$4,$U22)*_xll.Interp2dTab(-1,0,'Internal Flash'!$B$107:$K$107,'Internal Flash'!$A$108:$A$117,'Internal Flash'!$B$108:$K$117,'Variables &amp; Axis Check'!$B$13,'Variables &amp; Axis Check'!$B$3)</f>
        <v>0</v>
      </c>
      <c r="Y22" s="4">
        <f>_xll.Interp2dTab(-1,0,'Internal Flash'!$B$88:$N$88,'Internal Flash'!$A$89:$A$103,'Internal Flash'!$B$89:$N$103,Y$4,$U22)*_xll.Interp2dTab(-1,0,'Internal Flash'!$B$107:$K$107,'Internal Flash'!$A$108:$A$117,'Internal Flash'!$B$108:$K$117,'Variables &amp; Axis Check'!$B$13,'Variables &amp; Axis Check'!$B$3)</f>
        <v>0</v>
      </c>
      <c r="Z22" s="4">
        <f>_xll.Interp2dTab(-1,0,'Internal Flash'!$B$88:$N$88,'Internal Flash'!$A$89:$A$103,'Internal Flash'!$B$89:$N$103,Z$4,$U22)*_xll.Interp2dTab(-1,0,'Internal Flash'!$B$107:$K$107,'Internal Flash'!$A$108:$A$117,'Internal Flash'!$B$108:$K$117,'Variables &amp; Axis Check'!$B$13,'Variables &amp; Axis Check'!$B$3)</f>
        <v>0</v>
      </c>
      <c r="AA22" s="4">
        <f>_xll.Interp2dTab(-1,0,'Internal Flash'!$B$88:$N$88,'Internal Flash'!$A$89:$A$103,'Internal Flash'!$B$89:$N$103,AA$4,$U22)*_xll.Interp2dTab(-1,0,'Internal Flash'!$B$107:$K$107,'Internal Flash'!$A$108:$A$117,'Internal Flash'!$B$108:$K$117,'Variables &amp; Axis Check'!$B$13,'Variables &amp; Axis Check'!$B$3)</f>
        <v>0</v>
      </c>
      <c r="AB22" s="4">
        <f>_xll.Interp2dTab(-1,0,'Internal Flash'!$B$88:$N$88,'Internal Flash'!$A$89:$A$103,'Internal Flash'!$B$89:$N$103,AB$4,$U22)*_xll.Interp2dTab(-1,0,'Internal Flash'!$B$107:$K$107,'Internal Flash'!$A$108:$A$117,'Internal Flash'!$B$108:$K$117,'Variables &amp; Axis Check'!$B$13,'Variables &amp; Axis Check'!$B$3)</f>
        <v>0</v>
      </c>
      <c r="AC22" s="4">
        <f>_xll.Interp2dTab(-1,0,'Internal Flash'!$B$88:$N$88,'Internal Flash'!$A$89:$A$103,'Internal Flash'!$B$89:$N$103,AC$4,$U22)*_xll.Interp2dTab(-1,0,'Internal Flash'!$B$107:$K$107,'Internal Flash'!$A$108:$A$117,'Internal Flash'!$B$108:$K$117,'Variables &amp; Axis Check'!$B$13,'Variables &amp; Axis Check'!$B$3)</f>
        <v>0</v>
      </c>
      <c r="AD22" s="4">
        <f>_xll.Interp2dTab(-1,0,'Internal Flash'!$B$88:$N$88,'Internal Flash'!$A$89:$A$103,'Internal Flash'!$B$89:$N$103,AD$4,$U22)*_xll.Interp2dTab(-1,0,'Internal Flash'!$B$107:$K$107,'Internal Flash'!$A$108:$A$117,'Internal Flash'!$B$108:$K$117,'Variables &amp; Axis Check'!$B$13,'Variables &amp; Axis Check'!$B$3)</f>
        <v>0</v>
      </c>
      <c r="AE22" s="4">
        <f>_xll.Interp2dTab(-1,0,'Internal Flash'!$B$88:$N$88,'Internal Flash'!$A$89:$A$103,'Internal Flash'!$B$89:$N$103,AE$4,$U22)*_xll.Interp2dTab(-1,0,'Internal Flash'!$B$107:$K$107,'Internal Flash'!$A$108:$A$117,'Internal Flash'!$B$108:$K$117,'Variables &amp; Axis Check'!$B$13,'Variables &amp; Axis Check'!$B$3)</f>
        <v>0</v>
      </c>
      <c r="AF22" s="4">
        <f>_xll.Interp2dTab(-1,0,'Internal Flash'!$B$88:$N$88,'Internal Flash'!$A$89:$A$103,'Internal Flash'!$B$89:$N$103,AF$4,$U22)*_xll.Interp2dTab(-1,0,'Internal Flash'!$B$107:$K$107,'Internal Flash'!$A$108:$A$117,'Internal Flash'!$B$108:$K$117,'Variables &amp; Axis Check'!$B$13,'Variables &amp; Axis Check'!$B$3)</f>
        <v>0</v>
      </c>
      <c r="AG22" s="4">
        <f>_xll.Interp2dTab(-1,0,'Internal Flash'!$B$88:$N$88,'Internal Flash'!$A$89:$A$103,'Internal Flash'!$B$89:$N$103,AG$4,$U22)*_xll.Interp2dTab(-1,0,'Internal Flash'!$B$107:$K$107,'Internal Flash'!$A$108:$A$117,'Internal Flash'!$B$108:$K$117,'Variables &amp; Axis Check'!$B$13,'Variables &amp; Axis Check'!$B$3)</f>
        <v>0</v>
      </c>
      <c r="AH22" s="4">
        <f>_xll.Interp2dTab(-1,0,'Internal Flash'!$B$88:$N$88,'Internal Flash'!$A$89:$A$103,'Internal Flash'!$B$89:$N$103,AH$4,$U22)*_xll.Interp2dTab(-1,0,'Internal Flash'!$B$107:$K$107,'Internal Flash'!$A$108:$A$117,'Internal Flash'!$B$108:$K$117,'Variables &amp; Axis Check'!$B$13,'Variables &amp; Axis Check'!$B$3)</f>
        <v>0</v>
      </c>
      <c r="AI22" s="4">
        <f>_xll.Interp2dTab(-1,0,'Internal Flash'!$B$88:$N$88,'Internal Flash'!$A$89:$A$103,'Internal Flash'!$B$89:$N$103,AI$4,$U22)*_xll.Interp2dTab(-1,0,'Internal Flash'!$B$107:$K$107,'Internal Flash'!$A$108:$A$117,'Internal Flash'!$B$108:$K$117,'Variables &amp; Axis Check'!$B$13,'Variables &amp; Axis Check'!$B$3)</f>
        <v>0</v>
      </c>
      <c r="AJ22" s="4">
        <f>_xll.Interp2dTab(-1,0,'Internal Flash'!$B$88:$N$88,'Internal Flash'!$A$89:$A$103,'Internal Flash'!$B$89:$N$103,AJ$4,$U22)*_xll.Interp2dTab(-1,0,'Internal Flash'!$B$107:$K$107,'Internal Flash'!$A$108:$A$117,'Internal Flash'!$B$108:$K$117,'Variables &amp; Axis Check'!$B$13,'Variables &amp; Axis Check'!$B$3)</f>
        <v>0</v>
      </c>
      <c r="AK22" s="4">
        <f>_xll.Interp2dTab(-1,0,'Internal Flash'!$B$88:$N$88,'Internal Flash'!$A$89:$A$103,'Internal Flash'!$B$89:$N$103,AK$4,$U22)*_xll.Interp2dTab(-1,0,'Internal Flash'!$B$107:$K$107,'Internal Flash'!$A$108:$A$117,'Internal Flash'!$B$108:$K$117,'Variables &amp; Axis Check'!$B$13,'Variables &amp; Axis Check'!$B$3)</f>
        <v>0</v>
      </c>
      <c r="AL22" s="4">
        <f>_xll.Interp2dTab(-1,0,'Internal Flash'!$B$88:$N$88,'Internal Flash'!$A$89:$A$103,'Internal Flash'!$B$89:$N$103,AL$4,$U22)*_xll.Interp2dTab(-1,0,'Internal Flash'!$B$107:$K$107,'Internal Flash'!$A$108:$A$117,'Internal Flash'!$B$108:$K$117,'Variables &amp; Axis Check'!$B$13,'Variables &amp; Axis Check'!$B$3)</f>
        <v>0</v>
      </c>
      <c r="AM22" s="12">
        <f t="shared" si="5"/>
        <v>0</v>
      </c>
    </row>
    <row r="23" spans="1:39" x14ac:dyDescent="0.3">
      <c r="A23" s="3">
        <f>'CSP5'!$A$187</f>
        <v>3300</v>
      </c>
      <c r="B23" s="12">
        <f t="shared" si="2"/>
        <v>0</v>
      </c>
      <c r="C23" s="4">
        <f>'CSP5'!C108+W23+W48+W73</f>
        <v>0</v>
      </c>
      <c r="D23" s="4">
        <f>'CSP5'!D108+X23+X48+X73</f>
        <v>0</v>
      </c>
      <c r="E23" s="4">
        <f>'CSP5'!E108+Y23+Y48+Y73</f>
        <v>0</v>
      </c>
      <c r="F23" s="4">
        <f>'CSP5'!F108+Z23+Z48+Z73</f>
        <v>0</v>
      </c>
      <c r="G23" s="4">
        <f>'CSP5'!G108+AA23+AA48+AA73</f>
        <v>0</v>
      </c>
      <c r="H23" s="4">
        <f>'CSP5'!H108+AB23+AB48+AB73</f>
        <v>0</v>
      </c>
      <c r="I23" s="4">
        <f>'CSP5'!I108+AC23+AC48+AC73</f>
        <v>0</v>
      </c>
      <c r="J23" s="4">
        <f>'CSP5'!J108+AD23+AD48+AD73</f>
        <v>0</v>
      </c>
      <c r="K23" s="4">
        <f>'CSP5'!K108+AE23+AE48+AE73</f>
        <v>0</v>
      </c>
      <c r="L23" s="4">
        <f>'CSP5'!L108+AF23+AF48+AF73</f>
        <v>7.2010870000000002</v>
      </c>
      <c r="M23" s="4">
        <f>'CSP5'!M108+AG23+AG48+AG73</f>
        <v>8.4239130000000007</v>
      </c>
      <c r="N23" s="4">
        <f>'CSP5'!N108+AH23+AH48+AH73</f>
        <v>0</v>
      </c>
      <c r="O23" s="4">
        <f>'CSP5'!O108+AI23+AI48+AI73</f>
        <v>0</v>
      </c>
      <c r="P23" s="4">
        <f>'CSP5'!P108+AJ23+AJ48+AJ73</f>
        <v>0</v>
      </c>
      <c r="Q23" s="4">
        <f>'CSP5'!Q108+AK23+AK48+AK73</f>
        <v>0</v>
      </c>
      <c r="R23" s="4">
        <f>'CSP5'!R108+AL23+AL48+AL73</f>
        <v>0</v>
      </c>
      <c r="S23" s="12">
        <f t="shared" si="3"/>
        <v>0</v>
      </c>
      <c r="U23" s="3">
        <f>'CSP5'!$A$187</f>
        <v>3300</v>
      </c>
      <c r="V23" s="12">
        <f t="shared" si="4"/>
        <v>0</v>
      </c>
      <c r="W23" s="4">
        <f>_xll.Interp2dTab(-1,0,'Internal Flash'!$B$88:$N$88,'Internal Flash'!$A$89:$A$103,'Internal Flash'!$B$89:$N$103,W$4,$U23)*_xll.Interp2dTab(-1,0,'Internal Flash'!$B$107:$K$107,'Internal Flash'!$A$108:$A$117,'Internal Flash'!$B$108:$K$117,'Variables &amp; Axis Check'!$B$13,'Variables &amp; Axis Check'!$B$3)</f>
        <v>0</v>
      </c>
      <c r="X23" s="4">
        <f>_xll.Interp2dTab(-1,0,'Internal Flash'!$B$88:$N$88,'Internal Flash'!$A$89:$A$103,'Internal Flash'!$B$89:$N$103,X$4,$U23)*_xll.Interp2dTab(-1,0,'Internal Flash'!$B$107:$K$107,'Internal Flash'!$A$108:$A$117,'Internal Flash'!$B$108:$K$117,'Variables &amp; Axis Check'!$B$13,'Variables &amp; Axis Check'!$B$3)</f>
        <v>0</v>
      </c>
      <c r="Y23" s="4">
        <f>_xll.Interp2dTab(-1,0,'Internal Flash'!$B$88:$N$88,'Internal Flash'!$A$89:$A$103,'Internal Flash'!$B$89:$N$103,Y$4,$U23)*_xll.Interp2dTab(-1,0,'Internal Flash'!$B$107:$K$107,'Internal Flash'!$A$108:$A$117,'Internal Flash'!$B$108:$K$117,'Variables &amp; Axis Check'!$B$13,'Variables &amp; Axis Check'!$B$3)</f>
        <v>0</v>
      </c>
      <c r="Z23" s="4">
        <f>_xll.Interp2dTab(-1,0,'Internal Flash'!$B$88:$N$88,'Internal Flash'!$A$89:$A$103,'Internal Flash'!$B$89:$N$103,Z$4,$U23)*_xll.Interp2dTab(-1,0,'Internal Flash'!$B$107:$K$107,'Internal Flash'!$A$108:$A$117,'Internal Flash'!$B$108:$K$117,'Variables &amp; Axis Check'!$B$13,'Variables &amp; Axis Check'!$B$3)</f>
        <v>0</v>
      </c>
      <c r="AA23" s="4">
        <f>_xll.Interp2dTab(-1,0,'Internal Flash'!$B$88:$N$88,'Internal Flash'!$A$89:$A$103,'Internal Flash'!$B$89:$N$103,AA$4,$U23)*_xll.Interp2dTab(-1,0,'Internal Flash'!$B$107:$K$107,'Internal Flash'!$A$108:$A$117,'Internal Flash'!$B$108:$K$117,'Variables &amp; Axis Check'!$B$13,'Variables &amp; Axis Check'!$B$3)</f>
        <v>0</v>
      </c>
      <c r="AB23" s="4">
        <f>_xll.Interp2dTab(-1,0,'Internal Flash'!$B$88:$N$88,'Internal Flash'!$A$89:$A$103,'Internal Flash'!$B$89:$N$103,AB$4,$U23)*_xll.Interp2dTab(-1,0,'Internal Flash'!$B$107:$K$107,'Internal Flash'!$A$108:$A$117,'Internal Flash'!$B$108:$K$117,'Variables &amp; Axis Check'!$B$13,'Variables &amp; Axis Check'!$B$3)</f>
        <v>0</v>
      </c>
      <c r="AC23" s="4">
        <f>_xll.Interp2dTab(-1,0,'Internal Flash'!$B$88:$N$88,'Internal Flash'!$A$89:$A$103,'Internal Flash'!$B$89:$N$103,AC$4,$U23)*_xll.Interp2dTab(-1,0,'Internal Flash'!$B$107:$K$107,'Internal Flash'!$A$108:$A$117,'Internal Flash'!$B$108:$K$117,'Variables &amp; Axis Check'!$B$13,'Variables &amp; Axis Check'!$B$3)</f>
        <v>0</v>
      </c>
      <c r="AD23" s="4">
        <f>_xll.Interp2dTab(-1,0,'Internal Flash'!$B$88:$N$88,'Internal Flash'!$A$89:$A$103,'Internal Flash'!$B$89:$N$103,AD$4,$U23)*_xll.Interp2dTab(-1,0,'Internal Flash'!$B$107:$K$107,'Internal Flash'!$A$108:$A$117,'Internal Flash'!$B$108:$K$117,'Variables &amp; Axis Check'!$B$13,'Variables &amp; Axis Check'!$B$3)</f>
        <v>0</v>
      </c>
      <c r="AE23" s="4">
        <f>_xll.Interp2dTab(-1,0,'Internal Flash'!$B$88:$N$88,'Internal Flash'!$A$89:$A$103,'Internal Flash'!$B$89:$N$103,AE$4,$U23)*_xll.Interp2dTab(-1,0,'Internal Flash'!$B$107:$K$107,'Internal Flash'!$A$108:$A$117,'Internal Flash'!$B$108:$K$117,'Variables &amp; Axis Check'!$B$13,'Variables &amp; Axis Check'!$B$3)</f>
        <v>0</v>
      </c>
      <c r="AF23" s="4">
        <f>_xll.Interp2dTab(-1,0,'Internal Flash'!$B$88:$N$88,'Internal Flash'!$A$89:$A$103,'Internal Flash'!$B$89:$N$103,AF$4,$U23)*_xll.Interp2dTab(-1,0,'Internal Flash'!$B$107:$K$107,'Internal Flash'!$A$108:$A$117,'Internal Flash'!$B$108:$K$117,'Variables &amp; Axis Check'!$B$13,'Variables &amp; Axis Check'!$B$3)</f>
        <v>0</v>
      </c>
      <c r="AG23" s="4">
        <f>_xll.Interp2dTab(-1,0,'Internal Flash'!$B$88:$N$88,'Internal Flash'!$A$89:$A$103,'Internal Flash'!$B$89:$N$103,AG$4,$U23)*_xll.Interp2dTab(-1,0,'Internal Flash'!$B$107:$K$107,'Internal Flash'!$A$108:$A$117,'Internal Flash'!$B$108:$K$117,'Variables &amp; Axis Check'!$B$13,'Variables &amp; Axis Check'!$B$3)</f>
        <v>0</v>
      </c>
      <c r="AH23" s="4">
        <f>_xll.Interp2dTab(-1,0,'Internal Flash'!$B$88:$N$88,'Internal Flash'!$A$89:$A$103,'Internal Flash'!$B$89:$N$103,AH$4,$U23)*_xll.Interp2dTab(-1,0,'Internal Flash'!$B$107:$K$107,'Internal Flash'!$A$108:$A$117,'Internal Flash'!$B$108:$K$117,'Variables &amp; Axis Check'!$B$13,'Variables &amp; Axis Check'!$B$3)</f>
        <v>0</v>
      </c>
      <c r="AI23" s="4">
        <f>_xll.Interp2dTab(-1,0,'Internal Flash'!$B$88:$N$88,'Internal Flash'!$A$89:$A$103,'Internal Flash'!$B$89:$N$103,AI$4,$U23)*_xll.Interp2dTab(-1,0,'Internal Flash'!$B$107:$K$107,'Internal Flash'!$A$108:$A$117,'Internal Flash'!$B$108:$K$117,'Variables &amp; Axis Check'!$B$13,'Variables &amp; Axis Check'!$B$3)</f>
        <v>0</v>
      </c>
      <c r="AJ23" s="4">
        <f>_xll.Interp2dTab(-1,0,'Internal Flash'!$B$88:$N$88,'Internal Flash'!$A$89:$A$103,'Internal Flash'!$B$89:$N$103,AJ$4,$U23)*_xll.Interp2dTab(-1,0,'Internal Flash'!$B$107:$K$107,'Internal Flash'!$A$108:$A$117,'Internal Flash'!$B$108:$K$117,'Variables &amp; Axis Check'!$B$13,'Variables &amp; Axis Check'!$B$3)</f>
        <v>0</v>
      </c>
      <c r="AK23" s="4">
        <f>_xll.Interp2dTab(-1,0,'Internal Flash'!$B$88:$N$88,'Internal Flash'!$A$89:$A$103,'Internal Flash'!$B$89:$N$103,AK$4,$U23)*_xll.Interp2dTab(-1,0,'Internal Flash'!$B$107:$K$107,'Internal Flash'!$A$108:$A$117,'Internal Flash'!$B$108:$K$117,'Variables &amp; Axis Check'!$B$13,'Variables &amp; Axis Check'!$B$3)</f>
        <v>0</v>
      </c>
      <c r="AL23" s="4">
        <f>_xll.Interp2dTab(-1,0,'Internal Flash'!$B$88:$N$88,'Internal Flash'!$A$89:$A$103,'Internal Flash'!$B$89:$N$103,AL$4,$U23)*_xll.Interp2dTab(-1,0,'Internal Flash'!$B$107:$K$107,'Internal Flash'!$A$108:$A$117,'Internal Flash'!$B$108:$K$117,'Variables &amp; Axis Check'!$B$13,'Variables &amp; Axis Check'!$B$3)</f>
        <v>0</v>
      </c>
      <c r="AM23" s="12">
        <f t="shared" si="5"/>
        <v>0</v>
      </c>
    </row>
    <row r="24" spans="1:39" x14ac:dyDescent="0.3">
      <c r="A24" s="3">
        <f>'CSP5'!$A$188</f>
        <v>3500</v>
      </c>
      <c r="B24" s="12">
        <f t="shared" si="2"/>
        <v>0</v>
      </c>
      <c r="C24" s="4">
        <f>'CSP5'!C109+W24+W49+W74</f>
        <v>0</v>
      </c>
      <c r="D24" s="4">
        <f>'CSP5'!D109+X24+X49+X74</f>
        <v>0</v>
      </c>
      <c r="E24" s="4">
        <f>'CSP5'!E109+Y24+Y49+Y74</f>
        <v>0</v>
      </c>
      <c r="F24" s="4">
        <f>'CSP5'!F109+Z24+Z49+Z74</f>
        <v>0</v>
      </c>
      <c r="G24" s="4">
        <f>'CSP5'!G109+AA24+AA49+AA74</f>
        <v>0</v>
      </c>
      <c r="H24" s="4">
        <f>'CSP5'!H109+AB24+AB49+AB74</f>
        <v>0</v>
      </c>
      <c r="I24" s="4">
        <f>'CSP5'!I109+AC24+AC49+AC74</f>
        <v>0</v>
      </c>
      <c r="J24" s="4">
        <f>'CSP5'!J109+AD24+AD49+AD74</f>
        <v>0</v>
      </c>
      <c r="K24" s="4">
        <f>'CSP5'!K109+AE24+AE49+AE74</f>
        <v>0</v>
      </c>
      <c r="L24" s="4">
        <f>'CSP5'!L109+AF24+AF49+AF74</f>
        <v>0</v>
      </c>
      <c r="M24" s="4">
        <f>'CSP5'!M109+AG24+AG49+AG74</f>
        <v>0</v>
      </c>
      <c r="N24" s="4">
        <f>'CSP5'!N109+AH24+AH49+AH74</f>
        <v>0</v>
      </c>
      <c r="O24" s="4">
        <f>'CSP5'!O109+AI24+AI49+AI74</f>
        <v>0</v>
      </c>
      <c r="P24" s="4">
        <f>'CSP5'!P109+AJ24+AJ49+AJ74</f>
        <v>0</v>
      </c>
      <c r="Q24" s="4">
        <f>'CSP5'!Q109+AK24+AK49+AK74</f>
        <v>0</v>
      </c>
      <c r="R24" s="4">
        <f>'CSP5'!R109+AL24+AL49+AL74</f>
        <v>0</v>
      </c>
      <c r="S24" s="12">
        <f t="shared" si="3"/>
        <v>0</v>
      </c>
      <c r="U24" s="3">
        <f>'CSP5'!$A$188</f>
        <v>3500</v>
      </c>
      <c r="V24" s="12">
        <f t="shared" si="4"/>
        <v>0</v>
      </c>
      <c r="W24" s="4">
        <f>_xll.Interp2dTab(-1,0,'Internal Flash'!$B$88:$N$88,'Internal Flash'!$A$89:$A$103,'Internal Flash'!$B$89:$N$103,W$4,$U24)*_xll.Interp2dTab(-1,0,'Internal Flash'!$B$107:$K$107,'Internal Flash'!$A$108:$A$117,'Internal Flash'!$B$108:$K$117,'Variables &amp; Axis Check'!$B$13,'Variables &amp; Axis Check'!$B$3)</f>
        <v>0</v>
      </c>
      <c r="X24" s="4">
        <f>_xll.Interp2dTab(-1,0,'Internal Flash'!$B$88:$N$88,'Internal Flash'!$A$89:$A$103,'Internal Flash'!$B$89:$N$103,X$4,$U24)*_xll.Interp2dTab(-1,0,'Internal Flash'!$B$107:$K$107,'Internal Flash'!$A$108:$A$117,'Internal Flash'!$B$108:$K$117,'Variables &amp; Axis Check'!$B$13,'Variables &amp; Axis Check'!$B$3)</f>
        <v>0</v>
      </c>
      <c r="Y24" s="4">
        <f>_xll.Interp2dTab(-1,0,'Internal Flash'!$B$88:$N$88,'Internal Flash'!$A$89:$A$103,'Internal Flash'!$B$89:$N$103,Y$4,$U24)*_xll.Interp2dTab(-1,0,'Internal Flash'!$B$107:$K$107,'Internal Flash'!$A$108:$A$117,'Internal Flash'!$B$108:$K$117,'Variables &amp; Axis Check'!$B$13,'Variables &amp; Axis Check'!$B$3)</f>
        <v>0</v>
      </c>
      <c r="Z24" s="4">
        <f>_xll.Interp2dTab(-1,0,'Internal Flash'!$B$88:$N$88,'Internal Flash'!$A$89:$A$103,'Internal Flash'!$B$89:$N$103,Z$4,$U24)*_xll.Interp2dTab(-1,0,'Internal Flash'!$B$107:$K$107,'Internal Flash'!$A$108:$A$117,'Internal Flash'!$B$108:$K$117,'Variables &amp; Axis Check'!$B$13,'Variables &amp; Axis Check'!$B$3)</f>
        <v>0</v>
      </c>
      <c r="AA24" s="4">
        <f>_xll.Interp2dTab(-1,0,'Internal Flash'!$B$88:$N$88,'Internal Flash'!$A$89:$A$103,'Internal Flash'!$B$89:$N$103,AA$4,$U24)*_xll.Interp2dTab(-1,0,'Internal Flash'!$B$107:$K$107,'Internal Flash'!$A$108:$A$117,'Internal Flash'!$B$108:$K$117,'Variables &amp; Axis Check'!$B$13,'Variables &amp; Axis Check'!$B$3)</f>
        <v>0</v>
      </c>
      <c r="AB24" s="4">
        <f>_xll.Interp2dTab(-1,0,'Internal Flash'!$B$88:$N$88,'Internal Flash'!$A$89:$A$103,'Internal Flash'!$B$89:$N$103,AB$4,$U24)*_xll.Interp2dTab(-1,0,'Internal Flash'!$B$107:$K$107,'Internal Flash'!$A$108:$A$117,'Internal Flash'!$B$108:$K$117,'Variables &amp; Axis Check'!$B$13,'Variables &amp; Axis Check'!$B$3)</f>
        <v>0</v>
      </c>
      <c r="AC24" s="4">
        <f>_xll.Interp2dTab(-1,0,'Internal Flash'!$B$88:$N$88,'Internal Flash'!$A$89:$A$103,'Internal Flash'!$B$89:$N$103,AC$4,$U24)*_xll.Interp2dTab(-1,0,'Internal Flash'!$B$107:$K$107,'Internal Flash'!$A$108:$A$117,'Internal Flash'!$B$108:$K$117,'Variables &amp; Axis Check'!$B$13,'Variables &amp; Axis Check'!$B$3)</f>
        <v>0</v>
      </c>
      <c r="AD24" s="4">
        <f>_xll.Interp2dTab(-1,0,'Internal Flash'!$B$88:$N$88,'Internal Flash'!$A$89:$A$103,'Internal Flash'!$B$89:$N$103,AD$4,$U24)*_xll.Interp2dTab(-1,0,'Internal Flash'!$B$107:$K$107,'Internal Flash'!$A$108:$A$117,'Internal Flash'!$B$108:$K$117,'Variables &amp; Axis Check'!$B$13,'Variables &amp; Axis Check'!$B$3)</f>
        <v>0</v>
      </c>
      <c r="AE24" s="4">
        <f>_xll.Interp2dTab(-1,0,'Internal Flash'!$B$88:$N$88,'Internal Flash'!$A$89:$A$103,'Internal Flash'!$B$89:$N$103,AE$4,$U24)*_xll.Interp2dTab(-1,0,'Internal Flash'!$B$107:$K$107,'Internal Flash'!$A$108:$A$117,'Internal Flash'!$B$108:$K$117,'Variables &amp; Axis Check'!$B$13,'Variables &amp; Axis Check'!$B$3)</f>
        <v>0</v>
      </c>
      <c r="AF24" s="4">
        <f>_xll.Interp2dTab(-1,0,'Internal Flash'!$B$88:$N$88,'Internal Flash'!$A$89:$A$103,'Internal Flash'!$B$89:$N$103,AF$4,$U24)*_xll.Interp2dTab(-1,0,'Internal Flash'!$B$107:$K$107,'Internal Flash'!$A$108:$A$117,'Internal Flash'!$B$108:$K$117,'Variables &amp; Axis Check'!$B$13,'Variables &amp; Axis Check'!$B$3)</f>
        <v>0</v>
      </c>
      <c r="AG24" s="4">
        <f>_xll.Interp2dTab(-1,0,'Internal Flash'!$B$88:$N$88,'Internal Flash'!$A$89:$A$103,'Internal Flash'!$B$89:$N$103,AG$4,$U24)*_xll.Interp2dTab(-1,0,'Internal Flash'!$B$107:$K$107,'Internal Flash'!$A$108:$A$117,'Internal Flash'!$B$108:$K$117,'Variables &amp; Axis Check'!$B$13,'Variables &amp; Axis Check'!$B$3)</f>
        <v>0</v>
      </c>
      <c r="AH24" s="4">
        <f>_xll.Interp2dTab(-1,0,'Internal Flash'!$B$88:$N$88,'Internal Flash'!$A$89:$A$103,'Internal Flash'!$B$89:$N$103,AH$4,$U24)*_xll.Interp2dTab(-1,0,'Internal Flash'!$B$107:$K$107,'Internal Flash'!$A$108:$A$117,'Internal Flash'!$B$108:$K$117,'Variables &amp; Axis Check'!$B$13,'Variables &amp; Axis Check'!$B$3)</f>
        <v>0</v>
      </c>
      <c r="AI24" s="4">
        <f>_xll.Interp2dTab(-1,0,'Internal Flash'!$B$88:$N$88,'Internal Flash'!$A$89:$A$103,'Internal Flash'!$B$89:$N$103,AI$4,$U24)*_xll.Interp2dTab(-1,0,'Internal Flash'!$B$107:$K$107,'Internal Flash'!$A$108:$A$117,'Internal Flash'!$B$108:$K$117,'Variables &amp; Axis Check'!$B$13,'Variables &amp; Axis Check'!$B$3)</f>
        <v>0</v>
      </c>
      <c r="AJ24" s="4">
        <f>_xll.Interp2dTab(-1,0,'Internal Flash'!$B$88:$N$88,'Internal Flash'!$A$89:$A$103,'Internal Flash'!$B$89:$N$103,AJ$4,$U24)*_xll.Interp2dTab(-1,0,'Internal Flash'!$B$107:$K$107,'Internal Flash'!$A$108:$A$117,'Internal Flash'!$B$108:$K$117,'Variables &amp; Axis Check'!$B$13,'Variables &amp; Axis Check'!$B$3)</f>
        <v>0</v>
      </c>
      <c r="AK24" s="4">
        <f>_xll.Interp2dTab(-1,0,'Internal Flash'!$B$88:$N$88,'Internal Flash'!$A$89:$A$103,'Internal Flash'!$B$89:$N$103,AK$4,$U24)*_xll.Interp2dTab(-1,0,'Internal Flash'!$B$107:$K$107,'Internal Flash'!$A$108:$A$117,'Internal Flash'!$B$108:$K$117,'Variables &amp; Axis Check'!$B$13,'Variables &amp; Axis Check'!$B$3)</f>
        <v>0</v>
      </c>
      <c r="AL24" s="4">
        <f>_xll.Interp2dTab(-1,0,'Internal Flash'!$B$88:$N$88,'Internal Flash'!$A$89:$A$103,'Internal Flash'!$B$89:$N$103,AL$4,$U24)*_xll.Interp2dTab(-1,0,'Internal Flash'!$B$107:$K$107,'Internal Flash'!$A$108:$A$117,'Internal Flash'!$B$108:$K$117,'Variables &amp; Axis Check'!$B$13,'Variables &amp; Axis Check'!$B$3)</f>
        <v>0</v>
      </c>
      <c r="AM24" s="12">
        <f t="shared" si="5"/>
        <v>0</v>
      </c>
    </row>
    <row r="25" spans="1:39" x14ac:dyDescent="0.3">
      <c r="A25" s="9">
        <f>'CSP5'!$A$189</f>
        <v>3501</v>
      </c>
      <c r="B25" s="12">
        <f>B24</f>
        <v>0</v>
      </c>
      <c r="C25" s="12">
        <f t="shared" ref="C25:S25" si="6">C24</f>
        <v>0</v>
      </c>
      <c r="D25" s="12">
        <f t="shared" si="6"/>
        <v>0</v>
      </c>
      <c r="E25" s="12">
        <f t="shared" si="6"/>
        <v>0</v>
      </c>
      <c r="F25" s="12">
        <f t="shared" si="6"/>
        <v>0</v>
      </c>
      <c r="G25" s="12">
        <f t="shared" si="6"/>
        <v>0</v>
      </c>
      <c r="H25" s="12">
        <f t="shared" si="6"/>
        <v>0</v>
      </c>
      <c r="I25" s="12">
        <f t="shared" si="6"/>
        <v>0</v>
      </c>
      <c r="J25" s="12">
        <f t="shared" si="6"/>
        <v>0</v>
      </c>
      <c r="K25" s="12">
        <f t="shared" si="6"/>
        <v>0</v>
      </c>
      <c r="L25" s="12">
        <f t="shared" si="6"/>
        <v>0</v>
      </c>
      <c r="M25" s="12">
        <f t="shared" si="6"/>
        <v>0</v>
      </c>
      <c r="N25" s="12">
        <f t="shared" si="6"/>
        <v>0</v>
      </c>
      <c r="O25" s="12">
        <f t="shared" si="6"/>
        <v>0</v>
      </c>
      <c r="P25" s="12">
        <f t="shared" si="6"/>
        <v>0</v>
      </c>
      <c r="Q25" s="12">
        <f t="shared" si="6"/>
        <v>0</v>
      </c>
      <c r="R25" s="12">
        <f t="shared" si="6"/>
        <v>0</v>
      </c>
      <c r="S25" s="12">
        <f t="shared" si="6"/>
        <v>0</v>
      </c>
      <c r="U25" s="9">
        <f>'CSP5'!$A$189</f>
        <v>3501</v>
      </c>
      <c r="V25" s="12">
        <f>V24</f>
        <v>0</v>
      </c>
      <c r="W25" s="12">
        <f t="shared" ref="W25:AM25" si="7">W24</f>
        <v>0</v>
      </c>
      <c r="X25" s="12">
        <f t="shared" si="7"/>
        <v>0</v>
      </c>
      <c r="Y25" s="12">
        <f t="shared" si="7"/>
        <v>0</v>
      </c>
      <c r="Z25" s="12">
        <f t="shared" si="7"/>
        <v>0</v>
      </c>
      <c r="AA25" s="12">
        <f t="shared" si="7"/>
        <v>0</v>
      </c>
      <c r="AB25" s="12">
        <f t="shared" si="7"/>
        <v>0</v>
      </c>
      <c r="AC25" s="12">
        <f t="shared" si="7"/>
        <v>0</v>
      </c>
      <c r="AD25" s="12">
        <f t="shared" si="7"/>
        <v>0</v>
      </c>
      <c r="AE25" s="12">
        <f t="shared" si="7"/>
        <v>0</v>
      </c>
      <c r="AF25" s="12">
        <f t="shared" si="7"/>
        <v>0</v>
      </c>
      <c r="AG25" s="12">
        <f t="shared" si="7"/>
        <v>0</v>
      </c>
      <c r="AH25" s="12">
        <f t="shared" si="7"/>
        <v>0</v>
      </c>
      <c r="AI25" s="12">
        <f t="shared" si="7"/>
        <v>0</v>
      </c>
      <c r="AJ25" s="12">
        <f t="shared" si="7"/>
        <v>0</v>
      </c>
      <c r="AK25" s="12">
        <f t="shared" si="7"/>
        <v>0</v>
      </c>
      <c r="AL25" s="12">
        <f t="shared" si="7"/>
        <v>0</v>
      </c>
      <c r="AM25" s="12">
        <f t="shared" si="7"/>
        <v>0</v>
      </c>
    </row>
    <row r="26" spans="1:39" x14ac:dyDescent="0.3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39" x14ac:dyDescent="0.3">
      <c r="A27" s="13"/>
      <c r="B27" s="35" t="s">
        <v>1150</v>
      </c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U27" s="13"/>
      <c r="V27" s="35" t="s">
        <v>1149</v>
      </c>
      <c r="W27" s="35"/>
      <c r="X27" s="35"/>
      <c r="Y27" s="35"/>
      <c r="Z27" s="35"/>
      <c r="AA27" s="35"/>
      <c r="AB27" s="35"/>
      <c r="AC27" s="35"/>
      <c r="AD27" s="35"/>
      <c r="AE27" s="35"/>
      <c r="AF27" s="35"/>
      <c r="AG27" s="35"/>
      <c r="AH27" s="35"/>
      <c r="AI27" s="35"/>
      <c r="AJ27" s="35"/>
      <c r="AK27" s="35"/>
      <c r="AL27" s="35"/>
      <c r="AM27" s="35"/>
    </row>
    <row r="28" spans="1:39" x14ac:dyDescent="0.3">
      <c r="A28" s="3"/>
      <c r="B28" s="3" t="str">
        <f>'CSP5'!$B$167</f>
        <v>mm3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U28" s="3"/>
      <c r="V28" s="3" t="str">
        <f>'CSP5'!$B$167</f>
        <v>mm3</v>
      </c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</row>
    <row r="29" spans="1:39" x14ac:dyDescent="0.3">
      <c r="A29" s="3" t="str">
        <f>'CSP5'!$A$168</f>
        <v>RPM</v>
      </c>
      <c r="B29" s="9">
        <f>'CSP5'!$B$168</f>
        <v>-1</v>
      </c>
      <c r="C29" s="3">
        <f>'CSP5'!$C$168</f>
        <v>0</v>
      </c>
      <c r="D29" s="3">
        <f>'CSP5'!$D$168</f>
        <v>10</v>
      </c>
      <c r="E29" s="3">
        <f>'CSP5'!$E$168</f>
        <v>20</v>
      </c>
      <c r="F29" s="3">
        <f>'CSP5'!$F$168</f>
        <v>30</v>
      </c>
      <c r="G29" s="3">
        <f>'CSP5'!$G$168</f>
        <v>45</v>
      </c>
      <c r="H29" s="3">
        <f>'CSP5'!$H$168</f>
        <v>55</v>
      </c>
      <c r="I29" s="3">
        <f>'CSP5'!$I$168</f>
        <v>65</v>
      </c>
      <c r="J29" s="3">
        <f>'CSP5'!$J$168</f>
        <v>75</v>
      </c>
      <c r="K29" s="3">
        <f>'CSP5'!$K$168</f>
        <v>85</v>
      </c>
      <c r="L29" s="3">
        <f>'CSP5'!$L$168</f>
        <v>95</v>
      </c>
      <c r="M29" s="3">
        <f>'CSP5'!$M$168</f>
        <v>110</v>
      </c>
      <c r="N29" s="3">
        <f>'CSP5'!$N$168</f>
        <v>120</v>
      </c>
      <c r="O29" s="3">
        <f>'CSP5'!$O$168</f>
        <v>125</v>
      </c>
      <c r="P29" s="3">
        <f>'CSP5'!$P$168</f>
        <v>130</v>
      </c>
      <c r="Q29" s="3">
        <f>'CSP5'!$Q$168</f>
        <v>135</v>
      </c>
      <c r="R29" s="3">
        <f>'CSP5'!$R$168</f>
        <v>140</v>
      </c>
      <c r="S29" s="9">
        <f>'CSP5'!$S$168</f>
        <v>141</v>
      </c>
      <c r="U29" s="3" t="str">
        <f>'CSP5'!$A$168</f>
        <v>RPM</v>
      </c>
      <c r="V29" s="9">
        <f>'CSP5'!$B$168</f>
        <v>-1</v>
      </c>
      <c r="W29" s="3">
        <f>'CSP5'!$C$168</f>
        <v>0</v>
      </c>
      <c r="X29" s="3">
        <f>'CSP5'!$D$168</f>
        <v>10</v>
      </c>
      <c r="Y29" s="3">
        <f>'CSP5'!$E$168</f>
        <v>20</v>
      </c>
      <c r="Z29" s="3">
        <f>'CSP5'!$F$168</f>
        <v>30</v>
      </c>
      <c r="AA29" s="3">
        <f>'CSP5'!$G$168</f>
        <v>45</v>
      </c>
      <c r="AB29" s="3">
        <f>'CSP5'!$H$168</f>
        <v>55</v>
      </c>
      <c r="AC29" s="3">
        <f>'CSP5'!$I$168</f>
        <v>65</v>
      </c>
      <c r="AD29" s="3">
        <f>'CSP5'!$J$168</f>
        <v>75</v>
      </c>
      <c r="AE29" s="3">
        <f>'CSP5'!$K$168</f>
        <v>85</v>
      </c>
      <c r="AF29" s="3">
        <f>'CSP5'!$L$168</f>
        <v>95</v>
      </c>
      <c r="AG29" s="3">
        <f>'CSP5'!$M$168</f>
        <v>110</v>
      </c>
      <c r="AH29" s="3">
        <f>'CSP5'!$N$168</f>
        <v>120</v>
      </c>
      <c r="AI29" s="3">
        <f>'CSP5'!$O$168</f>
        <v>125</v>
      </c>
      <c r="AJ29" s="3">
        <f>'CSP5'!$P$168</f>
        <v>130</v>
      </c>
      <c r="AK29" s="3">
        <f>'CSP5'!$Q$168</f>
        <v>135</v>
      </c>
      <c r="AL29" s="3">
        <f>'CSP5'!$R$168</f>
        <v>140</v>
      </c>
      <c r="AM29" s="9">
        <f>'CSP5'!$S$168</f>
        <v>141</v>
      </c>
    </row>
    <row r="30" spans="1:39" x14ac:dyDescent="0.3">
      <c r="A30" s="9">
        <f>'CSP5'!$A$169</f>
        <v>619</v>
      </c>
      <c r="B30" s="12">
        <f>B31</f>
        <v>0</v>
      </c>
      <c r="C30" s="12">
        <f t="shared" ref="C30:S30" si="8">C31</f>
        <v>0</v>
      </c>
      <c r="D30" s="12">
        <f t="shared" si="8"/>
        <v>0</v>
      </c>
      <c r="E30" s="12">
        <f t="shared" si="8"/>
        <v>0</v>
      </c>
      <c r="F30" s="12">
        <f t="shared" si="8"/>
        <v>0</v>
      </c>
      <c r="G30" s="12">
        <f t="shared" si="8"/>
        <v>0</v>
      </c>
      <c r="H30" s="12">
        <f t="shared" si="8"/>
        <v>0</v>
      </c>
      <c r="I30" s="12">
        <f t="shared" si="8"/>
        <v>0</v>
      </c>
      <c r="J30" s="12">
        <f t="shared" si="8"/>
        <v>0</v>
      </c>
      <c r="K30" s="12">
        <f t="shared" si="8"/>
        <v>0</v>
      </c>
      <c r="L30" s="12">
        <f t="shared" si="8"/>
        <v>0</v>
      </c>
      <c r="M30" s="12">
        <f t="shared" si="8"/>
        <v>0</v>
      </c>
      <c r="N30" s="12">
        <f t="shared" si="8"/>
        <v>0</v>
      </c>
      <c r="O30" s="12">
        <f t="shared" si="8"/>
        <v>0</v>
      </c>
      <c r="P30" s="12">
        <f t="shared" si="8"/>
        <v>0</v>
      </c>
      <c r="Q30" s="12">
        <f t="shared" si="8"/>
        <v>0</v>
      </c>
      <c r="R30" s="12">
        <f t="shared" si="8"/>
        <v>0</v>
      </c>
      <c r="S30" s="12">
        <f t="shared" si="8"/>
        <v>0</v>
      </c>
      <c r="U30" s="9">
        <f>'CSP5'!$A$169</f>
        <v>619</v>
      </c>
      <c r="V30" s="12">
        <f>V31</f>
        <v>0</v>
      </c>
      <c r="W30" s="12">
        <f t="shared" ref="W30:AM30" si="9">W31</f>
        <v>0</v>
      </c>
      <c r="X30" s="12">
        <f t="shared" si="9"/>
        <v>0</v>
      </c>
      <c r="Y30" s="12">
        <f t="shared" si="9"/>
        <v>0</v>
      </c>
      <c r="Z30" s="12">
        <f t="shared" si="9"/>
        <v>0</v>
      </c>
      <c r="AA30" s="12">
        <f t="shared" si="9"/>
        <v>0</v>
      </c>
      <c r="AB30" s="12">
        <f t="shared" si="9"/>
        <v>0</v>
      </c>
      <c r="AC30" s="12">
        <f t="shared" si="9"/>
        <v>0</v>
      </c>
      <c r="AD30" s="12">
        <f t="shared" si="9"/>
        <v>0</v>
      </c>
      <c r="AE30" s="12">
        <f t="shared" si="9"/>
        <v>0</v>
      </c>
      <c r="AF30" s="12">
        <f t="shared" si="9"/>
        <v>0</v>
      </c>
      <c r="AG30" s="12">
        <f t="shared" si="9"/>
        <v>0</v>
      </c>
      <c r="AH30" s="12">
        <f t="shared" si="9"/>
        <v>0</v>
      </c>
      <c r="AI30" s="12">
        <f t="shared" si="9"/>
        <v>0</v>
      </c>
      <c r="AJ30" s="12">
        <f t="shared" si="9"/>
        <v>0</v>
      </c>
      <c r="AK30" s="12">
        <f t="shared" si="9"/>
        <v>0</v>
      </c>
      <c r="AL30" s="12">
        <f t="shared" si="9"/>
        <v>0</v>
      </c>
      <c r="AM30" s="12">
        <f t="shared" si="9"/>
        <v>0</v>
      </c>
    </row>
    <row r="31" spans="1:39" x14ac:dyDescent="0.3">
      <c r="A31" s="3">
        <f>'CSP5'!$A$170</f>
        <v>620</v>
      </c>
      <c r="B31" s="12">
        <f>C31</f>
        <v>0</v>
      </c>
      <c r="C31" s="4">
        <f>C6-'CSP5'!C91</f>
        <v>0</v>
      </c>
      <c r="D31" s="4">
        <f>D6-'CSP5'!D91</f>
        <v>0</v>
      </c>
      <c r="E31" s="4">
        <f>E6-'CSP5'!E91</f>
        <v>0</v>
      </c>
      <c r="F31" s="4">
        <f>F6-'CSP5'!F91</f>
        <v>0</v>
      </c>
      <c r="G31" s="4">
        <f>G6-'CSP5'!G91</f>
        <v>0</v>
      </c>
      <c r="H31" s="4">
        <f>H6-'CSP5'!H91</f>
        <v>0</v>
      </c>
      <c r="I31" s="4">
        <f>I6-'CSP5'!I91</f>
        <v>0</v>
      </c>
      <c r="J31" s="4">
        <f>J6-'CSP5'!J91</f>
        <v>0</v>
      </c>
      <c r="K31" s="4">
        <f>K6-'CSP5'!K91</f>
        <v>0</v>
      </c>
      <c r="L31" s="4">
        <f>L6-'CSP5'!L91</f>
        <v>0</v>
      </c>
      <c r="M31" s="4">
        <f>M6-'CSP5'!M91</f>
        <v>0</v>
      </c>
      <c r="N31" s="4">
        <f>N6-'CSP5'!N91</f>
        <v>0</v>
      </c>
      <c r="O31" s="4">
        <f>O6-'CSP5'!O91</f>
        <v>0</v>
      </c>
      <c r="P31" s="4">
        <f>P6-'CSP5'!P91</f>
        <v>0</v>
      </c>
      <c r="Q31" s="4">
        <f>Q6-'CSP5'!Q91</f>
        <v>0</v>
      </c>
      <c r="R31" s="4">
        <f>R6-'CSP5'!R91</f>
        <v>0</v>
      </c>
      <c r="S31" s="12">
        <f>R31</f>
        <v>0</v>
      </c>
      <c r="U31" s="3">
        <f>'CSP5'!$A$170</f>
        <v>620</v>
      </c>
      <c r="V31" s="12">
        <f>W31</f>
        <v>0</v>
      </c>
      <c r="W31" s="4">
        <f>_xll.Interp2dTab(-1,0,'Internal Flash'!$B$121:$N$121,'Internal Flash'!$A$122:$A$136,'Internal Flash'!$B$122:$N$136,'Post Injection'!W$29,'Post Injection'!$U31)*_xll.Interp2dTab(-1,0,'Internal Flash'!$B$140:$H$140,'Internal Flash'!$A$141:$A$154,'Internal Flash'!$B$141:$H$154,'Variables &amp; Axis Check'!$B$12,'Variables &amp; Axis Check'!$B$13)</f>
        <v>0</v>
      </c>
      <c r="X31" s="4">
        <f>_xll.Interp2dTab(-1,0,'Internal Flash'!$B$121:$N$121,'Internal Flash'!$A$122:$A$136,'Internal Flash'!$B$122:$N$136,'Post Injection'!X$29,'Post Injection'!$U31)*_xll.Interp2dTab(-1,0,'Internal Flash'!$B$140:$H$140,'Internal Flash'!$A$141:$A$154,'Internal Flash'!$B$141:$H$154,'Variables &amp; Axis Check'!$B$12,'Variables &amp; Axis Check'!$B$13)</f>
        <v>0</v>
      </c>
      <c r="Y31" s="4">
        <f>_xll.Interp2dTab(-1,0,'Internal Flash'!$B$121:$N$121,'Internal Flash'!$A$122:$A$136,'Internal Flash'!$B$122:$N$136,'Post Injection'!Y$29,'Post Injection'!$U31)*_xll.Interp2dTab(-1,0,'Internal Flash'!$B$140:$H$140,'Internal Flash'!$A$141:$A$154,'Internal Flash'!$B$141:$H$154,'Variables &amp; Axis Check'!$B$12,'Variables &amp; Axis Check'!$B$13)</f>
        <v>0</v>
      </c>
      <c r="Z31" s="4">
        <f>_xll.Interp2dTab(-1,0,'Internal Flash'!$B$121:$N$121,'Internal Flash'!$A$122:$A$136,'Internal Flash'!$B$122:$N$136,'Post Injection'!Z$29,'Post Injection'!$U31)*_xll.Interp2dTab(-1,0,'Internal Flash'!$B$140:$H$140,'Internal Flash'!$A$141:$A$154,'Internal Flash'!$B$141:$H$154,'Variables &amp; Axis Check'!$B$12,'Variables &amp; Axis Check'!$B$13)</f>
        <v>0</v>
      </c>
      <c r="AA31" s="4">
        <f>_xll.Interp2dTab(-1,0,'Internal Flash'!$B$121:$N$121,'Internal Flash'!$A$122:$A$136,'Internal Flash'!$B$122:$N$136,'Post Injection'!AA$29,'Post Injection'!$U31)*_xll.Interp2dTab(-1,0,'Internal Flash'!$B$140:$H$140,'Internal Flash'!$A$141:$A$154,'Internal Flash'!$B$141:$H$154,'Variables &amp; Axis Check'!$B$12,'Variables &amp; Axis Check'!$B$13)</f>
        <v>0</v>
      </c>
      <c r="AB31" s="4">
        <f>_xll.Interp2dTab(-1,0,'Internal Flash'!$B$121:$N$121,'Internal Flash'!$A$122:$A$136,'Internal Flash'!$B$122:$N$136,'Post Injection'!AB$29,'Post Injection'!$U31)*_xll.Interp2dTab(-1,0,'Internal Flash'!$B$140:$H$140,'Internal Flash'!$A$141:$A$154,'Internal Flash'!$B$141:$H$154,'Variables &amp; Axis Check'!$B$12,'Variables &amp; Axis Check'!$B$13)</f>
        <v>0</v>
      </c>
      <c r="AC31" s="4">
        <f>_xll.Interp2dTab(-1,0,'Internal Flash'!$B$121:$N$121,'Internal Flash'!$A$122:$A$136,'Internal Flash'!$B$122:$N$136,'Post Injection'!AC$29,'Post Injection'!$U31)*_xll.Interp2dTab(-1,0,'Internal Flash'!$B$140:$H$140,'Internal Flash'!$A$141:$A$154,'Internal Flash'!$B$141:$H$154,'Variables &amp; Axis Check'!$B$12,'Variables &amp; Axis Check'!$B$13)</f>
        <v>0</v>
      </c>
      <c r="AD31" s="4">
        <f>_xll.Interp2dTab(-1,0,'Internal Flash'!$B$121:$N$121,'Internal Flash'!$A$122:$A$136,'Internal Flash'!$B$122:$N$136,'Post Injection'!AD$29,'Post Injection'!$U31)*_xll.Interp2dTab(-1,0,'Internal Flash'!$B$140:$H$140,'Internal Flash'!$A$141:$A$154,'Internal Flash'!$B$141:$H$154,'Variables &amp; Axis Check'!$B$12,'Variables &amp; Axis Check'!$B$13)</f>
        <v>0</v>
      </c>
      <c r="AE31" s="4">
        <f>_xll.Interp2dTab(-1,0,'Internal Flash'!$B$121:$N$121,'Internal Flash'!$A$122:$A$136,'Internal Flash'!$B$122:$N$136,'Post Injection'!AE$29,'Post Injection'!$U31)*_xll.Interp2dTab(-1,0,'Internal Flash'!$B$140:$H$140,'Internal Flash'!$A$141:$A$154,'Internal Flash'!$B$141:$H$154,'Variables &amp; Axis Check'!$B$12,'Variables &amp; Axis Check'!$B$13)</f>
        <v>0</v>
      </c>
      <c r="AF31" s="4">
        <f>_xll.Interp2dTab(-1,0,'Internal Flash'!$B$121:$N$121,'Internal Flash'!$A$122:$A$136,'Internal Flash'!$B$122:$N$136,'Post Injection'!AF$29,'Post Injection'!$U31)*_xll.Interp2dTab(-1,0,'Internal Flash'!$B$140:$H$140,'Internal Flash'!$A$141:$A$154,'Internal Flash'!$B$141:$H$154,'Variables &amp; Axis Check'!$B$12,'Variables &amp; Axis Check'!$B$13)</f>
        <v>0</v>
      </c>
      <c r="AG31" s="4">
        <f>_xll.Interp2dTab(-1,0,'Internal Flash'!$B$121:$N$121,'Internal Flash'!$A$122:$A$136,'Internal Flash'!$B$122:$N$136,'Post Injection'!AG$29,'Post Injection'!$U31)*_xll.Interp2dTab(-1,0,'Internal Flash'!$B$140:$H$140,'Internal Flash'!$A$141:$A$154,'Internal Flash'!$B$141:$H$154,'Variables &amp; Axis Check'!$B$12,'Variables &amp; Axis Check'!$B$13)</f>
        <v>0</v>
      </c>
      <c r="AH31" s="4">
        <f>_xll.Interp2dTab(-1,0,'Internal Flash'!$B$121:$N$121,'Internal Flash'!$A$122:$A$136,'Internal Flash'!$B$122:$N$136,'Post Injection'!AH$29,'Post Injection'!$U31)*_xll.Interp2dTab(-1,0,'Internal Flash'!$B$140:$H$140,'Internal Flash'!$A$141:$A$154,'Internal Flash'!$B$141:$H$154,'Variables &amp; Axis Check'!$B$12,'Variables &amp; Axis Check'!$B$13)</f>
        <v>0</v>
      </c>
      <c r="AI31" s="4">
        <f>_xll.Interp2dTab(-1,0,'Internal Flash'!$B$121:$N$121,'Internal Flash'!$A$122:$A$136,'Internal Flash'!$B$122:$N$136,'Post Injection'!AI$29,'Post Injection'!$U31)*_xll.Interp2dTab(-1,0,'Internal Flash'!$B$140:$H$140,'Internal Flash'!$A$141:$A$154,'Internal Flash'!$B$141:$H$154,'Variables &amp; Axis Check'!$B$12,'Variables &amp; Axis Check'!$B$13)</f>
        <v>0</v>
      </c>
      <c r="AJ31" s="4">
        <f>_xll.Interp2dTab(-1,0,'Internal Flash'!$B$121:$N$121,'Internal Flash'!$A$122:$A$136,'Internal Flash'!$B$122:$N$136,'Post Injection'!AJ$29,'Post Injection'!$U31)*_xll.Interp2dTab(-1,0,'Internal Flash'!$B$140:$H$140,'Internal Flash'!$A$141:$A$154,'Internal Flash'!$B$141:$H$154,'Variables &amp; Axis Check'!$B$12,'Variables &amp; Axis Check'!$B$13)</f>
        <v>0</v>
      </c>
      <c r="AK31" s="4">
        <f>_xll.Interp2dTab(-1,0,'Internal Flash'!$B$121:$N$121,'Internal Flash'!$A$122:$A$136,'Internal Flash'!$B$122:$N$136,'Post Injection'!AK$29,'Post Injection'!$U31)*_xll.Interp2dTab(-1,0,'Internal Flash'!$B$140:$H$140,'Internal Flash'!$A$141:$A$154,'Internal Flash'!$B$141:$H$154,'Variables &amp; Axis Check'!$B$12,'Variables &amp; Axis Check'!$B$13)</f>
        <v>0</v>
      </c>
      <c r="AL31" s="4">
        <f>_xll.Interp2dTab(-1,0,'Internal Flash'!$B$121:$N$121,'Internal Flash'!$A$122:$A$136,'Internal Flash'!$B$122:$N$136,'Post Injection'!AL$29,'Post Injection'!$U31)*_xll.Interp2dTab(-1,0,'Internal Flash'!$B$140:$H$140,'Internal Flash'!$A$141:$A$154,'Internal Flash'!$B$141:$H$154,'Variables &amp; Axis Check'!$B$12,'Variables &amp; Axis Check'!$B$13)</f>
        <v>0</v>
      </c>
      <c r="AM31" s="12">
        <f>AL31</f>
        <v>0</v>
      </c>
    </row>
    <row r="32" spans="1:39" x14ac:dyDescent="0.3">
      <c r="A32" s="3">
        <f>'CSP5'!$A$171</f>
        <v>650</v>
      </c>
      <c r="B32" s="12">
        <f t="shared" ref="B32:B49" si="10">C32</f>
        <v>0</v>
      </c>
      <c r="C32" s="4">
        <f>C7-'CSP5'!C92</f>
        <v>0</v>
      </c>
      <c r="D32" s="4">
        <f>D7-'CSP5'!D92</f>
        <v>0</v>
      </c>
      <c r="E32" s="4">
        <f>E7-'CSP5'!E92</f>
        <v>0</v>
      </c>
      <c r="F32" s="4">
        <f>F7-'CSP5'!F92</f>
        <v>0</v>
      </c>
      <c r="G32" s="4">
        <f>G7-'CSP5'!G92</f>
        <v>0</v>
      </c>
      <c r="H32" s="4">
        <f>H7-'CSP5'!H92</f>
        <v>0</v>
      </c>
      <c r="I32" s="4">
        <f>I7-'CSP5'!I92</f>
        <v>0</v>
      </c>
      <c r="J32" s="4">
        <f>J7-'CSP5'!J92</f>
        <v>0</v>
      </c>
      <c r="K32" s="4">
        <f>K7-'CSP5'!K92</f>
        <v>0</v>
      </c>
      <c r="L32" s="4">
        <f>L7-'CSP5'!L92</f>
        <v>0</v>
      </c>
      <c r="M32" s="4">
        <f>M7-'CSP5'!M92</f>
        <v>0</v>
      </c>
      <c r="N32" s="4">
        <f>N7-'CSP5'!N92</f>
        <v>0</v>
      </c>
      <c r="O32" s="4">
        <f>O7-'CSP5'!O92</f>
        <v>0</v>
      </c>
      <c r="P32" s="4">
        <f>P7-'CSP5'!P92</f>
        <v>0</v>
      </c>
      <c r="Q32" s="4">
        <f>Q7-'CSP5'!Q92</f>
        <v>0</v>
      </c>
      <c r="R32" s="4">
        <f>R7-'CSP5'!R92</f>
        <v>0</v>
      </c>
      <c r="S32" s="12">
        <f t="shared" ref="S32:S49" si="11">R32</f>
        <v>0</v>
      </c>
      <c r="U32" s="3">
        <f>'CSP5'!$A$171</f>
        <v>650</v>
      </c>
      <c r="V32" s="12">
        <f t="shared" ref="V32:V49" si="12">W32</f>
        <v>0</v>
      </c>
      <c r="W32" s="4">
        <f>_xll.Interp2dTab(-1,0,'Internal Flash'!$B$121:$N$121,'Internal Flash'!$A$122:$A$136,'Internal Flash'!$B$122:$N$136,'Post Injection'!W$29,'Post Injection'!$U32)*_xll.Interp2dTab(-1,0,'Internal Flash'!$B$140:$H$140,'Internal Flash'!$A$141:$A$154,'Internal Flash'!$B$141:$H$154,'Variables &amp; Axis Check'!$B$12,'Variables &amp; Axis Check'!$B$13)</f>
        <v>0</v>
      </c>
      <c r="X32" s="4">
        <f>_xll.Interp2dTab(-1,0,'Internal Flash'!$B$121:$N$121,'Internal Flash'!$A$122:$A$136,'Internal Flash'!$B$122:$N$136,'Post Injection'!X$29,'Post Injection'!$U32)*_xll.Interp2dTab(-1,0,'Internal Flash'!$B$140:$H$140,'Internal Flash'!$A$141:$A$154,'Internal Flash'!$B$141:$H$154,'Variables &amp; Axis Check'!$B$12,'Variables &amp; Axis Check'!$B$13)</f>
        <v>0</v>
      </c>
      <c r="Y32" s="4">
        <f>_xll.Interp2dTab(-1,0,'Internal Flash'!$B$121:$N$121,'Internal Flash'!$A$122:$A$136,'Internal Flash'!$B$122:$N$136,'Post Injection'!Y$29,'Post Injection'!$U32)*_xll.Interp2dTab(-1,0,'Internal Flash'!$B$140:$H$140,'Internal Flash'!$A$141:$A$154,'Internal Flash'!$B$141:$H$154,'Variables &amp; Axis Check'!$B$12,'Variables &amp; Axis Check'!$B$13)</f>
        <v>0</v>
      </c>
      <c r="Z32" s="4">
        <f>_xll.Interp2dTab(-1,0,'Internal Flash'!$B$121:$N$121,'Internal Flash'!$A$122:$A$136,'Internal Flash'!$B$122:$N$136,'Post Injection'!Z$29,'Post Injection'!$U32)*_xll.Interp2dTab(-1,0,'Internal Flash'!$B$140:$H$140,'Internal Flash'!$A$141:$A$154,'Internal Flash'!$B$141:$H$154,'Variables &amp; Axis Check'!$B$12,'Variables &amp; Axis Check'!$B$13)</f>
        <v>0</v>
      </c>
      <c r="AA32" s="4">
        <f>_xll.Interp2dTab(-1,0,'Internal Flash'!$B$121:$N$121,'Internal Flash'!$A$122:$A$136,'Internal Flash'!$B$122:$N$136,'Post Injection'!AA$29,'Post Injection'!$U32)*_xll.Interp2dTab(-1,0,'Internal Flash'!$B$140:$H$140,'Internal Flash'!$A$141:$A$154,'Internal Flash'!$B$141:$H$154,'Variables &amp; Axis Check'!$B$12,'Variables &amp; Axis Check'!$B$13)</f>
        <v>0</v>
      </c>
      <c r="AB32" s="4">
        <f>_xll.Interp2dTab(-1,0,'Internal Flash'!$B$121:$N$121,'Internal Flash'!$A$122:$A$136,'Internal Flash'!$B$122:$N$136,'Post Injection'!AB$29,'Post Injection'!$U32)*_xll.Interp2dTab(-1,0,'Internal Flash'!$B$140:$H$140,'Internal Flash'!$A$141:$A$154,'Internal Flash'!$B$141:$H$154,'Variables &amp; Axis Check'!$B$12,'Variables &amp; Axis Check'!$B$13)</f>
        <v>0</v>
      </c>
      <c r="AC32" s="4">
        <f>_xll.Interp2dTab(-1,0,'Internal Flash'!$B$121:$N$121,'Internal Flash'!$A$122:$A$136,'Internal Flash'!$B$122:$N$136,'Post Injection'!AC$29,'Post Injection'!$U32)*_xll.Interp2dTab(-1,0,'Internal Flash'!$B$140:$H$140,'Internal Flash'!$A$141:$A$154,'Internal Flash'!$B$141:$H$154,'Variables &amp; Axis Check'!$B$12,'Variables &amp; Axis Check'!$B$13)</f>
        <v>0</v>
      </c>
      <c r="AD32" s="4">
        <f>_xll.Interp2dTab(-1,0,'Internal Flash'!$B$121:$N$121,'Internal Flash'!$A$122:$A$136,'Internal Flash'!$B$122:$N$136,'Post Injection'!AD$29,'Post Injection'!$U32)*_xll.Interp2dTab(-1,0,'Internal Flash'!$B$140:$H$140,'Internal Flash'!$A$141:$A$154,'Internal Flash'!$B$141:$H$154,'Variables &amp; Axis Check'!$B$12,'Variables &amp; Axis Check'!$B$13)</f>
        <v>0</v>
      </c>
      <c r="AE32" s="4">
        <f>_xll.Interp2dTab(-1,0,'Internal Flash'!$B$121:$N$121,'Internal Flash'!$A$122:$A$136,'Internal Flash'!$B$122:$N$136,'Post Injection'!AE$29,'Post Injection'!$U32)*_xll.Interp2dTab(-1,0,'Internal Flash'!$B$140:$H$140,'Internal Flash'!$A$141:$A$154,'Internal Flash'!$B$141:$H$154,'Variables &amp; Axis Check'!$B$12,'Variables &amp; Axis Check'!$B$13)</f>
        <v>0</v>
      </c>
      <c r="AF32" s="4">
        <f>_xll.Interp2dTab(-1,0,'Internal Flash'!$B$121:$N$121,'Internal Flash'!$A$122:$A$136,'Internal Flash'!$B$122:$N$136,'Post Injection'!AF$29,'Post Injection'!$U32)*_xll.Interp2dTab(-1,0,'Internal Flash'!$B$140:$H$140,'Internal Flash'!$A$141:$A$154,'Internal Flash'!$B$141:$H$154,'Variables &amp; Axis Check'!$B$12,'Variables &amp; Axis Check'!$B$13)</f>
        <v>0</v>
      </c>
      <c r="AG32" s="4">
        <f>_xll.Interp2dTab(-1,0,'Internal Flash'!$B$121:$N$121,'Internal Flash'!$A$122:$A$136,'Internal Flash'!$B$122:$N$136,'Post Injection'!AG$29,'Post Injection'!$U32)*_xll.Interp2dTab(-1,0,'Internal Flash'!$B$140:$H$140,'Internal Flash'!$A$141:$A$154,'Internal Flash'!$B$141:$H$154,'Variables &amp; Axis Check'!$B$12,'Variables &amp; Axis Check'!$B$13)</f>
        <v>0</v>
      </c>
      <c r="AH32" s="4">
        <f>_xll.Interp2dTab(-1,0,'Internal Flash'!$B$121:$N$121,'Internal Flash'!$A$122:$A$136,'Internal Flash'!$B$122:$N$136,'Post Injection'!AH$29,'Post Injection'!$U32)*_xll.Interp2dTab(-1,0,'Internal Flash'!$B$140:$H$140,'Internal Flash'!$A$141:$A$154,'Internal Flash'!$B$141:$H$154,'Variables &amp; Axis Check'!$B$12,'Variables &amp; Axis Check'!$B$13)</f>
        <v>0</v>
      </c>
      <c r="AI32" s="4">
        <f>_xll.Interp2dTab(-1,0,'Internal Flash'!$B$121:$N$121,'Internal Flash'!$A$122:$A$136,'Internal Flash'!$B$122:$N$136,'Post Injection'!AI$29,'Post Injection'!$U32)*_xll.Interp2dTab(-1,0,'Internal Flash'!$B$140:$H$140,'Internal Flash'!$A$141:$A$154,'Internal Flash'!$B$141:$H$154,'Variables &amp; Axis Check'!$B$12,'Variables &amp; Axis Check'!$B$13)</f>
        <v>0</v>
      </c>
      <c r="AJ32" s="4">
        <f>_xll.Interp2dTab(-1,0,'Internal Flash'!$B$121:$N$121,'Internal Flash'!$A$122:$A$136,'Internal Flash'!$B$122:$N$136,'Post Injection'!AJ$29,'Post Injection'!$U32)*_xll.Interp2dTab(-1,0,'Internal Flash'!$B$140:$H$140,'Internal Flash'!$A$141:$A$154,'Internal Flash'!$B$141:$H$154,'Variables &amp; Axis Check'!$B$12,'Variables &amp; Axis Check'!$B$13)</f>
        <v>0</v>
      </c>
      <c r="AK32" s="4">
        <f>_xll.Interp2dTab(-1,0,'Internal Flash'!$B$121:$N$121,'Internal Flash'!$A$122:$A$136,'Internal Flash'!$B$122:$N$136,'Post Injection'!AK$29,'Post Injection'!$U32)*_xll.Interp2dTab(-1,0,'Internal Flash'!$B$140:$H$140,'Internal Flash'!$A$141:$A$154,'Internal Flash'!$B$141:$H$154,'Variables &amp; Axis Check'!$B$12,'Variables &amp; Axis Check'!$B$13)</f>
        <v>0</v>
      </c>
      <c r="AL32" s="4">
        <f>_xll.Interp2dTab(-1,0,'Internal Flash'!$B$121:$N$121,'Internal Flash'!$A$122:$A$136,'Internal Flash'!$B$122:$N$136,'Post Injection'!AL$29,'Post Injection'!$U32)*_xll.Interp2dTab(-1,0,'Internal Flash'!$B$140:$H$140,'Internal Flash'!$A$141:$A$154,'Internal Flash'!$B$141:$H$154,'Variables &amp; Axis Check'!$B$12,'Variables &amp; Axis Check'!$B$13)</f>
        <v>0</v>
      </c>
      <c r="AM32" s="12">
        <f t="shared" ref="AM32:AM49" si="13">AL32</f>
        <v>0</v>
      </c>
    </row>
    <row r="33" spans="1:39" x14ac:dyDescent="0.3">
      <c r="A33" s="3">
        <f>'CSP5'!$A$172</f>
        <v>800</v>
      </c>
      <c r="B33" s="12">
        <f t="shared" si="10"/>
        <v>0</v>
      </c>
      <c r="C33" s="4">
        <f>C8-'CSP5'!C93</f>
        <v>0</v>
      </c>
      <c r="D33" s="4">
        <f>D8-'CSP5'!D93</f>
        <v>0</v>
      </c>
      <c r="E33" s="4">
        <f>E8-'CSP5'!E93</f>
        <v>0</v>
      </c>
      <c r="F33" s="4">
        <f>F8-'CSP5'!F93</f>
        <v>0</v>
      </c>
      <c r="G33" s="4">
        <f>G8-'CSP5'!G93</f>
        <v>0</v>
      </c>
      <c r="H33" s="4">
        <f>H8-'CSP5'!H93</f>
        <v>0</v>
      </c>
      <c r="I33" s="4">
        <f>I8-'CSP5'!I93</f>
        <v>0</v>
      </c>
      <c r="J33" s="4">
        <f>J8-'CSP5'!J93</f>
        <v>0</v>
      </c>
      <c r="K33" s="4">
        <f>K8-'CSP5'!K93</f>
        <v>0</v>
      </c>
      <c r="L33" s="4">
        <f>L8-'CSP5'!L93</f>
        <v>0</v>
      </c>
      <c r="M33" s="4">
        <f>M8-'CSP5'!M93</f>
        <v>0</v>
      </c>
      <c r="N33" s="4">
        <f>N8-'CSP5'!N93</f>
        <v>0</v>
      </c>
      <c r="O33" s="4">
        <f>O8-'CSP5'!O93</f>
        <v>0</v>
      </c>
      <c r="P33" s="4">
        <f>P8-'CSP5'!P93</f>
        <v>0</v>
      </c>
      <c r="Q33" s="4">
        <f>Q8-'CSP5'!Q93</f>
        <v>0</v>
      </c>
      <c r="R33" s="4">
        <f>R8-'CSP5'!R93</f>
        <v>0</v>
      </c>
      <c r="S33" s="12">
        <f t="shared" si="11"/>
        <v>0</v>
      </c>
      <c r="U33" s="3">
        <f>'CSP5'!$A$172</f>
        <v>800</v>
      </c>
      <c r="V33" s="12">
        <f t="shared" si="12"/>
        <v>0</v>
      </c>
      <c r="W33" s="4">
        <f>_xll.Interp2dTab(-1,0,'Internal Flash'!$B$121:$N$121,'Internal Flash'!$A$122:$A$136,'Internal Flash'!$B$122:$N$136,'Post Injection'!W$29,'Post Injection'!$U33)*_xll.Interp2dTab(-1,0,'Internal Flash'!$B$140:$H$140,'Internal Flash'!$A$141:$A$154,'Internal Flash'!$B$141:$H$154,'Variables &amp; Axis Check'!$B$12,'Variables &amp; Axis Check'!$B$13)</f>
        <v>0</v>
      </c>
      <c r="X33" s="4">
        <f>_xll.Interp2dTab(-1,0,'Internal Flash'!$B$121:$N$121,'Internal Flash'!$A$122:$A$136,'Internal Flash'!$B$122:$N$136,'Post Injection'!X$29,'Post Injection'!$U33)*_xll.Interp2dTab(-1,0,'Internal Flash'!$B$140:$H$140,'Internal Flash'!$A$141:$A$154,'Internal Flash'!$B$141:$H$154,'Variables &amp; Axis Check'!$B$12,'Variables &amp; Axis Check'!$B$13)</f>
        <v>0</v>
      </c>
      <c r="Y33" s="4">
        <f>_xll.Interp2dTab(-1,0,'Internal Flash'!$B$121:$N$121,'Internal Flash'!$A$122:$A$136,'Internal Flash'!$B$122:$N$136,'Post Injection'!Y$29,'Post Injection'!$U33)*_xll.Interp2dTab(-1,0,'Internal Flash'!$B$140:$H$140,'Internal Flash'!$A$141:$A$154,'Internal Flash'!$B$141:$H$154,'Variables &amp; Axis Check'!$B$12,'Variables &amp; Axis Check'!$B$13)</f>
        <v>0</v>
      </c>
      <c r="Z33" s="4">
        <f>_xll.Interp2dTab(-1,0,'Internal Flash'!$B$121:$N$121,'Internal Flash'!$A$122:$A$136,'Internal Flash'!$B$122:$N$136,'Post Injection'!Z$29,'Post Injection'!$U33)*_xll.Interp2dTab(-1,0,'Internal Flash'!$B$140:$H$140,'Internal Flash'!$A$141:$A$154,'Internal Flash'!$B$141:$H$154,'Variables &amp; Axis Check'!$B$12,'Variables &amp; Axis Check'!$B$13)</f>
        <v>0</v>
      </c>
      <c r="AA33" s="4">
        <f>_xll.Interp2dTab(-1,0,'Internal Flash'!$B$121:$N$121,'Internal Flash'!$A$122:$A$136,'Internal Flash'!$B$122:$N$136,'Post Injection'!AA$29,'Post Injection'!$U33)*_xll.Interp2dTab(-1,0,'Internal Flash'!$B$140:$H$140,'Internal Flash'!$A$141:$A$154,'Internal Flash'!$B$141:$H$154,'Variables &amp; Axis Check'!$B$12,'Variables &amp; Axis Check'!$B$13)</f>
        <v>0</v>
      </c>
      <c r="AB33" s="4">
        <f>_xll.Interp2dTab(-1,0,'Internal Flash'!$B$121:$N$121,'Internal Flash'!$A$122:$A$136,'Internal Flash'!$B$122:$N$136,'Post Injection'!AB$29,'Post Injection'!$U33)*_xll.Interp2dTab(-1,0,'Internal Flash'!$B$140:$H$140,'Internal Flash'!$A$141:$A$154,'Internal Flash'!$B$141:$H$154,'Variables &amp; Axis Check'!$B$12,'Variables &amp; Axis Check'!$B$13)</f>
        <v>0</v>
      </c>
      <c r="AC33" s="4">
        <f>_xll.Interp2dTab(-1,0,'Internal Flash'!$B$121:$N$121,'Internal Flash'!$A$122:$A$136,'Internal Flash'!$B$122:$N$136,'Post Injection'!AC$29,'Post Injection'!$U33)*_xll.Interp2dTab(-1,0,'Internal Flash'!$B$140:$H$140,'Internal Flash'!$A$141:$A$154,'Internal Flash'!$B$141:$H$154,'Variables &amp; Axis Check'!$B$12,'Variables &amp; Axis Check'!$B$13)</f>
        <v>0</v>
      </c>
      <c r="AD33" s="4">
        <f>_xll.Interp2dTab(-1,0,'Internal Flash'!$B$121:$N$121,'Internal Flash'!$A$122:$A$136,'Internal Flash'!$B$122:$N$136,'Post Injection'!AD$29,'Post Injection'!$U33)*_xll.Interp2dTab(-1,0,'Internal Flash'!$B$140:$H$140,'Internal Flash'!$A$141:$A$154,'Internal Flash'!$B$141:$H$154,'Variables &amp; Axis Check'!$B$12,'Variables &amp; Axis Check'!$B$13)</f>
        <v>0</v>
      </c>
      <c r="AE33" s="4">
        <f>_xll.Interp2dTab(-1,0,'Internal Flash'!$B$121:$N$121,'Internal Flash'!$A$122:$A$136,'Internal Flash'!$B$122:$N$136,'Post Injection'!AE$29,'Post Injection'!$U33)*_xll.Interp2dTab(-1,0,'Internal Flash'!$B$140:$H$140,'Internal Flash'!$A$141:$A$154,'Internal Flash'!$B$141:$H$154,'Variables &amp; Axis Check'!$B$12,'Variables &amp; Axis Check'!$B$13)</f>
        <v>0</v>
      </c>
      <c r="AF33" s="4">
        <f>_xll.Interp2dTab(-1,0,'Internal Flash'!$B$121:$N$121,'Internal Flash'!$A$122:$A$136,'Internal Flash'!$B$122:$N$136,'Post Injection'!AF$29,'Post Injection'!$U33)*_xll.Interp2dTab(-1,0,'Internal Flash'!$B$140:$H$140,'Internal Flash'!$A$141:$A$154,'Internal Flash'!$B$141:$H$154,'Variables &amp; Axis Check'!$B$12,'Variables &amp; Axis Check'!$B$13)</f>
        <v>0</v>
      </c>
      <c r="AG33" s="4">
        <f>_xll.Interp2dTab(-1,0,'Internal Flash'!$B$121:$N$121,'Internal Flash'!$A$122:$A$136,'Internal Flash'!$B$122:$N$136,'Post Injection'!AG$29,'Post Injection'!$U33)*_xll.Interp2dTab(-1,0,'Internal Flash'!$B$140:$H$140,'Internal Flash'!$A$141:$A$154,'Internal Flash'!$B$141:$H$154,'Variables &amp; Axis Check'!$B$12,'Variables &amp; Axis Check'!$B$13)</f>
        <v>0</v>
      </c>
      <c r="AH33" s="4">
        <f>_xll.Interp2dTab(-1,0,'Internal Flash'!$B$121:$N$121,'Internal Flash'!$A$122:$A$136,'Internal Flash'!$B$122:$N$136,'Post Injection'!AH$29,'Post Injection'!$U33)*_xll.Interp2dTab(-1,0,'Internal Flash'!$B$140:$H$140,'Internal Flash'!$A$141:$A$154,'Internal Flash'!$B$141:$H$154,'Variables &amp; Axis Check'!$B$12,'Variables &amp; Axis Check'!$B$13)</f>
        <v>0</v>
      </c>
      <c r="AI33" s="4">
        <f>_xll.Interp2dTab(-1,0,'Internal Flash'!$B$121:$N$121,'Internal Flash'!$A$122:$A$136,'Internal Flash'!$B$122:$N$136,'Post Injection'!AI$29,'Post Injection'!$U33)*_xll.Interp2dTab(-1,0,'Internal Flash'!$B$140:$H$140,'Internal Flash'!$A$141:$A$154,'Internal Flash'!$B$141:$H$154,'Variables &amp; Axis Check'!$B$12,'Variables &amp; Axis Check'!$B$13)</f>
        <v>0</v>
      </c>
      <c r="AJ33" s="4">
        <f>_xll.Interp2dTab(-1,0,'Internal Flash'!$B$121:$N$121,'Internal Flash'!$A$122:$A$136,'Internal Flash'!$B$122:$N$136,'Post Injection'!AJ$29,'Post Injection'!$U33)*_xll.Interp2dTab(-1,0,'Internal Flash'!$B$140:$H$140,'Internal Flash'!$A$141:$A$154,'Internal Flash'!$B$141:$H$154,'Variables &amp; Axis Check'!$B$12,'Variables &amp; Axis Check'!$B$13)</f>
        <v>0</v>
      </c>
      <c r="AK33" s="4">
        <f>_xll.Interp2dTab(-1,0,'Internal Flash'!$B$121:$N$121,'Internal Flash'!$A$122:$A$136,'Internal Flash'!$B$122:$N$136,'Post Injection'!AK$29,'Post Injection'!$U33)*_xll.Interp2dTab(-1,0,'Internal Flash'!$B$140:$H$140,'Internal Flash'!$A$141:$A$154,'Internal Flash'!$B$141:$H$154,'Variables &amp; Axis Check'!$B$12,'Variables &amp; Axis Check'!$B$13)</f>
        <v>0</v>
      </c>
      <c r="AL33" s="4">
        <f>_xll.Interp2dTab(-1,0,'Internal Flash'!$B$121:$N$121,'Internal Flash'!$A$122:$A$136,'Internal Flash'!$B$122:$N$136,'Post Injection'!AL$29,'Post Injection'!$U33)*_xll.Interp2dTab(-1,0,'Internal Flash'!$B$140:$H$140,'Internal Flash'!$A$141:$A$154,'Internal Flash'!$B$141:$H$154,'Variables &amp; Axis Check'!$B$12,'Variables &amp; Axis Check'!$B$13)</f>
        <v>0</v>
      </c>
      <c r="AM33" s="12">
        <f t="shared" si="13"/>
        <v>0</v>
      </c>
    </row>
    <row r="34" spans="1:39" x14ac:dyDescent="0.3">
      <c r="A34" s="3">
        <f>'CSP5'!$A$173</f>
        <v>1000</v>
      </c>
      <c r="B34" s="12">
        <f t="shared" si="10"/>
        <v>0</v>
      </c>
      <c r="C34" s="4">
        <f>C9-'CSP5'!C94</f>
        <v>0</v>
      </c>
      <c r="D34" s="4">
        <f>D9-'CSP5'!D94</f>
        <v>0</v>
      </c>
      <c r="E34" s="4">
        <f>E9-'CSP5'!E94</f>
        <v>0</v>
      </c>
      <c r="F34" s="4">
        <f>F9-'CSP5'!F94</f>
        <v>0</v>
      </c>
      <c r="G34" s="4">
        <f>G9-'CSP5'!G94</f>
        <v>0</v>
      </c>
      <c r="H34" s="4">
        <f>H9-'CSP5'!H94</f>
        <v>0</v>
      </c>
      <c r="I34" s="4">
        <f>I9-'CSP5'!I94</f>
        <v>0</v>
      </c>
      <c r="J34" s="4">
        <f>J9-'CSP5'!J94</f>
        <v>0</v>
      </c>
      <c r="K34" s="4">
        <f>K9-'CSP5'!K94</f>
        <v>0</v>
      </c>
      <c r="L34" s="4">
        <f>L9-'CSP5'!L94</f>
        <v>0</v>
      </c>
      <c r="M34" s="4">
        <f>M9-'CSP5'!M94</f>
        <v>0</v>
      </c>
      <c r="N34" s="4">
        <f>N9-'CSP5'!N94</f>
        <v>0</v>
      </c>
      <c r="O34" s="4">
        <f>O9-'CSP5'!O94</f>
        <v>0</v>
      </c>
      <c r="P34" s="4">
        <f>P9-'CSP5'!P94</f>
        <v>0</v>
      </c>
      <c r="Q34" s="4">
        <f>Q9-'CSP5'!Q94</f>
        <v>0</v>
      </c>
      <c r="R34" s="4">
        <f>R9-'CSP5'!R94</f>
        <v>0</v>
      </c>
      <c r="S34" s="12">
        <f t="shared" si="11"/>
        <v>0</v>
      </c>
      <c r="U34" s="3">
        <f>'CSP5'!$A$173</f>
        <v>1000</v>
      </c>
      <c r="V34" s="12">
        <f t="shared" si="12"/>
        <v>0</v>
      </c>
      <c r="W34" s="4">
        <f>_xll.Interp2dTab(-1,0,'Internal Flash'!$B$121:$N$121,'Internal Flash'!$A$122:$A$136,'Internal Flash'!$B$122:$N$136,'Post Injection'!W$29,'Post Injection'!$U34)*_xll.Interp2dTab(-1,0,'Internal Flash'!$B$140:$H$140,'Internal Flash'!$A$141:$A$154,'Internal Flash'!$B$141:$H$154,'Variables &amp; Axis Check'!$B$12,'Variables &amp; Axis Check'!$B$13)</f>
        <v>0</v>
      </c>
      <c r="X34" s="4">
        <f>_xll.Interp2dTab(-1,0,'Internal Flash'!$B$121:$N$121,'Internal Flash'!$A$122:$A$136,'Internal Flash'!$B$122:$N$136,'Post Injection'!X$29,'Post Injection'!$U34)*_xll.Interp2dTab(-1,0,'Internal Flash'!$B$140:$H$140,'Internal Flash'!$A$141:$A$154,'Internal Flash'!$B$141:$H$154,'Variables &amp; Axis Check'!$B$12,'Variables &amp; Axis Check'!$B$13)</f>
        <v>0</v>
      </c>
      <c r="Y34" s="4">
        <f>_xll.Interp2dTab(-1,0,'Internal Flash'!$B$121:$N$121,'Internal Flash'!$A$122:$A$136,'Internal Flash'!$B$122:$N$136,'Post Injection'!Y$29,'Post Injection'!$U34)*_xll.Interp2dTab(-1,0,'Internal Flash'!$B$140:$H$140,'Internal Flash'!$A$141:$A$154,'Internal Flash'!$B$141:$H$154,'Variables &amp; Axis Check'!$B$12,'Variables &amp; Axis Check'!$B$13)</f>
        <v>0</v>
      </c>
      <c r="Z34" s="4">
        <f>_xll.Interp2dTab(-1,0,'Internal Flash'!$B$121:$N$121,'Internal Flash'!$A$122:$A$136,'Internal Flash'!$B$122:$N$136,'Post Injection'!Z$29,'Post Injection'!$U34)*_xll.Interp2dTab(-1,0,'Internal Flash'!$B$140:$H$140,'Internal Flash'!$A$141:$A$154,'Internal Flash'!$B$141:$H$154,'Variables &amp; Axis Check'!$B$12,'Variables &amp; Axis Check'!$B$13)</f>
        <v>0</v>
      </c>
      <c r="AA34" s="4">
        <f>_xll.Interp2dTab(-1,0,'Internal Flash'!$B$121:$N$121,'Internal Flash'!$A$122:$A$136,'Internal Flash'!$B$122:$N$136,'Post Injection'!AA$29,'Post Injection'!$U34)*_xll.Interp2dTab(-1,0,'Internal Flash'!$B$140:$H$140,'Internal Flash'!$A$141:$A$154,'Internal Flash'!$B$141:$H$154,'Variables &amp; Axis Check'!$B$12,'Variables &amp; Axis Check'!$B$13)</f>
        <v>0</v>
      </c>
      <c r="AB34" s="4">
        <f>_xll.Interp2dTab(-1,0,'Internal Flash'!$B$121:$N$121,'Internal Flash'!$A$122:$A$136,'Internal Flash'!$B$122:$N$136,'Post Injection'!AB$29,'Post Injection'!$U34)*_xll.Interp2dTab(-1,0,'Internal Flash'!$B$140:$H$140,'Internal Flash'!$A$141:$A$154,'Internal Flash'!$B$141:$H$154,'Variables &amp; Axis Check'!$B$12,'Variables &amp; Axis Check'!$B$13)</f>
        <v>0</v>
      </c>
      <c r="AC34" s="4">
        <f>_xll.Interp2dTab(-1,0,'Internal Flash'!$B$121:$N$121,'Internal Flash'!$A$122:$A$136,'Internal Flash'!$B$122:$N$136,'Post Injection'!AC$29,'Post Injection'!$U34)*_xll.Interp2dTab(-1,0,'Internal Flash'!$B$140:$H$140,'Internal Flash'!$A$141:$A$154,'Internal Flash'!$B$141:$H$154,'Variables &amp; Axis Check'!$B$12,'Variables &amp; Axis Check'!$B$13)</f>
        <v>0</v>
      </c>
      <c r="AD34" s="4">
        <f>_xll.Interp2dTab(-1,0,'Internal Flash'!$B$121:$N$121,'Internal Flash'!$A$122:$A$136,'Internal Flash'!$B$122:$N$136,'Post Injection'!AD$29,'Post Injection'!$U34)*_xll.Interp2dTab(-1,0,'Internal Flash'!$B$140:$H$140,'Internal Flash'!$A$141:$A$154,'Internal Flash'!$B$141:$H$154,'Variables &amp; Axis Check'!$B$12,'Variables &amp; Axis Check'!$B$13)</f>
        <v>0</v>
      </c>
      <c r="AE34" s="4">
        <f>_xll.Interp2dTab(-1,0,'Internal Flash'!$B$121:$N$121,'Internal Flash'!$A$122:$A$136,'Internal Flash'!$B$122:$N$136,'Post Injection'!AE$29,'Post Injection'!$U34)*_xll.Interp2dTab(-1,0,'Internal Flash'!$B$140:$H$140,'Internal Flash'!$A$141:$A$154,'Internal Flash'!$B$141:$H$154,'Variables &amp; Axis Check'!$B$12,'Variables &amp; Axis Check'!$B$13)</f>
        <v>0</v>
      </c>
      <c r="AF34" s="4">
        <f>_xll.Interp2dTab(-1,0,'Internal Flash'!$B$121:$N$121,'Internal Flash'!$A$122:$A$136,'Internal Flash'!$B$122:$N$136,'Post Injection'!AF$29,'Post Injection'!$U34)*_xll.Interp2dTab(-1,0,'Internal Flash'!$B$140:$H$140,'Internal Flash'!$A$141:$A$154,'Internal Flash'!$B$141:$H$154,'Variables &amp; Axis Check'!$B$12,'Variables &amp; Axis Check'!$B$13)</f>
        <v>0</v>
      </c>
      <c r="AG34" s="4">
        <f>_xll.Interp2dTab(-1,0,'Internal Flash'!$B$121:$N$121,'Internal Flash'!$A$122:$A$136,'Internal Flash'!$B$122:$N$136,'Post Injection'!AG$29,'Post Injection'!$U34)*_xll.Interp2dTab(-1,0,'Internal Flash'!$B$140:$H$140,'Internal Flash'!$A$141:$A$154,'Internal Flash'!$B$141:$H$154,'Variables &amp; Axis Check'!$B$12,'Variables &amp; Axis Check'!$B$13)</f>
        <v>0</v>
      </c>
      <c r="AH34" s="4">
        <f>_xll.Interp2dTab(-1,0,'Internal Flash'!$B$121:$N$121,'Internal Flash'!$A$122:$A$136,'Internal Flash'!$B$122:$N$136,'Post Injection'!AH$29,'Post Injection'!$U34)*_xll.Interp2dTab(-1,0,'Internal Flash'!$B$140:$H$140,'Internal Flash'!$A$141:$A$154,'Internal Flash'!$B$141:$H$154,'Variables &amp; Axis Check'!$B$12,'Variables &amp; Axis Check'!$B$13)</f>
        <v>0</v>
      </c>
      <c r="AI34" s="4">
        <f>_xll.Interp2dTab(-1,0,'Internal Flash'!$B$121:$N$121,'Internal Flash'!$A$122:$A$136,'Internal Flash'!$B$122:$N$136,'Post Injection'!AI$29,'Post Injection'!$U34)*_xll.Interp2dTab(-1,0,'Internal Flash'!$B$140:$H$140,'Internal Flash'!$A$141:$A$154,'Internal Flash'!$B$141:$H$154,'Variables &amp; Axis Check'!$B$12,'Variables &amp; Axis Check'!$B$13)</f>
        <v>0</v>
      </c>
      <c r="AJ34" s="4">
        <f>_xll.Interp2dTab(-1,0,'Internal Flash'!$B$121:$N$121,'Internal Flash'!$A$122:$A$136,'Internal Flash'!$B$122:$N$136,'Post Injection'!AJ$29,'Post Injection'!$U34)*_xll.Interp2dTab(-1,0,'Internal Flash'!$B$140:$H$140,'Internal Flash'!$A$141:$A$154,'Internal Flash'!$B$141:$H$154,'Variables &amp; Axis Check'!$B$12,'Variables &amp; Axis Check'!$B$13)</f>
        <v>0</v>
      </c>
      <c r="AK34" s="4">
        <f>_xll.Interp2dTab(-1,0,'Internal Flash'!$B$121:$N$121,'Internal Flash'!$A$122:$A$136,'Internal Flash'!$B$122:$N$136,'Post Injection'!AK$29,'Post Injection'!$U34)*_xll.Interp2dTab(-1,0,'Internal Flash'!$B$140:$H$140,'Internal Flash'!$A$141:$A$154,'Internal Flash'!$B$141:$H$154,'Variables &amp; Axis Check'!$B$12,'Variables &amp; Axis Check'!$B$13)</f>
        <v>0</v>
      </c>
      <c r="AL34" s="4">
        <f>_xll.Interp2dTab(-1,0,'Internal Flash'!$B$121:$N$121,'Internal Flash'!$A$122:$A$136,'Internal Flash'!$B$122:$N$136,'Post Injection'!AL$29,'Post Injection'!$U34)*_xll.Interp2dTab(-1,0,'Internal Flash'!$B$140:$H$140,'Internal Flash'!$A$141:$A$154,'Internal Flash'!$B$141:$H$154,'Variables &amp; Axis Check'!$B$12,'Variables &amp; Axis Check'!$B$13)</f>
        <v>0</v>
      </c>
      <c r="AM34" s="12">
        <f t="shared" si="13"/>
        <v>0</v>
      </c>
    </row>
    <row r="35" spans="1:39" x14ac:dyDescent="0.3">
      <c r="A35" s="3">
        <f>'CSP5'!$A$174</f>
        <v>1200</v>
      </c>
      <c r="B35" s="12">
        <f t="shared" si="10"/>
        <v>0</v>
      </c>
      <c r="C35" s="4">
        <f>C10-'CSP5'!C95</f>
        <v>0</v>
      </c>
      <c r="D35" s="4">
        <f>D10-'CSP5'!D95</f>
        <v>0</v>
      </c>
      <c r="E35" s="4">
        <f>E10-'CSP5'!E95</f>
        <v>0</v>
      </c>
      <c r="F35" s="4">
        <f>F10-'CSP5'!F95</f>
        <v>0</v>
      </c>
      <c r="G35" s="4">
        <f>G10-'CSP5'!G95</f>
        <v>0</v>
      </c>
      <c r="H35" s="4">
        <f>H10-'CSP5'!H95</f>
        <v>0</v>
      </c>
      <c r="I35" s="4">
        <f>I10-'CSP5'!I95</f>
        <v>0</v>
      </c>
      <c r="J35" s="4">
        <f>J10-'CSP5'!J95</f>
        <v>0</v>
      </c>
      <c r="K35" s="4">
        <f>K10-'CSP5'!K95</f>
        <v>0</v>
      </c>
      <c r="L35" s="4">
        <f>L10-'CSP5'!L95</f>
        <v>0</v>
      </c>
      <c r="M35" s="4">
        <f>M10-'CSP5'!M95</f>
        <v>0</v>
      </c>
      <c r="N35" s="4">
        <f>N10-'CSP5'!N95</f>
        <v>0</v>
      </c>
      <c r="O35" s="4">
        <f>O10-'CSP5'!O95</f>
        <v>0</v>
      </c>
      <c r="P35" s="4">
        <f>P10-'CSP5'!P95</f>
        <v>0</v>
      </c>
      <c r="Q35" s="4">
        <f>Q10-'CSP5'!Q95</f>
        <v>0</v>
      </c>
      <c r="R35" s="4">
        <f>R10-'CSP5'!R95</f>
        <v>0</v>
      </c>
      <c r="S35" s="12">
        <f t="shared" si="11"/>
        <v>0</v>
      </c>
      <c r="U35" s="3">
        <f>'CSP5'!$A$174</f>
        <v>1200</v>
      </c>
      <c r="V35" s="12">
        <f t="shared" si="12"/>
        <v>0</v>
      </c>
      <c r="W35" s="4">
        <f>_xll.Interp2dTab(-1,0,'Internal Flash'!$B$121:$N$121,'Internal Flash'!$A$122:$A$136,'Internal Flash'!$B$122:$N$136,'Post Injection'!W$29,'Post Injection'!$U35)*_xll.Interp2dTab(-1,0,'Internal Flash'!$B$140:$H$140,'Internal Flash'!$A$141:$A$154,'Internal Flash'!$B$141:$H$154,'Variables &amp; Axis Check'!$B$12,'Variables &amp; Axis Check'!$B$13)</f>
        <v>0</v>
      </c>
      <c r="X35" s="4">
        <f>_xll.Interp2dTab(-1,0,'Internal Flash'!$B$121:$N$121,'Internal Flash'!$A$122:$A$136,'Internal Flash'!$B$122:$N$136,'Post Injection'!X$29,'Post Injection'!$U35)*_xll.Interp2dTab(-1,0,'Internal Flash'!$B$140:$H$140,'Internal Flash'!$A$141:$A$154,'Internal Flash'!$B$141:$H$154,'Variables &amp; Axis Check'!$B$12,'Variables &amp; Axis Check'!$B$13)</f>
        <v>0</v>
      </c>
      <c r="Y35" s="4">
        <f>_xll.Interp2dTab(-1,0,'Internal Flash'!$B$121:$N$121,'Internal Flash'!$A$122:$A$136,'Internal Flash'!$B$122:$N$136,'Post Injection'!Y$29,'Post Injection'!$U35)*_xll.Interp2dTab(-1,0,'Internal Flash'!$B$140:$H$140,'Internal Flash'!$A$141:$A$154,'Internal Flash'!$B$141:$H$154,'Variables &amp; Axis Check'!$B$12,'Variables &amp; Axis Check'!$B$13)</f>
        <v>0</v>
      </c>
      <c r="Z35" s="4">
        <f>_xll.Interp2dTab(-1,0,'Internal Flash'!$B$121:$N$121,'Internal Flash'!$A$122:$A$136,'Internal Flash'!$B$122:$N$136,'Post Injection'!Z$29,'Post Injection'!$U35)*_xll.Interp2dTab(-1,0,'Internal Flash'!$B$140:$H$140,'Internal Flash'!$A$141:$A$154,'Internal Flash'!$B$141:$H$154,'Variables &amp; Axis Check'!$B$12,'Variables &amp; Axis Check'!$B$13)</f>
        <v>0</v>
      </c>
      <c r="AA35" s="4">
        <f>_xll.Interp2dTab(-1,0,'Internal Flash'!$B$121:$N$121,'Internal Flash'!$A$122:$A$136,'Internal Flash'!$B$122:$N$136,'Post Injection'!AA$29,'Post Injection'!$U35)*_xll.Interp2dTab(-1,0,'Internal Flash'!$B$140:$H$140,'Internal Flash'!$A$141:$A$154,'Internal Flash'!$B$141:$H$154,'Variables &amp; Axis Check'!$B$12,'Variables &amp; Axis Check'!$B$13)</f>
        <v>0</v>
      </c>
      <c r="AB35" s="4">
        <f>_xll.Interp2dTab(-1,0,'Internal Flash'!$B$121:$N$121,'Internal Flash'!$A$122:$A$136,'Internal Flash'!$B$122:$N$136,'Post Injection'!AB$29,'Post Injection'!$U35)*_xll.Interp2dTab(-1,0,'Internal Flash'!$B$140:$H$140,'Internal Flash'!$A$141:$A$154,'Internal Flash'!$B$141:$H$154,'Variables &amp; Axis Check'!$B$12,'Variables &amp; Axis Check'!$B$13)</f>
        <v>0</v>
      </c>
      <c r="AC35" s="4">
        <f>_xll.Interp2dTab(-1,0,'Internal Flash'!$B$121:$N$121,'Internal Flash'!$A$122:$A$136,'Internal Flash'!$B$122:$N$136,'Post Injection'!AC$29,'Post Injection'!$U35)*_xll.Interp2dTab(-1,0,'Internal Flash'!$B$140:$H$140,'Internal Flash'!$A$141:$A$154,'Internal Flash'!$B$141:$H$154,'Variables &amp; Axis Check'!$B$12,'Variables &amp; Axis Check'!$B$13)</f>
        <v>0</v>
      </c>
      <c r="AD35" s="4">
        <f>_xll.Interp2dTab(-1,0,'Internal Flash'!$B$121:$N$121,'Internal Flash'!$A$122:$A$136,'Internal Flash'!$B$122:$N$136,'Post Injection'!AD$29,'Post Injection'!$U35)*_xll.Interp2dTab(-1,0,'Internal Flash'!$B$140:$H$140,'Internal Flash'!$A$141:$A$154,'Internal Flash'!$B$141:$H$154,'Variables &amp; Axis Check'!$B$12,'Variables &amp; Axis Check'!$B$13)</f>
        <v>0</v>
      </c>
      <c r="AE35" s="4">
        <f>_xll.Interp2dTab(-1,0,'Internal Flash'!$B$121:$N$121,'Internal Flash'!$A$122:$A$136,'Internal Flash'!$B$122:$N$136,'Post Injection'!AE$29,'Post Injection'!$U35)*_xll.Interp2dTab(-1,0,'Internal Flash'!$B$140:$H$140,'Internal Flash'!$A$141:$A$154,'Internal Flash'!$B$141:$H$154,'Variables &amp; Axis Check'!$B$12,'Variables &amp; Axis Check'!$B$13)</f>
        <v>0</v>
      </c>
      <c r="AF35" s="4">
        <f>_xll.Interp2dTab(-1,0,'Internal Flash'!$B$121:$N$121,'Internal Flash'!$A$122:$A$136,'Internal Flash'!$B$122:$N$136,'Post Injection'!AF$29,'Post Injection'!$U35)*_xll.Interp2dTab(-1,0,'Internal Flash'!$B$140:$H$140,'Internal Flash'!$A$141:$A$154,'Internal Flash'!$B$141:$H$154,'Variables &amp; Axis Check'!$B$12,'Variables &amp; Axis Check'!$B$13)</f>
        <v>0</v>
      </c>
      <c r="AG35" s="4">
        <f>_xll.Interp2dTab(-1,0,'Internal Flash'!$B$121:$N$121,'Internal Flash'!$A$122:$A$136,'Internal Flash'!$B$122:$N$136,'Post Injection'!AG$29,'Post Injection'!$U35)*_xll.Interp2dTab(-1,0,'Internal Flash'!$B$140:$H$140,'Internal Flash'!$A$141:$A$154,'Internal Flash'!$B$141:$H$154,'Variables &amp; Axis Check'!$B$12,'Variables &amp; Axis Check'!$B$13)</f>
        <v>0</v>
      </c>
      <c r="AH35" s="4">
        <f>_xll.Interp2dTab(-1,0,'Internal Flash'!$B$121:$N$121,'Internal Flash'!$A$122:$A$136,'Internal Flash'!$B$122:$N$136,'Post Injection'!AH$29,'Post Injection'!$U35)*_xll.Interp2dTab(-1,0,'Internal Flash'!$B$140:$H$140,'Internal Flash'!$A$141:$A$154,'Internal Flash'!$B$141:$H$154,'Variables &amp; Axis Check'!$B$12,'Variables &amp; Axis Check'!$B$13)</f>
        <v>0</v>
      </c>
      <c r="AI35" s="4">
        <f>_xll.Interp2dTab(-1,0,'Internal Flash'!$B$121:$N$121,'Internal Flash'!$A$122:$A$136,'Internal Flash'!$B$122:$N$136,'Post Injection'!AI$29,'Post Injection'!$U35)*_xll.Interp2dTab(-1,0,'Internal Flash'!$B$140:$H$140,'Internal Flash'!$A$141:$A$154,'Internal Flash'!$B$141:$H$154,'Variables &amp; Axis Check'!$B$12,'Variables &amp; Axis Check'!$B$13)</f>
        <v>0</v>
      </c>
      <c r="AJ35" s="4">
        <f>_xll.Interp2dTab(-1,0,'Internal Flash'!$B$121:$N$121,'Internal Flash'!$A$122:$A$136,'Internal Flash'!$B$122:$N$136,'Post Injection'!AJ$29,'Post Injection'!$U35)*_xll.Interp2dTab(-1,0,'Internal Flash'!$B$140:$H$140,'Internal Flash'!$A$141:$A$154,'Internal Flash'!$B$141:$H$154,'Variables &amp; Axis Check'!$B$12,'Variables &amp; Axis Check'!$B$13)</f>
        <v>0</v>
      </c>
      <c r="AK35" s="4">
        <f>_xll.Interp2dTab(-1,0,'Internal Flash'!$B$121:$N$121,'Internal Flash'!$A$122:$A$136,'Internal Flash'!$B$122:$N$136,'Post Injection'!AK$29,'Post Injection'!$U35)*_xll.Interp2dTab(-1,0,'Internal Flash'!$B$140:$H$140,'Internal Flash'!$A$141:$A$154,'Internal Flash'!$B$141:$H$154,'Variables &amp; Axis Check'!$B$12,'Variables &amp; Axis Check'!$B$13)</f>
        <v>0</v>
      </c>
      <c r="AL35" s="4">
        <f>_xll.Interp2dTab(-1,0,'Internal Flash'!$B$121:$N$121,'Internal Flash'!$A$122:$A$136,'Internal Flash'!$B$122:$N$136,'Post Injection'!AL$29,'Post Injection'!$U35)*_xll.Interp2dTab(-1,0,'Internal Flash'!$B$140:$H$140,'Internal Flash'!$A$141:$A$154,'Internal Flash'!$B$141:$H$154,'Variables &amp; Axis Check'!$B$12,'Variables &amp; Axis Check'!$B$13)</f>
        <v>0</v>
      </c>
      <c r="AM35" s="12">
        <f t="shared" si="13"/>
        <v>0</v>
      </c>
    </row>
    <row r="36" spans="1:39" x14ac:dyDescent="0.3">
      <c r="A36" s="3">
        <f>'CSP5'!$A$175</f>
        <v>1400</v>
      </c>
      <c r="B36" s="12">
        <f t="shared" si="10"/>
        <v>0</v>
      </c>
      <c r="C36" s="4">
        <f>C11-'CSP5'!C96</f>
        <v>0</v>
      </c>
      <c r="D36" s="4">
        <f>D11-'CSP5'!D96</f>
        <v>0</v>
      </c>
      <c r="E36" s="4">
        <f>E11-'CSP5'!E96</f>
        <v>0</v>
      </c>
      <c r="F36" s="4">
        <f>F11-'CSP5'!F96</f>
        <v>0</v>
      </c>
      <c r="G36" s="4">
        <f>G11-'CSP5'!G96</f>
        <v>0</v>
      </c>
      <c r="H36" s="4">
        <f>H11-'CSP5'!H96</f>
        <v>0</v>
      </c>
      <c r="I36" s="4">
        <f>I11-'CSP5'!I96</f>
        <v>0</v>
      </c>
      <c r="J36" s="4">
        <f>J11-'CSP5'!J96</f>
        <v>0</v>
      </c>
      <c r="K36" s="4">
        <f>K11-'CSP5'!K96</f>
        <v>0</v>
      </c>
      <c r="L36" s="4">
        <f>L11-'CSP5'!L96</f>
        <v>0</v>
      </c>
      <c r="M36" s="4">
        <f>M11-'CSP5'!M96</f>
        <v>0</v>
      </c>
      <c r="N36" s="4">
        <f>N11-'CSP5'!N96</f>
        <v>0</v>
      </c>
      <c r="O36" s="4">
        <f>O11-'CSP5'!O96</f>
        <v>0</v>
      </c>
      <c r="P36" s="4">
        <f>P11-'CSP5'!P96</f>
        <v>0</v>
      </c>
      <c r="Q36" s="4">
        <f>Q11-'CSP5'!Q96</f>
        <v>0</v>
      </c>
      <c r="R36" s="4">
        <f>R11-'CSP5'!R96</f>
        <v>0</v>
      </c>
      <c r="S36" s="12">
        <f t="shared" si="11"/>
        <v>0</v>
      </c>
      <c r="U36" s="3">
        <f>'CSP5'!$A$175</f>
        <v>1400</v>
      </c>
      <c r="V36" s="12">
        <f t="shared" si="12"/>
        <v>0</v>
      </c>
      <c r="W36" s="4">
        <f>_xll.Interp2dTab(-1,0,'Internal Flash'!$B$121:$N$121,'Internal Flash'!$A$122:$A$136,'Internal Flash'!$B$122:$N$136,'Post Injection'!W$29,'Post Injection'!$U36)*_xll.Interp2dTab(-1,0,'Internal Flash'!$B$140:$H$140,'Internal Flash'!$A$141:$A$154,'Internal Flash'!$B$141:$H$154,'Variables &amp; Axis Check'!$B$12,'Variables &amp; Axis Check'!$B$13)</f>
        <v>0</v>
      </c>
      <c r="X36" s="4">
        <f>_xll.Interp2dTab(-1,0,'Internal Flash'!$B$121:$N$121,'Internal Flash'!$A$122:$A$136,'Internal Flash'!$B$122:$N$136,'Post Injection'!X$29,'Post Injection'!$U36)*_xll.Interp2dTab(-1,0,'Internal Flash'!$B$140:$H$140,'Internal Flash'!$A$141:$A$154,'Internal Flash'!$B$141:$H$154,'Variables &amp; Axis Check'!$B$12,'Variables &amp; Axis Check'!$B$13)</f>
        <v>0</v>
      </c>
      <c r="Y36" s="4">
        <f>_xll.Interp2dTab(-1,0,'Internal Flash'!$B$121:$N$121,'Internal Flash'!$A$122:$A$136,'Internal Flash'!$B$122:$N$136,'Post Injection'!Y$29,'Post Injection'!$U36)*_xll.Interp2dTab(-1,0,'Internal Flash'!$B$140:$H$140,'Internal Flash'!$A$141:$A$154,'Internal Flash'!$B$141:$H$154,'Variables &amp; Axis Check'!$B$12,'Variables &amp; Axis Check'!$B$13)</f>
        <v>0</v>
      </c>
      <c r="Z36" s="4">
        <f>_xll.Interp2dTab(-1,0,'Internal Flash'!$B$121:$N$121,'Internal Flash'!$A$122:$A$136,'Internal Flash'!$B$122:$N$136,'Post Injection'!Z$29,'Post Injection'!$U36)*_xll.Interp2dTab(-1,0,'Internal Flash'!$B$140:$H$140,'Internal Flash'!$A$141:$A$154,'Internal Flash'!$B$141:$H$154,'Variables &amp; Axis Check'!$B$12,'Variables &amp; Axis Check'!$B$13)</f>
        <v>0</v>
      </c>
      <c r="AA36" s="4">
        <f>_xll.Interp2dTab(-1,0,'Internal Flash'!$B$121:$N$121,'Internal Flash'!$A$122:$A$136,'Internal Flash'!$B$122:$N$136,'Post Injection'!AA$29,'Post Injection'!$U36)*_xll.Interp2dTab(-1,0,'Internal Flash'!$B$140:$H$140,'Internal Flash'!$A$141:$A$154,'Internal Flash'!$B$141:$H$154,'Variables &amp; Axis Check'!$B$12,'Variables &amp; Axis Check'!$B$13)</f>
        <v>0</v>
      </c>
      <c r="AB36" s="4">
        <f>_xll.Interp2dTab(-1,0,'Internal Flash'!$B$121:$N$121,'Internal Flash'!$A$122:$A$136,'Internal Flash'!$B$122:$N$136,'Post Injection'!AB$29,'Post Injection'!$U36)*_xll.Interp2dTab(-1,0,'Internal Flash'!$B$140:$H$140,'Internal Flash'!$A$141:$A$154,'Internal Flash'!$B$141:$H$154,'Variables &amp; Axis Check'!$B$12,'Variables &amp; Axis Check'!$B$13)</f>
        <v>0</v>
      </c>
      <c r="AC36" s="4">
        <f>_xll.Interp2dTab(-1,0,'Internal Flash'!$B$121:$N$121,'Internal Flash'!$A$122:$A$136,'Internal Flash'!$B$122:$N$136,'Post Injection'!AC$29,'Post Injection'!$U36)*_xll.Interp2dTab(-1,0,'Internal Flash'!$B$140:$H$140,'Internal Flash'!$A$141:$A$154,'Internal Flash'!$B$141:$H$154,'Variables &amp; Axis Check'!$B$12,'Variables &amp; Axis Check'!$B$13)</f>
        <v>0</v>
      </c>
      <c r="AD36" s="4">
        <f>_xll.Interp2dTab(-1,0,'Internal Flash'!$B$121:$N$121,'Internal Flash'!$A$122:$A$136,'Internal Flash'!$B$122:$N$136,'Post Injection'!AD$29,'Post Injection'!$U36)*_xll.Interp2dTab(-1,0,'Internal Flash'!$B$140:$H$140,'Internal Flash'!$A$141:$A$154,'Internal Flash'!$B$141:$H$154,'Variables &amp; Axis Check'!$B$12,'Variables &amp; Axis Check'!$B$13)</f>
        <v>0</v>
      </c>
      <c r="AE36" s="4">
        <f>_xll.Interp2dTab(-1,0,'Internal Flash'!$B$121:$N$121,'Internal Flash'!$A$122:$A$136,'Internal Flash'!$B$122:$N$136,'Post Injection'!AE$29,'Post Injection'!$U36)*_xll.Interp2dTab(-1,0,'Internal Flash'!$B$140:$H$140,'Internal Flash'!$A$141:$A$154,'Internal Flash'!$B$141:$H$154,'Variables &amp; Axis Check'!$B$12,'Variables &amp; Axis Check'!$B$13)</f>
        <v>0</v>
      </c>
      <c r="AF36" s="4">
        <f>_xll.Interp2dTab(-1,0,'Internal Flash'!$B$121:$N$121,'Internal Flash'!$A$122:$A$136,'Internal Flash'!$B$122:$N$136,'Post Injection'!AF$29,'Post Injection'!$U36)*_xll.Interp2dTab(-1,0,'Internal Flash'!$B$140:$H$140,'Internal Flash'!$A$141:$A$154,'Internal Flash'!$B$141:$H$154,'Variables &amp; Axis Check'!$B$12,'Variables &amp; Axis Check'!$B$13)</f>
        <v>0</v>
      </c>
      <c r="AG36" s="4">
        <f>_xll.Interp2dTab(-1,0,'Internal Flash'!$B$121:$N$121,'Internal Flash'!$A$122:$A$136,'Internal Flash'!$B$122:$N$136,'Post Injection'!AG$29,'Post Injection'!$U36)*_xll.Interp2dTab(-1,0,'Internal Flash'!$B$140:$H$140,'Internal Flash'!$A$141:$A$154,'Internal Flash'!$B$141:$H$154,'Variables &amp; Axis Check'!$B$12,'Variables &amp; Axis Check'!$B$13)</f>
        <v>0</v>
      </c>
      <c r="AH36" s="4">
        <f>_xll.Interp2dTab(-1,0,'Internal Flash'!$B$121:$N$121,'Internal Flash'!$A$122:$A$136,'Internal Flash'!$B$122:$N$136,'Post Injection'!AH$29,'Post Injection'!$U36)*_xll.Interp2dTab(-1,0,'Internal Flash'!$B$140:$H$140,'Internal Flash'!$A$141:$A$154,'Internal Flash'!$B$141:$H$154,'Variables &amp; Axis Check'!$B$12,'Variables &amp; Axis Check'!$B$13)</f>
        <v>0</v>
      </c>
      <c r="AI36" s="4">
        <f>_xll.Interp2dTab(-1,0,'Internal Flash'!$B$121:$N$121,'Internal Flash'!$A$122:$A$136,'Internal Flash'!$B$122:$N$136,'Post Injection'!AI$29,'Post Injection'!$U36)*_xll.Interp2dTab(-1,0,'Internal Flash'!$B$140:$H$140,'Internal Flash'!$A$141:$A$154,'Internal Flash'!$B$141:$H$154,'Variables &amp; Axis Check'!$B$12,'Variables &amp; Axis Check'!$B$13)</f>
        <v>0</v>
      </c>
      <c r="AJ36" s="4">
        <f>_xll.Interp2dTab(-1,0,'Internal Flash'!$B$121:$N$121,'Internal Flash'!$A$122:$A$136,'Internal Flash'!$B$122:$N$136,'Post Injection'!AJ$29,'Post Injection'!$U36)*_xll.Interp2dTab(-1,0,'Internal Flash'!$B$140:$H$140,'Internal Flash'!$A$141:$A$154,'Internal Flash'!$B$141:$H$154,'Variables &amp; Axis Check'!$B$12,'Variables &amp; Axis Check'!$B$13)</f>
        <v>0</v>
      </c>
      <c r="AK36" s="4">
        <f>_xll.Interp2dTab(-1,0,'Internal Flash'!$B$121:$N$121,'Internal Flash'!$A$122:$A$136,'Internal Flash'!$B$122:$N$136,'Post Injection'!AK$29,'Post Injection'!$U36)*_xll.Interp2dTab(-1,0,'Internal Flash'!$B$140:$H$140,'Internal Flash'!$A$141:$A$154,'Internal Flash'!$B$141:$H$154,'Variables &amp; Axis Check'!$B$12,'Variables &amp; Axis Check'!$B$13)</f>
        <v>0</v>
      </c>
      <c r="AL36" s="4">
        <f>_xll.Interp2dTab(-1,0,'Internal Flash'!$B$121:$N$121,'Internal Flash'!$A$122:$A$136,'Internal Flash'!$B$122:$N$136,'Post Injection'!AL$29,'Post Injection'!$U36)*_xll.Interp2dTab(-1,0,'Internal Flash'!$B$140:$H$140,'Internal Flash'!$A$141:$A$154,'Internal Flash'!$B$141:$H$154,'Variables &amp; Axis Check'!$B$12,'Variables &amp; Axis Check'!$B$13)</f>
        <v>0</v>
      </c>
      <c r="AM36" s="12">
        <f t="shared" si="13"/>
        <v>0</v>
      </c>
    </row>
    <row r="37" spans="1:39" x14ac:dyDescent="0.3">
      <c r="A37" s="3">
        <f>'CSP5'!$A$176</f>
        <v>1550</v>
      </c>
      <c r="B37" s="12">
        <f t="shared" si="10"/>
        <v>0</v>
      </c>
      <c r="C37" s="4">
        <f>C12-'CSP5'!C97</f>
        <v>0</v>
      </c>
      <c r="D37" s="4">
        <f>D12-'CSP5'!D97</f>
        <v>0</v>
      </c>
      <c r="E37" s="4">
        <f>E12-'CSP5'!E97</f>
        <v>0</v>
      </c>
      <c r="F37" s="4">
        <f>F12-'CSP5'!F97</f>
        <v>0</v>
      </c>
      <c r="G37" s="4">
        <f>G12-'CSP5'!G97</f>
        <v>0</v>
      </c>
      <c r="H37" s="4">
        <f>H12-'CSP5'!H97</f>
        <v>0</v>
      </c>
      <c r="I37" s="4">
        <f>I12-'CSP5'!I97</f>
        <v>0</v>
      </c>
      <c r="J37" s="4">
        <f>J12-'CSP5'!J97</f>
        <v>0</v>
      </c>
      <c r="K37" s="4">
        <f>K12-'CSP5'!K97</f>
        <v>0</v>
      </c>
      <c r="L37" s="4">
        <f>L12-'CSP5'!L97</f>
        <v>0</v>
      </c>
      <c r="M37" s="4">
        <f>M12-'CSP5'!M97</f>
        <v>0</v>
      </c>
      <c r="N37" s="4">
        <f>N12-'CSP5'!N97</f>
        <v>0</v>
      </c>
      <c r="O37" s="4">
        <f>O12-'CSP5'!O97</f>
        <v>0</v>
      </c>
      <c r="P37" s="4">
        <f>P12-'CSP5'!P97</f>
        <v>0</v>
      </c>
      <c r="Q37" s="4">
        <f>Q12-'CSP5'!Q97</f>
        <v>0</v>
      </c>
      <c r="R37" s="4">
        <f>R12-'CSP5'!R97</f>
        <v>0</v>
      </c>
      <c r="S37" s="12">
        <f t="shared" si="11"/>
        <v>0</v>
      </c>
      <c r="U37" s="3">
        <f>'CSP5'!$A$176</f>
        <v>1550</v>
      </c>
      <c r="V37" s="12">
        <f t="shared" si="12"/>
        <v>0</v>
      </c>
      <c r="W37" s="4">
        <f>_xll.Interp2dTab(-1,0,'Internal Flash'!$B$121:$N$121,'Internal Flash'!$A$122:$A$136,'Internal Flash'!$B$122:$N$136,'Post Injection'!W$29,'Post Injection'!$U37)*_xll.Interp2dTab(-1,0,'Internal Flash'!$B$140:$H$140,'Internal Flash'!$A$141:$A$154,'Internal Flash'!$B$141:$H$154,'Variables &amp; Axis Check'!$B$12,'Variables &amp; Axis Check'!$B$13)</f>
        <v>0</v>
      </c>
      <c r="X37" s="4">
        <f>_xll.Interp2dTab(-1,0,'Internal Flash'!$B$121:$N$121,'Internal Flash'!$A$122:$A$136,'Internal Flash'!$B$122:$N$136,'Post Injection'!X$29,'Post Injection'!$U37)*_xll.Interp2dTab(-1,0,'Internal Flash'!$B$140:$H$140,'Internal Flash'!$A$141:$A$154,'Internal Flash'!$B$141:$H$154,'Variables &amp; Axis Check'!$B$12,'Variables &amp; Axis Check'!$B$13)</f>
        <v>0</v>
      </c>
      <c r="Y37" s="4">
        <f>_xll.Interp2dTab(-1,0,'Internal Flash'!$B$121:$N$121,'Internal Flash'!$A$122:$A$136,'Internal Flash'!$B$122:$N$136,'Post Injection'!Y$29,'Post Injection'!$U37)*_xll.Interp2dTab(-1,0,'Internal Flash'!$B$140:$H$140,'Internal Flash'!$A$141:$A$154,'Internal Flash'!$B$141:$H$154,'Variables &amp; Axis Check'!$B$12,'Variables &amp; Axis Check'!$B$13)</f>
        <v>0</v>
      </c>
      <c r="Z37" s="4">
        <f>_xll.Interp2dTab(-1,0,'Internal Flash'!$B$121:$N$121,'Internal Flash'!$A$122:$A$136,'Internal Flash'!$B$122:$N$136,'Post Injection'!Z$29,'Post Injection'!$U37)*_xll.Interp2dTab(-1,0,'Internal Flash'!$B$140:$H$140,'Internal Flash'!$A$141:$A$154,'Internal Flash'!$B$141:$H$154,'Variables &amp; Axis Check'!$B$12,'Variables &amp; Axis Check'!$B$13)</f>
        <v>0</v>
      </c>
      <c r="AA37" s="4">
        <f>_xll.Interp2dTab(-1,0,'Internal Flash'!$B$121:$N$121,'Internal Flash'!$A$122:$A$136,'Internal Flash'!$B$122:$N$136,'Post Injection'!AA$29,'Post Injection'!$U37)*_xll.Interp2dTab(-1,0,'Internal Flash'!$B$140:$H$140,'Internal Flash'!$A$141:$A$154,'Internal Flash'!$B$141:$H$154,'Variables &amp; Axis Check'!$B$12,'Variables &amp; Axis Check'!$B$13)</f>
        <v>0</v>
      </c>
      <c r="AB37" s="4">
        <f>_xll.Interp2dTab(-1,0,'Internal Flash'!$B$121:$N$121,'Internal Flash'!$A$122:$A$136,'Internal Flash'!$B$122:$N$136,'Post Injection'!AB$29,'Post Injection'!$U37)*_xll.Interp2dTab(-1,0,'Internal Flash'!$B$140:$H$140,'Internal Flash'!$A$141:$A$154,'Internal Flash'!$B$141:$H$154,'Variables &amp; Axis Check'!$B$12,'Variables &amp; Axis Check'!$B$13)</f>
        <v>0</v>
      </c>
      <c r="AC37" s="4">
        <f>_xll.Interp2dTab(-1,0,'Internal Flash'!$B$121:$N$121,'Internal Flash'!$A$122:$A$136,'Internal Flash'!$B$122:$N$136,'Post Injection'!AC$29,'Post Injection'!$U37)*_xll.Interp2dTab(-1,0,'Internal Flash'!$B$140:$H$140,'Internal Flash'!$A$141:$A$154,'Internal Flash'!$B$141:$H$154,'Variables &amp; Axis Check'!$B$12,'Variables &amp; Axis Check'!$B$13)</f>
        <v>0</v>
      </c>
      <c r="AD37" s="4">
        <f>_xll.Interp2dTab(-1,0,'Internal Flash'!$B$121:$N$121,'Internal Flash'!$A$122:$A$136,'Internal Flash'!$B$122:$N$136,'Post Injection'!AD$29,'Post Injection'!$U37)*_xll.Interp2dTab(-1,0,'Internal Flash'!$B$140:$H$140,'Internal Flash'!$A$141:$A$154,'Internal Flash'!$B$141:$H$154,'Variables &amp; Axis Check'!$B$12,'Variables &amp; Axis Check'!$B$13)</f>
        <v>0</v>
      </c>
      <c r="AE37" s="4">
        <f>_xll.Interp2dTab(-1,0,'Internal Flash'!$B$121:$N$121,'Internal Flash'!$A$122:$A$136,'Internal Flash'!$B$122:$N$136,'Post Injection'!AE$29,'Post Injection'!$U37)*_xll.Interp2dTab(-1,0,'Internal Flash'!$B$140:$H$140,'Internal Flash'!$A$141:$A$154,'Internal Flash'!$B$141:$H$154,'Variables &amp; Axis Check'!$B$12,'Variables &amp; Axis Check'!$B$13)</f>
        <v>0</v>
      </c>
      <c r="AF37" s="4">
        <f>_xll.Interp2dTab(-1,0,'Internal Flash'!$B$121:$N$121,'Internal Flash'!$A$122:$A$136,'Internal Flash'!$B$122:$N$136,'Post Injection'!AF$29,'Post Injection'!$U37)*_xll.Interp2dTab(-1,0,'Internal Flash'!$B$140:$H$140,'Internal Flash'!$A$141:$A$154,'Internal Flash'!$B$141:$H$154,'Variables &amp; Axis Check'!$B$12,'Variables &amp; Axis Check'!$B$13)</f>
        <v>0</v>
      </c>
      <c r="AG37" s="4">
        <f>_xll.Interp2dTab(-1,0,'Internal Flash'!$B$121:$N$121,'Internal Flash'!$A$122:$A$136,'Internal Flash'!$B$122:$N$136,'Post Injection'!AG$29,'Post Injection'!$U37)*_xll.Interp2dTab(-1,0,'Internal Flash'!$B$140:$H$140,'Internal Flash'!$A$141:$A$154,'Internal Flash'!$B$141:$H$154,'Variables &amp; Axis Check'!$B$12,'Variables &amp; Axis Check'!$B$13)</f>
        <v>0</v>
      </c>
      <c r="AH37" s="4">
        <f>_xll.Interp2dTab(-1,0,'Internal Flash'!$B$121:$N$121,'Internal Flash'!$A$122:$A$136,'Internal Flash'!$B$122:$N$136,'Post Injection'!AH$29,'Post Injection'!$U37)*_xll.Interp2dTab(-1,0,'Internal Flash'!$B$140:$H$140,'Internal Flash'!$A$141:$A$154,'Internal Flash'!$B$141:$H$154,'Variables &amp; Axis Check'!$B$12,'Variables &amp; Axis Check'!$B$13)</f>
        <v>0</v>
      </c>
      <c r="AI37" s="4">
        <f>_xll.Interp2dTab(-1,0,'Internal Flash'!$B$121:$N$121,'Internal Flash'!$A$122:$A$136,'Internal Flash'!$B$122:$N$136,'Post Injection'!AI$29,'Post Injection'!$U37)*_xll.Interp2dTab(-1,0,'Internal Flash'!$B$140:$H$140,'Internal Flash'!$A$141:$A$154,'Internal Flash'!$B$141:$H$154,'Variables &amp; Axis Check'!$B$12,'Variables &amp; Axis Check'!$B$13)</f>
        <v>0</v>
      </c>
      <c r="AJ37" s="4">
        <f>_xll.Interp2dTab(-1,0,'Internal Flash'!$B$121:$N$121,'Internal Flash'!$A$122:$A$136,'Internal Flash'!$B$122:$N$136,'Post Injection'!AJ$29,'Post Injection'!$U37)*_xll.Interp2dTab(-1,0,'Internal Flash'!$B$140:$H$140,'Internal Flash'!$A$141:$A$154,'Internal Flash'!$B$141:$H$154,'Variables &amp; Axis Check'!$B$12,'Variables &amp; Axis Check'!$B$13)</f>
        <v>0</v>
      </c>
      <c r="AK37" s="4">
        <f>_xll.Interp2dTab(-1,0,'Internal Flash'!$B$121:$N$121,'Internal Flash'!$A$122:$A$136,'Internal Flash'!$B$122:$N$136,'Post Injection'!AK$29,'Post Injection'!$U37)*_xll.Interp2dTab(-1,0,'Internal Flash'!$B$140:$H$140,'Internal Flash'!$A$141:$A$154,'Internal Flash'!$B$141:$H$154,'Variables &amp; Axis Check'!$B$12,'Variables &amp; Axis Check'!$B$13)</f>
        <v>0</v>
      </c>
      <c r="AL37" s="4">
        <f>_xll.Interp2dTab(-1,0,'Internal Flash'!$B$121:$N$121,'Internal Flash'!$A$122:$A$136,'Internal Flash'!$B$122:$N$136,'Post Injection'!AL$29,'Post Injection'!$U37)*_xll.Interp2dTab(-1,0,'Internal Flash'!$B$140:$H$140,'Internal Flash'!$A$141:$A$154,'Internal Flash'!$B$141:$H$154,'Variables &amp; Axis Check'!$B$12,'Variables &amp; Axis Check'!$B$13)</f>
        <v>0</v>
      </c>
      <c r="AM37" s="12">
        <f t="shared" si="13"/>
        <v>0</v>
      </c>
    </row>
    <row r="38" spans="1:39" x14ac:dyDescent="0.3">
      <c r="A38" s="3">
        <f>'CSP5'!$A$177</f>
        <v>1700</v>
      </c>
      <c r="B38" s="12">
        <f t="shared" si="10"/>
        <v>0</v>
      </c>
      <c r="C38" s="4">
        <f>C13-'CSP5'!C98</f>
        <v>0</v>
      </c>
      <c r="D38" s="4">
        <f>D13-'CSP5'!D98</f>
        <v>0</v>
      </c>
      <c r="E38" s="4">
        <f>E13-'CSP5'!E98</f>
        <v>0</v>
      </c>
      <c r="F38" s="4">
        <f>F13-'CSP5'!F98</f>
        <v>0</v>
      </c>
      <c r="G38" s="4">
        <f>G13-'CSP5'!G98</f>
        <v>0</v>
      </c>
      <c r="H38" s="4">
        <f>H13-'CSP5'!H98</f>
        <v>0</v>
      </c>
      <c r="I38" s="4">
        <f>I13-'CSP5'!I98</f>
        <v>0</v>
      </c>
      <c r="J38" s="4">
        <f>J13-'CSP5'!J98</f>
        <v>0</v>
      </c>
      <c r="K38" s="4">
        <f>K13-'CSP5'!K98</f>
        <v>0</v>
      </c>
      <c r="L38" s="4">
        <f>L13-'CSP5'!L98</f>
        <v>0</v>
      </c>
      <c r="M38" s="4">
        <f>M13-'CSP5'!M98</f>
        <v>0</v>
      </c>
      <c r="N38" s="4">
        <f>N13-'CSP5'!N98</f>
        <v>0</v>
      </c>
      <c r="O38" s="4">
        <f>O13-'CSP5'!O98</f>
        <v>0</v>
      </c>
      <c r="P38" s="4">
        <f>P13-'CSP5'!P98</f>
        <v>0</v>
      </c>
      <c r="Q38" s="4">
        <f>Q13-'CSP5'!Q98</f>
        <v>0</v>
      </c>
      <c r="R38" s="4">
        <f>R13-'CSP5'!R98</f>
        <v>0</v>
      </c>
      <c r="S38" s="12">
        <f t="shared" si="11"/>
        <v>0</v>
      </c>
      <c r="U38" s="3">
        <f>'CSP5'!$A$177</f>
        <v>1700</v>
      </c>
      <c r="V38" s="12">
        <f t="shared" si="12"/>
        <v>0</v>
      </c>
      <c r="W38" s="4">
        <f>_xll.Interp2dTab(-1,0,'Internal Flash'!$B$121:$N$121,'Internal Flash'!$A$122:$A$136,'Internal Flash'!$B$122:$N$136,'Post Injection'!W$29,'Post Injection'!$U38)*_xll.Interp2dTab(-1,0,'Internal Flash'!$B$140:$H$140,'Internal Flash'!$A$141:$A$154,'Internal Flash'!$B$141:$H$154,'Variables &amp; Axis Check'!$B$12,'Variables &amp; Axis Check'!$B$13)</f>
        <v>0</v>
      </c>
      <c r="X38" s="4">
        <f>_xll.Interp2dTab(-1,0,'Internal Flash'!$B$121:$N$121,'Internal Flash'!$A$122:$A$136,'Internal Flash'!$B$122:$N$136,'Post Injection'!X$29,'Post Injection'!$U38)*_xll.Interp2dTab(-1,0,'Internal Flash'!$B$140:$H$140,'Internal Flash'!$A$141:$A$154,'Internal Flash'!$B$141:$H$154,'Variables &amp; Axis Check'!$B$12,'Variables &amp; Axis Check'!$B$13)</f>
        <v>0</v>
      </c>
      <c r="Y38" s="4">
        <f>_xll.Interp2dTab(-1,0,'Internal Flash'!$B$121:$N$121,'Internal Flash'!$A$122:$A$136,'Internal Flash'!$B$122:$N$136,'Post Injection'!Y$29,'Post Injection'!$U38)*_xll.Interp2dTab(-1,0,'Internal Flash'!$B$140:$H$140,'Internal Flash'!$A$141:$A$154,'Internal Flash'!$B$141:$H$154,'Variables &amp; Axis Check'!$B$12,'Variables &amp; Axis Check'!$B$13)</f>
        <v>0</v>
      </c>
      <c r="Z38" s="4">
        <f>_xll.Interp2dTab(-1,0,'Internal Flash'!$B$121:$N$121,'Internal Flash'!$A$122:$A$136,'Internal Flash'!$B$122:$N$136,'Post Injection'!Z$29,'Post Injection'!$U38)*_xll.Interp2dTab(-1,0,'Internal Flash'!$B$140:$H$140,'Internal Flash'!$A$141:$A$154,'Internal Flash'!$B$141:$H$154,'Variables &amp; Axis Check'!$B$12,'Variables &amp; Axis Check'!$B$13)</f>
        <v>0</v>
      </c>
      <c r="AA38" s="4">
        <f>_xll.Interp2dTab(-1,0,'Internal Flash'!$B$121:$N$121,'Internal Flash'!$A$122:$A$136,'Internal Flash'!$B$122:$N$136,'Post Injection'!AA$29,'Post Injection'!$U38)*_xll.Interp2dTab(-1,0,'Internal Flash'!$B$140:$H$140,'Internal Flash'!$A$141:$A$154,'Internal Flash'!$B$141:$H$154,'Variables &amp; Axis Check'!$B$12,'Variables &amp; Axis Check'!$B$13)</f>
        <v>0</v>
      </c>
      <c r="AB38" s="4">
        <f>_xll.Interp2dTab(-1,0,'Internal Flash'!$B$121:$N$121,'Internal Flash'!$A$122:$A$136,'Internal Flash'!$B$122:$N$136,'Post Injection'!AB$29,'Post Injection'!$U38)*_xll.Interp2dTab(-1,0,'Internal Flash'!$B$140:$H$140,'Internal Flash'!$A$141:$A$154,'Internal Flash'!$B$141:$H$154,'Variables &amp; Axis Check'!$B$12,'Variables &amp; Axis Check'!$B$13)</f>
        <v>0</v>
      </c>
      <c r="AC38" s="4">
        <f>_xll.Interp2dTab(-1,0,'Internal Flash'!$B$121:$N$121,'Internal Flash'!$A$122:$A$136,'Internal Flash'!$B$122:$N$136,'Post Injection'!AC$29,'Post Injection'!$U38)*_xll.Interp2dTab(-1,0,'Internal Flash'!$B$140:$H$140,'Internal Flash'!$A$141:$A$154,'Internal Flash'!$B$141:$H$154,'Variables &amp; Axis Check'!$B$12,'Variables &amp; Axis Check'!$B$13)</f>
        <v>0</v>
      </c>
      <c r="AD38" s="4">
        <f>_xll.Interp2dTab(-1,0,'Internal Flash'!$B$121:$N$121,'Internal Flash'!$A$122:$A$136,'Internal Flash'!$B$122:$N$136,'Post Injection'!AD$29,'Post Injection'!$U38)*_xll.Interp2dTab(-1,0,'Internal Flash'!$B$140:$H$140,'Internal Flash'!$A$141:$A$154,'Internal Flash'!$B$141:$H$154,'Variables &amp; Axis Check'!$B$12,'Variables &amp; Axis Check'!$B$13)</f>
        <v>0</v>
      </c>
      <c r="AE38" s="4">
        <f>_xll.Interp2dTab(-1,0,'Internal Flash'!$B$121:$N$121,'Internal Flash'!$A$122:$A$136,'Internal Flash'!$B$122:$N$136,'Post Injection'!AE$29,'Post Injection'!$U38)*_xll.Interp2dTab(-1,0,'Internal Flash'!$B$140:$H$140,'Internal Flash'!$A$141:$A$154,'Internal Flash'!$B$141:$H$154,'Variables &amp; Axis Check'!$B$12,'Variables &amp; Axis Check'!$B$13)</f>
        <v>0</v>
      </c>
      <c r="AF38" s="4">
        <f>_xll.Interp2dTab(-1,0,'Internal Flash'!$B$121:$N$121,'Internal Flash'!$A$122:$A$136,'Internal Flash'!$B$122:$N$136,'Post Injection'!AF$29,'Post Injection'!$U38)*_xll.Interp2dTab(-1,0,'Internal Flash'!$B$140:$H$140,'Internal Flash'!$A$141:$A$154,'Internal Flash'!$B$141:$H$154,'Variables &amp; Axis Check'!$B$12,'Variables &amp; Axis Check'!$B$13)</f>
        <v>0</v>
      </c>
      <c r="AG38" s="4">
        <f>_xll.Interp2dTab(-1,0,'Internal Flash'!$B$121:$N$121,'Internal Flash'!$A$122:$A$136,'Internal Flash'!$B$122:$N$136,'Post Injection'!AG$29,'Post Injection'!$U38)*_xll.Interp2dTab(-1,0,'Internal Flash'!$B$140:$H$140,'Internal Flash'!$A$141:$A$154,'Internal Flash'!$B$141:$H$154,'Variables &amp; Axis Check'!$B$12,'Variables &amp; Axis Check'!$B$13)</f>
        <v>0</v>
      </c>
      <c r="AH38" s="4">
        <f>_xll.Interp2dTab(-1,0,'Internal Flash'!$B$121:$N$121,'Internal Flash'!$A$122:$A$136,'Internal Flash'!$B$122:$N$136,'Post Injection'!AH$29,'Post Injection'!$U38)*_xll.Interp2dTab(-1,0,'Internal Flash'!$B$140:$H$140,'Internal Flash'!$A$141:$A$154,'Internal Flash'!$B$141:$H$154,'Variables &amp; Axis Check'!$B$12,'Variables &amp; Axis Check'!$B$13)</f>
        <v>0</v>
      </c>
      <c r="AI38" s="4">
        <f>_xll.Interp2dTab(-1,0,'Internal Flash'!$B$121:$N$121,'Internal Flash'!$A$122:$A$136,'Internal Flash'!$B$122:$N$136,'Post Injection'!AI$29,'Post Injection'!$U38)*_xll.Interp2dTab(-1,0,'Internal Flash'!$B$140:$H$140,'Internal Flash'!$A$141:$A$154,'Internal Flash'!$B$141:$H$154,'Variables &amp; Axis Check'!$B$12,'Variables &amp; Axis Check'!$B$13)</f>
        <v>0</v>
      </c>
      <c r="AJ38" s="4">
        <f>_xll.Interp2dTab(-1,0,'Internal Flash'!$B$121:$N$121,'Internal Flash'!$A$122:$A$136,'Internal Flash'!$B$122:$N$136,'Post Injection'!AJ$29,'Post Injection'!$U38)*_xll.Interp2dTab(-1,0,'Internal Flash'!$B$140:$H$140,'Internal Flash'!$A$141:$A$154,'Internal Flash'!$B$141:$H$154,'Variables &amp; Axis Check'!$B$12,'Variables &amp; Axis Check'!$B$13)</f>
        <v>0</v>
      </c>
      <c r="AK38" s="4">
        <f>_xll.Interp2dTab(-1,0,'Internal Flash'!$B$121:$N$121,'Internal Flash'!$A$122:$A$136,'Internal Flash'!$B$122:$N$136,'Post Injection'!AK$29,'Post Injection'!$U38)*_xll.Interp2dTab(-1,0,'Internal Flash'!$B$140:$H$140,'Internal Flash'!$A$141:$A$154,'Internal Flash'!$B$141:$H$154,'Variables &amp; Axis Check'!$B$12,'Variables &amp; Axis Check'!$B$13)</f>
        <v>0</v>
      </c>
      <c r="AL38" s="4">
        <f>_xll.Interp2dTab(-1,0,'Internal Flash'!$B$121:$N$121,'Internal Flash'!$A$122:$A$136,'Internal Flash'!$B$122:$N$136,'Post Injection'!AL$29,'Post Injection'!$U38)*_xll.Interp2dTab(-1,0,'Internal Flash'!$B$140:$H$140,'Internal Flash'!$A$141:$A$154,'Internal Flash'!$B$141:$H$154,'Variables &amp; Axis Check'!$B$12,'Variables &amp; Axis Check'!$B$13)</f>
        <v>0</v>
      </c>
      <c r="AM38" s="12">
        <f t="shared" si="13"/>
        <v>0</v>
      </c>
    </row>
    <row r="39" spans="1:39" x14ac:dyDescent="0.3">
      <c r="A39" s="3">
        <f>'CSP5'!$A$178</f>
        <v>1800</v>
      </c>
      <c r="B39" s="12">
        <f t="shared" si="10"/>
        <v>0</v>
      </c>
      <c r="C39" s="4">
        <f>C14-'CSP5'!C99</f>
        <v>0</v>
      </c>
      <c r="D39" s="4">
        <f>D14-'CSP5'!D99</f>
        <v>0</v>
      </c>
      <c r="E39" s="4">
        <f>E14-'CSP5'!E99</f>
        <v>0</v>
      </c>
      <c r="F39" s="4">
        <f>F14-'CSP5'!F99</f>
        <v>0</v>
      </c>
      <c r="G39" s="4">
        <f>G14-'CSP5'!G99</f>
        <v>0</v>
      </c>
      <c r="H39" s="4">
        <f>H14-'CSP5'!H99</f>
        <v>0</v>
      </c>
      <c r="I39" s="4">
        <f>I14-'CSP5'!I99</f>
        <v>0</v>
      </c>
      <c r="J39" s="4">
        <f>J14-'CSP5'!J99</f>
        <v>0</v>
      </c>
      <c r="K39" s="4">
        <f>K14-'CSP5'!K99</f>
        <v>0</v>
      </c>
      <c r="L39" s="4">
        <f>L14-'CSP5'!L99</f>
        <v>0</v>
      </c>
      <c r="M39" s="4">
        <f>M14-'CSP5'!M99</f>
        <v>0</v>
      </c>
      <c r="N39" s="4">
        <f>N14-'CSP5'!N99</f>
        <v>0</v>
      </c>
      <c r="O39" s="4">
        <f>O14-'CSP5'!O99</f>
        <v>0</v>
      </c>
      <c r="P39" s="4">
        <f>P14-'CSP5'!P99</f>
        <v>0</v>
      </c>
      <c r="Q39" s="4">
        <f>Q14-'CSP5'!Q99</f>
        <v>0</v>
      </c>
      <c r="R39" s="4">
        <f>R14-'CSP5'!R99</f>
        <v>0</v>
      </c>
      <c r="S39" s="12">
        <f t="shared" si="11"/>
        <v>0</v>
      </c>
      <c r="U39" s="3">
        <f>'CSP5'!$A$178</f>
        <v>1800</v>
      </c>
      <c r="V39" s="12">
        <f t="shared" si="12"/>
        <v>0</v>
      </c>
      <c r="W39" s="4">
        <f>_xll.Interp2dTab(-1,0,'Internal Flash'!$B$121:$N$121,'Internal Flash'!$A$122:$A$136,'Internal Flash'!$B$122:$N$136,'Post Injection'!W$29,'Post Injection'!$U39)*_xll.Interp2dTab(-1,0,'Internal Flash'!$B$140:$H$140,'Internal Flash'!$A$141:$A$154,'Internal Flash'!$B$141:$H$154,'Variables &amp; Axis Check'!$B$12,'Variables &amp; Axis Check'!$B$13)</f>
        <v>0</v>
      </c>
      <c r="X39" s="4">
        <f>_xll.Interp2dTab(-1,0,'Internal Flash'!$B$121:$N$121,'Internal Flash'!$A$122:$A$136,'Internal Flash'!$B$122:$N$136,'Post Injection'!X$29,'Post Injection'!$U39)*_xll.Interp2dTab(-1,0,'Internal Flash'!$B$140:$H$140,'Internal Flash'!$A$141:$A$154,'Internal Flash'!$B$141:$H$154,'Variables &amp; Axis Check'!$B$12,'Variables &amp; Axis Check'!$B$13)</f>
        <v>0</v>
      </c>
      <c r="Y39" s="4">
        <f>_xll.Interp2dTab(-1,0,'Internal Flash'!$B$121:$N$121,'Internal Flash'!$A$122:$A$136,'Internal Flash'!$B$122:$N$136,'Post Injection'!Y$29,'Post Injection'!$U39)*_xll.Interp2dTab(-1,0,'Internal Flash'!$B$140:$H$140,'Internal Flash'!$A$141:$A$154,'Internal Flash'!$B$141:$H$154,'Variables &amp; Axis Check'!$B$12,'Variables &amp; Axis Check'!$B$13)</f>
        <v>0</v>
      </c>
      <c r="Z39" s="4">
        <f>_xll.Interp2dTab(-1,0,'Internal Flash'!$B$121:$N$121,'Internal Flash'!$A$122:$A$136,'Internal Flash'!$B$122:$N$136,'Post Injection'!Z$29,'Post Injection'!$U39)*_xll.Interp2dTab(-1,0,'Internal Flash'!$B$140:$H$140,'Internal Flash'!$A$141:$A$154,'Internal Flash'!$B$141:$H$154,'Variables &amp; Axis Check'!$B$12,'Variables &amp; Axis Check'!$B$13)</f>
        <v>0</v>
      </c>
      <c r="AA39" s="4">
        <f>_xll.Interp2dTab(-1,0,'Internal Flash'!$B$121:$N$121,'Internal Flash'!$A$122:$A$136,'Internal Flash'!$B$122:$N$136,'Post Injection'!AA$29,'Post Injection'!$U39)*_xll.Interp2dTab(-1,0,'Internal Flash'!$B$140:$H$140,'Internal Flash'!$A$141:$A$154,'Internal Flash'!$B$141:$H$154,'Variables &amp; Axis Check'!$B$12,'Variables &amp; Axis Check'!$B$13)</f>
        <v>0</v>
      </c>
      <c r="AB39" s="4">
        <f>_xll.Interp2dTab(-1,0,'Internal Flash'!$B$121:$N$121,'Internal Flash'!$A$122:$A$136,'Internal Flash'!$B$122:$N$136,'Post Injection'!AB$29,'Post Injection'!$U39)*_xll.Interp2dTab(-1,0,'Internal Flash'!$B$140:$H$140,'Internal Flash'!$A$141:$A$154,'Internal Flash'!$B$141:$H$154,'Variables &amp; Axis Check'!$B$12,'Variables &amp; Axis Check'!$B$13)</f>
        <v>0</v>
      </c>
      <c r="AC39" s="4">
        <f>_xll.Interp2dTab(-1,0,'Internal Flash'!$B$121:$N$121,'Internal Flash'!$A$122:$A$136,'Internal Flash'!$B$122:$N$136,'Post Injection'!AC$29,'Post Injection'!$U39)*_xll.Interp2dTab(-1,0,'Internal Flash'!$B$140:$H$140,'Internal Flash'!$A$141:$A$154,'Internal Flash'!$B$141:$H$154,'Variables &amp; Axis Check'!$B$12,'Variables &amp; Axis Check'!$B$13)</f>
        <v>0</v>
      </c>
      <c r="AD39" s="4">
        <f>_xll.Interp2dTab(-1,0,'Internal Flash'!$B$121:$N$121,'Internal Flash'!$A$122:$A$136,'Internal Flash'!$B$122:$N$136,'Post Injection'!AD$29,'Post Injection'!$U39)*_xll.Interp2dTab(-1,0,'Internal Flash'!$B$140:$H$140,'Internal Flash'!$A$141:$A$154,'Internal Flash'!$B$141:$H$154,'Variables &amp; Axis Check'!$B$12,'Variables &amp; Axis Check'!$B$13)</f>
        <v>0</v>
      </c>
      <c r="AE39" s="4">
        <f>_xll.Interp2dTab(-1,0,'Internal Flash'!$B$121:$N$121,'Internal Flash'!$A$122:$A$136,'Internal Flash'!$B$122:$N$136,'Post Injection'!AE$29,'Post Injection'!$U39)*_xll.Interp2dTab(-1,0,'Internal Flash'!$B$140:$H$140,'Internal Flash'!$A$141:$A$154,'Internal Flash'!$B$141:$H$154,'Variables &amp; Axis Check'!$B$12,'Variables &amp; Axis Check'!$B$13)</f>
        <v>0</v>
      </c>
      <c r="AF39" s="4">
        <f>_xll.Interp2dTab(-1,0,'Internal Flash'!$B$121:$N$121,'Internal Flash'!$A$122:$A$136,'Internal Flash'!$B$122:$N$136,'Post Injection'!AF$29,'Post Injection'!$U39)*_xll.Interp2dTab(-1,0,'Internal Flash'!$B$140:$H$140,'Internal Flash'!$A$141:$A$154,'Internal Flash'!$B$141:$H$154,'Variables &amp; Axis Check'!$B$12,'Variables &amp; Axis Check'!$B$13)</f>
        <v>0</v>
      </c>
      <c r="AG39" s="4">
        <f>_xll.Interp2dTab(-1,0,'Internal Flash'!$B$121:$N$121,'Internal Flash'!$A$122:$A$136,'Internal Flash'!$B$122:$N$136,'Post Injection'!AG$29,'Post Injection'!$U39)*_xll.Interp2dTab(-1,0,'Internal Flash'!$B$140:$H$140,'Internal Flash'!$A$141:$A$154,'Internal Flash'!$B$141:$H$154,'Variables &amp; Axis Check'!$B$12,'Variables &amp; Axis Check'!$B$13)</f>
        <v>0</v>
      </c>
      <c r="AH39" s="4">
        <f>_xll.Interp2dTab(-1,0,'Internal Flash'!$B$121:$N$121,'Internal Flash'!$A$122:$A$136,'Internal Flash'!$B$122:$N$136,'Post Injection'!AH$29,'Post Injection'!$U39)*_xll.Interp2dTab(-1,0,'Internal Flash'!$B$140:$H$140,'Internal Flash'!$A$141:$A$154,'Internal Flash'!$B$141:$H$154,'Variables &amp; Axis Check'!$B$12,'Variables &amp; Axis Check'!$B$13)</f>
        <v>0</v>
      </c>
      <c r="AI39" s="4">
        <f>_xll.Interp2dTab(-1,0,'Internal Flash'!$B$121:$N$121,'Internal Flash'!$A$122:$A$136,'Internal Flash'!$B$122:$N$136,'Post Injection'!AI$29,'Post Injection'!$U39)*_xll.Interp2dTab(-1,0,'Internal Flash'!$B$140:$H$140,'Internal Flash'!$A$141:$A$154,'Internal Flash'!$B$141:$H$154,'Variables &amp; Axis Check'!$B$12,'Variables &amp; Axis Check'!$B$13)</f>
        <v>0</v>
      </c>
      <c r="AJ39" s="4">
        <f>_xll.Interp2dTab(-1,0,'Internal Flash'!$B$121:$N$121,'Internal Flash'!$A$122:$A$136,'Internal Flash'!$B$122:$N$136,'Post Injection'!AJ$29,'Post Injection'!$U39)*_xll.Interp2dTab(-1,0,'Internal Flash'!$B$140:$H$140,'Internal Flash'!$A$141:$A$154,'Internal Flash'!$B$141:$H$154,'Variables &amp; Axis Check'!$B$12,'Variables &amp; Axis Check'!$B$13)</f>
        <v>0</v>
      </c>
      <c r="AK39" s="4">
        <f>_xll.Interp2dTab(-1,0,'Internal Flash'!$B$121:$N$121,'Internal Flash'!$A$122:$A$136,'Internal Flash'!$B$122:$N$136,'Post Injection'!AK$29,'Post Injection'!$U39)*_xll.Interp2dTab(-1,0,'Internal Flash'!$B$140:$H$140,'Internal Flash'!$A$141:$A$154,'Internal Flash'!$B$141:$H$154,'Variables &amp; Axis Check'!$B$12,'Variables &amp; Axis Check'!$B$13)</f>
        <v>0</v>
      </c>
      <c r="AL39" s="4">
        <f>_xll.Interp2dTab(-1,0,'Internal Flash'!$B$121:$N$121,'Internal Flash'!$A$122:$A$136,'Internal Flash'!$B$122:$N$136,'Post Injection'!AL$29,'Post Injection'!$U39)*_xll.Interp2dTab(-1,0,'Internal Flash'!$B$140:$H$140,'Internal Flash'!$A$141:$A$154,'Internal Flash'!$B$141:$H$154,'Variables &amp; Axis Check'!$B$12,'Variables &amp; Axis Check'!$B$13)</f>
        <v>0</v>
      </c>
      <c r="AM39" s="12">
        <f t="shared" si="13"/>
        <v>0</v>
      </c>
    </row>
    <row r="40" spans="1:39" x14ac:dyDescent="0.3">
      <c r="A40" s="3">
        <f>'CSP5'!$A$179</f>
        <v>2000</v>
      </c>
      <c r="B40" s="12">
        <f t="shared" si="10"/>
        <v>0</v>
      </c>
      <c r="C40" s="4">
        <f>C15-'CSP5'!C100</f>
        <v>0</v>
      </c>
      <c r="D40" s="4">
        <f>D15-'CSP5'!D100</f>
        <v>0</v>
      </c>
      <c r="E40" s="4">
        <f>E15-'CSP5'!E100</f>
        <v>0</v>
      </c>
      <c r="F40" s="4">
        <f>F15-'CSP5'!F100</f>
        <v>0</v>
      </c>
      <c r="G40" s="4">
        <f>G15-'CSP5'!G100</f>
        <v>0</v>
      </c>
      <c r="H40" s="4">
        <f>H15-'CSP5'!H100</f>
        <v>0</v>
      </c>
      <c r="I40" s="4">
        <f>I15-'CSP5'!I100</f>
        <v>0</v>
      </c>
      <c r="J40" s="4">
        <f>J15-'CSP5'!J100</f>
        <v>0</v>
      </c>
      <c r="K40" s="4">
        <f>K15-'CSP5'!K100</f>
        <v>0</v>
      </c>
      <c r="L40" s="4">
        <f>L15-'CSP5'!L100</f>
        <v>0</v>
      </c>
      <c r="M40" s="4">
        <f>M15-'CSP5'!M100</f>
        <v>0</v>
      </c>
      <c r="N40" s="4">
        <f>N15-'CSP5'!N100</f>
        <v>0</v>
      </c>
      <c r="O40" s="4">
        <f>O15-'CSP5'!O100</f>
        <v>0</v>
      </c>
      <c r="P40" s="4">
        <f>P15-'CSP5'!P100</f>
        <v>0</v>
      </c>
      <c r="Q40" s="4">
        <f>Q15-'CSP5'!Q100</f>
        <v>0</v>
      </c>
      <c r="R40" s="4">
        <f>R15-'CSP5'!R100</f>
        <v>0</v>
      </c>
      <c r="S40" s="12">
        <f t="shared" si="11"/>
        <v>0</v>
      </c>
      <c r="U40" s="3">
        <f>'CSP5'!$A$179</f>
        <v>2000</v>
      </c>
      <c r="V40" s="12">
        <f t="shared" si="12"/>
        <v>0</v>
      </c>
      <c r="W40" s="4">
        <f>_xll.Interp2dTab(-1,0,'Internal Flash'!$B$121:$N$121,'Internal Flash'!$A$122:$A$136,'Internal Flash'!$B$122:$N$136,'Post Injection'!W$29,'Post Injection'!$U40)*_xll.Interp2dTab(-1,0,'Internal Flash'!$B$140:$H$140,'Internal Flash'!$A$141:$A$154,'Internal Flash'!$B$141:$H$154,'Variables &amp; Axis Check'!$B$12,'Variables &amp; Axis Check'!$B$13)</f>
        <v>0</v>
      </c>
      <c r="X40" s="4">
        <f>_xll.Interp2dTab(-1,0,'Internal Flash'!$B$121:$N$121,'Internal Flash'!$A$122:$A$136,'Internal Flash'!$B$122:$N$136,'Post Injection'!X$29,'Post Injection'!$U40)*_xll.Interp2dTab(-1,0,'Internal Flash'!$B$140:$H$140,'Internal Flash'!$A$141:$A$154,'Internal Flash'!$B$141:$H$154,'Variables &amp; Axis Check'!$B$12,'Variables &amp; Axis Check'!$B$13)</f>
        <v>0</v>
      </c>
      <c r="Y40" s="4">
        <f>_xll.Interp2dTab(-1,0,'Internal Flash'!$B$121:$N$121,'Internal Flash'!$A$122:$A$136,'Internal Flash'!$B$122:$N$136,'Post Injection'!Y$29,'Post Injection'!$U40)*_xll.Interp2dTab(-1,0,'Internal Flash'!$B$140:$H$140,'Internal Flash'!$A$141:$A$154,'Internal Flash'!$B$141:$H$154,'Variables &amp; Axis Check'!$B$12,'Variables &amp; Axis Check'!$B$13)</f>
        <v>0</v>
      </c>
      <c r="Z40" s="4">
        <f>_xll.Interp2dTab(-1,0,'Internal Flash'!$B$121:$N$121,'Internal Flash'!$A$122:$A$136,'Internal Flash'!$B$122:$N$136,'Post Injection'!Z$29,'Post Injection'!$U40)*_xll.Interp2dTab(-1,0,'Internal Flash'!$B$140:$H$140,'Internal Flash'!$A$141:$A$154,'Internal Flash'!$B$141:$H$154,'Variables &amp; Axis Check'!$B$12,'Variables &amp; Axis Check'!$B$13)</f>
        <v>0</v>
      </c>
      <c r="AA40" s="4">
        <f>_xll.Interp2dTab(-1,0,'Internal Flash'!$B$121:$N$121,'Internal Flash'!$A$122:$A$136,'Internal Flash'!$B$122:$N$136,'Post Injection'!AA$29,'Post Injection'!$U40)*_xll.Interp2dTab(-1,0,'Internal Flash'!$B$140:$H$140,'Internal Flash'!$A$141:$A$154,'Internal Flash'!$B$141:$H$154,'Variables &amp; Axis Check'!$B$12,'Variables &amp; Axis Check'!$B$13)</f>
        <v>0</v>
      </c>
      <c r="AB40" s="4">
        <f>_xll.Interp2dTab(-1,0,'Internal Flash'!$B$121:$N$121,'Internal Flash'!$A$122:$A$136,'Internal Flash'!$B$122:$N$136,'Post Injection'!AB$29,'Post Injection'!$U40)*_xll.Interp2dTab(-1,0,'Internal Flash'!$B$140:$H$140,'Internal Flash'!$A$141:$A$154,'Internal Flash'!$B$141:$H$154,'Variables &amp; Axis Check'!$B$12,'Variables &amp; Axis Check'!$B$13)</f>
        <v>0</v>
      </c>
      <c r="AC40" s="4">
        <f>_xll.Interp2dTab(-1,0,'Internal Flash'!$B$121:$N$121,'Internal Flash'!$A$122:$A$136,'Internal Flash'!$B$122:$N$136,'Post Injection'!AC$29,'Post Injection'!$U40)*_xll.Interp2dTab(-1,0,'Internal Flash'!$B$140:$H$140,'Internal Flash'!$A$141:$A$154,'Internal Flash'!$B$141:$H$154,'Variables &amp; Axis Check'!$B$12,'Variables &amp; Axis Check'!$B$13)</f>
        <v>0</v>
      </c>
      <c r="AD40" s="4">
        <f>_xll.Interp2dTab(-1,0,'Internal Flash'!$B$121:$N$121,'Internal Flash'!$A$122:$A$136,'Internal Flash'!$B$122:$N$136,'Post Injection'!AD$29,'Post Injection'!$U40)*_xll.Interp2dTab(-1,0,'Internal Flash'!$B$140:$H$140,'Internal Flash'!$A$141:$A$154,'Internal Flash'!$B$141:$H$154,'Variables &amp; Axis Check'!$B$12,'Variables &amp; Axis Check'!$B$13)</f>
        <v>0</v>
      </c>
      <c r="AE40" s="4">
        <f>_xll.Interp2dTab(-1,0,'Internal Flash'!$B$121:$N$121,'Internal Flash'!$A$122:$A$136,'Internal Flash'!$B$122:$N$136,'Post Injection'!AE$29,'Post Injection'!$U40)*_xll.Interp2dTab(-1,0,'Internal Flash'!$B$140:$H$140,'Internal Flash'!$A$141:$A$154,'Internal Flash'!$B$141:$H$154,'Variables &amp; Axis Check'!$B$12,'Variables &amp; Axis Check'!$B$13)</f>
        <v>0</v>
      </c>
      <c r="AF40" s="4">
        <f>_xll.Interp2dTab(-1,0,'Internal Flash'!$B$121:$N$121,'Internal Flash'!$A$122:$A$136,'Internal Flash'!$B$122:$N$136,'Post Injection'!AF$29,'Post Injection'!$U40)*_xll.Interp2dTab(-1,0,'Internal Flash'!$B$140:$H$140,'Internal Flash'!$A$141:$A$154,'Internal Flash'!$B$141:$H$154,'Variables &amp; Axis Check'!$B$12,'Variables &amp; Axis Check'!$B$13)</f>
        <v>0</v>
      </c>
      <c r="AG40" s="4">
        <f>_xll.Interp2dTab(-1,0,'Internal Flash'!$B$121:$N$121,'Internal Flash'!$A$122:$A$136,'Internal Flash'!$B$122:$N$136,'Post Injection'!AG$29,'Post Injection'!$U40)*_xll.Interp2dTab(-1,0,'Internal Flash'!$B$140:$H$140,'Internal Flash'!$A$141:$A$154,'Internal Flash'!$B$141:$H$154,'Variables &amp; Axis Check'!$B$12,'Variables &amp; Axis Check'!$B$13)</f>
        <v>0</v>
      </c>
      <c r="AH40" s="4">
        <f>_xll.Interp2dTab(-1,0,'Internal Flash'!$B$121:$N$121,'Internal Flash'!$A$122:$A$136,'Internal Flash'!$B$122:$N$136,'Post Injection'!AH$29,'Post Injection'!$U40)*_xll.Interp2dTab(-1,0,'Internal Flash'!$B$140:$H$140,'Internal Flash'!$A$141:$A$154,'Internal Flash'!$B$141:$H$154,'Variables &amp; Axis Check'!$B$12,'Variables &amp; Axis Check'!$B$13)</f>
        <v>0</v>
      </c>
      <c r="AI40" s="4">
        <f>_xll.Interp2dTab(-1,0,'Internal Flash'!$B$121:$N$121,'Internal Flash'!$A$122:$A$136,'Internal Flash'!$B$122:$N$136,'Post Injection'!AI$29,'Post Injection'!$U40)*_xll.Interp2dTab(-1,0,'Internal Flash'!$B$140:$H$140,'Internal Flash'!$A$141:$A$154,'Internal Flash'!$B$141:$H$154,'Variables &amp; Axis Check'!$B$12,'Variables &amp; Axis Check'!$B$13)</f>
        <v>0</v>
      </c>
      <c r="AJ40" s="4">
        <f>_xll.Interp2dTab(-1,0,'Internal Flash'!$B$121:$N$121,'Internal Flash'!$A$122:$A$136,'Internal Flash'!$B$122:$N$136,'Post Injection'!AJ$29,'Post Injection'!$U40)*_xll.Interp2dTab(-1,0,'Internal Flash'!$B$140:$H$140,'Internal Flash'!$A$141:$A$154,'Internal Flash'!$B$141:$H$154,'Variables &amp; Axis Check'!$B$12,'Variables &amp; Axis Check'!$B$13)</f>
        <v>0</v>
      </c>
      <c r="AK40" s="4">
        <f>_xll.Interp2dTab(-1,0,'Internal Flash'!$B$121:$N$121,'Internal Flash'!$A$122:$A$136,'Internal Flash'!$B$122:$N$136,'Post Injection'!AK$29,'Post Injection'!$U40)*_xll.Interp2dTab(-1,0,'Internal Flash'!$B$140:$H$140,'Internal Flash'!$A$141:$A$154,'Internal Flash'!$B$141:$H$154,'Variables &amp; Axis Check'!$B$12,'Variables &amp; Axis Check'!$B$13)</f>
        <v>0</v>
      </c>
      <c r="AL40" s="4">
        <f>_xll.Interp2dTab(-1,0,'Internal Flash'!$B$121:$N$121,'Internal Flash'!$A$122:$A$136,'Internal Flash'!$B$122:$N$136,'Post Injection'!AL$29,'Post Injection'!$U40)*_xll.Interp2dTab(-1,0,'Internal Flash'!$B$140:$H$140,'Internal Flash'!$A$141:$A$154,'Internal Flash'!$B$141:$H$154,'Variables &amp; Axis Check'!$B$12,'Variables &amp; Axis Check'!$B$13)</f>
        <v>0</v>
      </c>
      <c r="AM40" s="12">
        <f t="shared" si="13"/>
        <v>0</v>
      </c>
    </row>
    <row r="41" spans="1:39" x14ac:dyDescent="0.3">
      <c r="A41" s="3">
        <f>'CSP5'!$A$180</f>
        <v>2200</v>
      </c>
      <c r="B41" s="12">
        <f t="shared" si="10"/>
        <v>0</v>
      </c>
      <c r="C41" s="4">
        <f>C16-'CSP5'!C101</f>
        <v>0</v>
      </c>
      <c r="D41" s="4">
        <f>D16-'CSP5'!D101</f>
        <v>0</v>
      </c>
      <c r="E41" s="4">
        <f>E16-'CSP5'!E101</f>
        <v>0</v>
      </c>
      <c r="F41" s="4">
        <f>F16-'CSP5'!F101</f>
        <v>0</v>
      </c>
      <c r="G41" s="4">
        <f>G16-'CSP5'!G101</f>
        <v>0</v>
      </c>
      <c r="H41" s="4">
        <f>H16-'CSP5'!H101</f>
        <v>0</v>
      </c>
      <c r="I41" s="4">
        <f>I16-'CSP5'!I101</f>
        <v>0</v>
      </c>
      <c r="J41" s="4">
        <f>J16-'CSP5'!J101</f>
        <v>0</v>
      </c>
      <c r="K41" s="4">
        <f>K16-'CSP5'!K101</f>
        <v>0</v>
      </c>
      <c r="L41" s="4">
        <f>L16-'CSP5'!L101</f>
        <v>0</v>
      </c>
      <c r="M41" s="4">
        <f>M16-'CSP5'!M101</f>
        <v>0</v>
      </c>
      <c r="N41" s="4">
        <f>N16-'CSP5'!N101</f>
        <v>0</v>
      </c>
      <c r="O41" s="4">
        <f>O16-'CSP5'!O101</f>
        <v>0</v>
      </c>
      <c r="P41" s="4">
        <f>P16-'CSP5'!P101</f>
        <v>0</v>
      </c>
      <c r="Q41" s="4">
        <f>Q16-'CSP5'!Q101</f>
        <v>0</v>
      </c>
      <c r="R41" s="4">
        <f>R16-'CSP5'!R101</f>
        <v>0</v>
      </c>
      <c r="S41" s="12">
        <f t="shared" si="11"/>
        <v>0</v>
      </c>
      <c r="U41" s="3">
        <f>'CSP5'!$A$180</f>
        <v>2200</v>
      </c>
      <c r="V41" s="12">
        <f t="shared" si="12"/>
        <v>0</v>
      </c>
      <c r="W41" s="4">
        <f>_xll.Interp2dTab(-1,0,'Internal Flash'!$B$121:$N$121,'Internal Flash'!$A$122:$A$136,'Internal Flash'!$B$122:$N$136,'Post Injection'!W$29,'Post Injection'!$U41)*_xll.Interp2dTab(-1,0,'Internal Flash'!$B$140:$H$140,'Internal Flash'!$A$141:$A$154,'Internal Flash'!$B$141:$H$154,'Variables &amp; Axis Check'!$B$12,'Variables &amp; Axis Check'!$B$13)</f>
        <v>0</v>
      </c>
      <c r="X41" s="4">
        <f>_xll.Interp2dTab(-1,0,'Internal Flash'!$B$121:$N$121,'Internal Flash'!$A$122:$A$136,'Internal Flash'!$B$122:$N$136,'Post Injection'!X$29,'Post Injection'!$U41)*_xll.Interp2dTab(-1,0,'Internal Flash'!$B$140:$H$140,'Internal Flash'!$A$141:$A$154,'Internal Flash'!$B$141:$H$154,'Variables &amp; Axis Check'!$B$12,'Variables &amp; Axis Check'!$B$13)</f>
        <v>0</v>
      </c>
      <c r="Y41" s="4">
        <f>_xll.Interp2dTab(-1,0,'Internal Flash'!$B$121:$N$121,'Internal Flash'!$A$122:$A$136,'Internal Flash'!$B$122:$N$136,'Post Injection'!Y$29,'Post Injection'!$U41)*_xll.Interp2dTab(-1,0,'Internal Flash'!$B$140:$H$140,'Internal Flash'!$A$141:$A$154,'Internal Flash'!$B$141:$H$154,'Variables &amp; Axis Check'!$B$12,'Variables &amp; Axis Check'!$B$13)</f>
        <v>0</v>
      </c>
      <c r="Z41" s="4">
        <f>_xll.Interp2dTab(-1,0,'Internal Flash'!$B$121:$N$121,'Internal Flash'!$A$122:$A$136,'Internal Flash'!$B$122:$N$136,'Post Injection'!Z$29,'Post Injection'!$U41)*_xll.Interp2dTab(-1,0,'Internal Flash'!$B$140:$H$140,'Internal Flash'!$A$141:$A$154,'Internal Flash'!$B$141:$H$154,'Variables &amp; Axis Check'!$B$12,'Variables &amp; Axis Check'!$B$13)</f>
        <v>0</v>
      </c>
      <c r="AA41" s="4">
        <f>_xll.Interp2dTab(-1,0,'Internal Flash'!$B$121:$N$121,'Internal Flash'!$A$122:$A$136,'Internal Flash'!$B$122:$N$136,'Post Injection'!AA$29,'Post Injection'!$U41)*_xll.Interp2dTab(-1,0,'Internal Flash'!$B$140:$H$140,'Internal Flash'!$A$141:$A$154,'Internal Flash'!$B$141:$H$154,'Variables &amp; Axis Check'!$B$12,'Variables &amp; Axis Check'!$B$13)</f>
        <v>0</v>
      </c>
      <c r="AB41" s="4">
        <f>_xll.Interp2dTab(-1,0,'Internal Flash'!$B$121:$N$121,'Internal Flash'!$A$122:$A$136,'Internal Flash'!$B$122:$N$136,'Post Injection'!AB$29,'Post Injection'!$U41)*_xll.Interp2dTab(-1,0,'Internal Flash'!$B$140:$H$140,'Internal Flash'!$A$141:$A$154,'Internal Flash'!$B$141:$H$154,'Variables &amp; Axis Check'!$B$12,'Variables &amp; Axis Check'!$B$13)</f>
        <v>0</v>
      </c>
      <c r="AC41" s="4">
        <f>_xll.Interp2dTab(-1,0,'Internal Flash'!$B$121:$N$121,'Internal Flash'!$A$122:$A$136,'Internal Flash'!$B$122:$N$136,'Post Injection'!AC$29,'Post Injection'!$U41)*_xll.Interp2dTab(-1,0,'Internal Flash'!$B$140:$H$140,'Internal Flash'!$A$141:$A$154,'Internal Flash'!$B$141:$H$154,'Variables &amp; Axis Check'!$B$12,'Variables &amp; Axis Check'!$B$13)</f>
        <v>0</v>
      </c>
      <c r="AD41" s="4">
        <f>_xll.Interp2dTab(-1,0,'Internal Flash'!$B$121:$N$121,'Internal Flash'!$A$122:$A$136,'Internal Flash'!$B$122:$N$136,'Post Injection'!AD$29,'Post Injection'!$U41)*_xll.Interp2dTab(-1,0,'Internal Flash'!$B$140:$H$140,'Internal Flash'!$A$141:$A$154,'Internal Flash'!$B$141:$H$154,'Variables &amp; Axis Check'!$B$12,'Variables &amp; Axis Check'!$B$13)</f>
        <v>0</v>
      </c>
      <c r="AE41" s="4">
        <f>_xll.Interp2dTab(-1,0,'Internal Flash'!$B$121:$N$121,'Internal Flash'!$A$122:$A$136,'Internal Flash'!$B$122:$N$136,'Post Injection'!AE$29,'Post Injection'!$U41)*_xll.Interp2dTab(-1,0,'Internal Flash'!$B$140:$H$140,'Internal Flash'!$A$141:$A$154,'Internal Flash'!$B$141:$H$154,'Variables &amp; Axis Check'!$B$12,'Variables &amp; Axis Check'!$B$13)</f>
        <v>0</v>
      </c>
      <c r="AF41" s="4">
        <f>_xll.Interp2dTab(-1,0,'Internal Flash'!$B$121:$N$121,'Internal Flash'!$A$122:$A$136,'Internal Flash'!$B$122:$N$136,'Post Injection'!AF$29,'Post Injection'!$U41)*_xll.Interp2dTab(-1,0,'Internal Flash'!$B$140:$H$140,'Internal Flash'!$A$141:$A$154,'Internal Flash'!$B$141:$H$154,'Variables &amp; Axis Check'!$B$12,'Variables &amp; Axis Check'!$B$13)</f>
        <v>0</v>
      </c>
      <c r="AG41" s="4">
        <f>_xll.Interp2dTab(-1,0,'Internal Flash'!$B$121:$N$121,'Internal Flash'!$A$122:$A$136,'Internal Flash'!$B$122:$N$136,'Post Injection'!AG$29,'Post Injection'!$U41)*_xll.Interp2dTab(-1,0,'Internal Flash'!$B$140:$H$140,'Internal Flash'!$A$141:$A$154,'Internal Flash'!$B$141:$H$154,'Variables &amp; Axis Check'!$B$12,'Variables &amp; Axis Check'!$B$13)</f>
        <v>0</v>
      </c>
      <c r="AH41" s="4">
        <f>_xll.Interp2dTab(-1,0,'Internal Flash'!$B$121:$N$121,'Internal Flash'!$A$122:$A$136,'Internal Flash'!$B$122:$N$136,'Post Injection'!AH$29,'Post Injection'!$U41)*_xll.Interp2dTab(-1,0,'Internal Flash'!$B$140:$H$140,'Internal Flash'!$A$141:$A$154,'Internal Flash'!$B$141:$H$154,'Variables &amp; Axis Check'!$B$12,'Variables &amp; Axis Check'!$B$13)</f>
        <v>0</v>
      </c>
      <c r="AI41" s="4">
        <f>_xll.Interp2dTab(-1,0,'Internal Flash'!$B$121:$N$121,'Internal Flash'!$A$122:$A$136,'Internal Flash'!$B$122:$N$136,'Post Injection'!AI$29,'Post Injection'!$U41)*_xll.Interp2dTab(-1,0,'Internal Flash'!$B$140:$H$140,'Internal Flash'!$A$141:$A$154,'Internal Flash'!$B$141:$H$154,'Variables &amp; Axis Check'!$B$12,'Variables &amp; Axis Check'!$B$13)</f>
        <v>0</v>
      </c>
      <c r="AJ41" s="4">
        <f>_xll.Interp2dTab(-1,0,'Internal Flash'!$B$121:$N$121,'Internal Flash'!$A$122:$A$136,'Internal Flash'!$B$122:$N$136,'Post Injection'!AJ$29,'Post Injection'!$U41)*_xll.Interp2dTab(-1,0,'Internal Flash'!$B$140:$H$140,'Internal Flash'!$A$141:$A$154,'Internal Flash'!$B$141:$H$154,'Variables &amp; Axis Check'!$B$12,'Variables &amp; Axis Check'!$B$13)</f>
        <v>0</v>
      </c>
      <c r="AK41" s="4">
        <f>_xll.Interp2dTab(-1,0,'Internal Flash'!$B$121:$N$121,'Internal Flash'!$A$122:$A$136,'Internal Flash'!$B$122:$N$136,'Post Injection'!AK$29,'Post Injection'!$U41)*_xll.Interp2dTab(-1,0,'Internal Flash'!$B$140:$H$140,'Internal Flash'!$A$141:$A$154,'Internal Flash'!$B$141:$H$154,'Variables &amp; Axis Check'!$B$12,'Variables &amp; Axis Check'!$B$13)</f>
        <v>0</v>
      </c>
      <c r="AL41" s="4">
        <f>_xll.Interp2dTab(-1,0,'Internal Flash'!$B$121:$N$121,'Internal Flash'!$A$122:$A$136,'Internal Flash'!$B$122:$N$136,'Post Injection'!AL$29,'Post Injection'!$U41)*_xll.Interp2dTab(-1,0,'Internal Flash'!$B$140:$H$140,'Internal Flash'!$A$141:$A$154,'Internal Flash'!$B$141:$H$154,'Variables &amp; Axis Check'!$B$12,'Variables &amp; Axis Check'!$B$13)</f>
        <v>0</v>
      </c>
      <c r="AM41" s="12">
        <f t="shared" si="13"/>
        <v>0</v>
      </c>
    </row>
    <row r="42" spans="1:39" x14ac:dyDescent="0.3">
      <c r="A42" s="3">
        <f>'CSP5'!$A$181</f>
        <v>2400</v>
      </c>
      <c r="B42" s="12">
        <f t="shared" si="10"/>
        <v>0</v>
      </c>
      <c r="C42" s="4">
        <f>C17-'CSP5'!C102</f>
        <v>0</v>
      </c>
      <c r="D42" s="4">
        <f>D17-'CSP5'!D102</f>
        <v>0</v>
      </c>
      <c r="E42" s="4">
        <f>E17-'CSP5'!E102</f>
        <v>0</v>
      </c>
      <c r="F42" s="4">
        <f>F17-'CSP5'!F102</f>
        <v>0</v>
      </c>
      <c r="G42" s="4">
        <f>G17-'CSP5'!G102</f>
        <v>0</v>
      </c>
      <c r="H42" s="4">
        <f>H17-'CSP5'!H102</f>
        <v>0</v>
      </c>
      <c r="I42" s="4">
        <f>I17-'CSP5'!I102</f>
        <v>0</v>
      </c>
      <c r="J42" s="4">
        <f>J17-'CSP5'!J102</f>
        <v>0</v>
      </c>
      <c r="K42" s="4">
        <f>K17-'CSP5'!K102</f>
        <v>0</v>
      </c>
      <c r="L42" s="4">
        <f>L17-'CSP5'!L102</f>
        <v>0</v>
      </c>
      <c r="M42" s="4">
        <f>M17-'CSP5'!M102</f>
        <v>0</v>
      </c>
      <c r="N42" s="4">
        <f>N17-'CSP5'!N102</f>
        <v>0</v>
      </c>
      <c r="O42" s="4">
        <f>O17-'CSP5'!O102</f>
        <v>0</v>
      </c>
      <c r="P42" s="4">
        <f>P17-'CSP5'!P102</f>
        <v>0</v>
      </c>
      <c r="Q42" s="4">
        <f>Q17-'CSP5'!Q102</f>
        <v>0</v>
      </c>
      <c r="R42" s="4">
        <f>R17-'CSP5'!R102</f>
        <v>0</v>
      </c>
      <c r="S42" s="12">
        <f t="shared" si="11"/>
        <v>0</v>
      </c>
      <c r="U42" s="3">
        <f>'CSP5'!$A$181</f>
        <v>2400</v>
      </c>
      <c r="V42" s="12">
        <f t="shared" si="12"/>
        <v>0</v>
      </c>
      <c r="W42" s="4">
        <f>_xll.Interp2dTab(-1,0,'Internal Flash'!$B$121:$N$121,'Internal Flash'!$A$122:$A$136,'Internal Flash'!$B$122:$N$136,'Post Injection'!W$29,'Post Injection'!$U42)*_xll.Interp2dTab(-1,0,'Internal Flash'!$B$140:$H$140,'Internal Flash'!$A$141:$A$154,'Internal Flash'!$B$141:$H$154,'Variables &amp; Axis Check'!$B$12,'Variables &amp; Axis Check'!$B$13)</f>
        <v>0</v>
      </c>
      <c r="X42" s="4">
        <f>_xll.Interp2dTab(-1,0,'Internal Flash'!$B$121:$N$121,'Internal Flash'!$A$122:$A$136,'Internal Flash'!$B$122:$N$136,'Post Injection'!X$29,'Post Injection'!$U42)*_xll.Interp2dTab(-1,0,'Internal Flash'!$B$140:$H$140,'Internal Flash'!$A$141:$A$154,'Internal Flash'!$B$141:$H$154,'Variables &amp; Axis Check'!$B$12,'Variables &amp; Axis Check'!$B$13)</f>
        <v>0</v>
      </c>
      <c r="Y42" s="4">
        <f>_xll.Interp2dTab(-1,0,'Internal Flash'!$B$121:$N$121,'Internal Flash'!$A$122:$A$136,'Internal Flash'!$B$122:$N$136,'Post Injection'!Y$29,'Post Injection'!$U42)*_xll.Interp2dTab(-1,0,'Internal Flash'!$B$140:$H$140,'Internal Flash'!$A$141:$A$154,'Internal Flash'!$B$141:$H$154,'Variables &amp; Axis Check'!$B$12,'Variables &amp; Axis Check'!$B$13)</f>
        <v>0</v>
      </c>
      <c r="Z42" s="4">
        <f>_xll.Interp2dTab(-1,0,'Internal Flash'!$B$121:$N$121,'Internal Flash'!$A$122:$A$136,'Internal Flash'!$B$122:$N$136,'Post Injection'!Z$29,'Post Injection'!$U42)*_xll.Interp2dTab(-1,0,'Internal Flash'!$B$140:$H$140,'Internal Flash'!$A$141:$A$154,'Internal Flash'!$B$141:$H$154,'Variables &amp; Axis Check'!$B$12,'Variables &amp; Axis Check'!$B$13)</f>
        <v>0</v>
      </c>
      <c r="AA42" s="4">
        <f>_xll.Interp2dTab(-1,0,'Internal Flash'!$B$121:$N$121,'Internal Flash'!$A$122:$A$136,'Internal Flash'!$B$122:$N$136,'Post Injection'!AA$29,'Post Injection'!$U42)*_xll.Interp2dTab(-1,0,'Internal Flash'!$B$140:$H$140,'Internal Flash'!$A$141:$A$154,'Internal Flash'!$B$141:$H$154,'Variables &amp; Axis Check'!$B$12,'Variables &amp; Axis Check'!$B$13)</f>
        <v>0</v>
      </c>
      <c r="AB42" s="4">
        <f>_xll.Interp2dTab(-1,0,'Internal Flash'!$B$121:$N$121,'Internal Flash'!$A$122:$A$136,'Internal Flash'!$B$122:$N$136,'Post Injection'!AB$29,'Post Injection'!$U42)*_xll.Interp2dTab(-1,0,'Internal Flash'!$B$140:$H$140,'Internal Flash'!$A$141:$A$154,'Internal Flash'!$B$141:$H$154,'Variables &amp; Axis Check'!$B$12,'Variables &amp; Axis Check'!$B$13)</f>
        <v>0</v>
      </c>
      <c r="AC42" s="4">
        <f>_xll.Interp2dTab(-1,0,'Internal Flash'!$B$121:$N$121,'Internal Flash'!$A$122:$A$136,'Internal Flash'!$B$122:$N$136,'Post Injection'!AC$29,'Post Injection'!$U42)*_xll.Interp2dTab(-1,0,'Internal Flash'!$B$140:$H$140,'Internal Flash'!$A$141:$A$154,'Internal Flash'!$B$141:$H$154,'Variables &amp; Axis Check'!$B$12,'Variables &amp; Axis Check'!$B$13)</f>
        <v>0</v>
      </c>
      <c r="AD42" s="4">
        <f>_xll.Interp2dTab(-1,0,'Internal Flash'!$B$121:$N$121,'Internal Flash'!$A$122:$A$136,'Internal Flash'!$B$122:$N$136,'Post Injection'!AD$29,'Post Injection'!$U42)*_xll.Interp2dTab(-1,0,'Internal Flash'!$B$140:$H$140,'Internal Flash'!$A$141:$A$154,'Internal Flash'!$B$141:$H$154,'Variables &amp; Axis Check'!$B$12,'Variables &amp; Axis Check'!$B$13)</f>
        <v>0</v>
      </c>
      <c r="AE42" s="4">
        <f>_xll.Interp2dTab(-1,0,'Internal Flash'!$B$121:$N$121,'Internal Flash'!$A$122:$A$136,'Internal Flash'!$B$122:$N$136,'Post Injection'!AE$29,'Post Injection'!$U42)*_xll.Interp2dTab(-1,0,'Internal Flash'!$B$140:$H$140,'Internal Flash'!$A$141:$A$154,'Internal Flash'!$B$141:$H$154,'Variables &amp; Axis Check'!$B$12,'Variables &amp; Axis Check'!$B$13)</f>
        <v>0</v>
      </c>
      <c r="AF42" s="4">
        <f>_xll.Interp2dTab(-1,0,'Internal Flash'!$B$121:$N$121,'Internal Flash'!$A$122:$A$136,'Internal Flash'!$B$122:$N$136,'Post Injection'!AF$29,'Post Injection'!$U42)*_xll.Interp2dTab(-1,0,'Internal Flash'!$B$140:$H$140,'Internal Flash'!$A$141:$A$154,'Internal Flash'!$B$141:$H$154,'Variables &amp; Axis Check'!$B$12,'Variables &amp; Axis Check'!$B$13)</f>
        <v>0</v>
      </c>
      <c r="AG42" s="4">
        <f>_xll.Interp2dTab(-1,0,'Internal Flash'!$B$121:$N$121,'Internal Flash'!$A$122:$A$136,'Internal Flash'!$B$122:$N$136,'Post Injection'!AG$29,'Post Injection'!$U42)*_xll.Interp2dTab(-1,0,'Internal Flash'!$B$140:$H$140,'Internal Flash'!$A$141:$A$154,'Internal Flash'!$B$141:$H$154,'Variables &amp; Axis Check'!$B$12,'Variables &amp; Axis Check'!$B$13)</f>
        <v>0</v>
      </c>
      <c r="AH42" s="4">
        <f>_xll.Interp2dTab(-1,0,'Internal Flash'!$B$121:$N$121,'Internal Flash'!$A$122:$A$136,'Internal Flash'!$B$122:$N$136,'Post Injection'!AH$29,'Post Injection'!$U42)*_xll.Interp2dTab(-1,0,'Internal Flash'!$B$140:$H$140,'Internal Flash'!$A$141:$A$154,'Internal Flash'!$B$141:$H$154,'Variables &amp; Axis Check'!$B$12,'Variables &amp; Axis Check'!$B$13)</f>
        <v>0</v>
      </c>
      <c r="AI42" s="4">
        <f>_xll.Interp2dTab(-1,0,'Internal Flash'!$B$121:$N$121,'Internal Flash'!$A$122:$A$136,'Internal Flash'!$B$122:$N$136,'Post Injection'!AI$29,'Post Injection'!$U42)*_xll.Interp2dTab(-1,0,'Internal Flash'!$B$140:$H$140,'Internal Flash'!$A$141:$A$154,'Internal Flash'!$B$141:$H$154,'Variables &amp; Axis Check'!$B$12,'Variables &amp; Axis Check'!$B$13)</f>
        <v>0</v>
      </c>
      <c r="AJ42" s="4">
        <f>_xll.Interp2dTab(-1,0,'Internal Flash'!$B$121:$N$121,'Internal Flash'!$A$122:$A$136,'Internal Flash'!$B$122:$N$136,'Post Injection'!AJ$29,'Post Injection'!$U42)*_xll.Interp2dTab(-1,0,'Internal Flash'!$B$140:$H$140,'Internal Flash'!$A$141:$A$154,'Internal Flash'!$B$141:$H$154,'Variables &amp; Axis Check'!$B$12,'Variables &amp; Axis Check'!$B$13)</f>
        <v>0</v>
      </c>
      <c r="AK42" s="4">
        <f>_xll.Interp2dTab(-1,0,'Internal Flash'!$B$121:$N$121,'Internal Flash'!$A$122:$A$136,'Internal Flash'!$B$122:$N$136,'Post Injection'!AK$29,'Post Injection'!$U42)*_xll.Interp2dTab(-1,0,'Internal Flash'!$B$140:$H$140,'Internal Flash'!$A$141:$A$154,'Internal Flash'!$B$141:$H$154,'Variables &amp; Axis Check'!$B$12,'Variables &amp; Axis Check'!$B$13)</f>
        <v>0</v>
      </c>
      <c r="AL42" s="4">
        <f>_xll.Interp2dTab(-1,0,'Internal Flash'!$B$121:$N$121,'Internal Flash'!$A$122:$A$136,'Internal Flash'!$B$122:$N$136,'Post Injection'!AL$29,'Post Injection'!$U42)*_xll.Interp2dTab(-1,0,'Internal Flash'!$B$140:$H$140,'Internal Flash'!$A$141:$A$154,'Internal Flash'!$B$141:$H$154,'Variables &amp; Axis Check'!$B$12,'Variables &amp; Axis Check'!$B$13)</f>
        <v>0</v>
      </c>
      <c r="AM42" s="12">
        <f t="shared" si="13"/>
        <v>0</v>
      </c>
    </row>
    <row r="43" spans="1:39" x14ac:dyDescent="0.3">
      <c r="A43" s="3">
        <f>'CSP5'!$A$182</f>
        <v>2600</v>
      </c>
      <c r="B43" s="12">
        <f t="shared" si="10"/>
        <v>0</v>
      </c>
      <c r="C43" s="4">
        <f>C18-'CSP5'!C103</f>
        <v>0</v>
      </c>
      <c r="D43" s="4">
        <f>D18-'CSP5'!D103</f>
        <v>0</v>
      </c>
      <c r="E43" s="4">
        <f>E18-'CSP5'!E103</f>
        <v>0</v>
      </c>
      <c r="F43" s="4">
        <f>F18-'CSP5'!F103</f>
        <v>0</v>
      </c>
      <c r="G43" s="4">
        <f>G18-'CSP5'!G103</f>
        <v>0</v>
      </c>
      <c r="H43" s="4">
        <f>H18-'CSP5'!H103</f>
        <v>0</v>
      </c>
      <c r="I43" s="4">
        <f>I18-'CSP5'!I103</f>
        <v>0</v>
      </c>
      <c r="J43" s="4">
        <f>J18-'CSP5'!J103</f>
        <v>0</v>
      </c>
      <c r="K43" s="4">
        <f>K18-'CSP5'!K103</f>
        <v>0</v>
      </c>
      <c r="L43" s="4">
        <f>L18-'CSP5'!L103</f>
        <v>0</v>
      </c>
      <c r="M43" s="4">
        <f>M18-'CSP5'!M103</f>
        <v>0</v>
      </c>
      <c r="N43" s="4">
        <f>N18-'CSP5'!N103</f>
        <v>0</v>
      </c>
      <c r="O43" s="4">
        <f>O18-'CSP5'!O103</f>
        <v>0</v>
      </c>
      <c r="P43" s="4">
        <f>P18-'CSP5'!P103</f>
        <v>0</v>
      </c>
      <c r="Q43" s="4">
        <f>Q18-'CSP5'!Q103</f>
        <v>0</v>
      </c>
      <c r="R43" s="4">
        <f>R18-'CSP5'!R103</f>
        <v>0</v>
      </c>
      <c r="S43" s="12">
        <f t="shared" si="11"/>
        <v>0</v>
      </c>
      <c r="U43" s="3">
        <f>'CSP5'!$A$182</f>
        <v>2600</v>
      </c>
      <c r="V43" s="12">
        <f t="shared" si="12"/>
        <v>0</v>
      </c>
      <c r="W43" s="4">
        <f>_xll.Interp2dTab(-1,0,'Internal Flash'!$B$121:$N$121,'Internal Flash'!$A$122:$A$136,'Internal Flash'!$B$122:$N$136,'Post Injection'!W$29,'Post Injection'!$U43)*_xll.Interp2dTab(-1,0,'Internal Flash'!$B$140:$H$140,'Internal Flash'!$A$141:$A$154,'Internal Flash'!$B$141:$H$154,'Variables &amp; Axis Check'!$B$12,'Variables &amp; Axis Check'!$B$13)</f>
        <v>0</v>
      </c>
      <c r="X43" s="4">
        <f>_xll.Interp2dTab(-1,0,'Internal Flash'!$B$121:$N$121,'Internal Flash'!$A$122:$A$136,'Internal Flash'!$B$122:$N$136,'Post Injection'!X$29,'Post Injection'!$U43)*_xll.Interp2dTab(-1,0,'Internal Flash'!$B$140:$H$140,'Internal Flash'!$A$141:$A$154,'Internal Flash'!$B$141:$H$154,'Variables &amp; Axis Check'!$B$12,'Variables &amp; Axis Check'!$B$13)</f>
        <v>0</v>
      </c>
      <c r="Y43" s="4">
        <f>_xll.Interp2dTab(-1,0,'Internal Flash'!$B$121:$N$121,'Internal Flash'!$A$122:$A$136,'Internal Flash'!$B$122:$N$136,'Post Injection'!Y$29,'Post Injection'!$U43)*_xll.Interp2dTab(-1,0,'Internal Flash'!$B$140:$H$140,'Internal Flash'!$A$141:$A$154,'Internal Flash'!$B$141:$H$154,'Variables &amp; Axis Check'!$B$12,'Variables &amp; Axis Check'!$B$13)</f>
        <v>0</v>
      </c>
      <c r="Z43" s="4">
        <f>_xll.Interp2dTab(-1,0,'Internal Flash'!$B$121:$N$121,'Internal Flash'!$A$122:$A$136,'Internal Flash'!$B$122:$N$136,'Post Injection'!Z$29,'Post Injection'!$U43)*_xll.Interp2dTab(-1,0,'Internal Flash'!$B$140:$H$140,'Internal Flash'!$A$141:$A$154,'Internal Flash'!$B$141:$H$154,'Variables &amp; Axis Check'!$B$12,'Variables &amp; Axis Check'!$B$13)</f>
        <v>0</v>
      </c>
      <c r="AA43" s="4">
        <f>_xll.Interp2dTab(-1,0,'Internal Flash'!$B$121:$N$121,'Internal Flash'!$A$122:$A$136,'Internal Flash'!$B$122:$N$136,'Post Injection'!AA$29,'Post Injection'!$U43)*_xll.Interp2dTab(-1,0,'Internal Flash'!$B$140:$H$140,'Internal Flash'!$A$141:$A$154,'Internal Flash'!$B$141:$H$154,'Variables &amp; Axis Check'!$B$12,'Variables &amp; Axis Check'!$B$13)</f>
        <v>0</v>
      </c>
      <c r="AB43" s="4">
        <f>_xll.Interp2dTab(-1,0,'Internal Flash'!$B$121:$N$121,'Internal Flash'!$A$122:$A$136,'Internal Flash'!$B$122:$N$136,'Post Injection'!AB$29,'Post Injection'!$U43)*_xll.Interp2dTab(-1,0,'Internal Flash'!$B$140:$H$140,'Internal Flash'!$A$141:$A$154,'Internal Flash'!$B$141:$H$154,'Variables &amp; Axis Check'!$B$12,'Variables &amp; Axis Check'!$B$13)</f>
        <v>0</v>
      </c>
      <c r="AC43" s="4">
        <f>_xll.Interp2dTab(-1,0,'Internal Flash'!$B$121:$N$121,'Internal Flash'!$A$122:$A$136,'Internal Flash'!$B$122:$N$136,'Post Injection'!AC$29,'Post Injection'!$U43)*_xll.Interp2dTab(-1,0,'Internal Flash'!$B$140:$H$140,'Internal Flash'!$A$141:$A$154,'Internal Flash'!$B$141:$H$154,'Variables &amp; Axis Check'!$B$12,'Variables &amp; Axis Check'!$B$13)</f>
        <v>0</v>
      </c>
      <c r="AD43" s="4">
        <f>_xll.Interp2dTab(-1,0,'Internal Flash'!$B$121:$N$121,'Internal Flash'!$A$122:$A$136,'Internal Flash'!$B$122:$N$136,'Post Injection'!AD$29,'Post Injection'!$U43)*_xll.Interp2dTab(-1,0,'Internal Flash'!$B$140:$H$140,'Internal Flash'!$A$141:$A$154,'Internal Flash'!$B$141:$H$154,'Variables &amp; Axis Check'!$B$12,'Variables &amp; Axis Check'!$B$13)</f>
        <v>0</v>
      </c>
      <c r="AE43" s="4">
        <f>_xll.Interp2dTab(-1,0,'Internal Flash'!$B$121:$N$121,'Internal Flash'!$A$122:$A$136,'Internal Flash'!$B$122:$N$136,'Post Injection'!AE$29,'Post Injection'!$U43)*_xll.Interp2dTab(-1,0,'Internal Flash'!$B$140:$H$140,'Internal Flash'!$A$141:$A$154,'Internal Flash'!$B$141:$H$154,'Variables &amp; Axis Check'!$B$12,'Variables &amp; Axis Check'!$B$13)</f>
        <v>0</v>
      </c>
      <c r="AF43" s="4">
        <f>_xll.Interp2dTab(-1,0,'Internal Flash'!$B$121:$N$121,'Internal Flash'!$A$122:$A$136,'Internal Flash'!$B$122:$N$136,'Post Injection'!AF$29,'Post Injection'!$U43)*_xll.Interp2dTab(-1,0,'Internal Flash'!$B$140:$H$140,'Internal Flash'!$A$141:$A$154,'Internal Flash'!$B$141:$H$154,'Variables &amp; Axis Check'!$B$12,'Variables &amp; Axis Check'!$B$13)</f>
        <v>0</v>
      </c>
      <c r="AG43" s="4">
        <f>_xll.Interp2dTab(-1,0,'Internal Flash'!$B$121:$N$121,'Internal Flash'!$A$122:$A$136,'Internal Flash'!$B$122:$N$136,'Post Injection'!AG$29,'Post Injection'!$U43)*_xll.Interp2dTab(-1,0,'Internal Flash'!$B$140:$H$140,'Internal Flash'!$A$141:$A$154,'Internal Flash'!$B$141:$H$154,'Variables &amp; Axis Check'!$B$12,'Variables &amp; Axis Check'!$B$13)</f>
        <v>0</v>
      </c>
      <c r="AH43" s="4">
        <f>_xll.Interp2dTab(-1,0,'Internal Flash'!$B$121:$N$121,'Internal Flash'!$A$122:$A$136,'Internal Flash'!$B$122:$N$136,'Post Injection'!AH$29,'Post Injection'!$U43)*_xll.Interp2dTab(-1,0,'Internal Flash'!$B$140:$H$140,'Internal Flash'!$A$141:$A$154,'Internal Flash'!$B$141:$H$154,'Variables &amp; Axis Check'!$B$12,'Variables &amp; Axis Check'!$B$13)</f>
        <v>0</v>
      </c>
      <c r="AI43" s="4">
        <f>_xll.Interp2dTab(-1,0,'Internal Flash'!$B$121:$N$121,'Internal Flash'!$A$122:$A$136,'Internal Flash'!$B$122:$N$136,'Post Injection'!AI$29,'Post Injection'!$U43)*_xll.Interp2dTab(-1,0,'Internal Flash'!$B$140:$H$140,'Internal Flash'!$A$141:$A$154,'Internal Flash'!$B$141:$H$154,'Variables &amp; Axis Check'!$B$12,'Variables &amp; Axis Check'!$B$13)</f>
        <v>0</v>
      </c>
      <c r="AJ43" s="4">
        <f>_xll.Interp2dTab(-1,0,'Internal Flash'!$B$121:$N$121,'Internal Flash'!$A$122:$A$136,'Internal Flash'!$B$122:$N$136,'Post Injection'!AJ$29,'Post Injection'!$U43)*_xll.Interp2dTab(-1,0,'Internal Flash'!$B$140:$H$140,'Internal Flash'!$A$141:$A$154,'Internal Flash'!$B$141:$H$154,'Variables &amp; Axis Check'!$B$12,'Variables &amp; Axis Check'!$B$13)</f>
        <v>0</v>
      </c>
      <c r="AK43" s="4">
        <f>_xll.Interp2dTab(-1,0,'Internal Flash'!$B$121:$N$121,'Internal Flash'!$A$122:$A$136,'Internal Flash'!$B$122:$N$136,'Post Injection'!AK$29,'Post Injection'!$U43)*_xll.Interp2dTab(-1,0,'Internal Flash'!$B$140:$H$140,'Internal Flash'!$A$141:$A$154,'Internal Flash'!$B$141:$H$154,'Variables &amp; Axis Check'!$B$12,'Variables &amp; Axis Check'!$B$13)</f>
        <v>0</v>
      </c>
      <c r="AL43" s="4">
        <f>_xll.Interp2dTab(-1,0,'Internal Flash'!$B$121:$N$121,'Internal Flash'!$A$122:$A$136,'Internal Flash'!$B$122:$N$136,'Post Injection'!AL$29,'Post Injection'!$U43)*_xll.Interp2dTab(-1,0,'Internal Flash'!$B$140:$H$140,'Internal Flash'!$A$141:$A$154,'Internal Flash'!$B$141:$H$154,'Variables &amp; Axis Check'!$B$12,'Variables &amp; Axis Check'!$B$13)</f>
        <v>0</v>
      </c>
      <c r="AM43" s="12">
        <f t="shared" si="13"/>
        <v>0</v>
      </c>
    </row>
    <row r="44" spans="1:39" x14ac:dyDescent="0.3">
      <c r="A44" s="3">
        <f>'CSP5'!$A$183</f>
        <v>2800</v>
      </c>
      <c r="B44" s="12">
        <f t="shared" si="10"/>
        <v>0</v>
      </c>
      <c r="C44" s="4">
        <f>C19-'CSP5'!C104</f>
        <v>0</v>
      </c>
      <c r="D44" s="4">
        <f>D19-'CSP5'!D104</f>
        <v>0</v>
      </c>
      <c r="E44" s="4">
        <f>E19-'CSP5'!E104</f>
        <v>0</v>
      </c>
      <c r="F44" s="4">
        <f>F19-'CSP5'!F104</f>
        <v>0</v>
      </c>
      <c r="G44" s="4">
        <f>G19-'CSP5'!G104</f>
        <v>0</v>
      </c>
      <c r="H44" s="4">
        <f>H19-'CSP5'!H104</f>
        <v>0</v>
      </c>
      <c r="I44" s="4">
        <f>I19-'CSP5'!I104</f>
        <v>0</v>
      </c>
      <c r="J44" s="4">
        <f>J19-'CSP5'!J104</f>
        <v>0</v>
      </c>
      <c r="K44" s="4">
        <f>K19-'CSP5'!K104</f>
        <v>0</v>
      </c>
      <c r="L44" s="4">
        <f>L19-'CSP5'!L104</f>
        <v>0</v>
      </c>
      <c r="M44" s="4">
        <f>M19-'CSP5'!M104</f>
        <v>0</v>
      </c>
      <c r="N44" s="4">
        <f>N19-'CSP5'!N104</f>
        <v>0</v>
      </c>
      <c r="O44" s="4">
        <f>O19-'CSP5'!O104</f>
        <v>0</v>
      </c>
      <c r="P44" s="4">
        <f>P19-'CSP5'!P104</f>
        <v>0</v>
      </c>
      <c r="Q44" s="4">
        <f>Q19-'CSP5'!Q104</f>
        <v>0</v>
      </c>
      <c r="R44" s="4">
        <f>R19-'CSP5'!R104</f>
        <v>0</v>
      </c>
      <c r="S44" s="12">
        <f t="shared" si="11"/>
        <v>0</v>
      </c>
      <c r="U44" s="3">
        <f>'CSP5'!$A$183</f>
        <v>2800</v>
      </c>
      <c r="V44" s="12">
        <f t="shared" si="12"/>
        <v>0</v>
      </c>
      <c r="W44" s="4">
        <f>_xll.Interp2dTab(-1,0,'Internal Flash'!$B$121:$N$121,'Internal Flash'!$A$122:$A$136,'Internal Flash'!$B$122:$N$136,'Post Injection'!W$29,'Post Injection'!$U44)*_xll.Interp2dTab(-1,0,'Internal Flash'!$B$140:$H$140,'Internal Flash'!$A$141:$A$154,'Internal Flash'!$B$141:$H$154,'Variables &amp; Axis Check'!$B$12,'Variables &amp; Axis Check'!$B$13)</f>
        <v>0</v>
      </c>
      <c r="X44" s="4">
        <f>_xll.Interp2dTab(-1,0,'Internal Flash'!$B$121:$N$121,'Internal Flash'!$A$122:$A$136,'Internal Flash'!$B$122:$N$136,'Post Injection'!X$29,'Post Injection'!$U44)*_xll.Interp2dTab(-1,0,'Internal Flash'!$B$140:$H$140,'Internal Flash'!$A$141:$A$154,'Internal Flash'!$B$141:$H$154,'Variables &amp; Axis Check'!$B$12,'Variables &amp; Axis Check'!$B$13)</f>
        <v>0</v>
      </c>
      <c r="Y44" s="4">
        <f>_xll.Interp2dTab(-1,0,'Internal Flash'!$B$121:$N$121,'Internal Flash'!$A$122:$A$136,'Internal Flash'!$B$122:$N$136,'Post Injection'!Y$29,'Post Injection'!$U44)*_xll.Interp2dTab(-1,0,'Internal Flash'!$B$140:$H$140,'Internal Flash'!$A$141:$A$154,'Internal Flash'!$B$141:$H$154,'Variables &amp; Axis Check'!$B$12,'Variables &amp; Axis Check'!$B$13)</f>
        <v>0</v>
      </c>
      <c r="Z44" s="4">
        <f>_xll.Interp2dTab(-1,0,'Internal Flash'!$B$121:$N$121,'Internal Flash'!$A$122:$A$136,'Internal Flash'!$B$122:$N$136,'Post Injection'!Z$29,'Post Injection'!$U44)*_xll.Interp2dTab(-1,0,'Internal Flash'!$B$140:$H$140,'Internal Flash'!$A$141:$A$154,'Internal Flash'!$B$141:$H$154,'Variables &amp; Axis Check'!$B$12,'Variables &amp; Axis Check'!$B$13)</f>
        <v>0</v>
      </c>
      <c r="AA44" s="4">
        <f>_xll.Interp2dTab(-1,0,'Internal Flash'!$B$121:$N$121,'Internal Flash'!$A$122:$A$136,'Internal Flash'!$B$122:$N$136,'Post Injection'!AA$29,'Post Injection'!$U44)*_xll.Interp2dTab(-1,0,'Internal Flash'!$B$140:$H$140,'Internal Flash'!$A$141:$A$154,'Internal Flash'!$B$141:$H$154,'Variables &amp; Axis Check'!$B$12,'Variables &amp; Axis Check'!$B$13)</f>
        <v>0</v>
      </c>
      <c r="AB44" s="4">
        <f>_xll.Interp2dTab(-1,0,'Internal Flash'!$B$121:$N$121,'Internal Flash'!$A$122:$A$136,'Internal Flash'!$B$122:$N$136,'Post Injection'!AB$29,'Post Injection'!$U44)*_xll.Interp2dTab(-1,0,'Internal Flash'!$B$140:$H$140,'Internal Flash'!$A$141:$A$154,'Internal Flash'!$B$141:$H$154,'Variables &amp; Axis Check'!$B$12,'Variables &amp; Axis Check'!$B$13)</f>
        <v>0</v>
      </c>
      <c r="AC44" s="4">
        <f>_xll.Interp2dTab(-1,0,'Internal Flash'!$B$121:$N$121,'Internal Flash'!$A$122:$A$136,'Internal Flash'!$B$122:$N$136,'Post Injection'!AC$29,'Post Injection'!$U44)*_xll.Interp2dTab(-1,0,'Internal Flash'!$B$140:$H$140,'Internal Flash'!$A$141:$A$154,'Internal Flash'!$B$141:$H$154,'Variables &amp; Axis Check'!$B$12,'Variables &amp; Axis Check'!$B$13)</f>
        <v>0</v>
      </c>
      <c r="AD44" s="4">
        <f>_xll.Interp2dTab(-1,0,'Internal Flash'!$B$121:$N$121,'Internal Flash'!$A$122:$A$136,'Internal Flash'!$B$122:$N$136,'Post Injection'!AD$29,'Post Injection'!$U44)*_xll.Interp2dTab(-1,0,'Internal Flash'!$B$140:$H$140,'Internal Flash'!$A$141:$A$154,'Internal Flash'!$B$141:$H$154,'Variables &amp; Axis Check'!$B$12,'Variables &amp; Axis Check'!$B$13)</f>
        <v>0</v>
      </c>
      <c r="AE44" s="4">
        <f>_xll.Interp2dTab(-1,0,'Internal Flash'!$B$121:$N$121,'Internal Flash'!$A$122:$A$136,'Internal Flash'!$B$122:$N$136,'Post Injection'!AE$29,'Post Injection'!$U44)*_xll.Interp2dTab(-1,0,'Internal Flash'!$B$140:$H$140,'Internal Flash'!$A$141:$A$154,'Internal Flash'!$B$141:$H$154,'Variables &amp; Axis Check'!$B$12,'Variables &amp; Axis Check'!$B$13)</f>
        <v>0</v>
      </c>
      <c r="AF44" s="4">
        <f>_xll.Interp2dTab(-1,0,'Internal Flash'!$B$121:$N$121,'Internal Flash'!$A$122:$A$136,'Internal Flash'!$B$122:$N$136,'Post Injection'!AF$29,'Post Injection'!$U44)*_xll.Interp2dTab(-1,0,'Internal Flash'!$B$140:$H$140,'Internal Flash'!$A$141:$A$154,'Internal Flash'!$B$141:$H$154,'Variables &amp; Axis Check'!$B$12,'Variables &amp; Axis Check'!$B$13)</f>
        <v>0</v>
      </c>
      <c r="AG44" s="4">
        <f>_xll.Interp2dTab(-1,0,'Internal Flash'!$B$121:$N$121,'Internal Flash'!$A$122:$A$136,'Internal Flash'!$B$122:$N$136,'Post Injection'!AG$29,'Post Injection'!$U44)*_xll.Interp2dTab(-1,0,'Internal Flash'!$B$140:$H$140,'Internal Flash'!$A$141:$A$154,'Internal Flash'!$B$141:$H$154,'Variables &amp; Axis Check'!$B$12,'Variables &amp; Axis Check'!$B$13)</f>
        <v>0</v>
      </c>
      <c r="AH44" s="4">
        <f>_xll.Interp2dTab(-1,0,'Internal Flash'!$B$121:$N$121,'Internal Flash'!$A$122:$A$136,'Internal Flash'!$B$122:$N$136,'Post Injection'!AH$29,'Post Injection'!$U44)*_xll.Interp2dTab(-1,0,'Internal Flash'!$B$140:$H$140,'Internal Flash'!$A$141:$A$154,'Internal Flash'!$B$141:$H$154,'Variables &amp; Axis Check'!$B$12,'Variables &amp; Axis Check'!$B$13)</f>
        <v>0</v>
      </c>
      <c r="AI44" s="4">
        <f>_xll.Interp2dTab(-1,0,'Internal Flash'!$B$121:$N$121,'Internal Flash'!$A$122:$A$136,'Internal Flash'!$B$122:$N$136,'Post Injection'!AI$29,'Post Injection'!$U44)*_xll.Interp2dTab(-1,0,'Internal Flash'!$B$140:$H$140,'Internal Flash'!$A$141:$A$154,'Internal Flash'!$B$141:$H$154,'Variables &amp; Axis Check'!$B$12,'Variables &amp; Axis Check'!$B$13)</f>
        <v>0</v>
      </c>
      <c r="AJ44" s="4">
        <f>_xll.Interp2dTab(-1,0,'Internal Flash'!$B$121:$N$121,'Internal Flash'!$A$122:$A$136,'Internal Flash'!$B$122:$N$136,'Post Injection'!AJ$29,'Post Injection'!$U44)*_xll.Interp2dTab(-1,0,'Internal Flash'!$B$140:$H$140,'Internal Flash'!$A$141:$A$154,'Internal Flash'!$B$141:$H$154,'Variables &amp; Axis Check'!$B$12,'Variables &amp; Axis Check'!$B$13)</f>
        <v>0</v>
      </c>
      <c r="AK44" s="4">
        <f>_xll.Interp2dTab(-1,0,'Internal Flash'!$B$121:$N$121,'Internal Flash'!$A$122:$A$136,'Internal Flash'!$B$122:$N$136,'Post Injection'!AK$29,'Post Injection'!$U44)*_xll.Interp2dTab(-1,0,'Internal Flash'!$B$140:$H$140,'Internal Flash'!$A$141:$A$154,'Internal Flash'!$B$141:$H$154,'Variables &amp; Axis Check'!$B$12,'Variables &amp; Axis Check'!$B$13)</f>
        <v>0</v>
      </c>
      <c r="AL44" s="4">
        <f>_xll.Interp2dTab(-1,0,'Internal Flash'!$B$121:$N$121,'Internal Flash'!$A$122:$A$136,'Internal Flash'!$B$122:$N$136,'Post Injection'!AL$29,'Post Injection'!$U44)*_xll.Interp2dTab(-1,0,'Internal Flash'!$B$140:$H$140,'Internal Flash'!$A$141:$A$154,'Internal Flash'!$B$141:$H$154,'Variables &amp; Axis Check'!$B$12,'Variables &amp; Axis Check'!$B$13)</f>
        <v>0</v>
      </c>
      <c r="AM44" s="12">
        <f t="shared" si="13"/>
        <v>0</v>
      </c>
    </row>
    <row r="45" spans="1:39" x14ac:dyDescent="0.3">
      <c r="A45" s="3">
        <f>'CSP5'!$A$184</f>
        <v>2900</v>
      </c>
      <c r="B45" s="12">
        <f t="shared" si="10"/>
        <v>0</v>
      </c>
      <c r="C45" s="4">
        <f>C20-'CSP5'!C105</f>
        <v>0</v>
      </c>
      <c r="D45" s="4">
        <f>D20-'CSP5'!D105</f>
        <v>0</v>
      </c>
      <c r="E45" s="4">
        <f>E20-'CSP5'!E105</f>
        <v>0</v>
      </c>
      <c r="F45" s="4">
        <f>F20-'CSP5'!F105</f>
        <v>0</v>
      </c>
      <c r="G45" s="4">
        <f>G20-'CSP5'!G105</f>
        <v>0</v>
      </c>
      <c r="H45" s="4">
        <f>H20-'CSP5'!H105</f>
        <v>0</v>
      </c>
      <c r="I45" s="4">
        <f>I20-'CSP5'!I105</f>
        <v>0</v>
      </c>
      <c r="J45" s="4">
        <f>J20-'CSP5'!J105</f>
        <v>0</v>
      </c>
      <c r="K45" s="4">
        <f>K20-'CSP5'!K105</f>
        <v>0</v>
      </c>
      <c r="L45" s="4">
        <f>L20-'CSP5'!L105</f>
        <v>0</v>
      </c>
      <c r="M45" s="4">
        <f>M20-'CSP5'!M105</f>
        <v>0</v>
      </c>
      <c r="N45" s="4">
        <f>N20-'CSP5'!N105</f>
        <v>0</v>
      </c>
      <c r="O45" s="4">
        <f>O20-'CSP5'!O105</f>
        <v>0</v>
      </c>
      <c r="P45" s="4">
        <f>P20-'CSP5'!P105</f>
        <v>0</v>
      </c>
      <c r="Q45" s="4">
        <f>Q20-'CSP5'!Q105</f>
        <v>0</v>
      </c>
      <c r="R45" s="4">
        <f>R20-'CSP5'!R105</f>
        <v>0</v>
      </c>
      <c r="S45" s="12">
        <f t="shared" si="11"/>
        <v>0</v>
      </c>
      <c r="U45" s="3">
        <f>'CSP5'!$A$184</f>
        <v>2900</v>
      </c>
      <c r="V45" s="12">
        <f t="shared" si="12"/>
        <v>0</v>
      </c>
      <c r="W45" s="4">
        <f>_xll.Interp2dTab(-1,0,'Internal Flash'!$B$121:$N$121,'Internal Flash'!$A$122:$A$136,'Internal Flash'!$B$122:$N$136,'Post Injection'!W$29,'Post Injection'!$U45)*_xll.Interp2dTab(-1,0,'Internal Flash'!$B$140:$H$140,'Internal Flash'!$A$141:$A$154,'Internal Flash'!$B$141:$H$154,'Variables &amp; Axis Check'!$B$12,'Variables &amp; Axis Check'!$B$13)</f>
        <v>0</v>
      </c>
      <c r="X45" s="4">
        <f>_xll.Interp2dTab(-1,0,'Internal Flash'!$B$121:$N$121,'Internal Flash'!$A$122:$A$136,'Internal Flash'!$B$122:$N$136,'Post Injection'!X$29,'Post Injection'!$U45)*_xll.Interp2dTab(-1,0,'Internal Flash'!$B$140:$H$140,'Internal Flash'!$A$141:$A$154,'Internal Flash'!$B$141:$H$154,'Variables &amp; Axis Check'!$B$12,'Variables &amp; Axis Check'!$B$13)</f>
        <v>0</v>
      </c>
      <c r="Y45" s="4">
        <f>_xll.Interp2dTab(-1,0,'Internal Flash'!$B$121:$N$121,'Internal Flash'!$A$122:$A$136,'Internal Flash'!$B$122:$N$136,'Post Injection'!Y$29,'Post Injection'!$U45)*_xll.Interp2dTab(-1,0,'Internal Flash'!$B$140:$H$140,'Internal Flash'!$A$141:$A$154,'Internal Flash'!$B$141:$H$154,'Variables &amp; Axis Check'!$B$12,'Variables &amp; Axis Check'!$B$13)</f>
        <v>0</v>
      </c>
      <c r="Z45" s="4">
        <f>_xll.Interp2dTab(-1,0,'Internal Flash'!$B$121:$N$121,'Internal Flash'!$A$122:$A$136,'Internal Flash'!$B$122:$N$136,'Post Injection'!Z$29,'Post Injection'!$U45)*_xll.Interp2dTab(-1,0,'Internal Flash'!$B$140:$H$140,'Internal Flash'!$A$141:$A$154,'Internal Flash'!$B$141:$H$154,'Variables &amp; Axis Check'!$B$12,'Variables &amp; Axis Check'!$B$13)</f>
        <v>0</v>
      </c>
      <c r="AA45" s="4">
        <f>_xll.Interp2dTab(-1,0,'Internal Flash'!$B$121:$N$121,'Internal Flash'!$A$122:$A$136,'Internal Flash'!$B$122:$N$136,'Post Injection'!AA$29,'Post Injection'!$U45)*_xll.Interp2dTab(-1,0,'Internal Flash'!$B$140:$H$140,'Internal Flash'!$A$141:$A$154,'Internal Flash'!$B$141:$H$154,'Variables &amp; Axis Check'!$B$12,'Variables &amp; Axis Check'!$B$13)</f>
        <v>0</v>
      </c>
      <c r="AB45" s="4">
        <f>_xll.Interp2dTab(-1,0,'Internal Flash'!$B$121:$N$121,'Internal Flash'!$A$122:$A$136,'Internal Flash'!$B$122:$N$136,'Post Injection'!AB$29,'Post Injection'!$U45)*_xll.Interp2dTab(-1,0,'Internal Flash'!$B$140:$H$140,'Internal Flash'!$A$141:$A$154,'Internal Flash'!$B$141:$H$154,'Variables &amp; Axis Check'!$B$12,'Variables &amp; Axis Check'!$B$13)</f>
        <v>0</v>
      </c>
      <c r="AC45" s="4">
        <f>_xll.Interp2dTab(-1,0,'Internal Flash'!$B$121:$N$121,'Internal Flash'!$A$122:$A$136,'Internal Flash'!$B$122:$N$136,'Post Injection'!AC$29,'Post Injection'!$U45)*_xll.Interp2dTab(-1,0,'Internal Flash'!$B$140:$H$140,'Internal Flash'!$A$141:$A$154,'Internal Flash'!$B$141:$H$154,'Variables &amp; Axis Check'!$B$12,'Variables &amp; Axis Check'!$B$13)</f>
        <v>0</v>
      </c>
      <c r="AD45" s="4">
        <f>_xll.Interp2dTab(-1,0,'Internal Flash'!$B$121:$N$121,'Internal Flash'!$A$122:$A$136,'Internal Flash'!$B$122:$N$136,'Post Injection'!AD$29,'Post Injection'!$U45)*_xll.Interp2dTab(-1,0,'Internal Flash'!$B$140:$H$140,'Internal Flash'!$A$141:$A$154,'Internal Flash'!$B$141:$H$154,'Variables &amp; Axis Check'!$B$12,'Variables &amp; Axis Check'!$B$13)</f>
        <v>0</v>
      </c>
      <c r="AE45" s="4">
        <f>_xll.Interp2dTab(-1,0,'Internal Flash'!$B$121:$N$121,'Internal Flash'!$A$122:$A$136,'Internal Flash'!$B$122:$N$136,'Post Injection'!AE$29,'Post Injection'!$U45)*_xll.Interp2dTab(-1,0,'Internal Flash'!$B$140:$H$140,'Internal Flash'!$A$141:$A$154,'Internal Flash'!$B$141:$H$154,'Variables &amp; Axis Check'!$B$12,'Variables &amp; Axis Check'!$B$13)</f>
        <v>0</v>
      </c>
      <c r="AF45" s="4">
        <f>_xll.Interp2dTab(-1,0,'Internal Flash'!$B$121:$N$121,'Internal Flash'!$A$122:$A$136,'Internal Flash'!$B$122:$N$136,'Post Injection'!AF$29,'Post Injection'!$U45)*_xll.Interp2dTab(-1,0,'Internal Flash'!$B$140:$H$140,'Internal Flash'!$A$141:$A$154,'Internal Flash'!$B$141:$H$154,'Variables &amp; Axis Check'!$B$12,'Variables &amp; Axis Check'!$B$13)</f>
        <v>0</v>
      </c>
      <c r="AG45" s="4">
        <f>_xll.Interp2dTab(-1,0,'Internal Flash'!$B$121:$N$121,'Internal Flash'!$A$122:$A$136,'Internal Flash'!$B$122:$N$136,'Post Injection'!AG$29,'Post Injection'!$U45)*_xll.Interp2dTab(-1,0,'Internal Flash'!$B$140:$H$140,'Internal Flash'!$A$141:$A$154,'Internal Flash'!$B$141:$H$154,'Variables &amp; Axis Check'!$B$12,'Variables &amp; Axis Check'!$B$13)</f>
        <v>0</v>
      </c>
      <c r="AH45" s="4">
        <f>_xll.Interp2dTab(-1,0,'Internal Flash'!$B$121:$N$121,'Internal Flash'!$A$122:$A$136,'Internal Flash'!$B$122:$N$136,'Post Injection'!AH$29,'Post Injection'!$U45)*_xll.Interp2dTab(-1,0,'Internal Flash'!$B$140:$H$140,'Internal Flash'!$A$141:$A$154,'Internal Flash'!$B$141:$H$154,'Variables &amp; Axis Check'!$B$12,'Variables &amp; Axis Check'!$B$13)</f>
        <v>0</v>
      </c>
      <c r="AI45" s="4">
        <f>_xll.Interp2dTab(-1,0,'Internal Flash'!$B$121:$N$121,'Internal Flash'!$A$122:$A$136,'Internal Flash'!$B$122:$N$136,'Post Injection'!AI$29,'Post Injection'!$U45)*_xll.Interp2dTab(-1,0,'Internal Flash'!$B$140:$H$140,'Internal Flash'!$A$141:$A$154,'Internal Flash'!$B$141:$H$154,'Variables &amp; Axis Check'!$B$12,'Variables &amp; Axis Check'!$B$13)</f>
        <v>0</v>
      </c>
      <c r="AJ45" s="4">
        <f>_xll.Interp2dTab(-1,0,'Internal Flash'!$B$121:$N$121,'Internal Flash'!$A$122:$A$136,'Internal Flash'!$B$122:$N$136,'Post Injection'!AJ$29,'Post Injection'!$U45)*_xll.Interp2dTab(-1,0,'Internal Flash'!$B$140:$H$140,'Internal Flash'!$A$141:$A$154,'Internal Flash'!$B$141:$H$154,'Variables &amp; Axis Check'!$B$12,'Variables &amp; Axis Check'!$B$13)</f>
        <v>0</v>
      </c>
      <c r="AK45" s="4">
        <f>_xll.Interp2dTab(-1,0,'Internal Flash'!$B$121:$N$121,'Internal Flash'!$A$122:$A$136,'Internal Flash'!$B$122:$N$136,'Post Injection'!AK$29,'Post Injection'!$U45)*_xll.Interp2dTab(-1,0,'Internal Flash'!$B$140:$H$140,'Internal Flash'!$A$141:$A$154,'Internal Flash'!$B$141:$H$154,'Variables &amp; Axis Check'!$B$12,'Variables &amp; Axis Check'!$B$13)</f>
        <v>0</v>
      </c>
      <c r="AL45" s="4">
        <f>_xll.Interp2dTab(-1,0,'Internal Flash'!$B$121:$N$121,'Internal Flash'!$A$122:$A$136,'Internal Flash'!$B$122:$N$136,'Post Injection'!AL$29,'Post Injection'!$U45)*_xll.Interp2dTab(-1,0,'Internal Flash'!$B$140:$H$140,'Internal Flash'!$A$141:$A$154,'Internal Flash'!$B$141:$H$154,'Variables &amp; Axis Check'!$B$12,'Variables &amp; Axis Check'!$B$13)</f>
        <v>0</v>
      </c>
      <c r="AM45" s="12">
        <f t="shared" si="13"/>
        <v>0</v>
      </c>
    </row>
    <row r="46" spans="1:39" x14ac:dyDescent="0.3">
      <c r="A46" s="3">
        <f>'CSP5'!$A$185</f>
        <v>3000</v>
      </c>
      <c r="B46" s="12">
        <f t="shared" si="10"/>
        <v>0</v>
      </c>
      <c r="C46" s="4">
        <f>C21-'CSP5'!C106</f>
        <v>0</v>
      </c>
      <c r="D46" s="4">
        <f>D21-'CSP5'!D106</f>
        <v>0</v>
      </c>
      <c r="E46" s="4">
        <f>E21-'CSP5'!E106</f>
        <v>0</v>
      </c>
      <c r="F46" s="4">
        <f>F21-'CSP5'!F106</f>
        <v>0</v>
      </c>
      <c r="G46" s="4">
        <f>G21-'CSP5'!G106</f>
        <v>0</v>
      </c>
      <c r="H46" s="4">
        <f>H21-'CSP5'!H106</f>
        <v>0</v>
      </c>
      <c r="I46" s="4">
        <f>I21-'CSP5'!I106</f>
        <v>0</v>
      </c>
      <c r="J46" s="4">
        <f>J21-'CSP5'!J106</f>
        <v>0</v>
      </c>
      <c r="K46" s="4">
        <f>K21-'CSP5'!K106</f>
        <v>0</v>
      </c>
      <c r="L46" s="4">
        <f>L21-'CSP5'!L106</f>
        <v>0</v>
      </c>
      <c r="M46" s="4">
        <f>M21-'CSP5'!M106</f>
        <v>0</v>
      </c>
      <c r="N46" s="4">
        <f>N21-'CSP5'!N106</f>
        <v>0</v>
      </c>
      <c r="O46" s="4">
        <f>O21-'CSP5'!O106</f>
        <v>0</v>
      </c>
      <c r="P46" s="4">
        <f>P21-'CSP5'!P106</f>
        <v>0</v>
      </c>
      <c r="Q46" s="4">
        <f>Q21-'CSP5'!Q106</f>
        <v>0</v>
      </c>
      <c r="R46" s="4">
        <f>R21-'CSP5'!R106</f>
        <v>0</v>
      </c>
      <c r="S46" s="12">
        <f t="shared" si="11"/>
        <v>0</v>
      </c>
      <c r="U46" s="3">
        <f>'CSP5'!$A$185</f>
        <v>3000</v>
      </c>
      <c r="V46" s="12">
        <f t="shared" si="12"/>
        <v>0</v>
      </c>
      <c r="W46" s="4">
        <f>_xll.Interp2dTab(-1,0,'Internal Flash'!$B$121:$N$121,'Internal Flash'!$A$122:$A$136,'Internal Flash'!$B$122:$N$136,'Post Injection'!W$29,'Post Injection'!$U46)*_xll.Interp2dTab(-1,0,'Internal Flash'!$B$140:$H$140,'Internal Flash'!$A$141:$A$154,'Internal Flash'!$B$141:$H$154,'Variables &amp; Axis Check'!$B$12,'Variables &amp; Axis Check'!$B$13)</f>
        <v>0</v>
      </c>
      <c r="X46" s="4">
        <f>_xll.Interp2dTab(-1,0,'Internal Flash'!$B$121:$N$121,'Internal Flash'!$A$122:$A$136,'Internal Flash'!$B$122:$N$136,'Post Injection'!X$29,'Post Injection'!$U46)*_xll.Interp2dTab(-1,0,'Internal Flash'!$B$140:$H$140,'Internal Flash'!$A$141:$A$154,'Internal Flash'!$B$141:$H$154,'Variables &amp; Axis Check'!$B$12,'Variables &amp; Axis Check'!$B$13)</f>
        <v>0</v>
      </c>
      <c r="Y46" s="4">
        <f>_xll.Interp2dTab(-1,0,'Internal Flash'!$B$121:$N$121,'Internal Flash'!$A$122:$A$136,'Internal Flash'!$B$122:$N$136,'Post Injection'!Y$29,'Post Injection'!$U46)*_xll.Interp2dTab(-1,0,'Internal Flash'!$B$140:$H$140,'Internal Flash'!$A$141:$A$154,'Internal Flash'!$B$141:$H$154,'Variables &amp; Axis Check'!$B$12,'Variables &amp; Axis Check'!$B$13)</f>
        <v>0</v>
      </c>
      <c r="Z46" s="4">
        <f>_xll.Interp2dTab(-1,0,'Internal Flash'!$B$121:$N$121,'Internal Flash'!$A$122:$A$136,'Internal Flash'!$B$122:$N$136,'Post Injection'!Z$29,'Post Injection'!$U46)*_xll.Interp2dTab(-1,0,'Internal Flash'!$B$140:$H$140,'Internal Flash'!$A$141:$A$154,'Internal Flash'!$B$141:$H$154,'Variables &amp; Axis Check'!$B$12,'Variables &amp; Axis Check'!$B$13)</f>
        <v>0</v>
      </c>
      <c r="AA46" s="4">
        <f>_xll.Interp2dTab(-1,0,'Internal Flash'!$B$121:$N$121,'Internal Flash'!$A$122:$A$136,'Internal Flash'!$B$122:$N$136,'Post Injection'!AA$29,'Post Injection'!$U46)*_xll.Interp2dTab(-1,0,'Internal Flash'!$B$140:$H$140,'Internal Flash'!$A$141:$A$154,'Internal Flash'!$B$141:$H$154,'Variables &amp; Axis Check'!$B$12,'Variables &amp; Axis Check'!$B$13)</f>
        <v>0</v>
      </c>
      <c r="AB46" s="4">
        <f>_xll.Interp2dTab(-1,0,'Internal Flash'!$B$121:$N$121,'Internal Flash'!$A$122:$A$136,'Internal Flash'!$B$122:$N$136,'Post Injection'!AB$29,'Post Injection'!$U46)*_xll.Interp2dTab(-1,0,'Internal Flash'!$B$140:$H$140,'Internal Flash'!$A$141:$A$154,'Internal Flash'!$B$141:$H$154,'Variables &amp; Axis Check'!$B$12,'Variables &amp; Axis Check'!$B$13)</f>
        <v>0</v>
      </c>
      <c r="AC46" s="4">
        <f>_xll.Interp2dTab(-1,0,'Internal Flash'!$B$121:$N$121,'Internal Flash'!$A$122:$A$136,'Internal Flash'!$B$122:$N$136,'Post Injection'!AC$29,'Post Injection'!$U46)*_xll.Interp2dTab(-1,0,'Internal Flash'!$B$140:$H$140,'Internal Flash'!$A$141:$A$154,'Internal Flash'!$B$141:$H$154,'Variables &amp; Axis Check'!$B$12,'Variables &amp; Axis Check'!$B$13)</f>
        <v>0</v>
      </c>
      <c r="AD46" s="4">
        <f>_xll.Interp2dTab(-1,0,'Internal Flash'!$B$121:$N$121,'Internal Flash'!$A$122:$A$136,'Internal Flash'!$B$122:$N$136,'Post Injection'!AD$29,'Post Injection'!$U46)*_xll.Interp2dTab(-1,0,'Internal Flash'!$B$140:$H$140,'Internal Flash'!$A$141:$A$154,'Internal Flash'!$B$141:$H$154,'Variables &amp; Axis Check'!$B$12,'Variables &amp; Axis Check'!$B$13)</f>
        <v>0</v>
      </c>
      <c r="AE46" s="4">
        <f>_xll.Interp2dTab(-1,0,'Internal Flash'!$B$121:$N$121,'Internal Flash'!$A$122:$A$136,'Internal Flash'!$B$122:$N$136,'Post Injection'!AE$29,'Post Injection'!$U46)*_xll.Interp2dTab(-1,0,'Internal Flash'!$B$140:$H$140,'Internal Flash'!$A$141:$A$154,'Internal Flash'!$B$141:$H$154,'Variables &amp; Axis Check'!$B$12,'Variables &amp; Axis Check'!$B$13)</f>
        <v>0</v>
      </c>
      <c r="AF46" s="4">
        <f>_xll.Interp2dTab(-1,0,'Internal Flash'!$B$121:$N$121,'Internal Flash'!$A$122:$A$136,'Internal Flash'!$B$122:$N$136,'Post Injection'!AF$29,'Post Injection'!$U46)*_xll.Interp2dTab(-1,0,'Internal Flash'!$B$140:$H$140,'Internal Flash'!$A$141:$A$154,'Internal Flash'!$B$141:$H$154,'Variables &amp; Axis Check'!$B$12,'Variables &amp; Axis Check'!$B$13)</f>
        <v>0</v>
      </c>
      <c r="AG46" s="4">
        <f>_xll.Interp2dTab(-1,0,'Internal Flash'!$B$121:$N$121,'Internal Flash'!$A$122:$A$136,'Internal Flash'!$B$122:$N$136,'Post Injection'!AG$29,'Post Injection'!$U46)*_xll.Interp2dTab(-1,0,'Internal Flash'!$B$140:$H$140,'Internal Flash'!$A$141:$A$154,'Internal Flash'!$B$141:$H$154,'Variables &amp; Axis Check'!$B$12,'Variables &amp; Axis Check'!$B$13)</f>
        <v>0</v>
      </c>
      <c r="AH46" s="4">
        <f>_xll.Interp2dTab(-1,0,'Internal Flash'!$B$121:$N$121,'Internal Flash'!$A$122:$A$136,'Internal Flash'!$B$122:$N$136,'Post Injection'!AH$29,'Post Injection'!$U46)*_xll.Interp2dTab(-1,0,'Internal Flash'!$B$140:$H$140,'Internal Flash'!$A$141:$A$154,'Internal Flash'!$B$141:$H$154,'Variables &amp; Axis Check'!$B$12,'Variables &amp; Axis Check'!$B$13)</f>
        <v>0</v>
      </c>
      <c r="AI46" s="4">
        <f>_xll.Interp2dTab(-1,0,'Internal Flash'!$B$121:$N$121,'Internal Flash'!$A$122:$A$136,'Internal Flash'!$B$122:$N$136,'Post Injection'!AI$29,'Post Injection'!$U46)*_xll.Interp2dTab(-1,0,'Internal Flash'!$B$140:$H$140,'Internal Flash'!$A$141:$A$154,'Internal Flash'!$B$141:$H$154,'Variables &amp; Axis Check'!$B$12,'Variables &amp; Axis Check'!$B$13)</f>
        <v>0</v>
      </c>
      <c r="AJ46" s="4">
        <f>_xll.Interp2dTab(-1,0,'Internal Flash'!$B$121:$N$121,'Internal Flash'!$A$122:$A$136,'Internal Flash'!$B$122:$N$136,'Post Injection'!AJ$29,'Post Injection'!$U46)*_xll.Interp2dTab(-1,0,'Internal Flash'!$B$140:$H$140,'Internal Flash'!$A$141:$A$154,'Internal Flash'!$B$141:$H$154,'Variables &amp; Axis Check'!$B$12,'Variables &amp; Axis Check'!$B$13)</f>
        <v>0</v>
      </c>
      <c r="AK46" s="4">
        <f>_xll.Interp2dTab(-1,0,'Internal Flash'!$B$121:$N$121,'Internal Flash'!$A$122:$A$136,'Internal Flash'!$B$122:$N$136,'Post Injection'!AK$29,'Post Injection'!$U46)*_xll.Interp2dTab(-1,0,'Internal Flash'!$B$140:$H$140,'Internal Flash'!$A$141:$A$154,'Internal Flash'!$B$141:$H$154,'Variables &amp; Axis Check'!$B$12,'Variables &amp; Axis Check'!$B$13)</f>
        <v>0</v>
      </c>
      <c r="AL46" s="4">
        <f>_xll.Interp2dTab(-1,0,'Internal Flash'!$B$121:$N$121,'Internal Flash'!$A$122:$A$136,'Internal Flash'!$B$122:$N$136,'Post Injection'!AL$29,'Post Injection'!$U46)*_xll.Interp2dTab(-1,0,'Internal Flash'!$B$140:$H$140,'Internal Flash'!$A$141:$A$154,'Internal Flash'!$B$141:$H$154,'Variables &amp; Axis Check'!$B$12,'Variables &amp; Axis Check'!$B$13)</f>
        <v>0</v>
      </c>
      <c r="AM46" s="12">
        <f t="shared" si="13"/>
        <v>0</v>
      </c>
    </row>
    <row r="47" spans="1:39" x14ac:dyDescent="0.3">
      <c r="A47" s="3">
        <f>'CSP5'!$A$186</f>
        <v>3200</v>
      </c>
      <c r="B47" s="12">
        <f t="shared" si="10"/>
        <v>0</v>
      </c>
      <c r="C47" s="4">
        <f>C22-'CSP5'!C107</f>
        <v>0</v>
      </c>
      <c r="D47" s="4">
        <f>D22-'CSP5'!D107</f>
        <v>0</v>
      </c>
      <c r="E47" s="4">
        <f>E22-'CSP5'!E107</f>
        <v>0</v>
      </c>
      <c r="F47" s="4">
        <f>F22-'CSP5'!F107</f>
        <v>0</v>
      </c>
      <c r="G47" s="4">
        <f>G22-'CSP5'!G107</f>
        <v>0</v>
      </c>
      <c r="H47" s="4">
        <f>H22-'CSP5'!H107</f>
        <v>0</v>
      </c>
      <c r="I47" s="4">
        <f>I22-'CSP5'!I107</f>
        <v>0</v>
      </c>
      <c r="J47" s="4">
        <f>J22-'CSP5'!J107</f>
        <v>0</v>
      </c>
      <c r="K47" s="4">
        <f>K22-'CSP5'!K107</f>
        <v>0</v>
      </c>
      <c r="L47" s="4">
        <f>L22-'CSP5'!L107</f>
        <v>0</v>
      </c>
      <c r="M47" s="4">
        <f>M22-'CSP5'!M107</f>
        <v>0</v>
      </c>
      <c r="N47" s="4">
        <f>N22-'CSP5'!N107</f>
        <v>0</v>
      </c>
      <c r="O47" s="4">
        <f>O22-'CSP5'!O107</f>
        <v>0</v>
      </c>
      <c r="P47" s="4">
        <f>P22-'CSP5'!P107</f>
        <v>0</v>
      </c>
      <c r="Q47" s="4">
        <f>Q22-'CSP5'!Q107</f>
        <v>0</v>
      </c>
      <c r="R47" s="4">
        <f>R22-'CSP5'!R107</f>
        <v>0</v>
      </c>
      <c r="S47" s="12">
        <f t="shared" si="11"/>
        <v>0</v>
      </c>
      <c r="U47" s="3">
        <f>'CSP5'!$A$186</f>
        <v>3200</v>
      </c>
      <c r="V47" s="12">
        <f t="shared" si="12"/>
        <v>0</v>
      </c>
      <c r="W47" s="4">
        <f>_xll.Interp2dTab(-1,0,'Internal Flash'!$B$121:$N$121,'Internal Flash'!$A$122:$A$136,'Internal Flash'!$B$122:$N$136,'Post Injection'!W$29,'Post Injection'!$U47)*_xll.Interp2dTab(-1,0,'Internal Flash'!$B$140:$H$140,'Internal Flash'!$A$141:$A$154,'Internal Flash'!$B$141:$H$154,'Variables &amp; Axis Check'!$B$12,'Variables &amp; Axis Check'!$B$13)</f>
        <v>0</v>
      </c>
      <c r="X47" s="4">
        <f>_xll.Interp2dTab(-1,0,'Internal Flash'!$B$121:$N$121,'Internal Flash'!$A$122:$A$136,'Internal Flash'!$B$122:$N$136,'Post Injection'!X$29,'Post Injection'!$U47)*_xll.Interp2dTab(-1,0,'Internal Flash'!$B$140:$H$140,'Internal Flash'!$A$141:$A$154,'Internal Flash'!$B$141:$H$154,'Variables &amp; Axis Check'!$B$12,'Variables &amp; Axis Check'!$B$13)</f>
        <v>0</v>
      </c>
      <c r="Y47" s="4">
        <f>_xll.Interp2dTab(-1,0,'Internal Flash'!$B$121:$N$121,'Internal Flash'!$A$122:$A$136,'Internal Flash'!$B$122:$N$136,'Post Injection'!Y$29,'Post Injection'!$U47)*_xll.Interp2dTab(-1,0,'Internal Flash'!$B$140:$H$140,'Internal Flash'!$A$141:$A$154,'Internal Flash'!$B$141:$H$154,'Variables &amp; Axis Check'!$B$12,'Variables &amp; Axis Check'!$B$13)</f>
        <v>0</v>
      </c>
      <c r="Z47" s="4">
        <f>_xll.Interp2dTab(-1,0,'Internal Flash'!$B$121:$N$121,'Internal Flash'!$A$122:$A$136,'Internal Flash'!$B$122:$N$136,'Post Injection'!Z$29,'Post Injection'!$U47)*_xll.Interp2dTab(-1,0,'Internal Flash'!$B$140:$H$140,'Internal Flash'!$A$141:$A$154,'Internal Flash'!$B$141:$H$154,'Variables &amp; Axis Check'!$B$12,'Variables &amp; Axis Check'!$B$13)</f>
        <v>0</v>
      </c>
      <c r="AA47" s="4">
        <f>_xll.Interp2dTab(-1,0,'Internal Flash'!$B$121:$N$121,'Internal Flash'!$A$122:$A$136,'Internal Flash'!$B$122:$N$136,'Post Injection'!AA$29,'Post Injection'!$U47)*_xll.Interp2dTab(-1,0,'Internal Flash'!$B$140:$H$140,'Internal Flash'!$A$141:$A$154,'Internal Flash'!$B$141:$H$154,'Variables &amp; Axis Check'!$B$12,'Variables &amp; Axis Check'!$B$13)</f>
        <v>0</v>
      </c>
      <c r="AB47" s="4">
        <f>_xll.Interp2dTab(-1,0,'Internal Flash'!$B$121:$N$121,'Internal Flash'!$A$122:$A$136,'Internal Flash'!$B$122:$N$136,'Post Injection'!AB$29,'Post Injection'!$U47)*_xll.Interp2dTab(-1,0,'Internal Flash'!$B$140:$H$140,'Internal Flash'!$A$141:$A$154,'Internal Flash'!$B$141:$H$154,'Variables &amp; Axis Check'!$B$12,'Variables &amp; Axis Check'!$B$13)</f>
        <v>0</v>
      </c>
      <c r="AC47" s="4">
        <f>_xll.Interp2dTab(-1,0,'Internal Flash'!$B$121:$N$121,'Internal Flash'!$A$122:$A$136,'Internal Flash'!$B$122:$N$136,'Post Injection'!AC$29,'Post Injection'!$U47)*_xll.Interp2dTab(-1,0,'Internal Flash'!$B$140:$H$140,'Internal Flash'!$A$141:$A$154,'Internal Flash'!$B$141:$H$154,'Variables &amp; Axis Check'!$B$12,'Variables &amp; Axis Check'!$B$13)</f>
        <v>0</v>
      </c>
      <c r="AD47" s="4">
        <f>_xll.Interp2dTab(-1,0,'Internal Flash'!$B$121:$N$121,'Internal Flash'!$A$122:$A$136,'Internal Flash'!$B$122:$N$136,'Post Injection'!AD$29,'Post Injection'!$U47)*_xll.Interp2dTab(-1,0,'Internal Flash'!$B$140:$H$140,'Internal Flash'!$A$141:$A$154,'Internal Flash'!$B$141:$H$154,'Variables &amp; Axis Check'!$B$12,'Variables &amp; Axis Check'!$B$13)</f>
        <v>0</v>
      </c>
      <c r="AE47" s="4">
        <f>_xll.Interp2dTab(-1,0,'Internal Flash'!$B$121:$N$121,'Internal Flash'!$A$122:$A$136,'Internal Flash'!$B$122:$N$136,'Post Injection'!AE$29,'Post Injection'!$U47)*_xll.Interp2dTab(-1,0,'Internal Flash'!$B$140:$H$140,'Internal Flash'!$A$141:$A$154,'Internal Flash'!$B$141:$H$154,'Variables &amp; Axis Check'!$B$12,'Variables &amp; Axis Check'!$B$13)</f>
        <v>0</v>
      </c>
      <c r="AF47" s="4">
        <f>_xll.Interp2dTab(-1,0,'Internal Flash'!$B$121:$N$121,'Internal Flash'!$A$122:$A$136,'Internal Flash'!$B$122:$N$136,'Post Injection'!AF$29,'Post Injection'!$U47)*_xll.Interp2dTab(-1,0,'Internal Flash'!$B$140:$H$140,'Internal Flash'!$A$141:$A$154,'Internal Flash'!$B$141:$H$154,'Variables &amp; Axis Check'!$B$12,'Variables &amp; Axis Check'!$B$13)</f>
        <v>0</v>
      </c>
      <c r="AG47" s="4">
        <f>_xll.Interp2dTab(-1,0,'Internal Flash'!$B$121:$N$121,'Internal Flash'!$A$122:$A$136,'Internal Flash'!$B$122:$N$136,'Post Injection'!AG$29,'Post Injection'!$U47)*_xll.Interp2dTab(-1,0,'Internal Flash'!$B$140:$H$140,'Internal Flash'!$A$141:$A$154,'Internal Flash'!$B$141:$H$154,'Variables &amp; Axis Check'!$B$12,'Variables &amp; Axis Check'!$B$13)</f>
        <v>0</v>
      </c>
      <c r="AH47" s="4">
        <f>_xll.Interp2dTab(-1,0,'Internal Flash'!$B$121:$N$121,'Internal Flash'!$A$122:$A$136,'Internal Flash'!$B$122:$N$136,'Post Injection'!AH$29,'Post Injection'!$U47)*_xll.Interp2dTab(-1,0,'Internal Flash'!$B$140:$H$140,'Internal Flash'!$A$141:$A$154,'Internal Flash'!$B$141:$H$154,'Variables &amp; Axis Check'!$B$12,'Variables &amp; Axis Check'!$B$13)</f>
        <v>0</v>
      </c>
      <c r="AI47" s="4">
        <f>_xll.Interp2dTab(-1,0,'Internal Flash'!$B$121:$N$121,'Internal Flash'!$A$122:$A$136,'Internal Flash'!$B$122:$N$136,'Post Injection'!AI$29,'Post Injection'!$U47)*_xll.Interp2dTab(-1,0,'Internal Flash'!$B$140:$H$140,'Internal Flash'!$A$141:$A$154,'Internal Flash'!$B$141:$H$154,'Variables &amp; Axis Check'!$B$12,'Variables &amp; Axis Check'!$B$13)</f>
        <v>0</v>
      </c>
      <c r="AJ47" s="4">
        <f>_xll.Interp2dTab(-1,0,'Internal Flash'!$B$121:$N$121,'Internal Flash'!$A$122:$A$136,'Internal Flash'!$B$122:$N$136,'Post Injection'!AJ$29,'Post Injection'!$U47)*_xll.Interp2dTab(-1,0,'Internal Flash'!$B$140:$H$140,'Internal Flash'!$A$141:$A$154,'Internal Flash'!$B$141:$H$154,'Variables &amp; Axis Check'!$B$12,'Variables &amp; Axis Check'!$B$13)</f>
        <v>0</v>
      </c>
      <c r="AK47" s="4">
        <f>_xll.Interp2dTab(-1,0,'Internal Flash'!$B$121:$N$121,'Internal Flash'!$A$122:$A$136,'Internal Flash'!$B$122:$N$136,'Post Injection'!AK$29,'Post Injection'!$U47)*_xll.Interp2dTab(-1,0,'Internal Flash'!$B$140:$H$140,'Internal Flash'!$A$141:$A$154,'Internal Flash'!$B$141:$H$154,'Variables &amp; Axis Check'!$B$12,'Variables &amp; Axis Check'!$B$13)</f>
        <v>0</v>
      </c>
      <c r="AL47" s="4">
        <f>_xll.Interp2dTab(-1,0,'Internal Flash'!$B$121:$N$121,'Internal Flash'!$A$122:$A$136,'Internal Flash'!$B$122:$N$136,'Post Injection'!AL$29,'Post Injection'!$U47)*_xll.Interp2dTab(-1,0,'Internal Flash'!$B$140:$H$140,'Internal Flash'!$A$141:$A$154,'Internal Flash'!$B$141:$H$154,'Variables &amp; Axis Check'!$B$12,'Variables &amp; Axis Check'!$B$13)</f>
        <v>0</v>
      </c>
      <c r="AM47" s="12">
        <f t="shared" si="13"/>
        <v>0</v>
      </c>
    </row>
    <row r="48" spans="1:39" x14ac:dyDescent="0.3">
      <c r="A48" s="3">
        <f>'CSP5'!$A$187</f>
        <v>3300</v>
      </c>
      <c r="B48" s="12">
        <f t="shared" si="10"/>
        <v>0</v>
      </c>
      <c r="C48" s="4">
        <f>C23-'CSP5'!C108</f>
        <v>0</v>
      </c>
      <c r="D48" s="4">
        <f>D23-'CSP5'!D108</f>
        <v>0</v>
      </c>
      <c r="E48" s="4">
        <f>E23-'CSP5'!E108</f>
        <v>0</v>
      </c>
      <c r="F48" s="4">
        <f>F23-'CSP5'!F108</f>
        <v>0</v>
      </c>
      <c r="G48" s="4">
        <f>G23-'CSP5'!G108</f>
        <v>0</v>
      </c>
      <c r="H48" s="4">
        <f>H23-'CSP5'!H108</f>
        <v>0</v>
      </c>
      <c r="I48" s="4">
        <f>I23-'CSP5'!I108</f>
        <v>0</v>
      </c>
      <c r="J48" s="4">
        <f>J23-'CSP5'!J108</f>
        <v>0</v>
      </c>
      <c r="K48" s="4">
        <f>K23-'CSP5'!K108</f>
        <v>0</v>
      </c>
      <c r="L48" s="4">
        <f>L23-'CSP5'!L108</f>
        <v>0</v>
      </c>
      <c r="M48" s="4">
        <f>M23-'CSP5'!M108</f>
        <v>0</v>
      </c>
      <c r="N48" s="4">
        <f>N23-'CSP5'!N108</f>
        <v>0</v>
      </c>
      <c r="O48" s="4">
        <f>O23-'CSP5'!O108</f>
        <v>0</v>
      </c>
      <c r="P48" s="4">
        <f>P23-'CSP5'!P108</f>
        <v>0</v>
      </c>
      <c r="Q48" s="4">
        <f>Q23-'CSP5'!Q108</f>
        <v>0</v>
      </c>
      <c r="R48" s="4">
        <f>R23-'CSP5'!R108</f>
        <v>0</v>
      </c>
      <c r="S48" s="12">
        <f t="shared" si="11"/>
        <v>0</v>
      </c>
      <c r="U48" s="3">
        <f>'CSP5'!$A$187</f>
        <v>3300</v>
      </c>
      <c r="V48" s="12">
        <f t="shared" si="12"/>
        <v>0</v>
      </c>
      <c r="W48" s="4">
        <f>_xll.Interp2dTab(-1,0,'Internal Flash'!$B$121:$N$121,'Internal Flash'!$A$122:$A$136,'Internal Flash'!$B$122:$N$136,'Post Injection'!W$29,'Post Injection'!$U48)*_xll.Interp2dTab(-1,0,'Internal Flash'!$B$140:$H$140,'Internal Flash'!$A$141:$A$154,'Internal Flash'!$B$141:$H$154,'Variables &amp; Axis Check'!$B$12,'Variables &amp; Axis Check'!$B$13)</f>
        <v>0</v>
      </c>
      <c r="X48" s="4">
        <f>_xll.Interp2dTab(-1,0,'Internal Flash'!$B$121:$N$121,'Internal Flash'!$A$122:$A$136,'Internal Flash'!$B$122:$N$136,'Post Injection'!X$29,'Post Injection'!$U48)*_xll.Interp2dTab(-1,0,'Internal Flash'!$B$140:$H$140,'Internal Flash'!$A$141:$A$154,'Internal Flash'!$B$141:$H$154,'Variables &amp; Axis Check'!$B$12,'Variables &amp; Axis Check'!$B$13)</f>
        <v>0</v>
      </c>
      <c r="Y48" s="4">
        <f>_xll.Interp2dTab(-1,0,'Internal Flash'!$B$121:$N$121,'Internal Flash'!$A$122:$A$136,'Internal Flash'!$B$122:$N$136,'Post Injection'!Y$29,'Post Injection'!$U48)*_xll.Interp2dTab(-1,0,'Internal Flash'!$B$140:$H$140,'Internal Flash'!$A$141:$A$154,'Internal Flash'!$B$141:$H$154,'Variables &amp; Axis Check'!$B$12,'Variables &amp; Axis Check'!$B$13)</f>
        <v>0</v>
      </c>
      <c r="Z48" s="4">
        <f>_xll.Interp2dTab(-1,0,'Internal Flash'!$B$121:$N$121,'Internal Flash'!$A$122:$A$136,'Internal Flash'!$B$122:$N$136,'Post Injection'!Z$29,'Post Injection'!$U48)*_xll.Interp2dTab(-1,0,'Internal Flash'!$B$140:$H$140,'Internal Flash'!$A$141:$A$154,'Internal Flash'!$B$141:$H$154,'Variables &amp; Axis Check'!$B$12,'Variables &amp; Axis Check'!$B$13)</f>
        <v>0</v>
      </c>
      <c r="AA48" s="4">
        <f>_xll.Interp2dTab(-1,0,'Internal Flash'!$B$121:$N$121,'Internal Flash'!$A$122:$A$136,'Internal Flash'!$B$122:$N$136,'Post Injection'!AA$29,'Post Injection'!$U48)*_xll.Interp2dTab(-1,0,'Internal Flash'!$B$140:$H$140,'Internal Flash'!$A$141:$A$154,'Internal Flash'!$B$141:$H$154,'Variables &amp; Axis Check'!$B$12,'Variables &amp; Axis Check'!$B$13)</f>
        <v>0</v>
      </c>
      <c r="AB48" s="4">
        <f>_xll.Interp2dTab(-1,0,'Internal Flash'!$B$121:$N$121,'Internal Flash'!$A$122:$A$136,'Internal Flash'!$B$122:$N$136,'Post Injection'!AB$29,'Post Injection'!$U48)*_xll.Interp2dTab(-1,0,'Internal Flash'!$B$140:$H$140,'Internal Flash'!$A$141:$A$154,'Internal Flash'!$B$141:$H$154,'Variables &amp; Axis Check'!$B$12,'Variables &amp; Axis Check'!$B$13)</f>
        <v>0</v>
      </c>
      <c r="AC48" s="4">
        <f>_xll.Interp2dTab(-1,0,'Internal Flash'!$B$121:$N$121,'Internal Flash'!$A$122:$A$136,'Internal Flash'!$B$122:$N$136,'Post Injection'!AC$29,'Post Injection'!$U48)*_xll.Interp2dTab(-1,0,'Internal Flash'!$B$140:$H$140,'Internal Flash'!$A$141:$A$154,'Internal Flash'!$B$141:$H$154,'Variables &amp; Axis Check'!$B$12,'Variables &amp; Axis Check'!$B$13)</f>
        <v>0</v>
      </c>
      <c r="AD48" s="4">
        <f>_xll.Interp2dTab(-1,0,'Internal Flash'!$B$121:$N$121,'Internal Flash'!$A$122:$A$136,'Internal Flash'!$B$122:$N$136,'Post Injection'!AD$29,'Post Injection'!$U48)*_xll.Interp2dTab(-1,0,'Internal Flash'!$B$140:$H$140,'Internal Flash'!$A$141:$A$154,'Internal Flash'!$B$141:$H$154,'Variables &amp; Axis Check'!$B$12,'Variables &amp; Axis Check'!$B$13)</f>
        <v>0</v>
      </c>
      <c r="AE48" s="4">
        <f>_xll.Interp2dTab(-1,0,'Internal Flash'!$B$121:$N$121,'Internal Flash'!$A$122:$A$136,'Internal Flash'!$B$122:$N$136,'Post Injection'!AE$29,'Post Injection'!$U48)*_xll.Interp2dTab(-1,0,'Internal Flash'!$B$140:$H$140,'Internal Flash'!$A$141:$A$154,'Internal Flash'!$B$141:$H$154,'Variables &amp; Axis Check'!$B$12,'Variables &amp; Axis Check'!$B$13)</f>
        <v>0</v>
      </c>
      <c r="AF48" s="4">
        <f>_xll.Interp2dTab(-1,0,'Internal Flash'!$B$121:$N$121,'Internal Flash'!$A$122:$A$136,'Internal Flash'!$B$122:$N$136,'Post Injection'!AF$29,'Post Injection'!$U48)*_xll.Interp2dTab(-1,0,'Internal Flash'!$B$140:$H$140,'Internal Flash'!$A$141:$A$154,'Internal Flash'!$B$141:$H$154,'Variables &amp; Axis Check'!$B$12,'Variables &amp; Axis Check'!$B$13)</f>
        <v>0</v>
      </c>
      <c r="AG48" s="4">
        <f>_xll.Interp2dTab(-1,0,'Internal Flash'!$B$121:$N$121,'Internal Flash'!$A$122:$A$136,'Internal Flash'!$B$122:$N$136,'Post Injection'!AG$29,'Post Injection'!$U48)*_xll.Interp2dTab(-1,0,'Internal Flash'!$B$140:$H$140,'Internal Flash'!$A$141:$A$154,'Internal Flash'!$B$141:$H$154,'Variables &amp; Axis Check'!$B$12,'Variables &amp; Axis Check'!$B$13)</f>
        <v>0</v>
      </c>
      <c r="AH48" s="4">
        <f>_xll.Interp2dTab(-1,0,'Internal Flash'!$B$121:$N$121,'Internal Flash'!$A$122:$A$136,'Internal Flash'!$B$122:$N$136,'Post Injection'!AH$29,'Post Injection'!$U48)*_xll.Interp2dTab(-1,0,'Internal Flash'!$B$140:$H$140,'Internal Flash'!$A$141:$A$154,'Internal Flash'!$B$141:$H$154,'Variables &amp; Axis Check'!$B$12,'Variables &amp; Axis Check'!$B$13)</f>
        <v>0</v>
      </c>
      <c r="AI48" s="4">
        <f>_xll.Interp2dTab(-1,0,'Internal Flash'!$B$121:$N$121,'Internal Flash'!$A$122:$A$136,'Internal Flash'!$B$122:$N$136,'Post Injection'!AI$29,'Post Injection'!$U48)*_xll.Interp2dTab(-1,0,'Internal Flash'!$B$140:$H$140,'Internal Flash'!$A$141:$A$154,'Internal Flash'!$B$141:$H$154,'Variables &amp; Axis Check'!$B$12,'Variables &amp; Axis Check'!$B$13)</f>
        <v>0</v>
      </c>
      <c r="AJ48" s="4">
        <f>_xll.Interp2dTab(-1,0,'Internal Flash'!$B$121:$N$121,'Internal Flash'!$A$122:$A$136,'Internal Flash'!$B$122:$N$136,'Post Injection'!AJ$29,'Post Injection'!$U48)*_xll.Interp2dTab(-1,0,'Internal Flash'!$B$140:$H$140,'Internal Flash'!$A$141:$A$154,'Internal Flash'!$B$141:$H$154,'Variables &amp; Axis Check'!$B$12,'Variables &amp; Axis Check'!$B$13)</f>
        <v>0</v>
      </c>
      <c r="AK48" s="4">
        <f>_xll.Interp2dTab(-1,0,'Internal Flash'!$B$121:$N$121,'Internal Flash'!$A$122:$A$136,'Internal Flash'!$B$122:$N$136,'Post Injection'!AK$29,'Post Injection'!$U48)*_xll.Interp2dTab(-1,0,'Internal Flash'!$B$140:$H$140,'Internal Flash'!$A$141:$A$154,'Internal Flash'!$B$141:$H$154,'Variables &amp; Axis Check'!$B$12,'Variables &amp; Axis Check'!$B$13)</f>
        <v>0</v>
      </c>
      <c r="AL48" s="4">
        <f>_xll.Interp2dTab(-1,0,'Internal Flash'!$B$121:$N$121,'Internal Flash'!$A$122:$A$136,'Internal Flash'!$B$122:$N$136,'Post Injection'!AL$29,'Post Injection'!$U48)*_xll.Interp2dTab(-1,0,'Internal Flash'!$B$140:$H$140,'Internal Flash'!$A$141:$A$154,'Internal Flash'!$B$141:$H$154,'Variables &amp; Axis Check'!$B$12,'Variables &amp; Axis Check'!$B$13)</f>
        <v>0</v>
      </c>
      <c r="AM48" s="12">
        <f t="shared" si="13"/>
        <v>0</v>
      </c>
    </row>
    <row r="49" spans="1:39" x14ac:dyDescent="0.3">
      <c r="A49" s="3">
        <f>'CSP5'!$A$188</f>
        <v>3500</v>
      </c>
      <c r="B49" s="12">
        <f t="shared" si="10"/>
        <v>0</v>
      </c>
      <c r="C49" s="4">
        <f>C24-'CSP5'!C109</f>
        <v>0</v>
      </c>
      <c r="D49" s="4">
        <f>D24-'CSP5'!D109</f>
        <v>0</v>
      </c>
      <c r="E49" s="4">
        <f>E24-'CSP5'!E109</f>
        <v>0</v>
      </c>
      <c r="F49" s="4">
        <f>F24-'CSP5'!F109</f>
        <v>0</v>
      </c>
      <c r="G49" s="4">
        <f>G24-'CSP5'!G109</f>
        <v>0</v>
      </c>
      <c r="H49" s="4">
        <f>H24-'CSP5'!H109</f>
        <v>0</v>
      </c>
      <c r="I49" s="4">
        <f>I24-'CSP5'!I109</f>
        <v>0</v>
      </c>
      <c r="J49" s="4">
        <f>J24-'CSP5'!J109</f>
        <v>0</v>
      </c>
      <c r="K49" s="4">
        <f>K24-'CSP5'!K109</f>
        <v>0</v>
      </c>
      <c r="L49" s="4">
        <f>L24-'CSP5'!L109</f>
        <v>0</v>
      </c>
      <c r="M49" s="4">
        <f>M24-'CSP5'!M109</f>
        <v>0</v>
      </c>
      <c r="N49" s="4">
        <f>N24-'CSP5'!N109</f>
        <v>0</v>
      </c>
      <c r="O49" s="4">
        <f>O24-'CSP5'!O109</f>
        <v>0</v>
      </c>
      <c r="P49" s="4">
        <f>P24-'CSP5'!P109</f>
        <v>0</v>
      </c>
      <c r="Q49" s="4">
        <f>Q24-'CSP5'!Q109</f>
        <v>0</v>
      </c>
      <c r="R49" s="4">
        <f>R24-'CSP5'!R109</f>
        <v>0</v>
      </c>
      <c r="S49" s="12">
        <f t="shared" si="11"/>
        <v>0</v>
      </c>
      <c r="U49" s="3">
        <f>'CSP5'!$A$188</f>
        <v>3500</v>
      </c>
      <c r="V49" s="12">
        <f t="shared" si="12"/>
        <v>0</v>
      </c>
      <c r="W49" s="4">
        <f>_xll.Interp2dTab(-1,0,'Internal Flash'!$B$121:$N$121,'Internal Flash'!$A$122:$A$136,'Internal Flash'!$B$122:$N$136,'Post Injection'!W$29,'Post Injection'!$U49)*_xll.Interp2dTab(-1,0,'Internal Flash'!$B$140:$H$140,'Internal Flash'!$A$141:$A$154,'Internal Flash'!$B$141:$H$154,'Variables &amp; Axis Check'!$B$12,'Variables &amp; Axis Check'!$B$13)</f>
        <v>0</v>
      </c>
      <c r="X49" s="4">
        <f>_xll.Interp2dTab(-1,0,'Internal Flash'!$B$121:$N$121,'Internal Flash'!$A$122:$A$136,'Internal Flash'!$B$122:$N$136,'Post Injection'!X$29,'Post Injection'!$U49)*_xll.Interp2dTab(-1,0,'Internal Flash'!$B$140:$H$140,'Internal Flash'!$A$141:$A$154,'Internal Flash'!$B$141:$H$154,'Variables &amp; Axis Check'!$B$12,'Variables &amp; Axis Check'!$B$13)</f>
        <v>0</v>
      </c>
      <c r="Y49" s="4">
        <f>_xll.Interp2dTab(-1,0,'Internal Flash'!$B$121:$N$121,'Internal Flash'!$A$122:$A$136,'Internal Flash'!$B$122:$N$136,'Post Injection'!Y$29,'Post Injection'!$U49)*_xll.Interp2dTab(-1,0,'Internal Flash'!$B$140:$H$140,'Internal Flash'!$A$141:$A$154,'Internal Flash'!$B$141:$H$154,'Variables &amp; Axis Check'!$B$12,'Variables &amp; Axis Check'!$B$13)</f>
        <v>0</v>
      </c>
      <c r="Z49" s="4">
        <f>_xll.Interp2dTab(-1,0,'Internal Flash'!$B$121:$N$121,'Internal Flash'!$A$122:$A$136,'Internal Flash'!$B$122:$N$136,'Post Injection'!Z$29,'Post Injection'!$U49)*_xll.Interp2dTab(-1,0,'Internal Flash'!$B$140:$H$140,'Internal Flash'!$A$141:$A$154,'Internal Flash'!$B$141:$H$154,'Variables &amp; Axis Check'!$B$12,'Variables &amp; Axis Check'!$B$13)</f>
        <v>0</v>
      </c>
      <c r="AA49" s="4">
        <f>_xll.Interp2dTab(-1,0,'Internal Flash'!$B$121:$N$121,'Internal Flash'!$A$122:$A$136,'Internal Flash'!$B$122:$N$136,'Post Injection'!AA$29,'Post Injection'!$U49)*_xll.Interp2dTab(-1,0,'Internal Flash'!$B$140:$H$140,'Internal Flash'!$A$141:$A$154,'Internal Flash'!$B$141:$H$154,'Variables &amp; Axis Check'!$B$12,'Variables &amp; Axis Check'!$B$13)</f>
        <v>0</v>
      </c>
      <c r="AB49" s="4">
        <f>_xll.Interp2dTab(-1,0,'Internal Flash'!$B$121:$N$121,'Internal Flash'!$A$122:$A$136,'Internal Flash'!$B$122:$N$136,'Post Injection'!AB$29,'Post Injection'!$U49)*_xll.Interp2dTab(-1,0,'Internal Flash'!$B$140:$H$140,'Internal Flash'!$A$141:$A$154,'Internal Flash'!$B$141:$H$154,'Variables &amp; Axis Check'!$B$12,'Variables &amp; Axis Check'!$B$13)</f>
        <v>0</v>
      </c>
      <c r="AC49" s="4">
        <f>_xll.Interp2dTab(-1,0,'Internal Flash'!$B$121:$N$121,'Internal Flash'!$A$122:$A$136,'Internal Flash'!$B$122:$N$136,'Post Injection'!AC$29,'Post Injection'!$U49)*_xll.Interp2dTab(-1,0,'Internal Flash'!$B$140:$H$140,'Internal Flash'!$A$141:$A$154,'Internal Flash'!$B$141:$H$154,'Variables &amp; Axis Check'!$B$12,'Variables &amp; Axis Check'!$B$13)</f>
        <v>0</v>
      </c>
      <c r="AD49" s="4">
        <f>_xll.Interp2dTab(-1,0,'Internal Flash'!$B$121:$N$121,'Internal Flash'!$A$122:$A$136,'Internal Flash'!$B$122:$N$136,'Post Injection'!AD$29,'Post Injection'!$U49)*_xll.Interp2dTab(-1,0,'Internal Flash'!$B$140:$H$140,'Internal Flash'!$A$141:$A$154,'Internal Flash'!$B$141:$H$154,'Variables &amp; Axis Check'!$B$12,'Variables &amp; Axis Check'!$B$13)</f>
        <v>0</v>
      </c>
      <c r="AE49" s="4">
        <f>_xll.Interp2dTab(-1,0,'Internal Flash'!$B$121:$N$121,'Internal Flash'!$A$122:$A$136,'Internal Flash'!$B$122:$N$136,'Post Injection'!AE$29,'Post Injection'!$U49)*_xll.Interp2dTab(-1,0,'Internal Flash'!$B$140:$H$140,'Internal Flash'!$A$141:$A$154,'Internal Flash'!$B$141:$H$154,'Variables &amp; Axis Check'!$B$12,'Variables &amp; Axis Check'!$B$13)</f>
        <v>0</v>
      </c>
      <c r="AF49" s="4">
        <f>_xll.Interp2dTab(-1,0,'Internal Flash'!$B$121:$N$121,'Internal Flash'!$A$122:$A$136,'Internal Flash'!$B$122:$N$136,'Post Injection'!AF$29,'Post Injection'!$U49)*_xll.Interp2dTab(-1,0,'Internal Flash'!$B$140:$H$140,'Internal Flash'!$A$141:$A$154,'Internal Flash'!$B$141:$H$154,'Variables &amp; Axis Check'!$B$12,'Variables &amp; Axis Check'!$B$13)</f>
        <v>0</v>
      </c>
      <c r="AG49" s="4">
        <f>_xll.Interp2dTab(-1,0,'Internal Flash'!$B$121:$N$121,'Internal Flash'!$A$122:$A$136,'Internal Flash'!$B$122:$N$136,'Post Injection'!AG$29,'Post Injection'!$U49)*_xll.Interp2dTab(-1,0,'Internal Flash'!$B$140:$H$140,'Internal Flash'!$A$141:$A$154,'Internal Flash'!$B$141:$H$154,'Variables &amp; Axis Check'!$B$12,'Variables &amp; Axis Check'!$B$13)</f>
        <v>0</v>
      </c>
      <c r="AH49" s="4">
        <f>_xll.Interp2dTab(-1,0,'Internal Flash'!$B$121:$N$121,'Internal Flash'!$A$122:$A$136,'Internal Flash'!$B$122:$N$136,'Post Injection'!AH$29,'Post Injection'!$U49)*_xll.Interp2dTab(-1,0,'Internal Flash'!$B$140:$H$140,'Internal Flash'!$A$141:$A$154,'Internal Flash'!$B$141:$H$154,'Variables &amp; Axis Check'!$B$12,'Variables &amp; Axis Check'!$B$13)</f>
        <v>0</v>
      </c>
      <c r="AI49" s="4">
        <f>_xll.Interp2dTab(-1,0,'Internal Flash'!$B$121:$N$121,'Internal Flash'!$A$122:$A$136,'Internal Flash'!$B$122:$N$136,'Post Injection'!AI$29,'Post Injection'!$U49)*_xll.Interp2dTab(-1,0,'Internal Flash'!$B$140:$H$140,'Internal Flash'!$A$141:$A$154,'Internal Flash'!$B$141:$H$154,'Variables &amp; Axis Check'!$B$12,'Variables &amp; Axis Check'!$B$13)</f>
        <v>0</v>
      </c>
      <c r="AJ49" s="4">
        <f>_xll.Interp2dTab(-1,0,'Internal Flash'!$B$121:$N$121,'Internal Flash'!$A$122:$A$136,'Internal Flash'!$B$122:$N$136,'Post Injection'!AJ$29,'Post Injection'!$U49)*_xll.Interp2dTab(-1,0,'Internal Flash'!$B$140:$H$140,'Internal Flash'!$A$141:$A$154,'Internal Flash'!$B$141:$H$154,'Variables &amp; Axis Check'!$B$12,'Variables &amp; Axis Check'!$B$13)</f>
        <v>0</v>
      </c>
      <c r="AK49" s="4">
        <f>_xll.Interp2dTab(-1,0,'Internal Flash'!$B$121:$N$121,'Internal Flash'!$A$122:$A$136,'Internal Flash'!$B$122:$N$136,'Post Injection'!AK$29,'Post Injection'!$U49)*_xll.Interp2dTab(-1,0,'Internal Flash'!$B$140:$H$140,'Internal Flash'!$A$141:$A$154,'Internal Flash'!$B$141:$H$154,'Variables &amp; Axis Check'!$B$12,'Variables &amp; Axis Check'!$B$13)</f>
        <v>0</v>
      </c>
      <c r="AL49" s="4">
        <f>_xll.Interp2dTab(-1,0,'Internal Flash'!$B$121:$N$121,'Internal Flash'!$A$122:$A$136,'Internal Flash'!$B$122:$N$136,'Post Injection'!AL$29,'Post Injection'!$U49)*_xll.Interp2dTab(-1,0,'Internal Flash'!$B$140:$H$140,'Internal Flash'!$A$141:$A$154,'Internal Flash'!$B$141:$H$154,'Variables &amp; Axis Check'!$B$12,'Variables &amp; Axis Check'!$B$13)</f>
        <v>0</v>
      </c>
      <c r="AM49" s="12">
        <f t="shared" si="13"/>
        <v>0</v>
      </c>
    </row>
    <row r="50" spans="1:39" x14ac:dyDescent="0.3">
      <c r="A50" s="9">
        <f>'CSP5'!$A$189</f>
        <v>3501</v>
      </c>
      <c r="B50" s="12">
        <f>B49</f>
        <v>0</v>
      </c>
      <c r="C50" s="12">
        <f t="shared" ref="C50:S50" si="14">C49</f>
        <v>0</v>
      </c>
      <c r="D50" s="12">
        <f t="shared" si="14"/>
        <v>0</v>
      </c>
      <c r="E50" s="12">
        <f t="shared" si="14"/>
        <v>0</v>
      </c>
      <c r="F50" s="12">
        <f t="shared" si="14"/>
        <v>0</v>
      </c>
      <c r="G50" s="12">
        <f t="shared" si="14"/>
        <v>0</v>
      </c>
      <c r="H50" s="12">
        <f t="shared" si="14"/>
        <v>0</v>
      </c>
      <c r="I50" s="12">
        <f t="shared" si="14"/>
        <v>0</v>
      </c>
      <c r="J50" s="12">
        <f t="shared" si="14"/>
        <v>0</v>
      </c>
      <c r="K50" s="12">
        <f t="shared" si="14"/>
        <v>0</v>
      </c>
      <c r="L50" s="12">
        <f t="shared" si="14"/>
        <v>0</v>
      </c>
      <c r="M50" s="12">
        <f t="shared" si="14"/>
        <v>0</v>
      </c>
      <c r="N50" s="12">
        <f t="shared" si="14"/>
        <v>0</v>
      </c>
      <c r="O50" s="12">
        <f t="shared" si="14"/>
        <v>0</v>
      </c>
      <c r="P50" s="12">
        <f t="shared" si="14"/>
        <v>0</v>
      </c>
      <c r="Q50" s="12">
        <f t="shared" si="14"/>
        <v>0</v>
      </c>
      <c r="R50" s="12">
        <f t="shared" si="14"/>
        <v>0</v>
      </c>
      <c r="S50" s="12">
        <f t="shared" si="14"/>
        <v>0</v>
      </c>
      <c r="U50" s="9">
        <f>'CSP5'!$A$189</f>
        <v>3501</v>
      </c>
      <c r="V50" s="12">
        <f>V49</f>
        <v>0</v>
      </c>
      <c r="W50" s="12">
        <f t="shared" ref="W50:AM50" si="15">W49</f>
        <v>0</v>
      </c>
      <c r="X50" s="12">
        <f t="shared" si="15"/>
        <v>0</v>
      </c>
      <c r="Y50" s="12">
        <f t="shared" si="15"/>
        <v>0</v>
      </c>
      <c r="Z50" s="12">
        <f t="shared" si="15"/>
        <v>0</v>
      </c>
      <c r="AA50" s="12">
        <f t="shared" si="15"/>
        <v>0</v>
      </c>
      <c r="AB50" s="12">
        <f t="shared" si="15"/>
        <v>0</v>
      </c>
      <c r="AC50" s="12">
        <f t="shared" si="15"/>
        <v>0</v>
      </c>
      <c r="AD50" s="12">
        <f t="shared" si="15"/>
        <v>0</v>
      </c>
      <c r="AE50" s="12">
        <f t="shared" si="15"/>
        <v>0</v>
      </c>
      <c r="AF50" s="12">
        <f t="shared" si="15"/>
        <v>0</v>
      </c>
      <c r="AG50" s="12">
        <f t="shared" si="15"/>
        <v>0</v>
      </c>
      <c r="AH50" s="12">
        <f t="shared" si="15"/>
        <v>0</v>
      </c>
      <c r="AI50" s="12">
        <f t="shared" si="15"/>
        <v>0</v>
      </c>
      <c r="AJ50" s="12">
        <f t="shared" si="15"/>
        <v>0</v>
      </c>
      <c r="AK50" s="12">
        <f t="shared" si="15"/>
        <v>0</v>
      </c>
      <c r="AL50" s="12">
        <f t="shared" si="15"/>
        <v>0</v>
      </c>
      <c r="AM50" s="12">
        <f t="shared" si="15"/>
        <v>0</v>
      </c>
    </row>
    <row r="51" spans="1:39" x14ac:dyDescent="0.3"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</row>
    <row r="52" spans="1:39" x14ac:dyDescent="0.3">
      <c r="A52" s="13"/>
      <c r="B52" s="35" t="s">
        <v>1152</v>
      </c>
      <c r="C52" s="35"/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U52" s="13"/>
      <c r="V52" s="35" t="s">
        <v>1151</v>
      </c>
      <c r="W52" s="35"/>
      <c r="X52" s="35"/>
      <c r="Y52" s="35"/>
      <c r="Z52" s="35"/>
      <c r="AA52" s="35"/>
      <c r="AB52" s="35"/>
      <c r="AC52" s="35"/>
      <c r="AD52" s="35"/>
      <c r="AE52" s="35"/>
      <c r="AF52" s="35"/>
      <c r="AG52" s="35"/>
      <c r="AH52" s="35"/>
      <c r="AI52" s="35"/>
      <c r="AJ52" s="35"/>
      <c r="AK52" s="35"/>
      <c r="AL52" s="35"/>
      <c r="AM52" s="35"/>
    </row>
    <row r="53" spans="1:39" x14ac:dyDescent="0.3">
      <c r="A53" s="3"/>
      <c r="B53" s="3" t="str">
        <f>'CSP5'!$B$167</f>
        <v>mm3</v>
      </c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U53" s="3"/>
      <c r="V53" s="3" t="str">
        <f>'CSP5'!$B$167</f>
        <v>mm3</v>
      </c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</row>
    <row r="54" spans="1:39" x14ac:dyDescent="0.3">
      <c r="A54" s="3" t="str">
        <f>'CSP5'!$A$168</f>
        <v>RPM</v>
      </c>
      <c r="B54" s="9">
        <f>'CSP5'!$B$168</f>
        <v>-1</v>
      </c>
      <c r="C54" s="3">
        <f>'CSP5'!$C$168</f>
        <v>0</v>
      </c>
      <c r="D54" s="3">
        <f>'CSP5'!$D$168</f>
        <v>10</v>
      </c>
      <c r="E54" s="3">
        <f>'CSP5'!$E$168</f>
        <v>20</v>
      </c>
      <c r="F54" s="3">
        <f>'CSP5'!$F$168</f>
        <v>30</v>
      </c>
      <c r="G54" s="3">
        <f>'CSP5'!$G$168</f>
        <v>45</v>
      </c>
      <c r="H54" s="3">
        <f>'CSP5'!$H$168</f>
        <v>55</v>
      </c>
      <c r="I54" s="3">
        <f>'CSP5'!$I$168</f>
        <v>65</v>
      </c>
      <c r="J54" s="3">
        <f>'CSP5'!$J$168</f>
        <v>75</v>
      </c>
      <c r="K54" s="3">
        <f>'CSP5'!$K$168</f>
        <v>85</v>
      </c>
      <c r="L54" s="3">
        <f>'CSP5'!$L$168</f>
        <v>95</v>
      </c>
      <c r="M54" s="3">
        <f>'CSP5'!$M$168</f>
        <v>110</v>
      </c>
      <c r="N54" s="3">
        <f>'CSP5'!$N$168</f>
        <v>120</v>
      </c>
      <c r="O54" s="3">
        <f>'CSP5'!$O$168</f>
        <v>125</v>
      </c>
      <c r="P54" s="3">
        <f>'CSP5'!$P$168</f>
        <v>130</v>
      </c>
      <c r="Q54" s="3">
        <f>'CSP5'!$Q$168</f>
        <v>135</v>
      </c>
      <c r="R54" s="3">
        <f>'CSP5'!$R$168</f>
        <v>140</v>
      </c>
      <c r="S54" s="9">
        <f>'CSP5'!$S$168</f>
        <v>141</v>
      </c>
      <c r="U54" s="3" t="str">
        <f>'CSP5'!$A$168</f>
        <v>RPM</v>
      </c>
      <c r="V54" s="9">
        <f>'CSP5'!$B$168</f>
        <v>-1</v>
      </c>
      <c r="W54" s="3">
        <f>'CSP5'!$C$168</f>
        <v>0</v>
      </c>
      <c r="X54" s="3">
        <f>'CSP5'!$D$168</f>
        <v>10</v>
      </c>
      <c r="Y54" s="3">
        <f>'CSP5'!$E$168</f>
        <v>20</v>
      </c>
      <c r="Z54" s="3">
        <f>'CSP5'!$F$168</f>
        <v>30</v>
      </c>
      <c r="AA54" s="3">
        <f>'CSP5'!$G$168</f>
        <v>45</v>
      </c>
      <c r="AB54" s="3">
        <f>'CSP5'!$H$168</f>
        <v>55</v>
      </c>
      <c r="AC54" s="3">
        <f>'CSP5'!$I$168</f>
        <v>65</v>
      </c>
      <c r="AD54" s="3">
        <f>'CSP5'!$J$168</f>
        <v>75</v>
      </c>
      <c r="AE54" s="3">
        <f>'CSP5'!$K$168</f>
        <v>85</v>
      </c>
      <c r="AF54" s="3">
        <f>'CSP5'!$L$168</f>
        <v>95</v>
      </c>
      <c r="AG54" s="3">
        <f>'CSP5'!$M$168</f>
        <v>110</v>
      </c>
      <c r="AH54" s="3">
        <f>'CSP5'!$N$168</f>
        <v>120</v>
      </c>
      <c r="AI54" s="3">
        <f>'CSP5'!$O$168</f>
        <v>125</v>
      </c>
      <c r="AJ54" s="3">
        <f>'CSP5'!$P$168</f>
        <v>130</v>
      </c>
      <c r="AK54" s="3">
        <f>'CSP5'!$Q$168</f>
        <v>135</v>
      </c>
      <c r="AL54" s="3">
        <f>'CSP5'!$R$168</f>
        <v>140</v>
      </c>
      <c r="AM54" s="9">
        <f>'CSP5'!$S$168</f>
        <v>141</v>
      </c>
    </row>
    <row r="55" spans="1:39" x14ac:dyDescent="0.3">
      <c r="A55" s="9">
        <f>'CSP5'!$A$169</f>
        <v>619</v>
      </c>
      <c r="B55" s="12">
        <f>B56</f>
        <v>0</v>
      </c>
      <c r="C55" s="12">
        <f t="shared" ref="C55:S55" si="16">C56</f>
        <v>0</v>
      </c>
      <c r="D55" s="12">
        <f t="shared" si="16"/>
        <v>0</v>
      </c>
      <c r="E55" s="12">
        <f t="shared" si="16"/>
        <v>0</v>
      </c>
      <c r="F55" s="12">
        <f t="shared" si="16"/>
        <v>0</v>
      </c>
      <c r="G55" s="12">
        <f t="shared" si="16"/>
        <v>0</v>
      </c>
      <c r="H55" s="12">
        <f t="shared" si="16"/>
        <v>0</v>
      </c>
      <c r="I55" s="12">
        <f t="shared" si="16"/>
        <v>0</v>
      </c>
      <c r="J55" s="12">
        <f t="shared" si="16"/>
        <v>0</v>
      </c>
      <c r="K55" s="12">
        <f t="shared" si="16"/>
        <v>0</v>
      </c>
      <c r="L55" s="12">
        <f t="shared" si="16"/>
        <v>0</v>
      </c>
      <c r="M55" s="12">
        <f t="shared" si="16"/>
        <v>0</v>
      </c>
      <c r="N55" s="12">
        <f t="shared" si="16"/>
        <v>0</v>
      </c>
      <c r="O55" s="12">
        <f t="shared" si="16"/>
        <v>0</v>
      </c>
      <c r="P55" s="12">
        <f t="shared" si="16"/>
        <v>0</v>
      </c>
      <c r="Q55" s="12">
        <f t="shared" si="16"/>
        <v>0</v>
      </c>
      <c r="R55" s="12">
        <f t="shared" si="16"/>
        <v>0</v>
      </c>
      <c r="S55" s="12">
        <f t="shared" si="16"/>
        <v>0</v>
      </c>
      <c r="U55" s="9">
        <f>'CSP5'!$A$169</f>
        <v>619</v>
      </c>
      <c r="V55" s="12">
        <f>V56</f>
        <v>0</v>
      </c>
      <c r="W55" s="12">
        <f t="shared" ref="W55:AM55" si="17">W56</f>
        <v>0</v>
      </c>
      <c r="X55" s="12">
        <f t="shared" si="17"/>
        <v>0</v>
      </c>
      <c r="Y55" s="12">
        <f t="shared" si="17"/>
        <v>0</v>
      </c>
      <c r="Z55" s="12">
        <f t="shared" si="17"/>
        <v>0</v>
      </c>
      <c r="AA55" s="12">
        <f t="shared" si="17"/>
        <v>0</v>
      </c>
      <c r="AB55" s="12">
        <f t="shared" si="17"/>
        <v>0</v>
      </c>
      <c r="AC55" s="12">
        <f t="shared" si="17"/>
        <v>0</v>
      </c>
      <c r="AD55" s="12">
        <f t="shared" si="17"/>
        <v>0</v>
      </c>
      <c r="AE55" s="12">
        <f t="shared" si="17"/>
        <v>0</v>
      </c>
      <c r="AF55" s="12">
        <f t="shared" si="17"/>
        <v>0</v>
      </c>
      <c r="AG55" s="12">
        <f t="shared" si="17"/>
        <v>0</v>
      </c>
      <c r="AH55" s="12">
        <f t="shared" si="17"/>
        <v>0</v>
      </c>
      <c r="AI55" s="12">
        <f t="shared" si="17"/>
        <v>0</v>
      </c>
      <c r="AJ55" s="12">
        <f t="shared" si="17"/>
        <v>0</v>
      </c>
      <c r="AK55" s="12">
        <f t="shared" si="17"/>
        <v>0</v>
      </c>
      <c r="AL55" s="12">
        <f t="shared" si="17"/>
        <v>0</v>
      </c>
      <c r="AM55" s="12">
        <f t="shared" si="17"/>
        <v>0</v>
      </c>
    </row>
    <row r="56" spans="1:39" x14ac:dyDescent="0.3">
      <c r="A56" s="3">
        <f>'CSP5'!$A$170</f>
        <v>620</v>
      </c>
      <c r="B56" s="12">
        <f>C56</f>
        <v>0</v>
      </c>
      <c r="C56" s="4">
        <f>_xll.Interp2dTab(-1,0,'Internal Flash'!$B$196:$L$196,'Internal Flash'!$A$197:$A$209,'Internal Flash'!$B$197:$L$209,'Fuel Pressure Calc'!C6,C6)</f>
        <v>0</v>
      </c>
      <c r="D56" s="4">
        <f>_xll.Interp2dTab(-1,0,'Internal Flash'!$B$196:$L$196,'Internal Flash'!$A$197:$A$209,'Internal Flash'!$B$197:$L$209,'Fuel Pressure Calc'!D6,D6)</f>
        <v>0</v>
      </c>
      <c r="E56" s="4">
        <f>_xll.Interp2dTab(-1,0,'Internal Flash'!$B$196:$L$196,'Internal Flash'!$A$197:$A$209,'Internal Flash'!$B$197:$L$209,'Fuel Pressure Calc'!E6,E6)</f>
        <v>0</v>
      </c>
      <c r="F56" s="4">
        <f>_xll.Interp2dTab(-1,0,'Internal Flash'!$B$196:$L$196,'Internal Flash'!$A$197:$A$209,'Internal Flash'!$B$197:$L$209,'Fuel Pressure Calc'!F6,F6)</f>
        <v>0</v>
      </c>
      <c r="G56" s="4">
        <f>_xll.Interp2dTab(-1,0,'Internal Flash'!$B$196:$L$196,'Internal Flash'!$A$197:$A$209,'Internal Flash'!$B$197:$L$209,'Fuel Pressure Calc'!G6,G6)</f>
        <v>0</v>
      </c>
      <c r="H56" s="4">
        <f>_xll.Interp2dTab(-1,0,'Internal Flash'!$B$196:$L$196,'Internal Flash'!$A$197:$A$209,'Internal Flash'!$B$197:$L$209,'Fuel Pressure Calc'!H6,H6)</f>
        <v>0</v>
      </c>
      <c r="I56" s="4">
        <f>_xll.Interp2dTab(-1,0,'Internal Flash'!$B$196:$L$196,'Internal Flash'!$A$197:$A$209,'Internal Flash'!$B$197:$L$209,'Fuel Pressure Calc'!I6,I6)</f>
        <v>0</v>
      </c>
      <c r="J56" s="4">
        <f>_xll.Interp2dTab(-1,0,'Internal Flash'!$B$196:$L$196,'Internal Flash'!$A$197:$A$209,'Internal Flash'!$B$197:$L$209,'Fuel Pressure Calc'!J6,J6)</f>
        <v>0</v>
      </c>
      <c r="K56" s="4">
        <f>_xll.Interp2dTab(-1,0,'Internal Flash'!$B$196:$L$196,'Internal Flash'!$A$197:$A$209,'Internal Flash'!$B$197:$L$209,'Fuel Pressure Calc'!K6,K6)</f>
        <v>0</v>
      </c>
      <c r="L56" s="4">
        <f>_xll.Interp2dTab(-1,0,'Internal Flash'!$B$196:$L$196,'Internal Flash'!$A$197:$A$209,'Internal Flash'!$B$197:$L$209,'Fuel Pressure Calc'!L6,L6)</f>
        <v>0</v>
      </c>
      <c r="M56" s="4">
        <f>_xll.Interp2dTab(-1,0,'Internal Flash'!$B$196:$L$196,'Internal Flash'!$A$197:$A$209,'Internal Flash'!$B$197:$L$209,'Fuel Pressure Calc'!M6,M6)</f>
        <v>0</v>
      </c>
      <c r="N56" s="4">
        <f>_xll.Interp2dTab(-1,0,'Internal Flash'!$B$196:$L$196,'Internal Flash'!$A$197:$A$209,'Internal Flash'!$B$197:$L$209,'Fuel Pressure Calc'!N6,N6)</f>
        <v>0</v>
      </c>
      <c r="O56" s="4">
        <f>_xll.Interp2dTab(-1,0,'Internal Flash'!$B$196:$L$196,'Internal Flash'!$A$197:$A$209,'Internal Flash'!$B$197:$L$209,'Fuel Pressure Calc'!O6,O6)</f>
        <v>0</v>
      </c>
      <c r="P56" s="4">
        <f>_xll.Interp2dTab(-1,0,'Internal Flash'!$B$196:$L$196,'Internal Flash'!$A$197:$A$209,'Internal Flash'!$B$197:$L$209,'Fuel Pressure Calc'!P6,P6)</f>
        <v>0</v>
      </c>
      <c r="Q56" s="4">
        <f>_xll.Interp2dTab(-1,0,'Internal Flash'!$B$196:$L$196,'Internal Flash'!$A$197:$A$209,'Internal Flash'!$B$197:$L$209,'Fuel Pressure Calc'!Q6,Q6)</f>
        <v>0</v>
      </c>
      <c r="R56" s="4">
        <f>_xll.Interp2dTab(-1,0,'Internal Flash'!$B$196:$L$196,'Internal Flash'!$A$197:$A$209,'Internal Flash'!$B$197:$L$209,'Fuel Pressure Calc'!R6,R6)</f>
        <v>0</v>
      </c>
      <c r="S56" s="12">
        <f>R56</f>
        <v>0</v>
      </c>
      <c r="U56" s="3">
        <f>'CSP5'!$A$170</f>
        <v>620</v>
      </c>
      <c r="V56" s="12">
        <f>W56</f>
        <v>0</v>
      </c>
      <c r="W56" s="4">
        <f>_xll.Interp2dTab(-1,0,'Internal Flash'!$B$158:$N$158,'Internal Flash'!$A$159:$A$173,'Internal Flash'!$B$159:$N$173,'Post Injection'!W$54,'Post Injection'!$U56)*_xll.Interp2dTab(-1,0,'Internal Flash'!$B$177:$N$177,'Internal Flash'!$A$178:$A$192,'Internal Flash'!$B$178:$N$192,'Variables &amp; Axis Check'!$B$2+'Variables &amp; Axis Check'!$B$12,'Post Injection'!$U56)</f>
        <v>0</v>
      </c>
      <c r="X56" s="4">
        <f>_xll.Interp2dTab(-1,0,'Internal Flash'!$B$158:$N$158,'Internal Flash'!$A$159:$A$173,'Internal Flash'!$B$159:$N$173,'Post Injection'!X$54,'Post Injection'!$U56)*_xll.Interp2dTab(-1,0,'Internal Flash'!$B$177:$N$177,'Internal Flash'!$A$178:$A$192,'Internal Flash'!$B$178:$N$192,'Variables &amp; Axis Check'!$B$2+'Variables &amp; Axis Check'!$B$12,'Post Injection'!$U56)</f>
        <v>0</v>
      </c>
      <c r="Y56" s="4">
        <f>_xll.Interp2dTab(-1,0,'Internal Flash'!$B$158:$N$158,'Internal Flash'!$A$159:$A$173,'Internal Flash'!$B$159:$N$173,'Post Injection'!Y$54,'Post Injection'!$U56)*_xll.Interp2dTab(-1,0,'Internal Flash'!$B$177:$N$177,'Internal Flash'!$A$178:$A$192,'Internal Flash'!$B$178:$N$192,'Variables &amp; Axis Check'!$B$2+'Variables &amp; Axis Check'!$B$12,'Post Injection'!$U56)</f>
        <v>0</v>
      </c>
      <c r="Z56" s="4">
        <f>_xll.Interp2dTab(-1,0,'Internal Flash'!$B$158:$N$158,'Internal Flash'!$A$159:$A$173,'Internal Flash'!$B$159:$N$173,'Post Injection'!Z$54,'Post Injection'!$U56)*_xll.Interp2dTab(-1,0,'Internal Flash'!$B$177:$N$177,'Internal Flash'!$A$178:$A$192,'Internal Flash'!$B$178:$N$192,'Variables &amp; Axis Check'!$B$2+'Variables &amp; Axis Check'!$B$12,'Post Injection'!$U56)</f>
        <v>0</v>
      </c>
      <c r="AA56" s="4">
        <f>_xll.Interp2dTab(-1,0,'Internal Flash'!$B$158:$N$158,'Internal Flash'!$A$159:$A$173,'Internal Flash'!$B$159:$N$173,'Post Injection'!AA$54,'Post Injection'!$U56)*_xll.Interp2dTab(-1,0,'Internal Flash'!$B$177:$N$177,'Internal Flash'!$A$178:$A$192,'Internal Flash'!$B$178:$N$192,'Variables &amp; Axis Check'!$B$2+'Variables &amp; Axis Check'!$B$12,'Post Injection'!$U56)</f>
        <v>0</v>
      </c>
      <c r="AB56" s="4">
        <f>_xll.Interp2dTab(-1,0,'Internal Flash'!$B$158:$N$158,'Internal Flash'!$A$159:$A$173,'Internal Flash'!$B$159:$N$173,'Post Injection'!AB$54,'Post Injection'!$U56)*_xll.Interp2dTab(-1,0,'Internal Flash'!$B$177:$N$177,'Internal Flash'!$A$178:$A$192,'Internal Flash'!$B$178:$N$192,'Variables &amp; Axis Check'!$B$2+'Variables &amp; Axis Check'!$B$12,'Post Injection'!$U56)</f>
        <v>0</v>
      </c>
      <c r="AC56" s="4">
        <f>_xll.Interp2dTab(-1,0,'Internal Flash'!$B$158:$N$158,'Internal Flash'!$A$159:$A$173,'Internal Flash'!$B$159:$N$173,'Post Injection'!AC$54,'Post Injection'!$U56)*_xll.Interp2dTab(-1,0,'Internal Flash'!$B$177:$N$177,'Internal Flash'!$A$178:$A$192,'Internal Flash'!$B$178:$N$192,'Variables &amp; Axis Check'!$B$2+'Variables &amp; Axis Check'!$B$12,'Post Injection'!$U56)</f>
        <v>0</v>
      </c>
      <c r="AD56" s="4">
        <f>_xll.Interp2dTab(-1,0,'Internal Flash'!$B$158:$N$158,'Internal Flash'!$A$159:$A$173,'Internal Flash'!$B$159:$N$173,'Post Injection'!AD$54,'Post Injection'!$U56)*_xll.Interp2dTab(-1,0,'Internal Flash'!$B$177:$N$177,'Internal Flash'!$A$178:$A$192,'Internal Flash'!$B$178:$N$192,'Variables &amp; Axis Check'!$B$2+'Variables &amp; Axis Check'!$B$12,'Post Injection'!$U56)</f>
        <v>0</v>
      </c>
      <c r="AE56" s="4">
        <f>_xll.Interp2dTab(-1,0,'Internal Flash'!$B$158:$N$158,'Internal Flash'!$A$159:$A$173,'Internal Flash'!$B$159:$N$173,'Post Injection'!AE$54,'Post Injection'!$U56)*_xll.Interp2dTab(-1,0,'Internal Flash'!$B$177:$N$177,'Internal Flash'!$A$178:$A$192,'Internal Flash'!$B$178:$N$192,'Variables &amp; Axis Check'!$B$2+'Variables &amp; Axis Check'!$B$12,'Post Injection'!$U56)</f>
        <v>0</v>
      </c>
      <c r="AF56" s="4">
        <f>_xll.Interp2dTab(-1,0,'Internal Flash'!$B$158:$N$158,'Internal Flash'!$A$159:$A$173,'Internal Flash'!$B$159:$N$173,'Post Injection'!AF$54,'Post Injection'!$U56)*_xll.Interp2dTab(-1,0,'Internal Flash'!$B$177:$N$177,'Internal Flash'!$A$178:$A$192,'Internal Flash'!$B$178:$N$192,'Variables &amp; Axis Check'!$B$2+'Variables &amp; Axis Check'!$B$12,'Post Injection'!$U56)</f>
        <v>0</v>
      </c>
      <c r="AG56" s="4">
        <f>_xll.Interp2dTab(-1,0,'Internal Flash'!$B$158:$N$158,'Internal Flash'!$A$159:$A$173,'Internal Flash'!$B$159:$N$173,'Post Injection'!AG$54,'Post Injection'!$U56)*_xll.Interp2dTab(-1,0,'Internal Flash'!$B$177:$N$177,'Internal Flash'!$A$178:$A$192,'Internal Flash'!$B$178:$N$192,'Variables &amp; Axis Check'!$B$2+'Variables &amp; Axis Check'!$B$12,'Post Injection'!$U56)</f>
        <v>0</v>
      </c>
      <c r="AH56" s="4">
        <f>_xll.Interp2dTab(-1,0,'Internal Flash'!$B$158:$N$158,'Internal Flash'!$A$159:$A$173,'Internal Flash'!$B$159:$N$173,'Post Injection'!AH$54,'Post Injection'!$U56)*_xll.Interp2dTab(-1,0,'Internal Flash'!$B$177:$N$177,'Internal Flash'!$A$178:$A$192,'Internal Flash'!$B$178:$N$192,'Variables &amp; Axis Check'!$B$2+'Variables &amp; Axis Check'!$B$12,'Post Injection'!$U56)</f>
        <v>0</v>
      </c>
      <c r="AI56" s="4">
        <f>_xll.Interp2dTab(-1,0,'Internal Flash'!$B$158:$N$158,'Internal Flash'!$A$159:$A$173,'Internal Flash'!$B$159:$N$173,'Post Injection'!AI$54,'Post Injection'!$U56)*_xll.Interp2dTab(-1,0,'Internal Flash'!$B$177:$N$177,'Internal Flash'!$A$178:$A$192,'Internal Flash'!$B$178:$N$192,'Variables &amp; Axis Check'!$B$2+'Variables &amp; Axis Check'!$B$12,'Post Injection'!$U56)</f>
        <v>0</v>
      </c>
      <c r="AJ56" s="4">
        <f>_xll.Interp2dTab(-1,0,'Internal Flash'!$B$158:$N$158,'Internal Flash'!$A$159:$A$173,'Internal Flash'!$B$159:$N$173,'Post Injection'!AJ$54,'Post Injection'!$U56)*_xll.Interp2dTab(-1,0,'Internal Flash'!$B$177:$N$177,'Internal Flash'!$A$178:$A$192,'Internal Flash'!$B$178:$N$192,'Variables &amp; Axis Check'!$B$2+'Variables &amp; Axis Check'!$B$12,'Post Injection'!$U56)</f>
        <v>0</v>
      </c>
      <c r="AK56" s="4">
        <f>_xll.Interp2dTab(-1,0,'Internal Flash'!$B$158:$N$158,'Internal Flash'!$A$159:$A$173,'Internal Flash'!$B$159:$N$173,'Post Injection'!AK$54,'Post Injection'!$U56)*_xll.Interp2dTab(-1,0,'Internal Flash'!$B$177:$N$177,'Internal Flash'!$A$178:$A$192,'Internal Flash'!$B$178:$N$192,'Variables &amp; Axis Check'!$B$2+'Variables &amp; Axis Check'!$B$12,'Post Injection'!$U56)</f>
        <v>0</v>
      </c>
      <c r="AL56" s="4">
        <f>_xll.Interp2dTab(-1,0,'Internal Flash'!$B$158:$N$158,'Internal Flash'!$A$159:$A$173,'Internal Flash'!$B$159:$N$173,'Post Injection'!AL$54,'Post Injection'!$U56)*_xll.Interp2dTab(-1,0,'Internal Flash'!$B$177:$N$177,'Internal Flash'!$A$178:$A$192,'Internal Flash'!$B$178:$N$192,'Variables &amp; Axis Check'!$B$2+'Variables &amp; Axis Check'!$B$12,'Post Injection'!$U56)</f>
        <v>0</v>
      </c>
      <c r="AM56" s="12">
        <f>AL56</f>
        <v>0</v>
      </c>
    </row>
    <row r="57" spans="1:39" x14ac:dyDescent="0.3">
      <c r="A57" s="3">
        <f>'CSP5'!$A$171</f>
        <v>650</v>
      </c>
      <c r="B57" s="12">
        <f t="shared" ref="B57:B74" si="18">C57</f>
        <v>0</v>
      </c>
      <c r="C57" s="4">
        <f>_xll.Interp2dTab(-1,0,'Internal Flash'!$B$196:$L$196,'Internal Flash'!$A$197:$A$209,'Internal Flash'!$B$197:$L$209,'Fuel Pressure Calc'!C7,C7)</f>
        <v>0</v>
      </c>
      <c r="D57" s="4">
        <f>_xll.Interp2dTab(-1,0,'Internal Flash'!$B$196:$L$196,'Internal Flash'!$A$197:$A$209,'Internal Flash'!$B$197:$L$209,'Fuel Pressure Calc'!D7,D7)</f>
        <v>0</v>
      </c>
      <c r="E57" s="4">
        <f>_xll.Interp2dTab(-1,0,'Internal Flash'!$B$196:$L$196,'Internal Flash'!$A$197:$A$209,'Internal Flash'!$B$197:$L$209,'Fuel Pressure Calc'!E7,E7)</f>
        <v>0</v>
      </c>
      <c r="F57" s="4">
        <f>_xll.Interp2dTab(-1,0,'Internal Flash'!$B$196:$L$196,'Internal Flash'!$A$197:$A$209,'Internal Flash'!$B$197:$L$209,'Fuel Pressure Calc'!F7,F7)</f>
        <v>0</v>
      </c>
      <c r="G57" s="4">
        <f>_xll.Interp2dTab(-1,0,'Internal Flash'!$B$196:$L$196,'Internal Flash'!$A$197:$A$209,'Internal Flash'!$B$197:$L$209,'Fuel Pressure Calc'!G7,G7)</f>
        <v>0</v>
      </c>
      <c r="H57" s="4">
        <f>_xll.Interp2dTab(-1,0,'Internal Flash'!$B$196:$L$196,'Internal Flash'!$A$197:$A$209,'Internal Flash'!$B$197:$L$209,'Fuel Pressure Calc'!H7,H7)</f>
        <v>0</v>
      </c>
      <c r="I57" s="4">
        <f>_xll.Interp2dTab(-1,0,'Internal Flash'!$B$196:$L$196,'Internal Flash'!$A$197:$A$209,'Internal Flash'!$B$197:$L$209,'Fuel Pressure Calc'!I7,I7)</f>
        <v>0</v>
      </c>
      <c r="J57" s="4">
        <f>_xll.Interp2dTab(-1,0,'Internal Flash'!$B$196:$L$196,'Internal Flash'!$A$197:$A$209,'Internal Flash'!$B$197:$L$209,'Fuel Pressure Calc'!J7,J7)</f>
        <v>0</v>
      </c>
      <c r="K57" s="4">
        <f>_xll.Interp2dTab(-1,0,'Internal Flash'!$B$196:$L$196,'Internal Flash'!$A$197:$A$209,'Internal Flash'!$B$197:$L$209,'Fuel Pressure Calc'!K7,K7)</f>
        <v>0</v>
      </c>
      <c r="L57" s="4">
        <f>_xll.Interp2dTab(-1,0,'Internal Flash'!$B$196:$L$196,'Internal Flash'!$A$197:$A$209,'Internal Flash'!$B$197:$L$209,'Fuel Pressure Calc'!L7,L7)</f>
        <v>0</v>
      </c>
      <c r="M57" s="4">
        <f>_xll.Interp2dTab(-1,0,'Internal Flash'!$B$196:$L$196,'Internal Flash'!$A$197:$A$209,'Internal Flash'!$B$197:$L$209,'Fuel Pressure Calc'!M7,M7)</f>
        <v>0</v>
      </c>
      <c r="N57" s="4">
        <f>_xll.Interp2dTab(-1,0,'Internal Flash'!$B$196:$L$196,'Internal Flash'!$A$197:$A$209,'Internal Flash'!$B$197:$L$209,'Fuel Pressure Calc'!N7,N7)</f>
        <v>0</v>
      </c>
      <c r="O57" s="4">
        <f>_xll.Interp2dTab(-1,0,'Internal Flash'!$B$196:$L$196,'Internal Flash'!$A$197:$A$209,'Internal Flash'!$B$197:$L$209,'Fuel Pressure Calc'!O7,O7)</f>
        <v>0</v>
      </c>
      <c r="P57" s="4">
        <f>_xll.Interp2dTab(-1,0,'Internal Flash'!$B$196:$L$196,'Internal Flash'!$A$197:$A$209,'Internal Flash'!$B$197:$L$209,'Fuel Pressure Calc'!P7,P7)</f>
        <v>0</v>
      </c>
      <c r="Q57" s="4">
        <f>_xll.Interp2dTab(-1,0,'Internal Flash'!$B$196:$L$196,'Internal Flash'!$A$197:$A$209,'Internal Flash'!$B$197:$L$209,'Fuel Pressure Calc'!Q7,Q7)</f>
        <v>0</v>
      </c>
      <c r="R57" s="4">
        <f>_xll.Interp2dTab(-1,0,'Internal Flash'!$B$196:$L$196,'Internal Flash'!$A$197:$A$209,'Internal Flash'!$B$197:$L$209,'Fuel Pressure Calc'!R7,R7)</f>
        <v>0</v>
      </c>
      <c r="S57" s="12">
        <f t="shared" ref="S57:S74" si="19">R57</f>
        <v>0</v>
      </c>
      <c r="U57" s="3">
        <f>'CSP5'!$A$171</f>
        <v>650</v>
      </c>
      <c r="V57" s="12">
        <f t="shared" ref="V57:V74" si="20">W57</f>
        <v>0</v>
      </c>
      <c r="W57" s="4">
        <f>_xll.Interp2dTab(-1,0,'Internal Flash'!$B$158:$N$158,'Internal Flash'!$A$159:$A$173,'Internal Flash'!$B$159:$N$173,'Post Injection'!W$54,'Post Injection'!$U57)*_xll.Interp2dTab(-1,0,'Internal Flash'!$B$177:$N$177,'Internal Flash'!$A$178:$A$192,'Internal Flash'!$B$178:$N$192,'Variables &amp; Axis Check'!$B$2+'Variables &amp; Axis Check'!$B$12,'Post Injection'!$U57)</f>
        <v>0</v>
      </c>
      <c r="X57" s="4">
        <f>_xll.Interp2dTab(-1,0,'Internal Flash'!$B$158:$N$158,'Internal Flash'!$A$159:$A$173,'Internal Flash'!$B$159:$N$173,'Post Injection'!X$54,'Post Injection'!$U57)*_xll.Interp2dTab(-1,0,'Internal Flash'!$B$177:$N$177,'Internal Flash'!$A$178:$A$192,'Internal Flash'!$B$178:$N$192,'Variables &amp; Axis Check'!$B$2+'Variables &amp; Axis Check'!$B$12,'Post Injection'!$U57)</f>
        <v>0</v>
      </c>
      <c r="Y57" s="4">
        <f>_xll.Interp2dTab(-1,0,'Internal Flash'!$B$158:$N$158,'Internal Flash'!$A$159:$A$173,'Internal Flash'!$B$159:$N$173,'Post Injection'!Y$54,'Post Injection'!$U57)*_xll.Interp2dTab(-1,0,'Internal Flash'!$B$177:$N$177,'Internal Flash'!$A$178:$A$192,'Internal Flash'!$B$178:$N$192,'Variables &amp; Axis Check'!$B$2+'Variables &amp; Axis Check'!$B$12,'Post Injection'!$U57)</f>
        <v>0</v>
      </c>
      <c r="Z57" s="4">
        <f>_xll.Interp2dTab(-1,0,'Internal Flash'!$B$158:$N$158,'Internal Flash'!$A$159:$A$173,'Internal Flash'!$B$159:$N$173,'Post Injection'!Z$54,'Post Injection'!$U57)*_xll.Interp2dTab(-1,0,'Internal Flash'!$B$177:$N$177,'Internal Flash'!$A$178:$A$192,'Internal Flash'!$B$178:$N$192,'Variables &amp; Axis Check'!$B$2+'Variables &amp; Axis Check'!$B$12,'Post Injection'!$U57)</f>
        <v>0</v>
      </c>
      <c r="AA57" s="4">
        <f>_xll.Interp2dTab(-1,0,'Internal Flash'!$B$158:$N$158,'Internal Flash'!$A$159:$A$173,'Internal Flash'!$B$159:$N$173,'Post Injection'!AA$54,'Post Injection'!$U57)*_xll.Interp2dTab(-1,0,'Internal Flash'!$B$177:$N$177,'Internal Flash'!$A$178:$A$192,'Internal Flash'!$B$178:$N$192,'Variables &amp; Axis Check'!$B$2+'Variables &amp; Axis Check'!$B$12,'Post Injection'!$U57)</f>
        <v>0</v>
      </c>
      <c r="AB57" s="4">
        <f>_xll.Interp2dTab(-1,0,'Internal Flash'!$B$158:$N$158,'Internal Flash'!$A$159:$A$173,'Internal Flash'!$B$159:$N$173,'Post Injection'!AB$54,'Post Injection'!$U57)*_xll.Interp2dTab(-1,0,'Internal Flash'!$B$177:$N$177,'Internal Flash'!$A$178:$A$192,'Internal Flash'!$B$178:$N$192,'Variables &amp; Axis Check'!$B$2+'Variables &amp; Axis Check'!$B$12,'Post Injection'!$U57)</f>
        <v>0</v>
      </c>
      <c r="AC57" s="4">
        <f>_xll.Interp2dTab(-1,0,'Internal Flash'!$B$158:$N$158,'Internal Flash'!$A$159:$A$173,'Internal Flash'!$B$159:$N$173,'Post Injection'!AC$54,'Post Injection'!$U57)*_xll.Interp2dTab(-1,0,'Internal Flash'!$B$177:$N$177,'Internal Flash'!$A$178:$A$192,'Internal Flash'!$B$178:$N$192,'Variables &amp; Axis Check'!$B$2+'Variables &amp; Axis Check'!$B$12,'Post Injection'!$U57)</f>
        <v>0</v>
      </c>
      <c r="AD57" s="4">
        <f>_xll.Interp2dTab(-1,0,'Internal Flash'!$B$158:$N$158,'Internal Flash'!$A$159:$A$173,'Internal Flash'!$B$159:$N$173,'Post Injection'!AD$54,'Post Injection'!$U57)*_xll.Interp2dTab(-1,0,'Internal Flash'!$B$177:$N$177,'Internal Flash'!$A$178:$A$192,'Internal Flash'!$B$178:$N$192,'Variables &amp; Axis Check'!$B$2+'Variables &amp; Axis Check'!$B$12,'Post Injection'!$U57)</f>
        <v>0</v>
      </c>
      <c r="AE57" s="4">
        <f>_xll.Interp2dTab(-1,0,'Internal Flash'!$B$158:$N$158,'Internal Flash'!$A$159:$A$173,'Internal Flash'!$B$159:$N$173,'Post Injection'!AE$54,'Post Injection'!$U57)*_xll.Interp2dTab(-1,0,'Internal Flash'!$B$177:$N$177,'Internal Flash'!$A$178:$A$192,'Internal Flash'!$B$178:$N$192,'Variables &amp; Axis Check'!$B$2+'Variables &amp; Axis Check'!$B$12,'Post Injection'!$U57)</f>
        <v>0</v>
      </c>
      <c r="AF57" s="4">
        <f>_xll.Interp2dTab(-1,0,'Internal Flash'!$B$158:$N$158,'Internal Flash'!$A$159:$A$173,'Internal Flash'!$B$159:$N$173,'Post Injection'!AF$54,'Post Injection'!$U57)*_xll.Interp2dTab(-1,0,'Internal Flash'!$B$177:$N$177,'Internal Flash'!$A$178:$A$192,'Internal Flash'!$B$178:$N$192,'Variables &amp; Axis Check'!$B$2+'Variables &amp; Axis Check'!$B$12,'Post Injection'!$U57)</f>
        <v>0</v>
      </c>
      <c r="AG57" s="4">
        <f>_xll.Interp2dTab(-1,0,'Internal Flash'!$B$158:$N$158,'Internal Flash'!$A$159:$A$173,'Internal Flash'!$B$159:$N$173,'Post Injection'!AG$54,'Post Injection'!$U57)*_xll.Interp2dTab(-1,0,'Internal Flash'!$B$177:$N$177,'Internal Flash'!$A$178:$A$192,'Internal Flash'!$B$178:$N$192,'Variables &amp; Axis Check'!$B$2+'Variables &amp; Axis Check'!$B$12,'Post Injection'!$U57)</f>
        <v>0</v>
      </c>
      <c r="AH57" s="4">
        <f>_xll.Interp2dTab(-1,0,'Internal Flash'!$B$158:$N$158,'Internal Flash'!$A$159:$A$173,'Internal Flash'!$B$159:$N$173,'Post Injection'!AH$54,'Post Injection'!$U57)*_xll.Interp2dTab(-1,0,'Internal Flash'!$B$177:$N$177,'Internal Flash'!$A$178:$A$192,'Internal Flash'!$B$178:$N$192,'Variables &amp; Axis Check'!$B$2+'Variables &amp; Axis Check'!$B$12,'Post Injection'!$U57)</f>
        <v>0</v>
      </c>
      <c r="AI57" s="4">
        <f>_xll.Interp2dTab(-1,0,'Internal Flash'!$B$158:$N$158,'Internal Flash'!$A$159:$A$173,'Internal Flash'!$B$159:$N$173,'Post Injection'!AI$54,'Post Injection'!$U57)*_xll.Interp2dTab(-1,0,'Internal Flash'!$B$177:$N$177,'Internal Flash'!$A$178:$A$192,'Internal Flash'!$B$178:$N$192,'Variables &amp; Axis Check'!$B$2+'Variables &amp; Axis Check'!$B$12,'Post Injection'!$U57)</f>
        <v>0</v>
      </c>
      <c r="AJ57" s="4">
        <f>_xll.Interp2dTab(-1,0,'Internal Flash'!$B$158:$N$158,'Internal Flash'!$A$159:$A$173,'Internal Flash'!$B$159:$N$173,'Post Injection'!AJ$54,'Post Injection'!$U57)*_xll.Interp2dTab(-1,0,'Internal Flash'!$B$177:$N$177,'Internal Flash'!$A$178:$A$192,'Internal Flash'!$B$178:$N$192,'Variables &amp; Axis Check'!$B$2+'Variables &amp; Axis Check'!$B$12,'Post Injection'!$U57)</f>
        <v>0</v>
      </c>
      <c r="AK57" s="4">
        <f>_xll.Interp2dTab(-1,0,'Internal Flash'!$B$158:$N$158,'Internal Flash'!$A$159:$A$173,'Internal Flash'!$B$159:$N$173,'Post Injection'!AK$54,'Post Injection'!$U57)*_xll.Interp2dTab(-1,0,'Internal Flash'!$B$177:$N$177,'Internal Flash'!$A$178:$A$192,'Internal Flash'!$B$178:$N$192,'Variables &amp; Axis Check'!$B$2+'Variables &amp; Axis Check'!$B$12,'Post Injection'!$U57)</f>
        <v>0</v>
      </c>
      <c r="AL57" s="4">
        <f>_xll.Interp2dTab(-1,0,'Internal Flash'!$B$158:$N$158,'Internal Flash'!$A$159:$A$173,'Internal Flash'!$B$159:$N$173,'Post Injection'!AL$54,'Post Injection'!$U57)*_xll.Interp2dTab(-1,0,'Internal Flash'!$B$177:$N$177,'Internal Flash'!$A$178:$A$192,'Internal Flash'!$B$178:$N$192,'Variables &amp; Axis Check'!$B$2+'Variables &amp; Axis Check'!$B$12,'Post Injection'!$U57)</f>
        <v>0</v>
      </c>
      <c r="AM57" s="12">
        <f t="shared" ref="AM57:AM74" si="21">AL57</f>
        <v>0</v>
      </c>
    </row>
    <row r="58" spans="1:39" x14ac:dyDescent="0.3">
      <c r="A58" s="3">
        <f>'CSP5'!$A$172</f>
        <v>800</v>
      </c>
      <c r="B58" s="12">
        <f t="shared" si="18"/>
        <v>0</v>
      </c>
      <c r="C58" s="4">
        <f>_xll.Interp2dTab(-1,0,'Internal Flash'!$B$196:$L$196,'Internal Flash'!$A$197:$A$209,'Internal Flash'!$B$197:$L$209,'Fuel Pressure Calc'!C8,C8)</f>
        <v>0</v>
      </c>
      <c r="D58" s="4">
        <f>_xll.Interp2dTab(-1,0,'Internal Flash'!$B$196:$L$196,'Internal Flash'!$A$197:$A$209,'Internal Flash'!$B$197:$L$209,'Fuel Pressure Calc'!D8,D8)</f>
        <v>0</v>
      </c>
      <c r="E58" s="4">
        <f>_xll.Interp2dTab(-1,0,'Internal Flash'!$B$196:$L$196,'Internal Flash'!$A$197:$A$209,'Internal Flash'!$B$197:$L$209,'Fuel Pressure Calc'!E8,E8)</f>
        <v>0</v>
      </c>
      <c r="F58" s="4">
        <f>_xll.Interp2dTab(-1,0,'Internal Flash'!$B$196:$L$196,'Internal Flash'!$A$197:$A$209,'Internal Flash'!$B$197:$L$209,'Fuel Pressure Calc'!F8,F8)</f>
        <v>0</v>
      </c>
      <c r="G58" s="4">
        <f>_xll.Interp2dTab(-1,0,'Internal Flash'!$B$196:$L$196,'Internal Flash'!$A$197:$A$209,'Internal Flash'!$B$197:$L$209,'Fuel Pressure Calc'!G8,G8)</f>
        <v>0</v>
      </c>
      <c r="H58" s="4">
        <f>_xll.Interp2dTab(-1,0,'Internal Flash'!$B$196:$L$196,'Internal Flash'!$A$197:$A$209,'Internal Flash'!$B$197:$L$209,'Fuel Pressure Calc'!H8,H8)</f>
        <v>0</v>
      </c>
      <c r="I58" s="4">
        <f>_xll.Interp2dTab(-1,0,'Internal Flash'!$B$196:$L$196,'Internal Flash'!$A$197:$A$209,'Internal Flash'!$B$197:$L$209,'Fuel Pressure Calc'!I8,I8)</f>
        <v>0</v>
      </c>
      <c r="J58" s="4">
        <f>_xll.Interp2dTab(-1,0,'Internal Flash'!$B$196:$L$196,'Internal Flash'!$A$197:$A$209,'Internal Flash'!$B$197:$L$209,'Fuel Pressure Calc'!J8,J8)</f>
        <v>0</v>
      </c>
      <c r="K58" s="4">
        <f>_xll.Interp2dTab(-1,0,'Internal Flash'!$B$196:$L$196,'Internal Flash'!$A$197:$A$209,'Internal Flash'!$B$197:$L$209,'Fuel Pressure Calc'!K8,K8)</f>
        <v>0</v>
      </c>
      <c r="L58" s="4">
        <f>_xll.Interp2dTab(-1,0,'Internal Flash'!$B$196:$L$196,'Internal Flash'!$A$197:$A$209,'Internal Flash'!$B$197:$L$209,'Fuel Pressure Calc'!L8,L8)</f>
        <v>0</v>
      </c>
      <c r="M58" s="4">
        <f>_xll.Interp2dTab(-1,0,'Internal Flash'!$B$196:$L$196,'Internal Flash'!$A$197:$A$209,'Internal Flash'!$B$197:$L$209,'Fuel Pressure Calc'!M8,M8)</f>
        <v>0</v>
      </c>
      <c r="N58" s="4">
        <f>_xll.Interp2dTab(-1,0,'Internal Flash'!$B$196:$L$196,'Internal Flash'!$A$197:$A$209,'Internal Flash'!$B$197:$L$209,'Fuel Pressure Calc'!N8,N8)</f>
        <v>0</v>
      </c>
      <c r="O58" s="4">
        <f>_xll.Interp2dTab(-1,0,'Internal Flash'!$B$196:$L$196,'Internal Flash'!$A$197:$A$209,'Internal Flash'!$B$197:$L$209,'Fuel Pressure Calc'!O8,O8)</f>
        <v>0</v>
      </c>
      <c r="P58" s="4">
        <f>_xll.Interp2dTab(-1,0,'Internal Flash'!$B$196:$L$196,'Internal Flash'!$A$197:$A$209,'Internal Flash'!$B$197:$L$209,'Fuel Pressure Calc'!P8,P8)</f>
        <v>0</v>
      </c>
      <c r="Q58" s="4">
        <f>_xll.Interp2dTab(-1,0,'Internal Flash'!$B$196:$L$196,'Internal Flash'!$A$197:$A$209,'Internal Flash'!$B$197:$L$209,'Fuel Pressure Calc'!Q8,Q8)</f>
        <v>0</v>
      </c>
      <c r="R58" s="4">
        <f>_xll.Interp2dTab(-1,0,'Internal Flash'!$B$196:$L$196,'Internal Flash'!$A$197:$A$209,'Internal Flash'!$B$197:$L$209,'Fuel Pressure Calc'!R8,R8)</f>
        <v>0</v>
      </c>
      <c r="S58" s="12">
        <f t="shared" si="19"/>
        <v>0</v>
      </c>
      <c r="U58" s="3">
        <f>'CSP5'!$A$172</f>
        <v>800</v>
      </c>
      <c r="V58" s="12">
        <f t="shared" si="20"/>
        <v>0</v>
      </c>
      <c r="W58" s="4">
        <f>_xll.Interp2dTab(-1,0,'Internal Flash'!$B$158:$N$158,'Internal Flash'!$A$159:$A$173,'Internal Flash'!$B$159:$N$173,'Post Injection'!W$54,'Post Injection'!$U58)*_xll.Interp2dTab(-1,0,'Internal Flash'!$B$177:$N$177,'Internal Flash'!$A$178:$A$192,'Internal Flash'!$B$178:$N$192,'Variables &amp; Axis Check'!$B$2+'Variables &amp; Axis Check'!$B$12,'Post Injection'!$U58)</f>
        <v>0</v>
      </c>
      <c r="X58" s="4">
        <f>_xll.Interp2dTab(-1,0,'Internal Flash'!$B$158:$N$158,'Internal Flash'!$A$159:$A$173,'Internal Flash'!$B$159:$N$173,'Post Injection'!X$54,'Post Injection'!$U58)*_xll.Interp2dTab(-1,0,'Internal Flash'!$B$177:$N$177,'Internal Flash'!$A$178:$A$192,'Internal Flash'!$B$178:$N$192,'Variables &amp; Axis Check'!$B$2+'Variables &amp; Axis Check'!$B$12,'Post Injection'!$U58)</f>
        <v>0</v>
      </c>
      <c r="Y58" s="4">
        <f>_xll.Interp2dTab(-1,0,'Internal Flash'!$B$158:$N$158,'Internal Flash'!$A$159:$A$173,'Internal Flash'!$B$159:$N$173,'Post Injection'!Y$54,'Post Injection'!$U58)*_xll.Interp2dTab(-1,0,'Internal Flash'!$B$177:$N$177,'Internal Flash'!$A$178:$A$192,'Internal Flash'!$B$178:$N$192,'Variables &amp; Axis Check'!$B$2+'Variables &amp; Axis Check'!$B$12,'Post Injection'!$U58)</f>
        <v>0</v>
      </c>
      <c r="Z58" s="4">
        <f>_xll.Interp2dTab(-1,0,'Internal Flash'!$B$158:$N$158,'Internal Flash'!$A$159:$A$173,'Internal Flash'!$B$159:$N$173,'Post Injection'!Z$54,'Post Injection'!$U58)*_xll.Interp2dTab(-1,0,'Internal Flash'!$B$177:$N$177,'Internal Flash'!$A$178:$A$192,'Internal Flash'!$B$178:$N$192,'Variables &amp; Axis Check'!$B$2+'Variables &amp; Axis Check'!$B$12,'Post Injection'!$U58)</f>
        <v>0</v>
      </c>
      <c r="AA58" s="4">
        <f>_xll.Interp2dTab(-1,0,'Internal Flash'!$B$158:$N$158,'Internal Flash'!$A$159:$A$173,'Internal Flash'!$B$159:$N$173,'Post Injection'!AA$54,'Post Injection'!$U58)*_xll.Interp2dTab(-1,0,'Internal Flash'!$B$177:$N$177,'Internal Flash'!$A$178:$A$192,'Internal Flash'!$B$178:$N$192,'Variables &amp; Axis Check'!$B$2+'Variables &amp; Axis Check'!$B$12,'Post Injection'!$U58)</f>
        <v>0</v>
      </c>
      <c r="AB58" s="4">
        <f>_xll.Interp2dTab(-1,0,'Internal Flash'!$B$158:$N$158,'Internal Flash'!$A$159:$A$173,'Internal Flash'!$B$159:$N$173,'Post Injection'!AB$54,'Post Injection'!$U58)*_xll.Interp2dTab(-1,0,'Internal Flash'!$B$177:$N$177,'Internal Flash'!$A$178:$A$192,'Internal Flash'!$B$178:$N$192,'Variables &amp; Axis Check'!$B$2+'Variables &amp; Axis Check'!$B$12,'Post Injection'!$U58)</f>
        <v>0</v>
      </c>
      <c r="AC58" s="4">
        <f>_xll.Interp2dTab(-1,0,'Internal Flash'!$B$158:$N$158,'Internal Flash'!$A$159:$A$173,'Internal Flash'!$B$159:$N$173,'Post Injection'!AC$54,'Post Injection'!$U58)*_xll.Interp2dTab(-1,0,'Internal Flash'!$B$177:$N$177,'Internal Flash'!$A$178:$A$192,'Internal Flash'!$B$178:$N$192,'Variables &amp; Axis Check'!$B$2+'Variables &amp; Axis Check'!$B$12,'Post Injection'!$U58)</f>
        <v>0</v>
      </c>
      <c r="AD58" s="4">
        <f>_xll.Interp2dTab(-1,0,'Internal Flash'!$B$158:$N$158,'Internal Flash'!$A$159:$A$173,'Internal Flash'!$B$159:$N$173,'Post Injection'!AD$54,'Post Injection'!$U58)*_xll.Interp2dTab(-1,0,'Internal Flash'!$B$177:$N$177,'Internal Flash'!$A$178:$A$192,'Internal Flash'!$B$178:$N$192,'Variables &amp; Axis Check'!$B$2+'Variables &amp; Axis Check'!$B$12,'Post Injection'!$U58)</f>
        <v>0</v>
      </c>
      <c r="AE58" s="4">
        <f>_xll.Interp2dTab(-1,0,'Internal Flash'!$B$158:$N$158,'Internal Flash'!$A$159:$A$173,'Internal Flash'!$B$159:$N$173,'Post Injection'!AE$54,'Post Injection'!$U58)*_xll.Interp2dTab(-1,0,'Internal Flash'!$B$177:$N$177,'Internal Flash'!$A$178:$A$192,'Internal Flash'!$B$178:$N$192,'Variables &amp; Axis Check'!$B$2+'Variables &amp; Axis Check'!$B$12,'Post Injection'!$U58)</f>
        <v>0</v>
      </c>
      <c r="AF58" s="4">
        <f>_xll.Interp2dTab(-1,0,'Internal Flash'!$B$158:$N$158,'Internal Flash'!$A$159:$A$173,'Internal Flash'!$B$159:$N$173,'Post Injection'!AF$54,'Post Injection'!$U58)*_xll.Interp2dTab(-1,0,'Internal Flash'!$B$177:$N$177,'Internal Flash'!$A$178:$A$192,'Internal Flash'!$B$178:$N$192,'Variables &amp; Axis Check'!$B$2+'Variables &amp; Axis Check'!$B$12,'Post Injection'!$U58)</f>
        <v>0</v>
      </c>
      <c r="AG58" s="4">
        <f>_xll.Interp2dTab(-1,0,'Internal Flash'!$B$158:$N$158,'Internal Flash'!$A$159:$A$173,'Internal Flash'!$B$159:$N$173,'Post Injection'!AG$54,'Post Injection'!$U58)*_xll.Interp2dTab(-1,0,'Internal Flash'!$B$177:$N$177,'Internal Flash'!$A$178:$A$192,'Internal Flash'!$B$178:$N$192,'Variables &amp; Axis Check'!$B$2+'Variables &amp; Axis Check'!$B$12,'Post Injection'!$U58)</f>
        <v>0</v>
      </c>
      <c r="AH58" s="4">
        <f>_xll.Interp2dTab(-1,0,'Internal Flash'!$B$158:$N$158,'Internal Flash'!$A$159:$A$173,'Internal Flash'!$B$159:$N$173,'Post Injection'!AH$54,'Post Injection'!$U58)*_xll.Interp2dTab(-1,0,'Internal Flash'!$B$177:$N$177,'Internal Flash'!$A$178:$A$192,'Internal Flash'!$B$178:$N$192,'Variables &amp; Axis Check'!$B$2+'Variables &amp; Axis Check'!$B$12,'Post Injection'!$U58)</f>
        <v>0</v>
      </c>
      <c r="AI58" s="4">
        <f>_xll.Interp2dTab(-1,0,'Internal Flash'!$B$158:$N$158,'Internal Flash'!$A$159:$A$173,'Internal Flash'!$B$159:$N$173,'Post Injection'!AI$54,'Post Injection'!$U58)*_xll.Interp2dTab(-1,0,'Internal Flash'!$B$177:$N$177,'Internal Flash'!$A$178:$A$192,'Internal Flash'!$B$178:$N$192,'Variables &amp; Axis Check'!$B$2+'Variables &amp; Axis Check'!$B$12,'Post Injection'!$U58)</f>
        <v>0</v>
      </c>
      <c r="AJ58" s="4">
        <f>_xll.Interp2dTab(-1,0,'Internal Flash'!$B$158:$N$158,'Internal Flash'!$A$159:$A$173,'Internal Flash'!$B$159:$N$173,'Post Injection'!AJ$54,'Post Injection'!$U58)*_xll.Interp2dTab(-1,0,'Internal Flash'!$B$177:$N$177,'Internal Flash'!$A$178:$A$192,'Internal Flash'!$B$178:$N$192,'Variables &amp; Axis Check'!$B$2+'Variables &amp; Axis Check'!$B$12,'Post Injection'!$U58)</f>
        <v>0</v>
      </c>
      <c r="AK58" s="4">
        <f>_xll.Interp2dTab(-1,0,'Internal Flash'!$B$158:$N$158,'Internal Flash'!$A$159:$A$173,'Internal Flash'!$B$159:$N$173,'Post Injection'!AK$54,'Post Injection'!$U58)*_xll.Interp2dTab(-1,0,'Internal Flash'!$B$177:$N$177,'Internal Flash'!$A$178:$A$192,'Internal Flash'!$B$178:$N$192,'Variables &amp; Axis Check'!$B$2+'Variables &amp; Axis Check'!$B$12,'Post Injection'!$U58)</f>
        <v>0</v>
      </c>
      <c r="AL58" s="4">
        <f>_xll.Interp2dTab(-1,0,'Internal Flash'!$B$158:$N$158,'Internal Flash'!$A$159:$A$173,'Internal Flash'!$B$159:$N$173,'Post Injection'!AL$54,'Post Injection'!$U58)*_xll.Interp2dTab(-1,0,'Internal Flash'!$B$177:$N$177,'Internal Flash'!$A$178:$A$192,'Internal Flash'!$B$178:$N$192,'Variables &amp; Axis Check'!$B$2+'Variables &amp; Axis Check'!$B$12,'Post Injection'!$U58)</f>
        <v>0</v>
      </c>
      <c r="AM58" s="12">
        <f t="shared" si="21"/>
        <v>0</v>
      </c>
    </row>
    <row r="59" spans="1:39" x14ac:dyDescent="0.3">
      <c r="A59" s="3">
        <f>'CSP5'!$A$173</f>
        <v>1000</v>
      </c>
      <c r="B59" s="12">
        <f t="shared" si="18"/>
        <v>0</v>
      </c>
      <c r="C59" s="4">
        <f>_xll.Interp2dTab(-1,0,'Internal Flash'!$B$196:$L$196,'Internal Flash'!$A$197:$A$209,'Internal Flash'!$B$197:$L$209,'Fuel Pressure Calc'!C9,C9)</f>
        <v>0</v>
      </c>
      <c r="D59" s="4">
        <f>_xll.Interp2dTab(-1,0,'Internal Flash'!$B$196:$L$196,'Internal Flash'!$A$197:$A$209,'Internal Flash'!$B$197:$L$209,'Fuel Pressure Calc'!D9,D9)</f>
        <v>182.088912481888</v>
      </c>
      <c r="E59" s="4">
        <f>_xll.Interp2dTab(-1,0,'Internal Flash'!$B$196:$L$196,'Internal Flash'!$A$197:$A$209,'Internal Flash'!$B$197:$L$209,'Fuel Pressure Calc'!E9,E9)</f>
        <v>206.45129619034242</v>
      </c>
      <c r="F59" s="4">
        <f>_xll.Interp2dTab(-1,0,'Internal Flash'!$B$196:$L$196,'Internal Flash'!$A$197:$A$209,'Internal Flash'!$B$197:$L$209,'Fuel Pressure Calc'!F9,F9)</f>
        <v>193.0525666650816</v>
      </c>
      <c r="G59" s="4">
        <f>_xll.Interp2dTab(-1,0,'Internal Flash'!$B$196:$L$196,'Internal Flash'!$A$197:$A$209,'Internal Flash'!$B$197:$L$209,'Fuel Pressure Calc'!G9,G9)</f>
        <v>175.4730305586304</v>
      </c>
      <c r="H59" s="4">
        <f>_xll.Interp2dTab(-1,0,'Internal Flash'!$B$196:$L$196,'Internal Flash'!$A$197:$A$209,'Internal Flash'!$B$197:$L$209,'Fuel Pressure Calc'!H9,H9)</f>
        <v>0</v>
      </c>
      <c r="I59" s="4">
        <f>_xll.Interp2dTab(-1,0,'Internal Flash'!$B$196:$L$196,'Internal Flash'!$A$197:$A$209,'Internal Flash'!$B$197:$L$209,'Fuel Pressure Calc'!I9,I9)</f>
        <v>0</v>
      </c>
      <c r="J59" s="4">
        <f>_xll.Interp2dTab(-1,0,'Internal Flash'!$B$196:$L$196,'Internal Flash'!$A$197:$A$209,'Internal Flash'!$B$197:$L$209,'Fuel Pressure Calc'!J9,J9)</f>
        <v>0</v>
      </c>
      <c r="K59" s="4">
        <f>_xll.Interp2dTab(-1,0,'Internal Flash'!$B$196:$L$196,'Internal Flash'!$A$197:$A$209,'Internal Flash'!$B$197:$L$209,'Fuel Pressure Calc'!K9,K9)</f>
        <v>0</v>
      </c>
      <c r="L59" s="4">
        <f>_xll.Interp2dTab(-1,0,'Internal Flash'!$B$196:$L$196,'Internal Flash'!$A$197:$A$209,'Internal Flash'!$B$197:$L$209,'Fuel Pressure Calc'!L9,L9)</f>
        <v>0</v>
      </c>
      <c r="M59" s="4">
        <f>_xll.Interp2dTab(-1,0,'Internal Flash'!$B$196:$L$196,'Internal Flash'!$A$197:$A$209,'Internal Flash'!$B$197:$L$209,'Fuel Pressure Calc'!M9,M9)</f>
        <v>0</v>
      </c>
      <c r="N59" s="4">
        <f>_xll.Interp2dTab(-1,0,'Internal Flash'!$B$196:$L$196,'Internal Flash'!$A$197:$A$209,'Internal Flash'!$B$197:$L$209,'Fuel Pressure Calc'!N9,N9)</f>
        <v>0</v>
      </c>
      <c r="O59" s="4">
        <f>_xll.Interp2dTab(-1,0,'Internal Flash'!$B$196:$L$196,'Internal Flash'!$A$197:$A$209,'Internal Flash'!$B$197:$L$209,'Fuel Pressure Calc'!O9,O9)</f>
        <v>0</v>
      </c>
      <c r="P59" s="4">
        <f>_xll.Interp2dTab(-1,0,'Internal Flash'!$B$196:$L$196,'Internal Flash'!$A$197:$A$209,'Internal Flash'!$B$197:$L$209,'Fuel Pressure Calc'!P9,P9)</f>
        <v>0</v>
      </c>
      <c r="Q59" s="4">
        <f>_xll.Interp2dTab(-1,0,'Internal Flash'!$B$196:$L$196,'Internal Flash'!$A$197:$A$209,'Internal Flash'!$B$197:$L$209,'Fuel Pressure Calc'!Q9,Q9)</f>
        <v>0</v>
      </c>
      <c r="R59" s="4">
        <f>_xll.Interp2dTab(-1,0,'Internal Flash'!$B$196:$L$196,'Internal Flash'!$A$197:$A$209,'Internal Flash'!$B$197:$L$209,'Fuel Pressure Calc'!R9,R9)</f>
        <v>0</v>
      </c>
      <c r="S59" s="12">
        <f t="shared" si="19"/>
        <v>0</v>
      </c>
      <c r="U59" s="3">
        <f>'CSP5'!$A$173</f>
        <v>1000</v>
      </c>
      <c r="V59" s="12">
        <f t="shared" si="20"/>
        <v>0</v>
      </c>
      <c r="W59" s="4">
        <f>_xll.Interp2dTab(-1,0,'Internal Flash'!$B$158:$N$158,'Internal Flash'!$A$159:$A$173,'Internal Flash'!$B$159:$N$173,'Post Injection'!W$54,'Post Injection'!$U59)*_xll.Interp2dTab(-1,0,'Internal Flash'!$B$177:$N$177,'Internal Flash'!$A$178:$A$192,'Internal Flash'!$B$178:$N$192,'Variables &amp; Axis Check'!$B$2+'Variables &amp; Axis Check'!$B$12,'Post Injection'!$U59)</f>
        <v>0</v>
      </c>
      <c r="X59" s="4">
        <f>_xll.Interp2dTab(-1,0,'Internal Flash'!$B$158:$N$158,'Internal Flash'!$A$159:$A$173,'Internal Flash'!$B$159:$N$173,'Post Injection'!X$54,'Post Injection'!$U59)*_xll.Interp2dTab(-1,0,'Internal Flash'!$B$177:$N$177,'Internal Flash'!$A$178:$A$192,'Internal Flash'!$B$178:$N$192,'Variables &amp; Axis Check'!$B$2+'Variables &amp; Axis Check'!$B$12,'Post Injection'!$U59)</f>
        <v>0</v>
      </c>
      <c r="Y59" s="4">
        <f>_xll.Interp2dTab(-1,0,'Internal Flash'!$B$158:$N$158,'Internal Flash'!$A$159:$A$173,'Internal Flash'!$B$159:$N$173,'Post Injection'!Y$54,'Post Injection'!$U59)*_xll.Interp2dTab(-1,0,'Internal Flash'!$B$177:$N$177,'Internal Flash'!$A$178:$A$192,'Internal Flash'!$B$178:$N$192,'Variables &amp; Axis Check'!$B$2+'Variables &amp; Axis Check'!$B$12,'Post Injection'!$U59)</f>
        <v>0</v>
      </c>
      <c r="Z59" s="4">
        <f>_xll.Interp2dTab(-1,0,'Internal Flash'!$B$158:$N$158,'Internal Flash'!$A$159:$A$173,'Internal Flash'!$B$159:$N$173,'Post Injection'!Z$54,'Post Injection'!$U59)*_xll.Interp2dTab(-1,0,'Internal Flash'!$B$177:$N$177,'Internal Flash'!$A$178:$A$192,'Internal Flash'!$B$178:$N$192,'Variables &amp; Axis Check'!$B$2+'Variables &amp; Axis Check'!$B$12,'Post Injection'!$U59)</f>
        <v>0</v>
      </c>
      <c r="AA59" s="4">
        <f>_xll.Interp2dTab(-1,0,'Internal Flash'!$B$158:$N$158,'Internal Flash'!$A$159:$A$173,'Internal Flash'!$B$159:$N$173,'Post Injection'!AA$54,'Post Injection'!$U59)*_xll.Interp2dTab(-1,0,'Internal Flash'!$B$177:$N$177,'Internal Flash'!$A$178:$A$192,'Internal Flash'!$B$178:$N$192,'Variables &amp; Axis Check'!$B$2+'Variables &amp; Axis Check'!$B$12,'Post Injection'!$U59)</f>
        <v>0</v>
      </c>
      <c r="AB59" s="4">
        <f>_xll.Interp2dTab(-1,0,'Internal Flash'!$B$158:$N$158,'Internal Flash'!$A$159:$A$173,'Internal Flash'!$B$159:$N$173,'Post Injection'!AB$54,'Post Injection'!$U59)*_xll.Interp2dTab(-1,0,'Internal Flash'!$B$177:$N$177,'Internal Flash'!$A$178:$A$192,'Internal Flash'!$B$178:$N$192,'Variables &amp; Axis Check'!$B$2+'Variables &amp; Axis Check'!$B$12,'Post Injection'!$U59)</f>
        <v>0</v>
      </c>
      <c r="AC59" s="4">
        <f>_xll.Interp2dTab(-1,0,'Internal Flash'!$B$158:$N$158,'Internal Flash'!$A$159:$A$173,'Internal Flash'!$B$159:$N$173,'Post Injection'!AC$54,'Post Injection'!$U59)*_xll.Interp2dTab(-1,0,'Internal Flash'!$B$177:$N$177,'Internal Flash'!$A$178:$A$192,'Internal Flash'!$B$178:$N$192,'Variables &amp; Axis Check'!$B$2+'Variables &amp; Axis Check'!$B$12,'Post Injection'!$U59)</f>
        <v>0</v>
      </c>
      <c r="AD59" s="4">
        <f>_xll.Interp2dTab(-1,0,'Internal Flash'!$B$158:$N$158,'Internal Flash'!$A$159:$A$173,'Internal Flash'!$B$159:$N$173,'Post Injection'!AD$54,'Post Injection'!$U59)*_xll.Interp2dTab(-1,0,'Internal Flash'!$B$177:$N$177,'Internal Flash'!$A$178:$A$192,'Internal Flash'!$B$178:$N$192,'Variables &amp; Axis Check'!$B$2+'Variables &amp; Axis Check'!$B$12,'Post Injection'!$U59)</f>
        <v>0</v>
      </c>
      <c r="AE59" s="4">
        <f>_xll.Interp2dTab(-1,0,'Internal Flash'!$B$158:$N$158,'Internal Flash'!$A$159:$A$173,'Internal Flash'!$B$159:$N$173,'Post Injection'!AE$54,'Post Injection'!$U59)*_xll.Interp2dTab(-1,0,'Internal Flash'!$B$177:$N$177,'Internal Flash'!$A$178:$A$192,'Internal Flash'!$B$178:$N$192,'Variables &amp; Axis Check'!$B$2+'Variables &amp; Axis Check'!$B$12,'Post Injection'!$U59)</f>
        <v>0</v>
      </c>
      <c r="AF59" s="4">
        <f>_xll.Interp2dTab(-1,0,'Internal Flash'!$B$158:$N$158,'Internal Flash'!$A$159:$A$173,'Internal Flash'!$B$159:$N$173,'Post Injection'!AF$54,'Post Injection'!$U59)*_xll.Interp2dTab(-1,0,'Internal Flash'!$B$177:$N$177,'Internal Flash'!$A$178:$A$192,'Internal Flash'!$B$178:$N$192,'Variables &amp; Axis Check'!$B$2+'Variables &amp; Axis Check'!$B$12,'Post Injection'!$U59)</f>
        <v>0</v>
      </c>
      <c r="AG59" s="4">
        <f>_xll.Interp2dTab(-1,0,'Internal Flash'!$B$158:$N$158,'Internal Flash'!$A$159:$A$173,'Internal Flash'!$B$159:$N$173,'Post Injection'!AG$54,'Post Injection'!$U59)*_xll.Interp2dTab(-1,0,'Internal Flash'!$B$177:$N$177,'Internal Flash'!$A$178:$A$192,'Internal Flash'!$B$178:$N$192,'Variables &amp; Axis Check'!$B$2+'Variables &amp; Axis Check'!$B$12,'Post Injection'!$U59)</f>
        <v>0</v>
      </c>
      <c r="AH59" s="4">
        <f>_xll.Interp2dTab(-1,0,'Internal Flash'!$B$158:$N$158,'Internal Flash'!$A$159:$A$173,'Internal Flash'!$B$159:$N$173,'Post Injection'!AH$54,'Post Injection'!$U59)*_xll.Interp2dTab(-1,0,'Internal Flash'!$B$177:$N$177,'Internal Flash'!$A$178:$A$192,'Internal Flash'!$B$178:$N$192,'Variables &amp; Axis Check'!$B$2+'Variables &amp; Axis Check'!$B$12,'Post Injection'!$U59)</f>
        <v>0</v>
      </c>
      <c r="AI59" s="4">
        <f>_xll.Interp2dTab(-1,0,'Internal Flash'!$B$158:$N$158,'Internal Flash'!$A$159:$A$173,'Internal Flash'!$B$159:$N$173,'Post Injection'!AI$54,'Post Injection'!$U59)*_xll.Interp2dTab(-1,0,'Internal Flash'!$B$177:$N$177,'Internal Flash'!$A$178:$A$192,'Internal Flash'!$B$178:$N$192,'Variables &amp; Axis Check'!$B$2+'Variables &amp; Axis Check'!$B$12,'Post Injection'!$U59)</f>
        <v>0</v>
      </c>
      <c r="AJ59" s="4">
        <f>_xll.Interp2dTab(-1,0,'Internal Flash'!$B$158:$N$158,'Internal Flash'!$A$159:$A$173,'Internal Flash'!$B$159:$N$173,'Post Injection'!AJ$54,'Post Injection'!$U59)*_xll.Interp2dTab(-1,0,'Internal Flash'!$B$177:$N$177,'Internal Flash'!$A$178:$A$192,'Internal Flash'!$B$178:$N$192,'Variables &amp; Axis Check'!$B$2+'Variables &amp; Axis Check'!$B$12,'Post Injection'!$U59)</f>
        <v>0</v>
      </c>
      <c r="AK59" s="4">
        <f>_xll.Interp2dTab(-1,0,'Internal Flash'!$B$158:$N$158,'Internal Flash'!$A$159:$A$173,'Internal Flash'!$B$159:$N$173,'Post Injection'!AK$54,'Post Injection'!$U59)*_xll.Interp2dTab(-1,0,'Internal Flash'!$B$177:$N$177,'Internal Flash'!$A$178:$A$192,'Internal Flash'!$B$178:$N$192,'Variables &amp; Axis Check'!$B$2+'Variables &amp; Axis Check'!$B$12,'Post Injection'!$U59)</f>
        <v>0</v>
      </c>
      <c r="AL59" s="4">
        <f>_xll.Interp2dTab(-1,0,'Internal Flash'!$B$158:$N$158,'Internal Flash'!$A$159:$A$173,'Internal Flash'!$B$159:$N$173,'Post Injection'!AL$54,'Post Injection'!$U59)*_xll.Interp2dTab(-1,0,'Internal Flash'!$B$177:$N$177,'Internal Flash'!$A$178:$A$192,'Internal Flash'!$B$178:$N$192,'Variables &amp; Axis Check'!$B$2+'Variables &amp; Axis Check'!$B$12,'Post Injection'!$U59)</f>
        <v>0</v>
      </c>
      <c r="AM59" s="12">
        <f t="shared" si="21"/>
        <v>0</v>
      </c>
    </row>
    <row r="60" spans="1:39" x14ac:dyDescent="0.3">
      <c r="A60" s="3">
        <f>'CSP5'!$A$174</f>
        <v>1200</v>
      </c>
      <c r="B60" s="12">
        <f t="shared" si="18"/>
        <v>0</v>
      </c>
      <c r="C60" s="4">
        <f>_xll.Interp2dTab(-1,0,'Internal Flash'!$B$196:$L$196,'Internal Flash'!$A$197:$A$209,'Internal Flash'!$B$197:$L$209,'Fuel Pressure Calc'!C10,C10)</f>
        <v>0</v>
      </c>
      <c r="D60" s="4">
        <f>_xll.Interp2dTab(-1,0,'Internal Flash'!$B$196:$L$196,'Internal Flash'!$A$197:$A$209,'Internal Flash'!$B$197:$L$209,'Fuel Pressure Calc'!D10,D10)</f>
        <v>184.194623069344</v>
      </c>
      <c r="E60" s="4">
        <f>_xll.Interp2dTab(-1,0,'Internal Flash'!$B$196:$L$196,'Internal Flash'!$A$197:$A$209,'Internal Flash'!$B$197:$L$209,'Fuel Pressure Calc'!E10,E10)</f>
        <v>195.11778437386241</v>
      </c>
      <c r="F60" s="4">
        <f>_xll.Interp2dTab(-1,0,'Internal Flash'!$B$196:$L$196,'Internal Flash'!$A$197:$A$209,'Internal Flash'!$B$197:$L$209,'Fuel Pressure Calc'!F10,F10)</f>
        <v>180.66126041239681</v>
      </c>
      <c r="G60" s="4">
        <f>_xll.Interp2dTab(-1,0,'Internal Flash'!$B$196:$L$196,'Internal Flash'!$A$197:$A$209,'Internal Flash'!$B$197:$L$209,'Fuel Pressure Calc'!G10,G10)</f>
        <v>159.99999999999997</v>
      </c>
      <c r="H60" s="4">
        <f>_xll.Interp2dTab(-1,0,'Internal Flash'!$B$196:$L$196,'Internal Flash'!$A$197:$A$209,'Internal Flash'!$B$197:$L$209,'Fuel Pressure Calc'!H10,H10)</f>
        <v>160</v>
      </c>
      <c r="I60" s="4">
        <f>_xll.Interp2dTab(-1,0,'Internal Flash'!$B$196:$L$196,'Internal Flash'!$A$197:$A$209,'Internal Flash'!$B$197:$L$209,'Fuel Pressure Calc'!I10,I10)</f>
        <v>0</v>
      </c>
      <c r="J60" s="4">
        <f>_xll.Interp2dTab(-1,0,'Internal Flash'!$B$196:$L$196,'Internal Flash'!$A$197:$A$209,'Internal Flash'!$B$197:$L$209,'Fuel Pressure Calc'!J10,J10)</f>
        <v>0</v>
      </c>
      <c r="K60" s="4">
        <f>_xll.Interp2dTab(-1,0,'Internal Flash'!$B$196:$L$196,'Internal Flash'!$A$197:$A$209,'Internal Flash'!$B$197:$L$209,'Fuel Pressure Calc'!K10,K10)</f>
        <v>0</v>
      </c>
      <c r="L60" s="4">
        <f>_xll.Interp2dTab(-1,0,'Internal Flash'!$B$196:$L$196,'Internal Flash'!$A$197:$A$209,'Internal Flash'!$B$197:$L$209,'Fuel Pressure Calc'!L10,L10)</f>
        <v>0</v>
      </c>
      <c r="M60" s="4">
        <f>_xll.Interp2dTab(-1,0,'Internal Flash'!$B$196:$L$196,'Internal Flash'!$A$197:$A$209,'Internal Flash'!$B$197:$L$209,'Fuel Pressure Calc'!M10,M10)</f>
        <v>0</v>
      </c>
      <c r="N60" s="4">
        <f>_xll.Interp2dTab(-1,0,'Internal Flash'!$B$196:$L$196,'Internal Flash'!$A$197:$A$209,'Internal Flash'!$B$197:$L$209,'Fuel Pressure Calc'!N10,N10)</f>
        <v>0</v>
      </c>
      <c r="O60" s="4">
        <f>_xll.Interp2dTab(-1,0,'Internal Flash'!$B$196:$L$196,'Internal Flash'!$A$197:$A$209,'Internal Flash'!$B$197:$L$209,'Fuel Pressure Calc'!O10,O10)</f>
        <v>0</v>
      </c>
      <c r="P60" s="4">
        <f>_xll.Interp2dTab(-1,0,'Internal Flash'!$B$196:$L$196,'Internal Flash'!$A$197:$A$209,'Internal Flash'!$B$197:$L$209,'Fuel Pressure Calc'!P10,P10)</f>
        <v>0</v>
      </c>
      <c r="Q60" s="4">
        <f>_xll.Interp2dTab(-1,0,'Internal Flash'!$B$196:$L$196,'Internal Flash'!$A$197:$A$209,'Internal Flash'!$B$197:$L$209,'Fuel Pressure Calc'!Q10,Q10)</f>
        <v>0</v>
      </c>
      <c r="R60" s="4">
        <f>_xll.Interp2dTab(-1,0,'Internal Flash'!$B$196:$L$196,'Internal Flash'!$A$197:$A$209,'Internal Flash'!$B$197:$L$209,'Fuel Pressure Calc'!R10,R10)</f>
        <v>0</v>
      </c>
      <c r="S60" s="12">
        <f t="shared" si="19"/>
        <v>0</v>
      </c>
      <c r="U60" s="3">
        <f>'CSP5'!$A$174</f>
        <v>1200</v>
      </c>
      <c r="V60" s="12">
        <f t="shared" si="20"/>
        <v>0</v>
      </c>
      <c r="W60" s="4">
        <f>_xll.Interp2dTab(-1,0,'Internal Flash'!$B$158:$N$158,'Internal Flash'!$A$159:$A$173,'Internal Flash'!$B$159:$N$173,'Post Injection'!W$54,'Post Injection'!$U60)*_xll.Interp2dTab(-1,0,'Internal Flash'!$B$177:$N$177,'Internal Flash'!$A$178:$A$192,'Internal Flash'!$B$178:$N$192,'Variables &amp; Axis Check'!$B$2+'Variables &amp; Axis Check'!$B$12,'Post Injection'!$U60)</f>
        <v>0</v>
      </c>
      <c r="X60" s="4">
        <f>_xll.Interp2dTab(-1,0,'Internal Flash'!$B$158:$N$158,'Internal Flash'!$A$159:$A$173,'Internal Flash'!$B$159:$N$173,'Post Injection'!X$54,'Post Injection'!$U60)*_xll.Interp2dTab(-1,0,'Internal Flash'!$B$177:$N$177,'Internal Flash'!$A$178:$A$192,'Internal Flash'!$B$178:$N$192,'Variables &amp; Axis Check'!$B$2+'Variables &amp; Axis Check'!$B$12,'Post Injection'!$U60)</f>
        <v>0</v>
      </c>
      <c r="Y60" s="4">
        <f>_xll.Interp2dTab(-1,0,'Internal Flash'!$B$158:$N$158,'Internal Flash'!$A$159:$A$173,'Internal Flash'!$B$159:$N$173,'Post Injection'!Y$54,'Post Injection'!$U60)*_xll.Interp2dTab(-1,0,'Internal Flash'!$B$177:$N$177,'Internal Flash'!$A$178:$A$192,'Internal Flash'!$B$178:$N$192,'Variables &amp; Axis Check'!$B$2+'Variables &amp; Axis Check'!$B$12,'Post Injection'!$U60)</f>
        <v>0</v>
      </c>
      <c r="Z60" s="4">
        <f>_xll.Interp2dTab(-1,0,'Internal Flash'!$B$158:$N$158,'Internal Flash'!$A$159:$A$173,'Internal Flash'!$B$159:$N$173,'Post Injection'!Z$54,'Post Injection'!$U60)*_xll.Interp2dTab(-1,0,'Internal Flash'!$B$177:$N$177,'Internal Flash'!$A$178:$A$192,'Internal Flash'!$B$178:$N$192,'Variables &amp; Axis Check'!$B$2+'Variables &amp; Axis Check'!$B$12,'Post Injection'!$U60)</f>
        <v>0</v>
      </c>
      <c r="AA60" s="4">
        <f>_xll.Interp2dTab(-1,0,'Internal Flash'!$B$158:$N$158,'Internal Flash'!$A$159:$A$173,'Internal Flash'!$B$159:$N$173,'Post Injection'!AA$54,'Post Injection'!$U60)*_xll.Interp2dTab(-1,0,'Internal Flash'!$B$177:$N$177,'Internal Flash'!$A$178:$A$192,'Internal Flash'!$B$178:$N$192,'Variables &amp; Axis Check'!$B$2+'Variables &amp; Axis Check'!$B$12,'Post Injection'!$U60)</f>
        <v>0</v>
      </c>
      <c r="AB60" s="4">
        <f>_xll.Interp2dTab(-1,0,'Internal Flash'!$B$158:$N$158,'Internal Flash'!$A$159:$A$173,'Internal Flash'!$B$159:$N$173,'Post Injection'!AB$54,'Post Injection'!$U60)*_xll.Interp2dTab(-1,0,'Internal Flash'!$B$177:$N$177,'Internal Flash'!$A$178:$A$192,'Internal Flash'!$B$178:$N$192,'Variables &amp; Axis Check'!$B$2+'Variables &amp; Axis Check'!$B$12,'Post Injection'!$U60)</f>
        <v>0</v>
      </c>
      <c r="AC60" s="4">
        <f>_xll.Interp2dTab(-1,0,'Internal Flash'!$B$158:$N$158,'Internal Flash'!$A$159:$A$173,'Internal Flash'!$B$159:$N$173,'Post Injection'!AC$54,'Post Injection'!$U60)*_xll.Interp2dTab(-1,0,'Internal Flash'!$B$177:$N$177,'Internal Flash'!$A$178:$A$192,'Internal Flash'!$B$178:$N$192,'Variables &amp; Axis Check'!$B$2+'Variables &amp; Axis Check'!$B$12,'Post Injection'!$U60)</f>
        <v>0</v>
      </c>
      <c r="AD60" s="4">
        <f>_xll.Interp2dTab(-1,0,'Internal Flash'!$B$158:$N$158,'Internal Flash'!$A$159:$A$173,'Internal Flash'!$B$159:$N$173,'Post Injection'!AD$54,'Post Injection'!$U60)*_xll.Interp2dTab(-1,0,'Internal Flash'!$B$177:$N$177,'Internal Flash'!$A$178:$A$192,'Internal Flash'!$B$178:$N$192,'Variables &amp; Axis Check'!$B$2+'Variables &amp; Axis Check'!$B$12,'Post Injection'!$U60)</f>
        <v>0</v>
      </c>
      <c r="AE60" s="4">
        <f>_xll.Interp2dTab(-1,0,'Internal Flash'!$B$158:$N$158,'Internal Flash'!$A$159:$A$173,'Internal Flash'!$B$159:$N$173,'Post Injection'!AE$54,'Post Injection'!$U60)*_xll.Interp2dTab(-1,0,'Internal Flash'!$B$177:$N$177,'Internal Flash'!$A$178:$A$192,'Internal Flash'!$B$178:$N$192,'Variables &amp; Axis Check'!$B$2+'Variables &amp; Axis Check'!$B$12,'Post Injection'!$U60)</f>
        <v>0</v>
      </c>
      <c r="AF60" s="4">
        <f>_xll.Interp2dTab(-1,0,'Internal Flash'!$B$158:$N$158,'Internal Flash'!$A$159:$A$173,'Internal Flash'!$B$159:$N$173,'Post Injection'!AF$54,'Post Injection'!$U60)*_xll.Interp2dTab(-1,0,'Internal Flash'!$B$177:$N$177,'Internal Flash'!$A$178:$A$192,'Internal Flash'!$B$178:$N$192,'Variables &amp; Axis Check'!$B$2+'Variables &amp; Axis Check'!$B$12,'Post Injection'!$U60)</f>
        <v>0</v>
      </c>
      <c r="AG60" s="4">
        <f>_xll.Interp2dTab(-1,0,'Internal Flash'!$B$158:$N$158,'Internal Flash'!$A$159:$A$173,'Internal Flash'!$B$159:$N$173,'Post Injection'!AG$54,'Post Injection'!$U60)*_xll.Interp2dTab(-1,0,'Internal Flash'!$B$177:$N$177,'Internal Flash'!$A$178:$A$192,'Internal Flash'!$B$178:$N$192,'Variables &amp; Axis Check'!$B$2+'Variables &amp; Axis Check'!$B$12,'Post Injection'!$U60)</f>
        <v>0</v>
      </c>
      <c r="AH60" s="4">
        <f>_xll.Interp2dTab(-1,0,'Internal Flash'!$B$158:$N$158,'Internal Flash'!$A$159:$A$173,'Internal Flash'!$B$159:$N$173,'Post Injection'!AH$54,'Post Injection'!$U60)*_xll.Interp2dTab(-1,0,'Internal Flash'!$B$177:$N$177,'Internal Flash'!$A$178:$A$192,'Internal Flash'!$B$178:$N$192,'Variables &amp; Axis Check'!$B$2+'Variables &amp; Axis Check'!$B$12,'Post Injection'!$U60)</f>
        <v>0</v>
      </c>
      <c r="AI60" s="4">
        <f>_xll.Interp2dTab(-1,0,'Internal Flash'!$B$158:$N$158,'Internal Flash'!$A$159:$A$173,'Internal Flash'!$B$159:$N$173,'Post Injection'!AI$54,'Post Injection'!$U60)*_xll.Interp2dTab(-1,0,'Internal Flash'!$B$177:$N$177,'Internal Flash'!$A$178:$A$192,'Internal Flash'!$B$178:$N$192,'Variables &amp; Axis Check'!$B$2+'Variables &amp; Axis Check'!$B$12,'Post Injection'!$U60)</f>
        <v>0</v>
      </c>
      <c r="AJ60" s="4">
        <f>_xll.Interp2dTab(-1,0,'Internal Flash'!$B$158:$N$158,'Internal Flash'!$A$159:$A$173,'Internal Flash'!$B$159:$N$173,'Post Injection'!AJ$54,'Post Injection'!$U60)*_xll.Interp2dTab(-1,0,'Internal Flash'!$B$177:$N$177,'Internal Flash'!$A$178:$A$192,'Internal Flash'!$B$178:$N$192,'Variables &amp; Axis Check'!$B$2+'Variables &amp; Axis Check'!$B$12,'Post Injection'!$U60)</f>
        <v>0</v>
      </c>
      <c r="AK60" s="4">
        <f>_xll.Interp2dTab(-1,0,'Internal Flash'!$B$158:$N$158,'Internal Flash'!$A$159:$A$173,'Internal Flash'!$B$159:$N$173,'Post Injection'!AK$54,'Post Injection'!$U60)*_xll.Interp2dTab(-1,0,'Internal Flash'!$B$177:$N$177,'Internal Flash'!$A$178:$A$192,'Internal Flash'!$B$178:$N$192,'Variables &amp; Axis Check'!$B$2+'Variables &amp; Axis Check'!$B$12,'Post Injection'!$U60)</f>
        <v>0</v>
      </c>
      <c r="AL60" s="4">
        <f>_xll.Interp2dTab(-1,0,'Internal Flash'!$B$158:$N$158,'Internal Flash'!$A$159:$A$173,'Internal Flash'!$B$159:$N$173,'Post Injection'!AL$54,'Post Injection'!$U60)*_xll.Interp2dTab(-1,0,'Internal Flash'!$B$177:$N$177,'Internal Flash'!$A$178:$A$192,'Internal Flash'!$B$178:$N$192,'Variables &amp; Axis Check'!$B$2+'Variables &amp; Axis Check'!$B$12,'Post Injection'!$U60)</f>
        <v>0</v>
      </c>
      <c r="AM60" s="12">
        <f t="shared" si="21"/>
        <v>0</v>
      </c>
    </row>
    <row r="61" spans="1:39" x14ac:dyDescent="0.3">
      <c r="A61" s="3">
        <f>'CSP5'!$A$175</f>
        <v>1400</v>
      </c>
      <c r="B61" s="12">
        <f t="shared" si="18"/>
        <v>0</v>
      </c>
      <c r="C61" s="4">
        <f>_xll.Interp2dTab(-1,0,'Internal Flash'!$B$196:$L$196,'Internal Flash'!$A$197:$A$209,'Internal Flash'!$B$197:$L$209,'Fuel Pressure Calc'!C11,C11)</f>
        <v>0</v>
      </c>
      <c r="D61" s="4">
        <f>_xll.Interp2dTab(-1,0,'Internal Flash'!$B$196:$L$196,'Internal Flash'!$A$197:$A$209,'Internal Flash'!$B$197:$L$209,'Fuel Pressure Calc'!D11,D11)</f>
        <v>182.088912481888</v>
      </c>
      <c r="E61" s="4">
        <f>_xll.Interp2dTab(-1,0,'Internal Flash'!$B$196:$L$196,'Internal Flash'!$A$197:$A$209,'Internal Flash'!$B$197:$L$209,'Fuel Pressure Calc'!E11,E11)</f>
        <v>183.73390139375357</v>
      </c>
      <c r="F61" s="4">
        <f>_xll.Interp2dTab(-1,0,'Internal Flash'!$B$196:$L$196,'Internal Flash'!$A$197:$A$209,'Internal Flash'!$B$197:$L$209,'Fuel Pressure Calc'!F11,F11)</f>
        <v>170.33517186849281</v>
      </c>
      <c r="G61" s="4">
        <f>_xll.Interp2dTab(-1,0,'Internal Flash'!$B$196:$L$196,'Internal Flash'!$A$197:$A$209,'Internal Flash'!$B$197:$L$209,'Fuel Pressure Calc'!G11,G11)</f>
        <v>160</v>
      </c>
      <c r="H61" s="4">
        <f>_xll.Interp2dTab(-1,0,'Internal Flash'!$B$196:$L$196,'Internal Flash'!$A$197:$A$209,'Internal Flash'!$B$197:$L$209,'Fuel Pressure Calc'!H11,H11)</f>
        <v>160</v>
      </c>
      <c r="I61" s="4">
        <f>_xll.Interp2dTab(-1,0,'Internal Flash'!$B$196:$L$196,'Internal Flash'!$A$197:$A$209,'Internal Flash'!$B$197:$L$209,'Fuel Pressure Calc'!I11,I11)</f>
        <v>160</v>
      </c>
      <c r="J61" s="4">
        <f>_xll.Interp2dTab(-1,0,'Internal Flash'!$B$196:$L$196,'Internal Flash'!$A$197:$A$209,'Internal Flash'!$B$197:$L$209,'Fuel Pressure Calc'!J11,J11)</f>
        <v>0</v>
      </c>
      <c r="K61" s="4">
        <f>_xll.Interp2dTab(-1,0,'Internal Flash'!$B$196:$L$196,'Internal Flash'!$A$197:$A$209,'Internal Flash'!$B$197:$L$209,'Fuel Pressure Calc'!K11,K11)</f>
        <v>0</v>
      </c>
      <c r="L61" s="4">
        <f>_xll.Interp2dTab(-1,0,'Internal Flash'!$B$196:$L$196,'Internal Flash'!$A$197:$A$209,'Internal Flash'!$B$197:$L$209,'Fuel Pressure Calc'!L11,L11)</f>
        <v>0</v>
      </c>
      <c r="M61" s="4">
        <f>_xll.Interp2dTab(-1,0,'Internal Flash'!$B$196:$L$196,'Internal Flash'!$A$197:$A$209,'Internal Flash'!$B$197:$L$209,'Fuel Pressure Calc'!M11,M11)</f>
        <v>0</v>
      </c>
      <c r="N61" s="4">
        <f>_xll.Interp2dTab(-1,0,'Internal Flash'!$B$196:$L$196,'Internal Flash'!$A$197:$A$209,'Internal Flash'!$B$197:$L$209,'Fuel Pressure Calc'!N11,N11)</f>
        <v>0</v>
      </c>
      <c r="O61" s="4">
        <f>_xll.Interp2dTab(-1,0,'Internal Flash'!$B$196:$L$196,'Internal Flash'!$A$197:$A$209,'Internal Flash'!$B$197:$L$209,'Fuel Pressure Calc'!O11,O11)</f>
        <v>0</v>
      </c>
      <c r="P61" s="4">
        <f>_xll.Interp2dTab(-1,0,'Internal Flash'!$B$196:$L$196,'Internal Flash'!$A$197:$A$209,'Internal Flash'!$B$197:$L$209,'Fuel Pressure Calc'!P11,P11)</f>
        <v>0</v>
      </c>
      <c r="Q61" s="4">
        <f>_xll.Interp2dTab(-1,0,'Internal Flash'!$B$196:$L$196,'Internal Flash'!$A$197:$A$209,'Internal Flash'!$B$197:$L$209,'Fuel Pressure Calc'!Q11,Q11)</f>
        <v>0</v>
      </c>
      <c r="R61" s="4">
        <f>_xll.Interp2dTab(-1,0,'Internal Flash'!$B$196:$L$196,'Internal Flash'!$A$197:$A$209,'Internal Flash'!$B$197:$L$209,'Fuel Pressure Calc'!R11,R11)</f>
        <v>0</v>
      </c>
      <c r="S61" s="12">
        <f t="shared" si="19"/>
        <v>0</v>
      </c>
      <c r="U61" s="3">
        <f>'CSP5'!$A$175</f>
        <v>1400</v>
      </c>
      <c r="V61" s="12">
        <f t="shared" si="20"/>
        <v>0</v>
      </c>
      <c r="W61" s="4">
        <f>_xll.Interp2dTab(-1,0,'Internal Flash'!$B$158:$N$158,'Internal Flash'!$A$159:$A$173,'Internal Flash'!$B$159:$N$173,'Post Injection'!W$54,'Post Injection'!$U61)*_xll.Interp2dTab(-1,0,'Internal Flash'!$B$177:$N$177,'Internal Flash'!$A$178:$A$192,'Internal Flash'!$B$178:$N$192,'Variables &amp; Axis Check'!$B$2+'Variables &amp; Axis Check'!$B$12,'Post Injection'!$U61)</f>
        <v>0</v>
      </c>
      <c r="X61" s="4">
        <f>_xll.Interp2dTab(-1,0,'Internal Flash'!$B$158:$N$158,'Internal Flash'!$A$159:$A$173,'Internal Flash'!$B$159:$N$173,'Post Injection'!X$54,'Post Injection'!$U61)*_xll.Interp2dTab(-1,0,'Internal Flash'!$B$177:$N$177,'Internal Flash'!$A$178:$A$192,'Internal Flash'!$B$178:$N$192,'Variables &amp; Axis Check'!$B$2+'Variables &amp; Axis Check'!$B$12,'Post Injection'!$U61)</f>
        <v>0</v>
      </c>
      <c r="Y61" s="4">
        <f>_xll.Interp2dTab(-1,0,'Internal Flash'!$B$158:$N$158,'Internal Flash'!$A$159:$A$173,'Internal Flash'!$B$159:$N$173,'Post Injection'!Y$54,'Post Injection'!$U61)*_xll.Interp2dTab(-1,0,'Internal Flash'!$B$177:$N$177,'Internal Flash'!$A$178:$A$192,'Internal Flash'!$B$178:$N$192,'Variables &amp; Axis Check'!$B$2+'Variables &amp; Axis Check'!$B$12,'Post Injection'!$U61)</f>
        <v>0</v>
      </c>
      <c r="Z61" s="4">
        <f>_xll.Interp2dTab(-1,0,'Internal Flash'!$B$158:$N$158,'Internal Flash'!$A$159:$A$173,'Internal Flash'!$B$159:$N$173,'Post Injection'!Z$54,'Post Injection'!$U61)*_xll.Interp2dTab(-1,0,'Internal Flash'!$B$177:$N$177,'Internal Flash'!$A$178:$A$192,'Internal Flash'!$B$178:$N$192,'Variables &amp; Axis Check'!$B$2+'Variables &amp; Axis Check'!$B$12,'Post Injection'!$U61)</f>
        <v>0</v>
      </c>
      <c r="AA61" s="4">
        <f>_xll.Interp2dTab(-1,0,'Internal Flash'!$B$158:$N$158,'Internal Flash'!$A$159:$A$173,'Internal Flash'!$B$159:$N$173,'Post Injection'!AA$54,'Post Injection'!$U61)*_xll.Interp2dTab(-1,0,'Internal Flash'!$B$177:$N$177,'Internal Flash'!$A$178:$A$192,'Internal Flash'!$B$178:$N$192,'Variables &amp; Axis Check'!$B$2+'Variables &amp; Axis Check'!$B$12,'Post Injection'!$U61)</f>
        <v>0</v>
      </c>
      <c r="AB61" s="4">
        <f>_xll.Interp2dTab(-1,0,'Internal Flash'!$B$158:$N$158,'Internal Flash'!$A$159:$A$173,'Internal Flash'!$B$159:$N$173,'Post Injection'!AB$54,'Post Injection'!$U61)*_xll.Interp2dTab(-1,0,'Internal Flash'!$B$177:$N$177,'Internal Flash'!$A$178:$A$192,'Internal Flash'!$B$178:$N$192,'Variables &amp; Axis Check'!$B$2+'Variables &amp; Axis Check'!$B$12,'Post Injection'!$U61)</f>
        <v>0</v>
      </c>
      <c r="AC61" s="4">
        <f>_xll.Interp2dTab(-1,0,'Internal Flash'!$B$158:$N$158,'Internal Flash'!$A$159:$A$173,'Internal Flash'!$B$159:$N$173,'Post Injection'!AC$54,'Post Injection'!$U61)*_xll.Interp2dTab(-1,0,'Internal Flash'!$B$177:$N$177,'Internal Flash'!$A$178:$A$192,'Internal Flash'!$B$178:$N$192,'Variables &amp; Axis Check'!$B$2+'Variables &amp; Axis Check'!$B$12,'Post Injection'!$U61)</f>
        <v>0</v>
      </c>
      <c r="AD61" s="4">
        <f>_xll.Interp2dTab(-1,0,'Internal Flash'!$B$158:$N$158,'Internal Flash'!$A$159:$A$173,'Internal Flash'!$B$159:$N$173,'Post Injection'!AD$54,'Post Injection'!$U61)*_xll.Interp2dTab(-1,0,'Internal Flash'!$B$177:$N$177,'Internal Flash'!$A$178:$A$192,'Internal Flash'!$B$178:$N$192,'Variables &amp; Axis Check'!$B$2+'Variables &amp; Axis Check'!$B$12,'Post Injection'!$U61)</f>
        <v>0</v>
      </c>
      <c r="AE61" s="4">
        <f>_xll.Interp2dTab(-1,0,'Internal Flash'!$B$158:$N$158,'Internal Flash'!$A$159:$A$173,'Internal Flash'!$B$159:$N$173,'Post Injection'!AE$54,'Post Injection'!$U61)*_xll.Interp2dTab(-1,0,'Internal Flash'!$B$177:$N$177,'Internal Flash'!$A$178:$A$192,'Internal Flash'!$B$178:$N$192,'Variables &amp; Axis Check'!$B$2+'Variables &amp; Axis Check'!$B$12,'Post Injection'!$U61)</f>
        <v>0</v>
      </c>
      <c r="AF61" s="4">
        <f>_xll.Interp2dTab(-1,0,'Internal Flash'!$B$158:$N$158,'Internal Flash'!$A$159:$A$173,'Internal Flash'!$B$159:$N$173,'Post Injection'!AF$54,'Post Injection'!$U61)*_xll.Interp2dTab(-1,0,'Internal Flash'!$B$177:$N$177,'Internal Flash'!$A$178:$A$192,'Internal Flash'!$B$178:$N$192,'Variables &amp; Axis Check'!$B$2+'Variables &amp; Axis Check'!$B$12,'Post Injection'!$U61)</f>
        <v>0</v>
      </c>
      <c r="AG61" s="4">
        <f>_xll.Interp2dTab(-1,0,'Internal Flash'!$B$158:$N$158,'Internal Flash'!$A$159:$A$173,'Internal Flash'!$B$159:$N$173,'Post Injection'!AG$54,'Post Injection'!$U61)*_xll.Interp2dTab(-1,0,'Internal Flash'!$B$177:$N$177,'Internal Flash'!$A$178:$A$192,'Internal Flash'!$B$178:$N$192,'Variables &amp; Axis Check'!$B$2+'Variables &amp; Axis Check'!$B$12,'Post Injection'!$U61)</f>
        <v>0</v>
      </c>
      <c r="AH61" s="4">
        <f>_xll.Interp2dTab(-1,0,'Internal Flash'!$B$158:$N$158,'Internal Flash'!$A$159:$A$173,'Internal Flash'!$B$159:$N$173,'Post Injection'!AH$54,'Post Injection'!$U61)*_xll.Interp2dTab(-1,0,'Internal Flash'!$B$177:$N$177,'Internal Flash'!$A$178:$A$192,'Internal Flash'!$B$178:$N$192,'Variables &amp; Axis Check'!$B$2+'Variables &amp; Axis Check'!$B$12,'Post Injection'!$U61)</f>
        <v>0</v>
      </c>
      <c r="AI61" s="4">
        <f>_xll.Interp2dTab(-1,0,'Internal Flash'!$B$158:$N$158,'Internal Flash'!$A$159:$A$173,'Internal Flash'!$B$159:$N$173,'Post Injection'!AI$54,'Post Injection'!$U61)*_xll.Interp2dTab(-1,0,'Internal Flash'!$B$177:$N$177,'Internal Flash'!$A$178:$A$192,'Internal Flash'!$B$178:$N$192,'Variables &amp; Axis Check'!$B$2+'Variables &amp; Axis Check'!$B$12,'Post Injection'!$U61)</f>
        <v>0</v>
      </c>
      <c r="AJ61" s="4">
        <f>_xll.Interp2dTab(-1,0,'Internal Flash'!$B$158:$N$158,'Internal Flash'!$A$159:$A$173,'Internal Flash'!$B$159:$N$173,'Post Injection'!AJ$54,'Post Injection'!$U61)*_xll.Interp2dTab(-1,0,'Internal Flash'!$B$177:$N$177,'Internal Flash'!$A$178:$A$192,'Internal Flash'!$B$178:$N$192,'Variables &amp; Axis Check'!$B$2+'Variables &amp; Axis Check'!$B$12,'Post Injection'!$U61)</f>
        <v>0</v>
      </c>
      <c r="AK61" s="4">
        <f>_xll.Interp2dTab(-1,0,'Internal Flash'!$B$158:$N$158,'Internal Flash'!$A$159:$A$173,'Internal Flash'!$B$159:$N$173,'Post Injection'!AK$54,'Post Injection'!$U61)*_xll.Interp2dTab(-1,0,'Internal Flash'!$B$177:$N$177,'Internal Flash'!$A$178:$A$192,'Internal Flash'!$B$178:$N$192,'Variables &amp; Axis Check'!$B$2+'Variables &amp; Axis Check'!$B$12,'Post Injection'!$U61)</f>
        <v>0</v>
      </c>
      <c r="AL61" s="4">
        <f>_xll.Interp2dTab(-1,0,'Internal Flash'!$B$158:$N$158,'Internal Flash'!$A$159:$A$173,'Internal Flash'!$B$159:$N$173,'Post Injection'!AL$54,'Post Injection'!$U61)*_xll.Interp2dTab(-1,0,'Internal Flash'!$B$177:$N$177,'Internal Flash'!$A$178:$A$192,'Internal Flash'!$B$178:$N$192,'Variables &amp; Axis Check'!$B$2+'Variables &amp; Axis Check'!$B$12,'Post Injection'!$U61)</f>
        <v>0</v>
      </c>
      <c r="AM61" s="12">
        <f t="shared" si="21"/>
        <v>0</v>
      </c>
    </row>
    <row r="62" spans="1:39" x14ac:dyDescent="0.3">
      <c r="A62" s="3">
        <f>'CSP5'!$A$176</f>
        <v>1550</v>
      </c>
      <c r="B62" s="12">
        <f t="shared" si="18"/>
        <v>0</v>
      </c>
      <c r="C62" s="4">
        <f>_xll.Interp2dTab(-1,0,'Internal Flash'!$B$196:$L$196,'Internal Flash'!$A$197:$A$209,'Internal Flash'!$B$197:$L$209,'Fuel Pressure Calc'!C12,C12)</f>
        <v>0</v>
      </c>
      <c r="D62" s="4">
        <f>_xll.Interp2dTab(-1,0,'Internal Flash'!$B$196:$L$196,'Internal Flash'!$A$197:$A$209,'Internal Flash'!$B$197:$L$209,'Fuel Pressure Calc'!D12,D12)</f>
        <v>177.370323208168</v>
      </c>
      <c r="E62" s="4">
        <f>_xll.Interp2dTab(-1,0,'Internal Flash'!$B$196:$L$196,'Internal Flash'!$A$197:$A$209,'Internal Flash'!$B$197:$L$209,'Fuel Pressure Calc'!E12,E12)</f>
        <v>176.78268081297918</v>
      </c>
      <c r="F62" s="4">
        <f>_xll.Interp2dTab(-1,0,'Internal Flash'!$B$196:$L$196,'Internal Flash'!$A$197:$A$209,'Internal Flash'!$B$197:$L$209,'Fuel Pressure Calc'!F12,F12)</f>
        <v>160</v>
      </c>
      <c r="G62" s="4">
        <f>_xll.Interp2dTab(-1,0,'Internal Flash'!$B$196:$L$196,'Internal Flash'!$A$197:$A$209,'Internal Flash'!$B$197:$L$209,'Fuel Pressure Calc'!G12,G12)</f>
        <v>160</v>
      </c>
      <c r="H62" s="4">
        <f>_xll.Interp2dTab(-1,0,'Internal Flash'!$B$196:$L$196,'Internal Flash'!$A$197:$A$209,'Internal Flash'!$B$197:$L$209,'Fuel Pressure Calc'!H12,H12)</f>
        <v>159.99999999999997</v>
      </c>
      <c r="I62" s="4">
        <f>_xll.Interp2dTab(-1,0,'Internal Flash'!$B$196:$L$196,'Internal Flash'!$A$197:$A$209,'Internal Flash'!$B$197:$L$209,'Fuel Pressure Calc'!I12,I12)</f>
        <v>160</v>
      </c>
      <c r="J62" s="4">
        <f>_xll.Interp2dTab(-1,0,'Internal Flash'!$B$196:$L$196,'Internal Flash'!$A$197:$A$209,'Internal Flash'!$B$197:$L$209,'Fuel Pressure Calc'!J12,J12)</f>
        <v>0</v>
      </c>
      <c r="K62" s="4">
        <f>_xll.Interp2dTab(-1,0,'Internal Flash'!$B$196:$L$196,'Internal Flash'!$A$197:$A$209,'Internal Flash'!$B$197:$L$209,'Fuel Pressure Calc'!K12,K12)</f>
        <v>0</v>
      </c>
      <c r="L62" s="4">
        <f>_xll.Interp2dTab(-1,0,'Internal Flash'!$B$196:$L$196,'Internal Flash'!$A$197:$A$209,'Internal Flash'!$B$197:$L$209,'Fuel Pressure Calc'!L12,L12)</f>
        <v>0</v>
      </c>
      <c r="M62" s="4">
        <f>_xll.Interp2dTab(-1,0,'Internal Flash'!$B$196:$L$196,'Internal Flash'!$A$197:$A$209,'Internal Flash'!$B$197:$L$209,'Fuel Pressure Calc'!M12,M12)</f>
        <v>0</v>
      </c>
      <c r="N62" s="4">
        <f>_xll.Interp2dTab(-1,0,'Internal Flash'!$B$196:$L$196,'Internal Flash'!$A$197:$A$209,'Internal Flash'!$B$197:$L$209,'Fuel Pressure Calc'!N12,N12)</f>
        <v>0</v>
      </c>
      <c r="O62" s="4">
        <f>_xll.Interp2dTab(-1,0,'Internal Flash'!$B$196:$L$196,'Internal Flash'!$A$197:$A$209,'Internal Flash'!$B$197:$L$209,'Fuel Pressure Calc'!O12,O12)</f>
        <v>0</v>
      </c>
      <c r="P62" s="4">
        <f>_xll.Interp2dTab(-1,0,'Internal Flash'!$B$196:$L$196,'Internal Flash'!$A$197:$A$209,'Internal Flash'!$B$197:$L$209,'Fuel Pressure Calc'!P12,P12)</f>
        <v>0</v>
      </c>
      <c r="Q62" s="4">
        <f>_xll.Interp2dTab(-1,0,'Internal Flash'!$B$196:$L$196,'Internal Flash'!$A$197:$A$209,'Internal Flash'!$B$197:$L$209,'Fuel Pressure Calc'!Q12,Q12)</f>
        <v>0</v>
      </c>
      <c r="R62" s="4">
        <f>_xll.Interp2dTab(-1,0,'Internal Flash'!$B$196:$L$196,'Internal Flash'!$A$197:$A$209,'Internal Flash'!$B$197:$L$209,'Fuel Pressure Calc'!R12,R12)</f>
        <v>0</v>
      </c>
      <c r="S62" s="12">
        <f t="shared" si="19"/>
        <v>0</v>
      </c>
      <c r="U62" s="3">
        <f>'CSP5'!$A$176</f>
        <v>1550</v>
      </c>
      <c r="V62" s="12">
        <f t="shared" si="20"/>
        <v>0</v>
      </c>
      <c r="W62" s="4">
        <f>_xll.Interp2dTab(-1,0,'Internal Flash'!$B$158:$N$158,'Internal Flash'!$A$159:$A$173,'Internal Flash'!$B$159:$N$173,'Post Injection'!W$54,'Post Injection'!$U62)*_xll.Interp2dTab(-1,0,'Internal Flash'!$B$177:$N$177,'Internal Flash'!$A$178:$A$192,'Internal Flash'!$B$178:$N$192,'Variables &amp; Axis Check'!$B$2+'Variables &amp; Axis Check'!$B$12,'Post Injection'!$U62)</f>
        <v>0</v>
      </c>
      <c r="X62" s="4">
        <f>_xll.Interp2dTab(-1,0,'Internal Flash'!$B$158:$N$158,'Internal Flash'!$A$159:$A$173,'Internal Flash'!$B$159:$N$173,'Post Injection'!X$54,'Post Injection'!$U62)*_xll.Interp2dTab(-1,0,'Internal Flash'!$B$177:$N$177,'Internal Flash'!$A$178:$A$192,'Internal Flash'!$B$178:$N$192,'Variables &amp; Axis Check'!$B$2+'Variables &amp; Axis Check'!$B$12,'Post Injection'!$U62)</f>
        <v>0</v>
      </c>
      <c r="Y62" s="4">
        <f>_xll.Interp2dTab(-1,0,'Internal Flash'!$B$158:$N$158,'Internal Flash'!$A$159:$A$173,'Internal Flash'!$B$159:$N$173,'Post Injection'!Y$54,'Post Injection'!$U62)*_xll.Interp2dTab(-1,0,'Internal Flash'!$B$177:$N$177,'Internal Flash'!$A$178:$A$192,'Internal Flash'!$B$178:$N$192,'Variables &amp; Axis Check'!$B$2+'Variables &amp; Axis Check'!$B$12,'Post Injection'!$U62)</f>
        <v>0</v>
      </c>
      <c r="Z62" s="4">
        <f>_xll.Interp2dTab(-1,0,'Internal Flash'!$B$158:$N$158,'Internal Flash'!$A$159:$A$173,'Internal Flash'!$B$159:$N$173,'Post Injection'!Z$54,'Post Injection'!$U62)*_xll.Interp2dTab(-1,0,'Internal Flash'!$B$177:$N$177,'Internal Flash'!$A$178:$A$192,'Internal Flash'!$B$178:$N$192,'Variables &amp; Axis Check'!$B$2+'Variables &amp; Axis Check'!$B$12,'Post Injection'!$U62)</f>
        <v>0</v>
      </c>
      <c r="AA62" s="4">
        <f>_xll.Interp2dTab(-1,0,'Internal Flash'!$B$158:$N$158,'Internal Flash'!$A$159:$A$173,'Internal Flash'!$B$159:$N$173,'Post Injection'!AA$54,'Post Injection'!$U62)*_xll.Interp2dTab(-1,0,'Internal Flash'!$B$177:$N$177,'Internal Flash'!$A$178:$A$192,'Internal Flash'!$B$178:$N$192,'Variables &amp; Axis Check'!$B$2+'Variables &amp; Axis Check'!$B$12,'Post Injection'!$U62)</f>
        <v>0</v>
      </c>
      <c r="AB62" s="4">
        <f>_xll.Interp2dTab(-1,0,'Internal Flash'!$B$158:$N$158,'Internal Flash'!$A$159:$A$173,'Internal Flash'!$B$159:$N$173,'Post Injection'!AB$54,'Post Injection'!$U62)*_xll.Interp2dTab(-1,0,'Internal Flash'!$B$177:$N$177,'Internal Flash'!$A$178:$A$192,'Internal Flash'!$B$178:$N$192,'Variables &amp; Axis Check'!$B$2+'Variables &amp; Axis Check'!$B$12,'Post Injection'!$U62)</f>
        <v>0</v>
      </c>
      <c r="AC62" s="4">
        <f>_xll.Interp2dTab(-1,0,'Internal Flash'!$B$158:$N$158,'Internal Flash'!$A$159:$A$173,'Internal Flash'!$B$159:$N$173,'Post Injection'!AC$54,'Post Injection'!$U62)*_xll.Interp2dTab(-1,0,'Internal Flash'!$B$177:$N$177,'Internal Flash'!$A$178:$A$192,'Internal Flash'!$B$178:$N$192,'Variables &amp; Axis Check'!$B$2+'Variables &amp; Axis Check'!$B$12,'Post Injection'!$U62)</f>
        <v>0</v>
      </c>
      <c r="AD62" s="4">
        <f>_xll.Interp2dTab(-1,0,'Internal Flash'!$B$158:$N$158,'Internal Flash'!$A$159:$A$173,'Internal Flash'!$B$159:$N$173,'Post Injection'!AD$54,'Post Injection'!$U62)*_xll.Interp2dTab(-1,0,'Internal Flash'!$B$177:$N$177,'Internal Flash'!$A$178:$A$192,'Internal Flash'!$B$178:$N$192,'Variables &amp; Axis Check'!$B$2+'Variables &amp; Axis Check'!$B$12,'Post Injection'!$U62)</f>
        <v>0</v>
      </c>
      <c r="AE62" s="4">
        <f>_xll.Interp2dTab(-1,0,'Internal Flash'!$B$158:$N$158,'Internal Flash'!$A$159:$A$173,'Internal Flash'!$B$159:$N$173,'Post Injection'!AE$54,'Post Injection'!$U62)*_xll.Interp2dTab(-1,0,'Internal Flash'!$B$177:$N$177,'Internal Flash'!$A$178:$A$192,'Internal Flash'!$B$178:$N$192,'Variables &amp; Axis Check'!$B$2+'Variables &amp; Axis Check'!$B$12,'Post Injection'!$U62)</f>
        <v>0</v>
      </c>
      <c r="AF62" s="4">
        <f>_xll.Interp2dTab(-1,0,'Internal Flash'!$B$158:$N$158,'Internal Flash'!$A$159:$A$173,'Internal Flash'!$B$159:$N$173,'Post Injection'!AF$54,'Post Injection'!$U62)*_xll.Interp2dTab(-1,0,'Internal Flash'!$B$177:$N$177,'Internal Flash'!$A$178:$A$192,'Internal Flash'!$B$178:$N$192,'Variables &amp; Axis Check'!$B$2+'Variables &amp; Axis Check'!$B$12,'Post Injection'!$U62)</f>
        <v>0</v>
      </c>
      <c r="AG62" s="4">
        <f>_xll.Interp2dTab(-1,0,'Internal Flash'!$B$158:$N$158,'Internal Flash'!$A$159:$A$173,'Internal Flash'!$B$159:$N$173,'Post Injection'!AG$54,'Post Injection'!$U62)*_xll.Interp2dTab(-1,0,'Internal Flash'!$B$177:$N$177,'Internal Flash'!$A$178:$A$192,'Internal Flash'!$B$178:$N$192,'Variables &amp; Axis Check'!$B$2+'Variables &amp; Axis Check'!$B$12,'Post Injection'!$U62)</f>
        <v>0</v>
      </c>
      <c r="AH62" s="4">
        <f>_xll.Interp2dTab(-1,0,'Internal Flash'!$B$158:$N$158,'Internal Flash'!$A$159:$A$173,'Internal Flash'!$B$159:$N$173,'Post Injection'!AH$54,'Post Injection'!$U62)*_xll.Interp2dTab(-1,0,'Internal Flash'!$B$177:$N$177,'Internal Flash'!$A$178:$A$192,'Internal Flash'!$B$178:$N$192,'Variables &amp; Axis Check'!$B$2+'Variables &amp; Axis Check'!$B$12,'Post Injection'!$U62)</f>
        <v>0</v>
      </c>
      <c r="AI62" s="4">
        <f>_xll.Interp2dTab(-1,0,'Internal Flash'!$B$158:$N$158,'Internal Flash'!$A$159:$A$173,'Internal Flash'!$B$159:$N$173,'Post Injection'!AI$54,'Post Injection'!$U62)*_xll.Interp2dTab(-1,0,'Internal Flash'!$B$177:$N$177,'Internal Flash'!$A$178:$A$192,'Internal Flash'!$B$178:$N$192,'Variables &amp; Axis Check'!$B$2+'Variables &amp; Axis Check'!$B$12,'Post Injection'!$U62)</f>
        <v>0</v>
      </c>
      <c r="AJ62" s="4">
        <f>_xll.Interp2dTab(-1,0,'Internal Flash'!$B$158:$N$158,'Internal Flash'!$A$159:$A$173,'Internal Flash'!$B$159:$N$173,'Post Injection'!AJ$54,'Post Injection'!$U62)*_xll.Interp2dTab(-1,0,'Internal Flash'!$B$177:$N$177,'Internal Flash'!$A$178:$A$192,'Internal Flash'!$B$178:$N$192,'Variables &amp; Axis Check'!$B$2+'Variables &amp; Axis Check'!$B$12,'Post Injection'!$U62)</f>
        <v>0</v>
      </c>
      <c r="AK62" s="4">
        <f>_xll.Interp2dTab(-1,0,'Internal Flash'!$B$158:$N$158,'Internal Flash'!$A$159:$A$173,'Internal Flash'!$B$159:$N$173,'Post Injection'!AK$54,'Post Injection'!$U62)*_xll.Interp2dTab(-1,0,'Internal Flash'!$B$177:$N$177,'Internal Flash'!$A$178:$A$192,'Internal Flash'!$B$178:$N$192,'Variables &amp; Axis Check'!$B$2+'Variables &amp; Axis Check'!$B$12,'Post Injection'!$U62)</f>
        <v>0</v>
      </c>
      <c r="AL62" s="4">
        <f>_xll.Interp2dTab(-1,0,'Internal Flash'!$B$158:$N$158,'Internal Flash'!$A$159:$A$173,'Internal Flash'!$B$159:$N$173,'Post Injection'!AL$54,'Post Injection'!$U62)*_xll.Interp2dTab(-1,0,'Internal Flash'!$B$177:$N$177,'Internal Flash'!$A$178:$A$192,'Internal Flash'!$B$178:$N$192,'Variables &amp; Axis Check'!$B$2+'Variables &amp; Axis Check'!$B$12,'Post Injection'!$U62)</f>
        <v>0</v>
      </c>
      <c r="AM62" s="12">
        <f t="shared" si="21"/>
        <v>0</v>
      </c>
    </row>
    <row r="63" spans="1:39" x14ac:dyDescent="0.3">
      <c r="A63" s="3">
        <f>'CSP5'!$A$177</f>
        <v>1700</v>
      </c>
      <c r="B63" s="12">
        <f t="shared" si="18"/>
        <v>0</v>
      </c>
      <c r="C63" s="4">
        <f>_xll.Interp2dTab(-1,0,'Internal Flash'!$B$196:$L$196,'Internal Flash'!$A$197:$A$209,'Internal Flash'!$B$197:$L$209,'Fuel Pressure Calc'!C13,C13)</f>
        <v>0</v>
      </c>
      <c r="D63" s="4">
        <f>_xll.Interp2dTab(-1,0,'Internal Flash'!$B$196:$L$196,'Internal Flash'!$A$197:$A$209,'Internal Flash'!$B$197:$L$209,'Fuel Pressure Calc'!D13,D13)</f>
        <v>170.533183648288</v>
      </c>
      <c r="E63" s="4">
        <f>_xll.Interp2dTab(-1,0,'Internal Flash'!$B$196:$L$196,'Internal Flash'!$A$197:$A$209,'Internal Flash'!$B$197:$L$209,'Fuel Pressure Calc'!E13,E13)</f>
        <v>169.30256301410239</v>
      </c>
      <c r="F63" s="4">
        <f>_xll.Interp2dTab(-1,0,'Internal Flash'!$B$196:$L$196,'Internal Flash'!$A$197:$A$209,'Internal Flash'!$B$197:$L$209,'Fuel Pressure Calc'!F13,F13)</f>
        <v>160</v>
      </c>
      <c r="G63" s="4">
        <f>_xll.Interp2dTab(-1,0,'Internal Flash'!$B$196:$L$196,'Internal Flash'!$A$197:$A$209,'Internal Flash'!$B$197:$L$209,'Fuel Pressure Calc'!G13,G13)</f>
        <v>160</v>
      </c>
      <c r="H63" s="4">
        <f>_xll.Interp2dTab(-1,0,'Internal Flash'!$B$196:$L$196,'Internal Flash'!$A$197:$A$209,'Internal Flash'!$B$197:$L$209,'Fuel Pressure Calc'!H13,H13)</f>
        <v>160</v>
      </c>
      <c r="I63" s="4">
        <f>_xll.Interp2dTab(-1,0,'Internal Flash'!$B$196:$L$196,'Internal Flash'!$A$197:$A$209,'Internal Flash'!$B$197:$L$209,'Fuel Pressure Calc'!I13,I13)</f>
        <v>160</v>
      </c>
      <c r="J63" s="4">
        <f>_xll.Interp2dTab(-1,0,'Internal Flash'!$B$196:$L$196,'Internal Flash'!$A$197:$A$209,'Internal Flash'!$B$197:$L$209,'Fuel Pressure Calc'!J13,J13)</f>
        <v>0</v>
      </c>
      <c r="K63" s="4">
        <f>_xll.Interp2dTab(-1,0,'Internal Flash'!$B$196:$L$196,'Internal Flash'!$A$197:$A$209,'Internal Flash'!$B$197:$L$209,'Fuel Pressure Calc'!K13,K13)</f>
        <v>0</v>
      </c>
      <c r="L63" s="4">
        <f>_xll.Interp2dTab(-1,0,'Internal Flash'!$B$196:$L$196,'Internal Flash'!$A$197:$A$209,'Internal Flash'!$B$197:$L$209,'Fuel Pressure Calc'!L13,L13)</f>
        <v>0</v>
      </c>
      <c r="M63" s="4">
        <f>_xll.Interp2dTab(-1,0,'Internal Flash'!$B$196:$L$196,'Internal Flash'!$A$197:$A$209,'Internal Flash'!$B$197:$L$209,'Fuel Pressure Calc'!M13,M13)</f>
        <v>0</v>
      </c>
      <c r="N63" s="4">
        <f>_xll.Interp2dTab(-1,0,'Internal Flash'!$B$196:$L$196,'Internal Flash'!$A$197:$A$209,'Internal Flash'!$B$197:$L$209,'Fuel Pressure Calc'!N13,N13)</f>
        <v>0</v>
      </c>
      <c r="O63" s="4">
        <f>_xll.Interp2dTab(-1,0,'Internal Flash'!$B$196:$L$196,'Internal Flash'!$A$197:$A$209,'Internal Flash'!$B$197:$L$209,'Fuel Pressure Calc'!O13,O13)</f>
        <v>0</v>
      </c>
      <c r="P63" s="4">
        <f>_xll.Interp2dTab(-1,0,'Internal Flash'!$B$196:$L$196,'Internal Flash'!$A$197:$A$209,'Internal Flash'!$B$197:$L$209,'Fuel Pressure Calc'!P13,P13)</f>
        <v>0</v>
      </c>
      <c r="Q63" s="4">
        <f>_xll.Interp2dTab(-1,0,'Internal Flash'!$B$196:$L$196,'Internal Flash'!$A$197:$A$209,'Internal Flash'!$B$197:$L$209,'Fuel Pressure Calc'!Q13,Q13)</f>
        <v>0</v>
      </c>
      <c r="R63" s="4">
        <f>_xll.Interp2dTab(-1,0,'Internal Flash'!$B$196:$L$196,'Internal Flash'!$A$197:$A$209,'Internal Flash'!$B$197:$L$209,'Fuel Pressure Calc'!R13,R13)</f>
        <v>0</v>
      </c>
      <c r="S63" s="12">
        <f t="shared" si="19"/>
        <v>0</v>
      </c>
      <c r="U63" s="3">
        <f>'CSP5'!$A$177</f>
        <v>1700</v>
      </c>
      <c r="V63" s="12">
        <f t="shared" si="20"/>
        <v>0</v>
      </c>
      <c r="W63" s="4">
        <f>_xll.Interp2dTab(-1,0,'Internal Flash'!$B$158:$N$158,'Internal Flash'!$A$159:$A$173,'Internal Flash'!$B$159:$N$173,'Post Injection'!W$54,'Post Injection'!$U63)*_xll.Interp2dTab(-1,0,'Internal Flash'!$B$177:$N$177,'Internal Flash'!$A$178:$A$192,'Internal Flash'!$B$178:$N$192,'Variables &amp; Axis Check'!$B$2+'Variables &amp; Axis Check'!$B$12,'Post Injection'!$U63)</f>
        <v>0</v>
      </c>
      <c r="X63" s="4">
        <f>_xll.Interp2dTab(-1,0,'Internal Flash'!$B$158:$N$158,'Internal Flash'!$A$159:$A$173,'Internal Flash'!$B$159:$N$173,'Post Injection'!X$54,'Post Injection'!$U63)*_xll.Interp2dTab(-1,0,'Internal Flash'!$B$177:$N$177,'Internal Flash'!$A$178:$A$192,'Internal Flash'!$B$178:$N$192,'Variables &amp; Axis Check'!$B$2+'Variables &amp; Axis Check'!$B$12,'Post Injection'!$U63)</f>
        <v>0</v>
      </c>
      <c r="Y63" s="4">
        <f>_xll.Interp2dTab(-1,0,'Internal Flash'!$B$158:$N$158,'Internal Flash'!$A$159:$A$173,'Internal Flash'!$B$159:$N$173,'Post Injection'!Y$54,'Post Injection'!$U63)*_xll.Interp2dTab(-1,0,'Internal Flash'!$B$177:$N$177,'Internal Flash'!$A$178:$A$192,'Internal Flash'!$B$178:$N$192,'Variables &amp; Axis Check'!$B$2+'Variables &amp; Axis Check'!$B$12,'Post Injection'!$U63)</f>
        <v>0</v>
      </c>
      <c r="Z63" s="4">
        <f>_xll.Interp2dTab(-1,0,'Internal Flash'!$B$158:$N$158,'Internal Flash'!$A$159:$A$173,'Internal Flash'!$B$159:$N$173,'Post Injection'!Z$54,'Post Injection'!$U63)*_xll.Interp2dTab(-1,0,'Internal Flash'!$B$177:$N$177,'Internal Flash'!$A$178:$A$192,'Internal Flash'!$B$178:$N$192,'Variables &amp; Axis Check'!$B$2+'Variables &amp; Axis Check'!$B$12,'Post Injection'!$U63)</f>
        <v>0</v>
      </c>
      <c r="AA63" s="4">
        <f>_xll.Interp2dTab(-1,0,'Internal Flash'!$B$158:$N$158,'Internal Flash'!$A$159:$A$173,'Internal Flash'!$B$159:$N$173,'Post Injection'!AA$54,'Post Injection'!$U63)*_xll.Interp2dTab(-1,0,'Internal Flash'!$B$177:$N$177,'Internal Flash'!$A$178:$A$192,'Internal Flash'!$B$178:$N$192,'Variables &amp; Axis Check'!$B$2+'Variables &amp; Axis Check'!$B$12,'Post Injection'!$U63)</f>
        <v>0</v>
      </c>
      <c r="AB63" s="4">
        <f>_xll.Interp2dTab(-1,0,'Internal Flash'!$B$158:$N$158,'Internal Flash'!$A$159:$A$173,'Internal Flash'!$B$159:$N$173,'Post Injection'!AB$54,'Post Injection'!$U63)*_xll.Interp2dTab(-1,0,'Internal Flash'!$B$177:$N$177,'Internal Flash'!$A$178:$A$192,'Internal Flash'!$B$178:$N$192,'Variables &amp; Axis Check'!$B$2+'Variables &amp; Axis Check'!$B$12,'Post Injection'!$U63)</f>
        <v>0</v>
      </c>
      <c r="AC63" s="4">
        <f>_xll.Interp2dTab(-1,0,'Internal Flash'!$B$158:$N$158,'Internal Flash'!$A$159:$A$173,'Internal Flash'!$B$159:$N$173,'Post Injection'!AC$54,'Post Injection'!$U63)*_xll.Interp2dTab(-1,0,'Internal Flash'!$B$177:$N$177,'Internal Flash'!$A$178:$A$192,'Internal Flash'!$B$178:$N$192,'Variables &amp; Axis Check'!$B$2+'Variables &amp; Axis Check'!$B$12,'Post Injection'!$U63)</f>
        <v>0</v>
      </c>
      <c r="AD63" s="4">
        <f>_xll.Interp2dTab(-1,0,'Internal Flash'!$B$158:$N$158,'Internal Flash'!$A$159:$A$173,'Internal Flash'!$B$159:$N$173,'Post Injection'!AD$54,'Post Injection'!$U63)*_xll.Interp2dTab(-1,0,'Internal Flash'!$B$177:$N$177,'Internal Flash'!$A$178:$A$192,'Internal Flash'!$B$178:$N$192,'Variables &amp; Axis Check'!$B$2+'Variables &amp; Axis Check'!$B$12,'Post Injection'!$U63)</f>
        <v>0</v>
      </c>
      <c r="AE63" s="4">
        <f>_xll.Interp2dTab(-1,0,'Internal Flash'!$B$158:$N$158,'Internal Flash'!$A$159:$A$173,'Internal Flash'!$B$159:$N$173,'Post Injection'!AE$54,'Post Injection'!$U63)*_xll.Interp2dTab(-1,0,'Internal Flash'!$B$177:$N$177,'Internal Flash'!$A$178:$A$192,'Internal Flash'!$B$178:$N$192,'Variables &amp; Axis Check'!$B$2+'Variables &amp; Axis Check'!$B$12,'Post Injection'!$U63)</f>
        <v>0</v>
      </c>
      <c r="AF63" s="4">
        <f>_xll.Interp2dTab(-1,0,'Internal Flash'!$B$158:$N$158,'Internal Flash'!$A$159:$A$173,'Internal Flash'!$B$159:$N$173,'Post Injection'!AF$54,'Post Injection'!$U63)*_xll.Interp2dTab(-1,0,'Internal Flash'!$B$177:$N$177,'Internal Flash'!$A$178:$A$192,'Internal Flash'!$B$178:$N$192,'Variables &amp; Axis Check'!$B$2+'Variables &amp; Axis Check'!$B$12,'Post Injection'!$U63)</f>
        <v>0</v>
      </c>
      <c r="AG63" s="4">
        <f>_xll.Interp2dTab(-1,0,'Internal Flash'!$B$158:$N$158,'Internal Flash'!$A$159:$A$173,'Internal Flash'!$B$159:$N$173,'Post Injection'!AG$54,'Post Injection'!$U63)*_xll.Interp2dTab(-1,0,'Internal Flash'!$B$177:$N$177,'Internal Flash'!$A$178:$A$192,'Internal Flash'!$B$178:$N$192,'Variables &amp; Axis Check'!$B$2+'Variables &amp; Axis Check'!$B$12,'Post Injection'!$U63)</f>
        <v>0</v>
      </c>
      <c r="AH63" s="4">
        <f>_xll.Interp2dTab(-1,0,'Internal Flash'!$B$158:$N$158,'Internal Flash'!$A$159:$A$173,'Internal Flash'!$B$159:$N$173,'Post Injection'!AH$54,'Post Injection'!$U63)*_xll.Interp2dTab(-1,0,'Internal Flash'!$B$177:$N$177,'Internal Flash'!$A$178:$A$192,'Internal Flash'!$B$178:$N$192,'Variables &amp; Axis Check'!$B$2+'Variables &amp; Axis Check'!$B$12,'Post Injection'!$U63)</f>
        <v>0</v>
      </c>
      <c r="AI63" s="4">
        <f>_xll.Interp2dTab(-1,0,'Internal Flash'!$B$158:$N$158,'Internal Flash'!$A$159:$A$173,'Internal Flash'!$B$159:$N$173,'Post Injection'!AI$54,'Post Injection'!$U63)*_xll.Interp2dTab(-1,0,'Internal Flash'!$B$177:$N$177,'Internal Flash'!$A$178:$A$192,'Internal Flash'!$B$178:$N$192,'Variables &amp; Axis Check'!$B$2+'Variables &amp; Axis Check'!$B$12,'Post Injection'!$U63)</f>
        <v>0</v>
      </c>
      <c r="AJ63" s="4">
        <f>_xll.Interp2dTab(-1,0,'Internal Flash'!$B$158:$N$158,'Internal Flash'!$A$159:$A$173,'Internal Flash'!$B$159:$N$173,'Post Injection'!AJ$54,'Post Injection'!$U63)*_xll.Interp2dTab(-1,0,'Internal Flash'!$B$177:$N$177,'Internal Flash'!$A$178:$A$192,'Internal Flash'!$B$178:$N$192,'Variables &amp; Axis Check'!$B$2+'Variables &amp; Axis Check'!$B$12,'Post Injection'!$U63)</f>
        <v>0</v>
      </c>
      <c r="AK63" s="4">
        <f>_xll.Interp2dTab(-1,0,'Internal Flash'!$B$158:$N$158,'Internal Flash'!$A$159:$A$173,'Internal Flash'!$B$159:$N$173,'Post Injection'!AK$54,'Post Injection'!$U63)*_xll.Interp2dTab(-1,0,'Internal Flash'!$B$177:$N$177,'Internal Flash'!$A$178:$A$192,'Internal Flash'!$B$178:$N$192,'Variables &amp; Axis Check'!$B$2+'Variables &amp; Axis Check'!$B$12,'Post Injection'!$U63)</f>
        <v>0</v>
      </c>
      <c r="AL63" s="4">
        <f>_xll.Interp2dTab(-1,0,'Internal Flash'!$B$158:$N$158,'Internal Flash'!$A$159:$A$173,'Internal Flash'!$B$159:$N$173,'Post Injection'!AL$54,'Post Injection'!$U63)*_xll.Interp2dTab(-1,0,'Internal Flash'!$B$177:$N$177,'Internal Flash'!$A$178:$A$192,'Internal Flash'!$B$178:$N$192,'Variables &amp; Axis Check'!$B$2+'Variables &amp; Axis Check'!$B$12,'Post Injection'!$U63)</f>
        <v>0</v>
      </c>
      <c r="AM63" s="12">
        <f t="shared" si="21"/>
        <v>0</v>
      </c>
    </row>
    <row r="64" spans="1:39" x14ac:dyDescent="0.3">
      <c r="A64" s="3">
        <f>'CSP5'!$A$178</f>
        <v>1800</v>
      </c>
      <c r="B64" s="12">
        <f t="shared" si="18"/>
        <v>0</v>
      </c>
      <c r="C64" s="4">
        <f>_xll.Interp2dTab(-1,0,'Internal Flash'!$B$196:$L$196,'Internal Flash'!$A$197:$A$209,'Internal Flash'!$B$197:$L$209,'Fuel Pressure Calc'!C14,C14)</f>
        <v>0</v>
      </c>
      <c r="D64" s="4">
        <f>_xll.Interp2dTab(-1,0,'Internal Flash'!$B$196:$L$196,'Internal Flash'!$A$197:$A$209,'Internal Flash'!$B$197:$L$209,'Fuel Pressure Calc'!D14,D14)</f>
        <v>165.26890717964798</v>
      </c>
      <c r="E64" s="4">
        <f>_xll.Interp2dTab(-1,0,'Internal Flash'!$B$196:$L$196,'Internal Flash'!$A$197:$A$209,'Internal Flash'!$B$197:$L$209,'Fuel Pressure Calc'!E14,E14)</f>
        <v>164.13951874215041</v>
      </c>
      <c r="F64" s="4">
        <f>_xll.Interp2dTab(-1,0,'Internal Flash'!$B$196:$L$196,'Internal Flash'!$A$197:$A$209,'Internal Flash'!$B$197:$L$209,'Fuel Pressure Calc'!F14,F14)</f>
        <v>159.99999999999997</v>
      </c>
      <c r="G64" s="4">
        <f>_xll.Interp2dTab(-1,0,'Internal Flash'!$B$196:$L$196,'Internal Flash'!$A$197:$A$209,'Internal Flash'!$B$197:$L$209,'Fuel Pressure Calc'!G14,G14)</f>
        <v>160</v>
      </c>
      <c r="H64" s="4">
        <f>_xll.Interp2dTab(-1,0,'Internal Flash'!$B$196:$L$196,'Internal Flash'!$A$197:$A$209,'Internal Flash'!$B$197:$L$209,'Fuel Pressure Calc'!H14,H14)</f>
        <v>160</v>
      </c>
      <c r="I64" s="4">
        <f>_xll.Interp2dTab(-1,0,'Internal Flash'!$B$196:$L$196,'Internal Flash'!$A$197:$A$209,'Internal Flash'!$B$197:$L$209,'Fuel Pressure Calc'!I14,I14)</f>
        <v>160</v>
      </c>
      <c r="J64" s="4">
        <f>_xll.Interp2dTab(-1,0,'Internal Flash'!$B$196:$L$196,'Internal Flash'!$A$197:$A$209,'Internal Flash'!$B$197:$L$209,'Fuel Pressure Calc'!J14,J14)</f>
        <v>0</v>
      </c>
      <c r="K64" s="4">
        <f>_xll.Interp2dTab(-1,0,'Internal Flash'!$B$196:$L$196,'Internal Flash'!$A$197:$A$209,'Internal Flash'!$B$197:$L$209,'Fuel Pressure Calc'!K14,K14)</f>
        <v>0</v>
      </c>
      <c r="L64" s="4">
        <f>_xll.Interp2dTab(-1,0,'Internal Flash'!$B$196:$L$196,'Internal Flash'!$A$197:$A$209,'Internal Flash'!$B$197:$L$209,'Fuel Pressure Calc'!L14,L14)</f>
        <v>0</v>
      </c>
      <c r="M64" s="4">
        <f>_xll.Interp2dTab(-1,0,'Internal Flash'!$B$196:$L$196,'Internal Flash'!$A$197:$A$209,'Internal Flash'!$B$197:$L$209,'Fuel Pressure Calc'!M14,M14)</f>
        <v>0</v>
      </c>
      <c r="N64" s="4">
        <f>_xll.Interp2dTab(-1,0,'Internal Flash'!$B$196:$L$196,'Internal Flash'!$A$197:$A$209,'Internal Flash'!$B$197:$L$209,'Fuel Pressure Calc'!N14,N14)</f>
        <v>0</v>
      </c>
      <c r="O64" s="4">
        <f>_xll.Interp2dTab(-1,0,'Internal Flash'!$B$196:$L$196,'Internal Flash'!$A$197:$A$209,'Internal Flash'!$B$197:$L$209,'Fuel Pressure Calc'!O14,O14)</f>
        <v>0</v>
      </c>
      <c r="P64" s="4">
        <f>_xll.Interp2dTab(-1,0,'Internal Flash'!$B$196:$L$196,'Internal Flash'!$A$197:$A$209,'Internal Flash'!$B$197:$L$209,'Fuel Pressure Calc'!P14,P14)</f>
        <v>0</v>
      </c>
      <c r="Q64" s="4">
        <f>_xll.Interp2dTab(-1,0,'Internal Flash'!$B$196:$L$196,'Internal Flash'!$A$197:$A$209,'Internal Flash'!$B$197:$L$209,'Fuel Pressure Calc'!Q14,Q14)</f>
        <v>0</v>
      </c>
      <c r="R64" s="4">
        <f>_xll.Interp2dTab(-1,0,'Internal Flash'!$B$196:$L$196,'Internal Flash'!$A$197:$A$209,'Internal Flash'!$B$197:$L$209,'Fuel Pressure Calc'!R14,R14)</f>
        <v>0</v>
      </c>
      <c r="S64" s="12">
        <f t="shared" si="19"/>
        <v>0</v>
      </c>
      <c r="U64" s="3">
        <f>'CSP5'!$A$178</f>
        <v>1800</v>
      </c>
      <c r="V64" s="12">
        <f t="shared" si="20"/>
        <v>0</v>
      </c>
      <c r="W64" s="4">
        <f>_xll.Interp2dTab(-1,0,'Internal Flash'!$B$158:$N$158,'Internal Flash'!$A$159:$A$173,'Internal Flash'!$B$159:$N$173,'Post Injection'!W$54,'Post Injection'!$U64)*_xll.Interp2dTab(-1,0,'Internal Flash'!$B$177:$N$177,'Internal Flash'!$A$178:$A$192,'Internal Flash'!$B$178:$N$192,'Variables &amp; Axis Check'!$B$2+'Variables &amp; Axis Check'!$B$12,'Post Injection'!$U64)</f>
        <v>0</v>
      </c>
      <c r="X64" s="4">
        <f>_xll.Interp2dTab(-1,0,'Internal Flash'!$B$158:$N$158,'Internal Flash'!$A$159:$A$173,'Internal Flash'!$B$159:$N$173,'Post Injection'!X$54,'Post Injection'!$U64)*_xll.Interp2dTab(-1,0,'Internal Flash'!$B$177:$N$177,'Internal Flash'!$A$178:$A$192,'Internal Flash'!$B$178:$N$192,'Variables &amp; Axis Check'!$B$2+'Variables &amp; Axis Check'!$B$12,'Post Injection'!$U64)</f>
        <v>0</v>
      </c>
      <c r="Y64" s="4">
        <f>_xll.Interp2dTab(-1,0,'Internal Flash'!$B$158:$N$158,'Internal Flash'!$A$159:$A$173,'Internal Flash'!$B$159:$N$173,'Post Injection'!Y$54,'Post Injection'!$U64)*_xll.Interp2dTab(-1,0,'Internal Flash'!$B$177:$N$177,'Internal Flash'!$A$178:$A$192,'Internal Flash'!$B$178:$N$192,'Variables &amp; Axis Check'!$B$2+'Variables &amp; Axis Check'!$B$12,'Post Injection'!$U64)</f>
        <v>0</v>
      </c>
      <c r="Z64" s="4">
        <f>_xll.Interp2dTab(-1,0,'Internal Flash'!$B$158:$N$158,'Internal Flash'!$A$159:$A$173,'Internal Flash'!$B$159:$N$173,'Post Injection'!Z$54,'Post Injection'!$U64)*_xll.Interp2dTab(-1,0,'Internal Flash'!$B$177:$N$177,'Internal Flash'!$A$178:$A$192,'Internal Flash'!$B$178:$N$192,'Variables &amp; Axis Check'!$B$2+'Variables &amp; Axis Check'!$B$12,'Post Injection'!$U64)</f>
        <v>0</v>
      </c>
      <c r="AA64" s="4">
        <f>_xll.Interp2dTab(-1,0,'Internal Flash'!$B$158:$N$158,'Internal Flash'!$A$159:$A$173,'Internal Flash'!$B$159:$N$173,'Post Injection'!AA$54,'Post Injection'!$U64)*_xll.Interp2dTab(-1,0,'Internal Flash'!$B$177:$N$177,'Internal Flash'!$A$178:$A$192,'Internal Flash'!$B$178:$N$192,'Variables &amp; Axis Check'!$B$2+'Variables &amp; Axis Check'!$B$12,'Post Injection'!$U64)</f>
        <v>0</v>
      </c>
      <c r="AB64" s="4">
        <f>_xll.Interp2dTab(-1,0,'Internal Flash'!$B$158:$N$158,'Internal Flash'!$A$159:$A$173,'Internal Flash'!$B$159:$N$173,'Post Injection'!AB$54,'Post Injection'!$U64)*_xll.Interp2dTab(-1,0,'Internal Flash'!$B$177:$N$177,'Internal Flash'!$A$178:$A$192,'Internal Flash'!$B$178:$N$192,'Variables &amp; Axis Check'!$B$2+'Variables &amp; Axis Check'!$B$12,'Post Injection'!$U64)</f>
        <v>0</v>
      </c>
      <c r="AC64" s="4">
        <f>_xll.Interp2dTab(-1,0,'Internal Flash'!$B$158:$N$158,'Internal Flash'!$A$159:$A$173,'Internal Flash'!$B$159:$N$173,'Post Injection'!AC$54,'Post Injection'!$U64)*_xll.Interp2dTab(-1,0,'Internal Flash'!$B$177:$N$177,'Internal Flash'!$A$178:$A$192,'Internal Flash'!$B$178:$N$192,'Variables &amp; Axis Check'!$B$2+'Variables &amp; Axis Check'!$B$12,'Post Injection'!$U64)</f>
        <v>0</v>
      </c>
      <c r="AD64" s="4">
        <f>_xll.Interp2dTab(-1,0,'Internal Flash'!$B$158:$N$158,'Internal Flash'!$A$159:$A$173,'Internal Flash'!$B$159:$N$173,'Post Injection'!AD$54,'Post Injection'!$U64)*_xll.Interp2dTab(-1,0,'Internal Flash'!$B$177:$N$177,'Internal Flash'!$A$178:$A$192,'Internal Flash'!$B$178:$N$192,'Variables &amp; Axis Check'!$B$2+'Variables &amp; Axis Check'!$B$12,'Post Injection'!$U64)</f>
        <v>0</v>
      </c>
      <c r="AE64" s="4">
        <f>_xll.Interp2dTab(-1,0,'Internal Flash'!$B$158:$N$158,'Internal Flash'!$A$159:$A$173,'Internal Flash'!$B$159:$N$173,'Post Injection'!AE$54,'Post Injection'!$U64)*_xll.Interp2dTab(-1,0,'Internal Flash'!$B$177:$N$177,'Internal Flash'!$A$178:$A$192,'Internal Flash'!$B$178:$N$192,'Variables &amp; Axis Check'!$B$2+'Variables &amp; Axis Check'!$B$12,'Post Injection'!$U64)</f>
        <v>0</v>
      </c>
      <c r="AF64" s="4">
        <f>_xll.Interp2dTab(-1,0,'Internal Flash'!$B$158:$N$158,'Internal Flash'!$A$159:$A$173,'Internal Flash'!$B$159:$N$173,'Post Injection'!AF$54,'Post Injection'!$U64)*_xll.Interp2dTab(-1,0,'Internal Flash'!$B$177:$N$177,'Internal Flash'!$A$178:$A$192,'Internal Flash'!$B$178:$N$192,'Variables &amp; Axis Check'!$B$2+'Variables &amp; Axis Check'!$B$12,'Post Injection'!$U64)</f>
        <v>0</v>
      </c>
      <c r="AG64" s="4">
        <f>_xll.Interp2dTab(-1,0,'Internal Flash'!$B$158:$N$158,'Internal Flash'!$A$159:$A$173,'Internal Flash'!$B$159:$N$173,'Post Injection'!AG$54,'Post Injection'!$U64)*_xll.Interp2dTab(-1,0,'Internal Flash'!$B$177:$N$177,'Internal Flash'!$A$178:$A$192,'Internal Flash'!$B$178:$N$192,'Variables &amp; Axis Check'!$B$2+'Variables &amp; Axis Check'!$B$12,'Post Injection'!$U64)</f>
        <v>0</v>
      </c>
      <c r="AH64" s="4">
        <f>_xll.Interp2dTab(-1,0,'Internal Flash'!$B$158:$N$158,'Internal Flash'!$A$159:$A$173,'Internal Flash'!$B$159:$N$173,'Post Injection'!AH$54,'Post Injection'!$U64)*_xll.Interp2dTab(-1,0,'Internal Flash'!$B$177:$N$177,'Internal Flash'!$A$178:$A$192,'Internal Flash'!$B$178:$N$192,'Variables &amp; Axis Check'!$B$2+'Variables &amp; Axis Check'!$B$12,'Post Injection'!$U64)</f>
        <v>0</v>
      </c>
      <c r="AI64" s="4">
        <f>_xll.Interp2dTab(-1,0,'Internal Flash'!$B$158:$N$158,'Internal Flash'!$A$159:$A$173,'Internal Flash'!$B$159:$N$173,'Post Injection'!AI$54,'Post Injection'!$U64)*_xll.Interp2dTab(-1,0,'Internal Flash'!$B$177:$N$177,'Internal Flash'!$A$178:$A$192,'Internal Flash'!$B$178:$N$192,'Variables &amp; Axis Check'!$B$2+'Variables &amp; Axis Check'!$B$12,'Post Injection'!$U64)</f>
        <v>0</v>
      </c>
      <c r="AJ64" s="4">
        <f>_xll.Interp2dTab(-1,0,'Internal Flash'!$B$158:$N$158,'Internal Flash'!$A$159:$A$173,'Internal Flash'!$B$159:$N$173,'Post Injection'!AJ$54,'Post Injection'!$U64)*_xll.Interp2dTab(-1,0,'Internal Flash'!$B$177:$N$177,'Internal Flash'!$A$178:$A$192,'Internal Flash'!$B$178:$N$192,'Variables &amp; Axis Check'!$B$2+'Variables &amp; Axis Check'!$B$12,'Post Injection'!$U64)</f>
        <v>0</v>
      </c>
      <c r="AK64" s="4">
        <f>_xll.Interp2dTab(-1,0,'Internal Flash'!$B$158:$N$158,'Internal Flash'!$A$159:$A$173,'Internal Flash'!$B$159:$N$173,'Post Injection'!AK$54,'Post Injection'!$U64)*_xll.Interp2dTab(-1,0,'Internal Flash'!$B$177:$N$177,'Internal Flash'!$A$178:$A$192,'Internal Flash'!$B$178:$N$192,'Variables &amp; Axis Check'!$B$2+'Variables &amp; Axis Check'!$B$12,'Post Injection'!$U64)</f>
        <v>0</v>
      </c>
      <c r="AL64" s="4">
        <f>_xll.Interp2dTab(-1,0,'Internal Flash'!$B$158:$N$158,'Internal Flash'!$A$159:$A$173,'Internal Flash'!$B$159:$N$173,'Post Injection'!AL$54,'Post Injection'!$U64)*_xll.Interp2dTab(-1,0,'Internal Flash'!$B$177:$N$177,'Internal Flash'!$A$178:$A$192,'Internal Flash'!$B$178:$N$192,'Variables &amp; Axis Check'!$B$2+'Variables &amp; Axis Check'!$B$12,'Post Injection'!$U64)</f>
        <v>0</v>
      </c>
      <c r="AM64" s="12">
        <f t="shared" si="21"/>
        <v>0</v>
      </c>
    </row>
    <row r="65" spans="1:39" x14ac:dyDescent="0.3">
      <c r="A65" s="3">
        <f>'CSP5'!$A$179</f>
        <v>2000</v>
      </c>
      <c r="B65" s="12">
        <f t="shared" si="18"/>
        <v>0</v>
      </c>
      <c r="C65" s="4">
        <f>_xll.Interp2dTab(-1,0,'Internal Flash'!$B$196:$L$196,'Internal Flash'!$A$197:$A$209,'Internal Flash'!$B$197:$L$209,'Fuel Pressure Calc'!C15,C15)</f>
        <v>0</v>
      </c>
      <c r="D65" s="4">
        <f>_xll.Interp2dTab(-1,0,'Internal Flash'!$B$196:$L$196,'Internal Flash'!$A$197:$A$209,'Internal Flash'!$B$197:$L$209,'Fuel Pressure Calc'!D15,D15)</f>
        <v>161.57107395289597</v>
      </c>
      <c r="E65" s="4">
        <f>_xll.Interp2dTab(-1,0,'Internal Flash'!$B$196:$L$196,'Internal Flash'!$A$197:$A$209,'Internal Flash'!$B$197:$L$209,'Fuel Pressure Calc'!E15,E15)</f>
        <v>160</v>
      </c>
      <c r="F65" s="4">
        <f>_xll.Interp2dTab(-1,0,'Internal Flash'!$B$196:$L$196,'Internal Flash'!$A$197:$A$209,'Internal Flash'!$B$197:$L$209,'Fuel Pressure Calc'!F15,F15)</f>
        <v>160</v>
      </c>
      <c r="G65" s="4">
        <f>_xll.Interp2dTab(-1,0,'Internal Flash'!$B$196:$L$196,'Internal Flash'!$A$197:$A$209,'Internal Flash'!$B$197:$L$209,'Fuel Pressure Calc'!G15,G15)</f>
        <v>160</v>
      </c>
      <c r="H65" s="4">
        <f>_xll.Interp2dTab(-1,0,'Internal Flash'!$B$196:$L$196,'Internal Flash'!$A$197:$A$209,'Internal Flash'!$B$197:$L$209,'Fuel Pressure Calc'!H15,H15)</f>
        <v>160</v>
      </c>
      <c r="I65" s="4">
        <f>_xll.Interp2dTab(-1,0,'Internal Flash'!$B$196:$L$196,'Internal Flash'!$A$197:$A$209,'Internal Flash'!$B$197:$L$209,'Fuel Pressure Calc'!I15,I15)</f>
        <v>0</v>
      </c>
      <c r="J65" s="4">
        <f>_xll.Interp2dTab(-1,0,'Internal Flash'!$B$196:$L$196,'Internal Flash'!$A$197:$A$209,'Internal Flash'!$B$197:$L$209,'Fuel Pressure Calc'!J15,J15)</f>
        <v>0</v>
      </c>
      <c r="K65" s="4">
        <f>_xll.Interp2dTab(-1,0,'Internal Flash'!$B$196:$L$196,'Internal Flash'!$A$197:$A$209,'Internal Flash'!$B$197:$L$209,'Fuel Pressure Calc'!K15,K15)</f>
        <v>0</v>
      </c>
      <c r="L65" s="4">
        <f>_xll.Interp2dTab(-1,0,'Internal Flash'!$B$196:$L$196,'Internal Flash'!$A$197:$A$209,'Internal Flash'!$B$197:$L$209,'Fuel Pressure Calc'!L15,L15)</f>
        <v>0</v>
      </c>
      <c r="M65" s="4">
        <f>_xll.Interp2dTab(-1,0,'Internal Flash'!$B$196:$L$196,'Internal Flash'!$A$197:$A$209,'Internal Flash'!$B$197:$L$209,'Fuel Pressure Calc'!M15,M15)</f>
        <v>0</v>
      </c>
      <c r="N65" s="4">
        <f>_xll.Interp2dTab(-1,0,'Internal Flash'!$B$196:$L$196,'Internal Flash'!$A$197:$A$209,'Internal Flash'!$B$197:$L$209,'Fuel Pressure Calc'!N15,N15)</f>
        <v>0</v>
      </c>
      <c r="O65" s="4">
        <f>_xll.Interp2dTab(-1,0,'Internal Flash'!$B$196:$L$196,'Internal Flash'!$A$197:$A$209,'Internal Flash'!$B$197:$L$209,'Fuel Pressure Calc'!O15,O15)</f>
        <v>0</v>
      </c>
      <c r="P65" s="4">
        <f>_xll.Interp2dTab(-1,0,'Internal Flash'!$B$196:$L$196,'Internal Flash'!$A$197:$A$209,'Internal Flash'!$B$197:$L$209,'Fuel Pressure Calc'!P15,P15)</f>
        <v>0</v>
      </c>
      <c r="Q65" s="4">
        <f>_xll.Interp2dTab(-1,0,'Internal Flash'!$B$196:$L$196,'Internal Flash'!$A$197:$A$209,'Internal Flash'!$B$197:$L$209,'Fuel Pressure Calc'!Q15,Q15)</f>
        <v>0</v>
      </c>
      <c r="R65" s="4">
        <f>_xll.Interp2dTab(-1,0,'Internal Flash'!$B$196:$L$196,'Internal Flash'!$A$197:$A$209,'Internal Flash'!$B$197:$L$209,'Fuel Pressure Calc'!R15,R15)</f>
        <v>0</v>
      </c>
      <c r="S65" s="12">
        <f t="shared" si="19"/>
        <v>0</v>
      </c>
      <c r="U65" s="3">
        <f>'CSP5'!$A$179</f>
        <v>2000</v>
      </c>
      <c r="V65" s="12">
        <f t="shared" si="20"/>
        <v>0</v>
      </c>
      <c r="W65" s="4">
        <f>_xll.Interp2dTab(-1,0,'Internal Flash'!$B$158:$N$158,'Internal Flash'!$A$159:$A$173,'Internal Flash'!$B$159:$N$173,'Post Injection'!W$54,'Post Injection'!$U65)*_xll.Interp2dTab(-1,0,'Internal Flash'!$B$177:$N$177,'Internal Flash'!$A$178:$A$192,'Internal Flash'!$B$178:$N$192,'Variables &amp; Axis Check'!$B$2+'Variables &amp; Axis Check'!$B$12,'Post Injection'!$U65)</f>
        <v>0</v>
      </c>
      <c r="X65" s="4">
        <f>_xll.Interp2dTab(-1,0,'Internal Flash'!$B$158:$N$158,'Internal Flash'!$A$159:$A$173,'Internal Flash'!$B$159:$N$173,'Post Injection'!X$54,'Post Injection'!$U65)*_xll.Interp2dTab(-1,0,'Internal Flash'!$B$177:$N$177,'Internal Flash'!$A$178:$A$192,'Internal Flash'!$B$178:$N$192,'Variables &amp; Axis Check'!$B$2+'Variables &amp; Axis Check'!$B$12,'Post Injection'!$U65)</f>
        <v>0</v>
      </c>
      <c r="Y65" s="4">
        <f>_xll.Interp2dTab(-1,0,'Internal Flash'!$B$158:$N$158,'Internal Flash'!$A$159:$A$173,'Internal Flash'!$B$159:$N$173,'Post Injection'!Y$54,'Post Injection'!$U65)*_xll.Interp2dTab(-1,0,'Internal Flash'!$B$177:$N$177,'Internal Flash'!$A$178:$A$192,'Internal Flash'!$B$178:$N$192,'Variables &amp; Axis Check'!$B$2+'Variables &amp; Axis Check'!$B$12,'Post Injection'!$U65)</f>
        <v>0</v>
      </c>
      <c r="Z65" s="4">
        <f>_xll.Interp2dTab(-1,0,'Internal Flash'!$B$158:$N$158,'Internal Flash'!$A$159:$A$173,'Internal Flash'!$B$159:$N$173,'Post Injection'!Z$54,'Post Injection'!$U65)*_xll.Interp2dTab(-1,0,'Internal Flash'!$B$177:$N$177,'Internal Flash'!$A$178:$A$192,'Internal Flash'!$B$178:$N$192,'Variables &amp; Axis Check'!$B$2+'Variables &amp; Axis Check'!$B$12,'Post Injection'!$U65)</f>
        <v>0</v>
      </c>
      <c r="AA65" s="4">
        <f>_xll.Interp2dTab(-1,0,'Internal Flash'!$B$158:$N$158,'Internal Flash'!$A$159:$A$173,'Internal Flash'!$B$159:$N$173,'Post Injection'!AA$54,'Post Injection'!$U65)*_xll.Interp2dTab(-1,0,'Internal Flash'!$B$177:$N$177,'Internal Flash'!$A$178:$A$192,'Internal Flash'!$B$178:$N$192,'Variables &amp; Axis Check'!$B$2+'Variables &amp; Axis Check'!$B$12,'Post Injection'!$U65)</f>
        <v>0</v>
      </c>
      <c r="AB65" s="4">
        <f>_xll.Interp2dTab(-1,0,'Internal Flash'!$B$158:$N$158,'Internal Flash'!$A$159:$A$173,'Internal Flash'!$B$159:$N$173,'Post Injection'!AB$54,'Post Injection'!$U65)*_xll.Interp2dTab(-1,0,'Internal Flash'!$B$177:$N$177,'Internal Flash'!$A$178:$A$192,'Internal Flash'!$B$178:$N$192,'Variables &amp; Axis Check'!$B$2+'Variables &amp; Axis Check'!$B$12,'Post Injection'!$U65)</f>
        <v>0</v>
      </c>
      <c r="AC65" s="4">
        <f>_xll.Interp2dTab(-1,0,'Internal Flash'!$B$158:$N$158,'Internal Flash'!$A$159:$A$173,'Internal Flash'!$B$159:$N$173,'Post Injection'!AC$54,'Post Injection'!$U65)*_xll.Interp2dTab(-1,0,'Internal Flash'!$B$177:$N$177,'Internal Flash'!$A$178:$A$192,'Internal Flash'!$B$178:$N$192,'Variables &amp; Axis Check'!$B$2+'Variables &amp; Axis Check'!$B$12,'Post Injection'!$U65)</f>
        <v>0</v>
      </c>
      <c r="AD65" s="4">
        <f>_xll.Interp2dTab(-1,0,'Internal Flash'!$B$158:$N$158,'Internal Flash'!$A$159:$A$173,'Internal Flash'!$B$159:$N$173,'Post Injection'!AD$54,'Post Injection'!$U65)*_xll.Interp2dTab(-1,0,'Internal Flash'!$B$177:$N$177,'Internal Flash'!$A$178:$A$192,'Internal Flash'!$B$178:$N$192,'Variables &amp; Axis Check'!$B$2+'Variables &amp; Axis Check'!$B$12,'Post Injection'!$U65)</f>
        <v>0</v>
      </c>
      <c r="AE65" s="4">
        <f>_xll.Interp2dTab(-1,0,'Internal Flash'!$B$158:$N$158,'Internal Flash'!$A$159:$A$173,'Internal Flash'!$B$159:$N$173,'Post Injection'!AE$54,'Post Injection'!$U65)*_xll.Interp2dTab(-1,0,'Internal Flash'!$B$177:$N$177,'Internal Flash'!$A$178:$A$192,'Internal Flash'!$B$178:$N$192,'Variables &amp; Axis Check'!$B$2+'Variables &amp; Axis Check'!$B$12,'Post Injection'!$U65)</f>
        <v>0</v>
      </c>
      <c r="AF65" s="4">
        <f>_xll.Interp2dTab(-1,0,'Internal Flash'!$B$158:$N$158,'Internal Flash'!$A$159:$A$173,'Internal Flash'!$B$159:$N$173,'Post Injection'!AF$54,'Post Injection'!$U65)*_xll.Interp2dTab(-1,0,'Internal Flash'!$B$177:$N$177,'Internal Flash'!$A$178:$A$192,'Internal Flash'!$B$178:$N$192,'Variables &amp; Axis Check'!$B$2+'Variables &amp; Axis Check'!$B$12,'Post Injection'!$U65)</f>
        <v>0</v>
      </c>
      <c r="AG65" s="4">
        <f>_xll.Interp2dTab(-1,0,'Internal Flash'!$B$158:$N$158,'Internal Flash'!$A$159:$A$173,'Internal Flash'!$B$159:$N$173,'Post Injection'!AG$54,'Post Injection'!$U65)*_xll.Interp2dTab(-1,0,'Internal Flash'!$B$177:$N$177,'Internal Flash'!$A$178:$A$192,'Internal Flash'!$B$178:$N$192,'Variables &amp; Axis Check'!$B$2+'Variables &amp; Axis Check'!$B$12,'Post Injection'!$U65)</f>
        <v>0</v>
      </c>
      <c r="AH65" s="4">
        <f>_xll.Interp2dTab(-1,0,'Internal Flash'!$B$158:$N$158,'Internal Flash'!$A$159:$A$173,'Internal Flash'!$B$159:$N$173,'Post Injection'!AH$54,'Post Injection'!$U65)*_xll.Interp2dTab(-1,0,'Internal Flash'!$B$177:$N$177,'Internal Flash'!$A$178:$A$192,'Internal Flash'!$B$178:$N$192,'Variables &amp; Axis Check'!$B$2+'Variables &amp; Axis Check'!$B$12,'Post Injection'!$U65)</f>
        <v>0</v>
      </c>
      <c r="AI65" s="4">
        <f>_xll.Interp2dTab(-1,0,'Internal Flash'!$B$158:$N$158,'Internal Flash'!$A$159:$A$173,'Internal Flash'!$B$159:$N$173,'Post Injection'!AI$54,'Post Injection'!$U65)*_xll.Interp2dTab(-1,0,'Internal Flash'!$B$177:$N$177,'Internal Flash'!$A$178:$A$192,'Internal Flash'!$B$178:$N$192,'Variables &amp; Axis Check'!$B$2+'Variables &amp; Axis Check'!$B$12,'Post Injection'!$U65)</f>
        <v>0</v>
      </c>
      <c r="AJ65" s="4">
        <f>_xll.Interp2dTab(-1,0,'Internal Flash'!$B$158:$N$158,'Internal Flash'!$A$159:$A$173,'Internal Flash'!$B$159:$N$173,'Post Injection'!AJ$54,'Post Injection'!$U65)*_xll.Interp2dTab(-1,0,'Internal Flash'!$B$177:$N$177,'Internal Flash'!$A$178:$A$192,'Internal Flash'!$B$178:$N$192,'Variables &amp; Axis Check'!$B$2+'Variables &amp; Axis Check'!$B$12,'Post Injection'!$U65)</f>
        <v>0</v>
      </c>
      <c r="AK65" s="4">
        <f>_xll.Interp2dTab(-1,0,'Internal Flash'!$B$158:$N$158,'Internal Flash'!$A$159:$A$173,'Internal Flash'!$B$159:$N$173,'Post Injection'!AK$54,'Post Injection'!$U65)*_xll.Interp2dTab(-1,0,'Internal Flash'!$B$177:$N$177,'Internal Flash'!$A$178:$A$192,'Internal Flash'!$B$178:$N$192,'Variables &amp; Axis Check'!$B$2+'Variables &amp; Axis Check'!$B$12,'Post Injection'!$U65)</f>
        <v>0</v>
      </c>
      <c r="AL65" s="4">
        <f>_xll.Interp2dTab(-1,0,'Internal Flash'!$B$158:$N$158,'Internal Flash'!$A$159:$A$173,'Internal Flash'!$B$159:$N$173,'Post Injection'!AL$54,'Post Injection'!$U65)*_xll.Interp2dTab(-1,0,'Internal Flash'!$B$177:$N$177,'Internal Flash'!$A$178:$A$192,'Internal Flash'!$B$178:$N$192,'Variables &amp; Axis Check'!$B$2+'Variables &amp; Axis Check'!$B$12,'Post Injection'!$U65)</f>
        <v>0</v>
      </c>
      <c r="AM65" s="12">
        <f t="shared" si="21"/>
        <v>0</v>
      </c>
    </row>
    <row r="66" spans="1:39" x14ac:dyDescent="0.3">
      <c r="A66" s="3">
        <f>'CSP5'!$A$180</f>
        <v>2200</v>
      </c>
      <c r="B66" s="12">
        <f t="shared" si="18"/>
        <v>0</v>
      </c>
      <c r="C66" s="4">
        <f>_xll.Interp2dTab(-1,0,'Internal Flash'!$B$196:$L$196,'Internal Flash'!$A$197:$A$209,'Internal Flash'!$B$197:$L$209,'Fuel Pressure Calc'!C16,C16)</f>
        <v>0</v>
      </c>
      <c r="D66" s="4">
        <f>_xll.Interp2dTab(-1,0,'Internal Flash'!$B$196:$L$196,'Internal Flash'!$A$197:$A$209,'Internal Flash'!$B$197:$L$209,'Fuel Pressure Calc'!D16,D16)</f>
        <v>0</v>
      </c>
      <c r="E66" s="4">
        <f>_xll.Interp2dTab(-1,0,'Internal Flash'!$B$196:$L$196,'Internal Flash'!$A$197:$A$209,'Internal Flash'!$B$197:$L$209,'Fuel Pressure Calc'!E16,E16)</f>
        <v>0</v>
      </c>
      <c r="F66" s="4">
        <f>_xll.Interp2dTab(-1,0,'Internal Flash'!$B$196:$L$196,'Internal Flash'!$A$197:$A$209,'Internal Flash'!$B$197:$L$209,'Fuel Pressure Calc'!F16,F16)</f>
        <v>0</v>
      </c>
      <c r="G66" s="4">
        <f>_xll.Interp2dTab(-1,0,'Internal Flash'!$B$196:$L$196,'Internal Flash'!$A$197:$A$209,'Internal Flash'!$B$197:$L$209,'Fuel Pressure Calc'!G16,G16)</f>
        <v>0</v>
      </c>
      <c r="H66" s="4">
        <f>_xll.Interp2dTab(-1,0,'Internal Flash'!$B$196:$L$196,'Internal Flash'!$A$197:$A$209,'Internal Flash'!$B$197:$L$209,'Fuel Pressure Calc'!H16,H16)</f>
        <v>0</v>
      </c>
      <c r="I66" s="4">
        <f>_xll.Interp2dTab(-1,0,'Internal Flash'!$B$196:$L$196,'Internal Flash'!$A$197:$A$209,'Internal Flash'!$B$197:$L$209,'Fuel Pressure Calc'!I16,I16)</f>
        <v>0</v>
      </c>
      <c r="J66" s="4">
        <f>_xll.Interp2dTab(-1,0,'Internal Flash'!$B$196:$L$196,'Internal Flash'!$A$197:$A$209,'Internal Flash'!$B$197:$L$209,'Fuel Pressure Calc'!J16,J16)</f>
        <v>0</v>
      </c>
      <c r="K66" s="4">
        <f>_xll.Interp2dTab(-1,0,'Internal Flash'!$B$196:$L$196,'Internal Flash'!$A$197:$A$209,'Internal Flash'!$B$197:$L$209,'Fuel Pressure Calc'!K16,K16)</f>
        <v>0</v>
      </c>
      <c r="L66" s="4">
        <f>_xll.Interp2dTab(-1,0,'Internal Flash'!$B$196:$L$196,'Internal Flash'!$A$197:$A$209,'Internal Flash'!$B$197:$L$209,'Fuel Pressure Calc'!L16,L16)</f>
        <v>0</v>
      </c>
      <c r="M66" s="4">
        <f>_xll.Interp2dTab(-1,0,'Internal Flash'!$B$196:$L$196,'Internal Flash'!$A$197:$A$209,'Internal Flash'!$B$197:$L$209,'Fuel Pressure Calc'!M16,M16)</f>
        <v>0</v>
      </c>
      <c r="N66" s="4">
        <f>_xll.Interp2dTab(-1,0,'Internal Flash'!$B$196:$L$196,'Internal Flash'!$A$197:$A$209,'Internal Flash'!$B$197:$L$209,'Fuel Pressure Calc'!N16,N16)</f>
        <v>0</v>
      </c>
      <c r="O66" s="4">
        <f>_xll.Interp2dTab(-1,0,'Internal Flash'!$B$196:$L$196,'Internal Flash'!$A$197:$A$209,'Internal Flash'!$B$197:$L$209,'Fuel Pressure Calc'!O16,O16)</f>
        <v>0</v>
      </c>
      <c r="P66" s="4">
        <f>_xll.Interp2dTab(-1,0,'Internal Flash'!$B$196:$L$196,'Internal Flash'!$A$197:$A$209,'Internal Flash'!$B$197:$L$209,'Fuel Pressure Calc'!P16,P16)</f>
        <v>0</v>
      </c>
      <c r="Q66" s="4">
        <f>_xll.Interp2dTab(-1,0,'Internal Flash'!$B$196:$L$196,'Internal Flash'!$A$197:$A$209,'Internal Flash'!$B$197:$L$209,'Fuel Pressure Calc'!Q16,Q16)</f>
        <v>0</v>
      </c>
      <c r="R66" s="4">
        <f>_xll.Interp2dTab(-1,0,'Internal Flash'!$B$196:$L$196,'Internal Flash'!$A$197:$A$209,'Internal Flash'!$B$197:$L$209,'Fuel Pressure Calc'!R16,R16)</f>
        <v>0</v>
      </c>
      <c r="S66" s="12">
        <f t="shared" si="19"/>
        <v>0</v>
      </c>
      <c r="U66" s="3">
        <f>'CSP5'!$A$180</f>
        <v>2200</v>
      </c>
      <c r="V66" s="12">
        <f t="shared" si="20"/>
        <v>0</v>
      </c>
      <c r="W66" s="4">
        <f>_xll.Interp2dTab(-1,0,'Internal Flash'!$B$158:$N$158,'Internal Flash'!$A$159:$A$173,'Internal Flash'!$B$159:$N$173,'Post Injection'!W$54,'Post Injection'!$U66)*_xll.Interp2dTab(-1,0,'Internal Flash'!$B$177:$N$177,'Internal Flash'!$A$178:$A$192,'Internal Flash'!$B$178:$N$192,'Variables &amp; Axis Check'!$B$2+'Variables &amp; Axis Check'!$B$12,'Post Injection'!$U66)</f>
        <v>0</v>
      </c>
      <c r="X66" s="4">
        <f>_xll.Interp2dTab(-1,0,'Internal Flash'!$B$158:$N$158,'Internal Flash'!$A$159:$A$173,'Internal Flash'!$B$159:$N$173,'Post Injection'!X$54,'Post Injection'!$U66)*_xll.Interp2dTab(-1,0,'Internal Flash'!$B$177:$N$177,'Internal Flash'!$A$178:$A$192,'Internal Flash'!$B$178:$N$192,'Variables &amp; Axis Check'!$B$2+'Variables &amp; Axis Check'!$B$12,'Post Injection'!$U66)</f>
        <v>0</v>
      </c>
      <c r="Y66" s="4">
        <f>_xll.Interp2dTab(-1,0,'Internal Flash'!$B$158:$N$158,'Internal Flash'!$A$159:$A$173,'Internal Flash'!$B$159:$N$173,'Post Injection'!Y$54,'Post Injection'!$U66)*_xll.Interp2dTab(-1,0,'Internal Flash'!$B$177:$N$177,'Internal Flash'!$A$178:$A$192,'Internal Flash'!$B$178:$N$192,'Variables &amp; Axis Check'!$B$2+'Variables &amp; Axis Check'!$B$12,'Post Injection'!$U66)</f>
        <v>0</v>
      </c>
      <c r="Z66" s="4">
        <f>_xll.Interp2dTab(-1,0,'Internal Flash'!$B$158:$N$158,'Internal Flash'!$A$159:$A$173,'Internal Flash'!$B$159:$N$173,'Post Injection'!Z$54,'Post Injection'!$U66)*_xll.Interp2dTab(-1,0,'Internal Flash'!$B$177:$N$177,'Internal Flash'!$A$178:$A$192,'Internal Flash'!$B$178:$N$192,'Variables &amp; Axis Check'!$B$2+'Variables &amp; Axis Check'!$B$12,'Post Injection'!$U66)</f>
        <v>0</v>
      </c>
      <c r="AA66" s="4">
        <f>_xll.Interp2dTab(-1,0,'Internal Flash'!$B$158:$N$158,'Internal Flash'!$A$159:$A$173,'Internal Flash'!$B$159:$N$173,'Post Injection'!AA$54,'Post Injection'!$U66)*_xll.Interp2dTab(-1,0,'Internal Flash'!$B$177:$N$177,'Internal Flash'!$A$178:$A$192,'Internal Flash'!$B$178:$N$192,'Variables &amp; Axis Check'!$B$2+'Variables &amp; Axis Check'!$B$12,'Post Injection'!$U66)</f>
        <v>0</v>
      </c>
      <c r="AB66" s="4">
        <f>_xll.Interp2dTab(-1,0,'Internal Flash'!$B$158:$N$158,'Internal Flash'!$A$159:$A$173,'Internal Flash'!$B$159:$N$173,'Post Injection'!AB$54,'Post Injection'!$U66)*_xll.Interp2dTab(-1,0,'Internal Flash'!$B$177:$N$177,'Internal Flash'!$A$178:$A$192,'Internal Flash'!$B$178:$N$192,'Variables &amp; Axis Check'!$B$2+'Variables &amp; Axis Check'!$B$12,'Post Injection'!$U66)</f>
        <v>0</v>
      </c>
      <c r="AC66" s="4">
        <f>_xll.Interp2dTab(-1,0,'Internal Flash'!$B$158:$N$158,'Internal Flash'!$A$159:$A$173,'Internal Flash'!$B$159:$N$173,'Post Injection'!AC$54,'Post Injection'!$U66)*_xll.Interp2dTab(-1,0,'Internal Flash'!$B$177:$N$177,'Internal Flash'!$A$178:$A$192,'Internal Flash'!$B$178:$N$192,'Variables &amp; Axis Check'!$B$2+'Variables &amp; Axis Check'!$B$12,'Post Injection'!$U66)</f>
        <v>0</v>
      </c>
      <c r="AD66" s="4">
        <f>_xll.Interp2dTab(-1,0,'Internal Flash'!$B$158:$N$158,'Internal Flash'!$A$159:$A$173,'Internal Flash'!$B$159:$N$173,'Post Injection'!AD$54,'Post Injection'!$U66)*_xll.Interp2dTab(-1,0,'Internal Flash'!$B$177:$N$177,'Internal Flash'!$A$178:$A$192,'Internal Flash'!$B$178:$N$192,'Variables &amp; Axis Check'!$B$2+'Variables &amp; Axis Check'!$B$12,'Post Injection'!$U66)</f>
        <v>0</v>
      </c>
      <c r="AE66" s="4">
        <f>_xll.Interp2dTab(-1,0,'Internal Flash'!$B$158:$N$158,'Internal Flash'!$A$159:$A$173,'Internal Flash'!$B$159:$N$173,'Post Injection'!AE$54,'Post Injection'!$U66)*_xll.Interp2dTab(-1,0,'Internal Flash'!$B$177:$N$177,'Internal Flash'!$A$178:$A$192,'Internal Flash'!$B$178:$N$192,'Variables &amp; Axis Check'!$B$2+'Variables &amp; Axis Check'!$B$12,'Post Injection'!$U66)</f>
        <v>0</v>
      </c>
      <c r="AF66" s="4">
        <f>_xll.Interp2dTab(-1,0,'Internal Flash'!$B$158:$N$158,'Internal Flash'!$A$159:$A$173,'Internal Flash'!$B$159:$N$173,'Post Injection'!AF$54,'Post Injection'!$U66)*_xll.Interp2dTab(-1,0,'Internal Flash'!$B$177:$N$177,'Internal Flash'!$A$178:$A$192,'Internal Flash'!$B$178:$N$192,'Variables &amp; Axis Check'!$B$2+'Variables &amp; Axis Check'!$B$12,'Post Injection'!$U66)</f>
        <v>0</v>
      </c>
      <c r="AG66" s="4">
        <f>_xll.Interp2dTab(-1,0,'Internal Flash'!$B$158:$N$158,'Internal Flash'!$A$159:$A$173,'Internal Flash'!$B$159:$N$173,'Post Injection'!AG$54,'Post Injection'!$U66)*_xll.Interp2dTab(-1,0,'Internal Flash'!$B$177:$N$177,'Internal Flash'!$A$178:$A$192,'Internal Flash'!$B$178:$N$192,'Variables &amp; Axis Check'!$B$2+'Variables &amp; Axis Check'!$B$12,'Post Injection'!$U66)</f>
        <v>0</v>
      </c>
      <c r="AH66" s="4">
        <f>_xll.Interp2dTab(-1,0,'Internal Flash'!$B$158:$N$158,'Internal Flash'!$A$159:$A$173,'Internal Flash'!$B$159:$N$173,'Post Injection'!AH$54,'Post Injection'!$U66)*_xll.Interp2dTab(-1,0,'Internal Flash'!$B$177:$N$177,'Internal Flash'!$A$178:$A$192,'Internal Flash'!$B$178:$N$192,'Variables &amp; Axis Check'!$B$2+'Variables &amp; Axis Check'!$B$12,'Post Injection'!$U66)</f>
        <v>0</v>
      </c>
      <c r="AI66" s="4">
        <f>_xll.Interp2dTab(-1,0,'Internal Flash'!$B$158:$N$158,'Internal Flash'!$A$159:$A$173,'Internal Flash'!$B$159:$N$173,'Post Injection'!AI$54,'Post Injection'!$U66)*_xll.Interp2dTab(-1,0,'Internal Flash'!$B$177:$N$177,'Internal Flash'!$A$178:$A$192,'Internal Flash'!$B$178:$N$192,'Variables &amp; Axis Check'!$B$2+'Variables &amp; Axis Check'!$B$12,'Post Injection'!$U66)</f>
        <v>0</v>
      </c>
      <c r="AJ66" s="4">
        <f>_xll.Interp2dTab(-1,0,'Internal Flash'!$B$158:$N$158,'Internal Flash'!$A$159:$A$173,'Internal Flash'!$B$159:$N$173,'Post Injection'!AJ$54,'Post Injection'!$U66)*_xll.Interp2dTab(-1,0,'Internal Flash'!$B$177:$N$177,'Internal Flash'!$A$178:$A$192,'Internal Flash'!$B$178:$N$192,'Variables &amp; Axis Check'!$B$2+'Variables &amp; Axis Check'!$B$12,'Post Injection'!$U66)</f>
        <v>0</v>
      </c>
      <c r="AK66" s="4">
        <f>_xll.Interp2dTab(-1,0,'Internal Flash'!$B$158:$N$158,'Internal Flash'!$A$159:$A$173,'Internal Flash'!$B$159:$N$173,'Post Injection'!AK$54,'Post Injection'!$U66)*_xll.Interp2dTab(-1,0,'Internal Flash'!$B$177:$N$177,'Internal Flash'!$A$178:$A$192,'Internal Flash'!$B$178:$N$192,'Variables &amp; Axis Check'!$B$2+'Variables &amp; Axis Check'!$B$12,'Post Injection'!$U66)</f>
        <v>0</v>
      </c>
      <c r="AL66" s="4">
        <f>_xll.Interp2dTab(-1,0,'Internal Flash'!$B$158:$N$158,'Internal Flash'!$A$159:$A$173,'Internal Flash'!$B$159:$N$173,'Post Injection'!AL$54,'Post Injection'!$U66)*_xll.Interp2dTab(-1,0,'Internal Flash'!$B$177:$N$177,'Internal Flash'!$A$178:$A$192,'Internal Flash'!$B$178:$N$192,'Variables &amp; Axis Check'!$B$2+'Variables &amp; Axis Check'!$B$12,'Post Injection'!$U66)</f>
        <v>0</v>
      </c>
      <c r="AM66" s="12">
        <f t="shared" si="21"/>
        <v>0</v>
      </c>
    </row>
    <row r="67" spans="1:39" x14ac:dyDescent="0.3">
      <c r="A67" s="3">
        <f>'CSP5'!$A$181</f>
        <v>2400</v>
      </c>
      <c r="B67" s="12">
        <f t="shared" si="18"/>
        <v>0</v>
      </c>
      <c r="C67" s="4">
        <f>_xll.Interp2dTab(-1,0,'Internal Flash'!$B$196:$L$196,'Internal Flash'!$A$197:$A$209,'Internal Flash'!$B$197:$L$209,'Fuel Pressure Calc'!C17,C17)</f>
        <v>0</v>
      </c>
      <c r="D67" s="4">
        <f>_xll.Interp2dTab(-1,0,'Internal Flash'!$B$196:$L$196,'Internal Flash'!$A$197:$A$209,'Internal Flash'!$B$197:$L$209,'Fuel Pressure Calc'!D17,D17)</f>
        <v>0</v>
      </c>
      <c r="E67" s="4">
        <f>_xll.Interp2dTab(-1,0,'Internal Flash'!$B$196:$L$196,'Internal Flash'!$A$197:$A$209,'Internal Flash'!$B$197:$L$209,'Fuel Pressure Calc'!E17,E17)</f>
        <v>0</v>
      </c>
      <c r="F67" s="4">
        <f>_xll.Interp2dTab(-1,0,'Internal Flash'!$B$196:$L$196,'Internal Flash'!$A$197:$A$209,'Internal Flash'!$B$197:$L$209,'Fuel Pressure Calc'!F17,F17)</f>
        <v>0</v>
      </c>
      <c r="G67" s="4">
        <f>_xll.Interp2dTab(-1,0,'Internal Flash'!$B$196:$L$196,'Internal Flash'!$A$197:$A$209,'Internal Flash'!$B$197:$L$209,'Fuel Pressure Calc'!G17,G17)</f>
        <v>0</v>
      </c>
      <c r="H67" s="4">
        <f>_xll.Interp2dTab(-1,0,'Internal Flash'!$B$196:$L$196,'Internal Flash'!$A$197:$A$209,'Internal Flash'!$B$197:$L$209,'Fuel Pressure Calc'!H17,H17)</f>
        <v>0</v>
      </c>
      <c r="I67" s="4">
        <f>_xll.Interp2dTab(-1,0,'Internal Flash'!$B$196:$L$196,'Internal Flash'!$A$197:$A$209,'Internal Flash'!$B$197:$L$209,'Fuel Pressure Calc'!I17,I17)</f>
        <v>0</v>
      </c>
      <c r="J67" s="4">
        <f>_xll.Interp2dTab(-1,0,'Internal Flash'!$B$196:$L$196,'Internal Flash'!$A$197:$A$209,'Internal Flash'!$B$197:$L$209,'Fuel Pressure Calc'!J17,J17)</f>
        <v>0</v>
      </c>
      <c r="K67" s="4">
        <f>_xll.Interp2dTab(-1,0,'Internal Flash'!$B$196:$L$196,'Internal Flash'!$A$197:$A$209,'Internal Flash'!$B$197:$L$209,'Fuel Pressure Calc'!K17,K17)</f>
        <v>0</v>
      </c>
      <c r="L67" s="4">
        <f>_xll.Interp2dTab(-1,0,'Internal Flash'!$B$196:$L$196,'Internal Flash'!$A$197:$A$209,'Internal Flash'!$B$197:$L$209,'Fuel Pressure Calc'!L17,L17)</f>
        <v>0</v>
      </c>
      <c r="M67" s="4">
        <f>_xll.Interp2dTab(-1,0,'Internal Flash'!$B$196:$L$196,'Internal Flash'!$A$197:$A$209,'Internal Flash'!$B$197:$L$209,'Fuel Pressure Calc'!M17,M17)</f>
        <v>0</v>
      </c>
      <c r="N67" s="4">
        <f>_xll.Interp2dTab(-1,0,'Internal Flash'!$B$196:$L$196,'Internal Flash'!$A$197:$A$209,'Internal Flash'!$B$197:$L$209,'Fuel Pressure Calc'!N17,N17)</f>
        <v>0</v>
      </c>
      <c r="O67" s="4">
        <f>_xll.Interp2dTab(-1,0,'Internal Flash'!$B$196:$L$196,'Internal Flash'!$A$197:$A$209,'Internal Flash'!$B$197:$L$209,'Fuel Pressure Calc'!O17,O17)</f>
        <v>0</v>
      </c>
      <c r="P67" s="4">
        <f>_xll.Interp2dTab(-1,0,'Internal Flash'!$B$196:$L$196,'Internal Flash'!$A$197:$A$209,'Internal Flash'!$B$197:$L$209,'Fuel Pressure Calc'!P17,P17)</f>
        <v>0</v>
      </c>
      <c r="Q67" s="4">
        <f>_xll.Interp2dTab(-1,0,'Internal Flash'!$B$196:$L$196,'Internal Flash'!$A$197:$A$209,'Internal Flash'!$B$197:$L$209,'Fuel Pressure Calc'!Q17,Q17)</f>
        <v>0</v>
      </c>
      <c r="R67" s="4">
        <f>_xll.Interp2dTab(-1,0,'Internal Flash'!$B$196:$L$196,'Internal Flash'!$A$197:$A$209,'Internal Flash'!$B$197:$L$209,'Fuel Pressure Calc'!R17,R17)</f>
        <v>0</v>
      </c>
      <c r="S67" s="12">
        <f t="shared" si="19"/>
        <v>0</v>
      </c>
      <c r="U67" s="3">
        <f>'CSP5'!$A$181</f>
        <v>2400</v>
      </c>
      <c r="V67" s="12">
        <f t="shared" si="20"/>
        <v>0</v>
      </c>
      <c r="W67" s="4">
        <f>_xll.Interp2dTab(-1,0,'Internal Flash'!$B$158:$N$158,'Internal Flash'!$A$159:$A$173,'Internal Flash'!$B$159:$N$173,'Post Injection'!W$54,'Post Injection'!$U67)*_xll.Interp2dTab(-1,0,'Internal Flash'!$B$177:$N$177,'Internal Flash'!$A$178:$A$192,'Internal Flash'!$B$178:$N$192,'Variables &amp; Axis Check'!$B$2+'Variables &amp; Axis Check'!$B$12,'Post Injection'!$U67)</f>
        <v>0</v>
      </c>
      <c r="X67" s="4">
        <f>_xll.Interp2dTab(-1,0,'Internal Flash'!$B$158:$N$158,'Internal Flash'!$A$159:$A$173,'Internal Flash'!$B$159:$N$173,'Post Injection'!X$54,'Post Injection'!$U67)*_xll.Interp2dTab(-1,0,'Internal Flash'!$B$177:$N$177,'Internal Flash'!$A$178:$A$192,'Internal Flash'!$B$178:$N$192,'Variables &amp; Axis Check'!$B$2+'Variables &amp; Axis Check'!$B$12,'Post Injection'!$U67)</f>
        <v>0</v>
      </c>
      <c r="Y67" s="4">
        <f>_xll.Interp2dTab(-1,0,'Internal Flash'!$B$158:$N$158,'Internal Flash'!$A$159:$A$173,'Internal Flash'!$B$159:$N$173,'Post Injection'!Y$54,'Post Injection'!$U67)*_xll.Interp2dTab(-1,0,'Internal Flash'!$B$177:$N$177,'Internal Flash'!$A$178:$A$192,'Internal Flash'!$B$178:$N$192,'Variables &amp; Axis Check'!$B$2+'Variables &amp; Axis Check'!$B$12,'Post Injection'!$U67)</f>
        <v>0</v>
      </c>
      <c r="Z67" s="4">
        <f>_xll.Interp2dTab(-1,0,'Internal Flash'!$B$158:$N$158,'Internal Flash'!$A$159:$A$173,'Internal Flash'!$B$159:$N$173,'Post Injection'!Z$54,'Post Injection'!$U67)*_xll.Interp2dTab(-1,0,'Internal Flash'!$B$177:$N$177,'Internal Flash'!$A$178:$A$192,'Internal Flash'!$B$178:$N$192,'Variables &amp; Axis Check'!$B$2+'Variables &amp; Axis Check'!$B$12,'Post Injection'!$U67)</f>
        <v>0</v>
      </c>
      <c r="AA67" s="4">
        <f>_xll.Interp2dTab(-1,0,'Internal Flash'!$B$158:$N$158,'Internal Flash'!$A$159:$A$173,'Internal Flash'!$B$159:$N$173,'Post Injection'!AA$54,'Post Injection'!$U67)*_xll.Interp2dTab(-1,0,'Internal Flash'!$B$177:$N$177,'Internal Flash'!$A$178:$A$192,'Internal Flash'!$B$178:$N$192,'Variables &amp; Axis Check'!$B$2+'Variables &amp; Axis Check'!$B$12,'Post Injection'!$U67)</f>
        <v>0</v>
      </c>
      <c r="AB67" s="4">
        <f>_xll.Interp2dTab(-1,0,'Internal Flash'!$B$158:$N$158,'Internal Flash'!$A$159:$A$173,'Internal Flash'!$B$159:$N$173,'Post Injection'!AB$54,'Post Injection'!$U67)*_xll.Interp2dTab(-1,0,'Internal Flash'!$B$177:$N$177,'Internal Flash'!$A$178:$A$192,'Internal Flash'!$B$178:$N$192,'Variables &amp; Axis Check'!$B$2+'Variables &amp; Axis Check'!$B$12,'Post Injection'!$U67)</f>
        <v>0</v>
      </c>
      <c r="AC67" s="4">
        <f>_xll.Interp2dTab(-1,0,'Internal Flash'!$B$158:$N$158,'Internal Flash'!$A$159:$A$173,'Internal Flash'!$B$159:$N$173,'Post Injection'!AC$54,'Post Injection'!$U67)*_xll.Interp2dTab(-1,0,'Internal Flash'!$B$177:$N$177,'Internal Flash'!$A$178:$A$192,'Internal Flash'!$B$178:$N$192,'Variables &amp; Axis Check'!$B$2+'Variables &amp; Axis Check'!$B$12,'Post Injection'!$U67)</f>
        <v>0</v>
      </c>
      <c r="AD67" s="4">
        <f>_xll.Interp2dTab(-1,0,'Internal Flash'!$B$158:$N$158,'Internal Flash'!$A$159:$A$173,'Internal Flash'!$B$159:$N$173,'Post Injection'!AD$54,'Post Injection'!$U67)*_xll.Interp2dTab(-1,0,'Internal Flash'!$B$177:$N$177,'Internal Flash'!$A$178:$A$192,'Internal Flash'!$B$178:$N$192,'Variables &amp; Axis Check'!$B$2+'Variables &amp; Axis Check'!$B$12,'Post Injection'!$U67)</f>
        <v>0</v>
      </c>
      <c r="AE67" s="4">
        <f>_xll.Interp2dTab(-1,0,'Internal Flash'!$B$158:$N$158,'Internal Flash'!$A$159:$A$173,'Internal Flash'!$B$159:$N$173,'Post Injection'!AE$54,'Post Injection'!$U67)*_xll.Interp2dTab(-1,0,'Internal Flash'!$B$177:$N$177,'Internal Flash'!$A$178:$A$192,'Internal Flash'!$B$178:$N$192,'Variables &amp; Axis Check'!$B$2+'Variables &amp; Axis Check'!$B$12,'Post Injection'!$U67)</f>
        <v>0</v>
      </c>
      <c r="AF67" s="4">
        <f>_xll.Interp2dTab(-1,0,'Internal Flash'!$B$158:$N$158,'Internal Flash'!$A$159:$A$173,'Internal Flash'!$B$159:$N$173,'Post Injection'!AF$54,'Post Injection'!$U67)*_xll.Interp2dTab(-1,0,'Internal Flash'!$B$177:$N$177,'Internal Flash'!$A$178:$A$192,'Internal Flash'!$B$178:$N$192,'Variables &amp; Axis Check'!$B$2+'Variables &amp; Axis Check'!$B$12,'Post Injection'!$U67)</f>
        <v>0</v>
      </c>
      <c r="AG67" s="4">
        <f>_xll.Interp2dTab(-1,0,'Internal Flash'!$B$158:$N$158,'Internal Flash'!$A$159:$A$173,'Internal Flash'!$B$159:$N$173,'Post Injection'!AG$54,'Post Injection'!$U67)*_xll.Interp2dTab(-1,0,'Internal Flash'!$B$177:$N$177,'Internal Flash'!$A$178:$A$192,'Internal Flash'!$B$178:$N$192,'Variables &amp; Axis Check'!$B$2+'Variables &amp; Axis Check'!$B$12,'Post Injection'!$U67)</f>
        <v>0</v>
      </c>
      <c r="AH67" s="4">
        <f>_xll.Interp2dTab(-1,0,'Internal Flash'!$B$158:$N$158,'Internal Flash'!$A$159:$A$173,'Internal Flash'!$B$159:$N$173,'Post Injection'!AH$54,'Post Injection'!$U67)*_xll.Interp2dTab(-1,0,'Internal Flash'!$B$177:$N$177,'Internal Flash'!$A$178:$A$192,'Internal Flash'!$B$178:$N$192,'Variables &amp; Axis Check'!$B$2+'Variables &amp; Axis Check'!$B$12,'Post Injection'!$U67)</f>
        <v>0</v>
      </c>
      <c r="AI67" s="4">
        <f>_xll.Interp2dTab(-1,0,'Internal Flash'!$B$158:$N$158,'Internal Flash'!$A$159:$A$173,'Internal Flash'!$B$159:$N$173,'Post Injection'!AI$54,'Post Injection'!$U67)*_xll.Interp2dTab(-1,0,'Internal Flash'!$B$177:$N$177,'Internal Flash'!$A$178:$A$192,'Internal Flash'!$B$178:$N$192,'Variables &amp; Axis Check'!$B$2+'Variables &amp; Axis Check'!$B$12,'Post Injection'!$U67)</f>
        <v>0</v>
      </c>
      <c r="AJ67" s="4">
        <f>_xll.Interp2dTab(-1,0,'Internal Flash'!$B$158:$N$158,'Internal Flash'!$A$159:$A$173,'Internal Flash'!$B$159:$N$173,'Post Injection'!AJ$54,'Post Injection'!$U67)*_xll.Interp2dTab(-1,0,'Internal Flash'!$B$177:$N$177,'Internal Flash'!$A$178:$A$192,'Internal Flash'!$B$178:$N$192,'Variables &amp; Axis Check'!$B$2+'Variables &amp; Axis Check'!$B$12,'Post Injection'!$U67)</f>
        <v>0</v>
      </c>
      <c r="AK67" s="4">
        <f>_xll.Interp2dTab(-1,0,'Internal Flash'!$B$158:$N$158,'Internal Flash'!$A$159:$A$173,'Internal Flash'!$B$159:$N$173,'Post Injection'!AK$54,'Post Injection'!$U67)*_xll.Interp2dTab(-1,0,'Internal Flash'!$B$177:$N$177,'Internal Flash'!$A$178:$A$192,'Internal Flash'!$B$178:$N$192,'Variables &amp; Axis Check'!$B$2+'Variables &amp; Axis Check'!$B$12,'Post Injection'!$U67)</f>
        <v>0</v>
      </c>
      <c r="AL67" s="4">
        <f>_xll.Interp2dTab(-1,0,'Internal Flash'!$B$158:$N$158,'Internal Flash'!$A$159:$A$173,'Internal Flash'!$B$159:$N$173,'Post Injection'!AL$54,'Post Injection'!$U67)*_xll.Interp2dTab(-1,0,'Internal Flash'!$B$177:$N$177,'Internal Flash'!$A$178:$A$192,'Internal Flash'!$B$178:$N$192,'Variables &amp; Axis Check'!$B$2+'Variables &amp; Axis Check'!$B$12,'Post Injection'!$U67)</f>
        <v>0</v>
      </c>
      <c r="AM67" s="12">
        <f t="shared" si="21"/>
        <v>0</v>
      </c>
    </row>
    <row r="68" spans="1:39" x14ac:dyDescent="0.3">
      <c r="A68" s="3">
        <f>'CSP5'!$A$182</f>
        <v>2600</v>
      </c>
      <c r="B68" s="12">
        <f t="shared" si="18"/>
        <v>0</v>
      </c>
      <c r="C68" s="4">
        <f>_xll.Interp2dTab(-1,0,'Internal Flash'!$B$196:$L$196,'Internal Flash'!$A$197:$A$209,'Internal Flash'!$B$197:$L$209,'Fuel Pressure Calc'!C18,C18)</f>
        <v>0</v>
      </c>
      <c r="D68" s="4">
        <f>_xll.Interp2dTab(-1,0,'Internal Flash'!$B$196:$L$196,'Internal Flash'!$A$197:$A$209,'Internal Flash'!$B$197:$L$209,'Fuel Pressure Calc'!D18,D18)</f>
        <v>0</v>
      </c>
      <c r="E68" s="4">
        <f>_xll.Interp2dTab(-1,0,'Internal Flash'!$B$196:$L$196,'Internal Flash'!$A$197:$A$209,'Internal Flash'!$B$197:$L$209,'Fuel Pressure Calc'!E18,E18)</f>
        <v>0</v>
      </c>
      <c r="F68" s="4">
        <f>_xll.Interp2dTab(-1,0,'Internal Flash'!$B$196:$L$196,'Internal Flash'!$A$197:$A$209,'Internal Flash'!$B$197:$L$209,'Fuel Pressure Calc'!F18,F18)</f>
        <v>0</v>
      </c>
      <c r="G68" s="4">
        <f>_xll.Interp2dTab(-1,0,'Internal Flash'!$B$196:$L$196,'Internal Flash'!$A$197:$A$209,'Internal Flash'!$B$197:$L$209,'Fuel Pressure Calc'!G18,G18)</f>
        <v>0</v>
      </c>
      <c r="H68" s="4">
        <f>_xll.Interp2dTab(-1,0,'Internal Flash'!$B$196:$L$196,'Internal Flash'!$A$197:$A$209,'Internal Flash'!$B$197:$L$209,'Fuel Pressure Calc'!H18,H18)</f>
        <v>0</v>
      </c>
      <c r="I68" s="4">
        <f>_xll.Interp2dTab(-1,0,'Internal Flash'!$B$196:$L$196,'Internal Flash'!$A$197:$A$209,'Internal Flash'!$B$197:$L$209,'Fuel Pressure Calc'!I18,I18)</f>
        <v>0</v>
      </c>
      <c r="J68" s="4">
        <f>_xll.Interp2dTab(-1,0,'Internal Flash'!$B$196:$L$196,'Internal Flash'!$A$197:$A$209,'Internal Flash'!$B$197:$L$209,'Fuel Pressure Calc'!J18,J18)</f>
        <v>0</v>
      </c>
      <c r="K68" s="4">
        <f>_xll.Interp2dTab(-1,0,'Internal Flash'!$B$196:$L$196,'Internal Flash'!$A$197:$A$209,'Internal Flash'!$B$197:$L$209,'Fuel Pressure Calc'!K18,K18)</f>
        <v>0</v>
      </c>
      <c r="L68" s="4">
        <f>_xll.Interp2dTab(-1,0,'Internal Flash'!$B$196:$L$196,'Internal Flash'!$A$197:$A$209,'Internal Flash'!$B$197:$L$209,'Fuel Pressure Calc'!L18,L18)</f>
        <v>0</v>
      </c>
      <c r="M68" s="4">
        <f>_xll.Interp2dTab(-1,0,'Internal Flash'!$B$196:$L$196,'Internal Flash'!$A$197:$A$209,'Internal Flash'!$B$197:$L$209,'Fuel Pressure Calc'!M18,M18)</f>
        <v>0</v>
      </c>
      <c r="N68" s="4">
        <f>_xll.Interp2dTab(-1,0,'Internal Flash'!$B$196:$L$196,'Internal Flash'!$A$197:$A$209,'Internal Flash'!$B$197:$L$209,'Fuel Pressure Calc'!N18,N18)</f>
        <v>0</v>
      </c>
      <c r="O68" s="4">
        <f>_xll.Interp2dTab(-1,0,'Internal Flash'!$B$196:$L$196,'Internal Flash'!$A$197:$A$209,'Internal Flash'!$B$197:$L$209,'Fuel Pressure Calc'!O18,O18)</f>
        <v>0</v>
      </c>
      <c r="P68" s="4">
        <f>_xll.Interp2dTab(-1,0,'Internal Flash'!$B$196:$L$196,'Internal Flash'!$A$197:$A$209,'Internal Flash'!$B$197:$L$209,'Fuel Pressure Calc'!P18,P18)</f>
        <v>0</v>
      </c>
      <c r="Q68" s="4">
        <f>_xll.Interp2dTab(-1,0,'Internal Flash'!$B$196:$L$196,'Internal Flash'!$A$197:$A$209,'Internal Flash'!$B$197:$L$209,'Fuel Pressure Calc'!Q18,Q18)</f>
        <v>0</v>
      </c>
      <c r="R68" s="4">
        <f>_xll.Interp2dTab(-1,0,'Internal Flash'!$B$196:$L$196,'Internal Flash'!$A$197:$A$209,'Internal Flash'!$B$197:$L$209,'Fuel Pressure Calc'!R18,R18)</f>
        <v>0</v>
      </c>
      <c r="S68" s="12">
        <f t="shared" si="19"/>
        <v>0</v>
      </c>
      <c r="U68" s="3">
        <f>'CSP5'!$A$182</f>
        <v>2600</v>
      </c>
      <c r="V68" s="12">
        <f t="shared" si="20"/>
        <v>0</v>
      </c>
      <c r="W68" s="4">
        <f>_xll.Interp2dTab(-1,0,'Internal Flash'!$B$158:$N$158,'Internal Flash'!$A$159:$A$173,'Internal Flash'!$B$159:$N$173,'Post Injection'!W$54,'Post Injection'!$U68)*_xll.Interp2dTab(-1,0,'Internal Flash'!$B$177:$N$177,'Internal Flash'!$A$178:$A$192,'Internal Flash'!$B$178:$N$192,'Variables &amp; Axis Check'!$B$2+'Variables &amp; Axis Check'!$B$12,'Post Injection'!$U68)</f>
        <v>0</v>
      </c>
      <c r="X68" s="4">
        <f>_xll.Interp2dTab(-1,0,'Internal Flash'!$B$158:$N$158,'Internal Flash'!$A$159:$A$173,'Internal Flash'!$B$159:$N$173,'Post Injection'!X$54,'Post Injection'!$U68)*_xll.Interp2dTab(-1,0,'Internal Flash'!$B$177:$N$177,'Internal Flash'!$A$178:$A$192,'Internal Flash'!$B$178:$N$192,'Variables &amp; Axis Check'!$B$2+'Variables &amp; Axis Check'!$B$12,'Post Injection'!$U68)</f>
        <v>0</v>
      </c>
      <c r="Y68" s="4">
        <f>_xll.Interp2dTab(-1,0,'Internal Flash'!$B$158:$N$158,'Internal Flash'!$A$159:$A$173,'Internal Flash'!$B$159:$N$173,'Post Injection'!Y$54,'Post Injection'!$U68)*_xll.Interp2dTab(-1,0,'Internal Flash'!$B$177:$N$177,'Internal Flash'!$A$178:$A$192,'Internal Flash'!$B$178:$N$192,'Variables &amp; Axis Check'!$B$2+'Variables &amp; Axis Check'!$B$12,'Post Injection'!$U68)</f>
        <v>0</v>
      </c>
      <c r="Z68" s="4">
        <f>_xll.Interp2dTab(-1,0,'Internal Flash'!$B$158:$N$158,'Internal Flash'!$A$159:$A$173,'Internal Flash'!$B$159:$N$173,'Post Injection'!Z$54,'Post Injection'!$U68)*_xll.Interp2dTab(-1,0,'Internal Flash'!$B$177:$N$177,'Internal Flash'!$A$178:$A$192,'Internal Flash'!$B$178:$N$192,'Variables &amp; Axis Check'!$B$2+'Variables &amp; Axis Check'!$B$12,'Post Injection'!$U68)</f>
        <v>0</v>
      </c>
      <c r="AA68" s="4">
        <f>_xll.Interp2dTab(-1,0,'Internal Flash'!$B$158:$N$158,'Internal Flash'!$A$159:$A$173,'Internal Flash'!$B$159:$N$173,'Post Injection'!AA$54,'Post Injection'!$U68)*_xll.Interp2dTab(-1,0,'Internal Flash'!$B$177:$N$177,'Internal Flash'!$A$178:$A$192,'Internal Flash'!$B$178:$N$192,'Variables &amp; Axis Check'!$B$2+'Variables &amp; Axis Check'!$B$12,'Post Injection'!$U68)</f>
        <v>0</v>
      </c>
      <c r="AB68" s="4">
        <f>_xll.Interp2dTab(-1,0,'Internal Flash'!$B$158:$N$158,'Internal Flash'!$A$159:$A$173,'Internal Flash'!$B$159:$N$173,'Post Injection'!AB$54,'Post Injection'!$U68)*_xll.Interp2dTab(-1,0,'Internal Flash'!$B$177:$N$177,'Internal Flash'!$A$178:$A$192,'Internal Flash'!$B$178:$N$192,'Variables &amp; Axis Check'!$B$2+'Variables &amp; Axis Check'!$B$12,'Post Injection'!$U68)</f>
        <v>0</v>
      </c>
      <c r="AC68" s="4">
        <f>_xll.Interp2dTab(-1,0,'Internal Flash'!$B$158:$N$158,'Internal Flash'!$A$159:$A$173,'Internal Flash'!$B$159:$N$173,'Post Injection'!AC$54,'Post Injection'!$U68)*_xll.Interp2dTab(-1,0,'Internal Flash'!$B$177:$N$177,'Internal Flash'!$A$178:$A$192,'Internal Flash'!$B$178:$N$192,'Variables &amp; Axis Check'!$B$2+'Variables &amp; Axis Check'!$B$12,'Post Injection'!$U68)</f>
        <v>0</v>
      </c>
      <c r="AD68" s="4">
        <f>_xll.Interp2dTab(-1,0,'Internal Flash'!$B$158:$N$158,'Internal Flash'!$A$159:$A$173,'Internal Flash'!$B$159:$N$173,'Post Injection'!AD$54,'Post Injection'!$U68)*_xll.Interp2dTab(-1,0,'Internal Flash'!$B$177:$N$177,'Internal Flash'!$A$178:$A$192,'Internal Flash'!$B$178:$N$192,'Variables &amp; Axis Check'!$B$2+'Variables &amp; Axis Check'!$B$12,'Post Injection'!$U68)</f>
        <v>0</v>
      </c>
      <c r="AE68" s="4">
        <f>_xll.Interp2dTab(-1,0,'Internal Flash'!$B$158:$N$158,'Internal Flash'!$A$159:$A$173,'Internal Flash'!$B$159:$N$173,'Post Injection'!AE$54,'Post Injection'!$U68)*_xll.Interp2dTab(-1,0,'Internal Flash'!$B$177:$N$177,'Internal Flash'!$A$178:$A$192,'Internal Flash'!$B$178:$N$192,'Variables &amp; Axis Check'!$B$2+'Variables &amp; Axis Check'!$B$12,'Post Injection'!$U68)</f>
        <v>0</v>
      </c>
      <c r="AF68" s="4">
        <f>_xll.Interp2dTab(-1,0,'Internal Flash'!$B$158:$N$158,'Internal Flash'!$A$159:$A$173,'Internal Flash'!$B$159:$N$173,'Post Injection'!AF$54,'Post Injection'!$U68)*_xll.Interp2dTab(-1,0,'Internal Flash'!$B$177:$N$177,'Internal Flash'!$A$178:$A$192,'Internal Flash'!$B$178:$N$192,'Variables &amp; Axis Check'!$B$2+'Variables &amp; Axis Check'!$B$12,'Post Injection'!$U68)</f>
        <v>0</v>
      </c>
      <c r="AG68" s="4">
        <f>_xll.Interp2dTab(-1,0,'Internal Flash'!$B$158:$N$158,'Internal Flash'!$A$159:$A$173,'Internal Flash'!$B$159:$N$173,'Post Injection'!AG$54,'Post Injection'!$U68)*_xll.Interp2dTab(-1,0,'Internal Flash'!$B$177:$N$177,'Internal Flash'!$A$178:$A$192,'Internal Flash'!$B$178:$N$192,'Variables &amp; Axis Check'!$B$2+'Variables &amp; Axis Check'!$B$12,'Post Injection'!$U68)</f>
        <v>0</v>
      </c>
      <c r="AH68" s="4">
        <f>_xll.Interp2dTab(-1,0,'Internal Flash'!$B$158:$N$158,'Internal Flash'!$A$159:$A$173,'Internal Flash'!$B$159:$N$173,'Post Injection'!AH$54,'Post Injection'!$U68)*_xll.Interp2dTab(-1,0,'Internal Flash'!$B$177:$N$177,'Internal Flash'!$A$178:$A$192,'Internal Flash'!$B$178:$N$192,'Variables &amp; Axis Check'!$B$2+'Variables &amp; Axis Check'!$B$12,'Post Injection'!$U68)</f>
        <v>0</v>
      </c>
      <c r="AI68" s="4">
        <f>_xll.Interp2dTab(-1,0,'Internal Flash'!$B$158:$N$158,'Internal Flash'!$A$159:$A$173,'Internal Flash'!$B$159:$N$173,'Post Injection'!AI$54,'Post Injection'!$U68)*_xll.Interp2dTab(-1,0,'Internal Flash'!$B$177:$N$177,'Internal Flash'!$A$178:$A$192,'Internal Flash'!$B$178:$N$192,'Variables &amp; Axis Check'!$B$2+'Variables &amp; Axis Check'!$B$12,'Post Injection'!$U68)</f>
        <v>0</v>
      </c>
      <c r="AJ68" s="4">
        <f>_xll.Interp2dTab(-1,0,'Internal Flash'!$B$158:$N$158,'Internal Flash'!$A$159:$A$173,'Internal Flash'!$B$159:$N$173,'Post Injection'!AJ$54,'Post Injection'!$U68)*_xll.Interp2dTab(-1,0,'Internal Flash'!$B$177:$N$177,'Internal Flash'!$A$178:$A$192,'Internal Flash'!$B$178:$N$192,'Variables &amp; Axis Check'!$B$2+'Variables &amp; Axis Check'!$B$12,'Post Injection'!$U68)</f>
        <v>0</v>
      </c>
      <c r="AK68" s="4">
        <f>_xll.Interp2dTab(-1,0,'Internal Flash'!$B$158:$N$158,'Internal Flash'!$A$159:$A$173,'Internal Flash'!$B$159:$N$173,'Post Injection'!AK$54,'Post Injection'!$U68)*_xll.Interp2dTab(-1,0,'Internal Flash'!$B$177:$N$177,'Internal Flash'!$A$178:$A$192,'Internal Flash'!$B$178:$N$192,'Variables &amp; Axis Check'!$B$2+'Variables &amp; Axis Check'!$B$12,'Post Injection'!$U68)</f>
        <v>0</v>
      </c>
      <c r="AL68" s="4">
        <f>_xll.Interp2dTab(-1,0,'Internal Flash'!$B$158:$N$158,'Internal Flash'!$A$159:$A$173,'Internal Flash'!$B$159:$N$173,'Post Injection'!AL$54,'Post Injection'!$U68)*_xll.Interp2dTab(-1,0,'Internal Flash'!$B$177:$N$177,'Internal Flash'!$A$178:$A$192,'Internal Flash'!$B$178:$N$192,'Variables &amp; Axis Check'!$B$2+'Variables &amp; Axis Check'!$B$12,'Post Injection'!$U68)</f>
        <v>0</v>
      </c>
      <c r="AM68" s="12">
        <f t="shared" si="21"/>
        <v>0</v>
      </c>
    </row>
    <row r="69" spans="1:39" x14ac:dyDescent="0.3">
      <c r="A69" s="3">
        <f>'CSP5'!$A$183</f>
        <v>2800</v>
      </c>
      <c r="B69" s="12">
        <f t="shared" si="18"/>
        <v>0</v>
      </c>
      <c r="C69" s="4">
        <f>_xll.Interp2dTab(-1,0,'Internal Flash'!$B$196:$L$196,'Internal Flash'!$A$197:$A$209,'Internal Flash'!$B$197:$L$209,'Fuel Pressure Calc'!C19,C19)</f>
        <v>0</v>
      </c>
      <c r="D69" s="4">
        <f>_xll.Interp2dTab(-1,0,'Internal Flash'!$B$196:$L$196,'Internal Flash'!$A$197:$A$209,'Internal Flash'!$B$197:$L$209,'Fuel Pressure Calc'!D19,D19)</f>
        <v>0</v>
      </c>
      <c r="E69" s="4">
        <f>_xll.Interp2dTab(-1,0,'Internal Flash'!$B$196:$L$196,'Internal Flash'!$A$197:$A$209,'Internal Flash'!$B$197:$L$209,'Fuel Pressure Calc'!E19,E19)</f>
        <v>0</v>
      </c>
      <c r="F69" s="4">
        <f>_xll.Interp2dTab(-1,0,'Internal Flash'!$B$196:$L$196,'Internal Flash'!$A$197:$A$209,'Internal Flash'!$B$197:$L$209,'Fuel Pressure Calc'!F19,F19)</f>
        <v>0</v>
      </c>
      <c r="G69" s="4">
        <f>_xll.Interp2dTab(-1,0,'Internal Flash'!$B$196:$L$196,'Internal Flash'!$A$197:$A$209,'Internal Flash'!$B$197:$L$209,'Fuel Pressure Calc'!G19,G19)</f>
        <v>0</v>
      </c>
      <c r="H69" s="4">
        <f>_xll.Interp2dTab(-1,0,'Internal Flash'!$B$196:$L$196,'Internal Flash'!$A$197:$A$209,'Internal Flash'!$B$197:$L$209,'Fuel Pressure Calc'!H19,H19)</f>
        <v>0</v>
      </c>
      <c r="I69" s="4">
        <f>_xll.Interp2dTab(-1,0,'Internal Flash'!$B$196:$L$196,'Internal Flash'!$A$197:$A$209,'Internal Flash'!$B$197:$L$209,'Fuel Pressure Calc'!I19,I19)</f>
        <v>0</v>
      </c>
      <c r="J69" s="4">
        <f>_xll.Interp2dTab(-1,0,'Internal Flash'!$B$196:$L$196,'Internal Flash'!$A$197:$A$209,'Internal Flash'!$B$197:$L$209,'Fuel Pressure Calc'!J19,J19)</f>
        <v>0</v>
      </c>
      <c r="K69" s="4">
        <f>_xll.Interp2dTab(-1,0,'Internal Flash'!$B$196:$L$196,'Internal Flash'!$A$197:$A$209,'Internal Flash'!$B$197:$L$209,'Fuel Pressure Calc'!K19,K19)</f>
        <v>0</v>
      </c>
      <c r="L69" s="4">
        <f>_xll.Interp2dTab(-1,0,'Internal Flash'!$B$196:$L$196,'Internal Flash'!$A$197:$A$209,'Internal Flash'!$B$197:$L$209,'Fuel Pressure Calc'!L19,L19)</f>
        <v>0</v>
      </c>
      <c r="M69" s="4">
        <f>_xll.Interp2dTab(-1,0,'Internal Flash'!$B$196:$L$196,'Internal Flash'!$A$197:$A$209,'Internal Flash'!$B$197:$L$209,'Fuel Pressure Calc'!M19,M19)</f>
        <v>0</v>
      </c>
      <c r="N69" s="4">
        <f>_xll.Interp2dTab(-1,0,'Internal Flash'!$B$196:$L$196,'Internal Flash'!$A$197:$A$209,'Internal Flash'!$B$197:$L$209,'Fuel Pressure Calc'!N19,N19)</f>
        <v>0</v>
      </c>
      <c r="O69" s="4">
        <f>_xll.Interp2dTab(-1,0,'Internal Flash'!$B$196:$L$196,'Internal Flash'!$A$197:$A$209,'Internal Flash'!$B$197:$L$209,'Fuel Pressure Calc'!O19,O19)</f>
        <v>216.73377677311998</v>
      </c>
      <c r="P69" s="4">
        <f>_xll.Interp2dTab(-1,0,'Internal Flash'!$B$196:$L$196,'Internal Flash'!$A$197:$A$209,'Internal Flash'!$B$197:$L$209,'Fuel Pressure Calc'!P19,P19)</f>
        <v>231.30924349999998</v>
      </c>
      <c r="Q69" s="4">
        <f>_xll.Interp2dTab(-1,0,'Internal Flash'!$B$196:$L$196,'Internal Flash'!$A$197:$A$209,'Internal Flash'!$B$197:$L$209,'Fuel Pressure Calc'!Q19,Q19)</f>
        <v>245.87446059999996</v>
      </c>
      <c r="R69" s="4">
        <f>_xll.Interp2dTab(-1,0,'Internal Flash'!$B$196:$L$196,'Internal Flash'!$A$197:$A$209,'Internal Flash'!$B$197:$L$209,'Fuel Pressure Calc'!R19,R19)</f>
        <v>251.79157900000001</v>
      </c>
      <c r="S69" s="12">
        <f t="shared" si="19"/>
        <v>251.79157900000001</v>
      </c>
      <c r="U69" s="3">
        <f>'CSP5'!$A$183</f>
        <v>2800</v>
      </c>
      <c r="V69" s="12">
        <f t="shared" si="20"/>
        <v>0</v>
      </c>
      <c r="W69" s="4">
        <f>_xll.Interp2dTab(-1,0,'Internal Flash'!$B$158:$N$158,'Internal Flash'!$A$159:$A$173,'Internal Flash'!$B$159:$N$173,'Post Injection'!W$54,'Post Injection'!$U69)*_xll.Interp2dTab(-1,0,'Internal Flash'!$B$177:$N$177,'Internal Flash'!$A$178:$A$192,'Internal Flash'!$B$178:$N$192,'Variables &amp; Axis Check'!$B$2+'Variables &amp; Axis Check'!$B$12,'Post Injection'!$U69)</f>
        <v>0</v>
      </c>
      <c r="X69" s="4">
        <f>_xll.Interp2dTab(-1,0,'Internal Flash'!$B$158:$N$158,'Internal Flash'!$A$159:$A$173,'Internal Flash'!$B$159:$N$173,'Post Injection'!X$54,'Post Injection'!$U69)*_xll.Interp2dTab(-1,0,'Internal Flash'!$B$177:$N$177,'Internal Flash'!$A$178:$A$192,'Internal Flash'!$B$178:$N$192,'Variables &amp; Axis Check'!$B$2+'Variables &amp; Axis Check'!$B$12,'Post Injection'!$U69)</f>
        <v>0</v>
      </c>
      <c r="Y69" s="4">
        <f>_xll.Interp2dTab(-1,0,'Internal Flash'!$B$158:$N$158,'Internal Flash'!$A$159:$A$173,'Internal Flash'!$B$159:$N$173,'Post Injection'!Y$54,'Post Injection'!$U69)*_xll.Interp2dTab(-1,0,'Internal Flash'!$B$177:$N$177,'Internal Flash'!$A$178:$A$192,'Internal Flash'!$B$178:$N$192,'Variables &amp; Axis Check'!$B$2+'Variables &amp; Axis Check'!$B$12,'Post Injection'!$U69)</f>
        <v>0</v>
      </c>
      <c r="Z69" s="4">
        <f>_xll.Interp2dTab(-1,0,'Internal Flash'!$B$158:$N$158,'Internal Flash'!$A$159:$A$173,'Internal Flash'!$B$159:$N$173,'Post Injection'!Z$54,'Post Injection'!$U69)*_xll.Interp2dTab(-1,0,'Internal Flash'!$B$177:$N$177,'Internal Flash'!$A$178:$A$192,'Internal Flash'!$B$178:$N$192,'Variables &amp; Axis Check'!$B$2+'Variables &amp; Axis Check'!$B$12,'Post Injection'!$U69)</f>
        <v>0</v>
      </c>
      <c r="AA69" s="4">
        <f>_xll.Interp2dTab(-1,0,'Internal Flash'!$B$158:$N$158,'Internal Flash'!$A$159:$A$173,'Internal Flash'!$B$159:$N$173,'Post Injection'!AA$54,'Post Injection'!$U69)*_xll.Interp2dTab(-1,0,'Internal Flash'!$B$177:$N$177,'Internal Flash'!$A$178:$A$192,'Internal Flash'!$B$178:$N$192,'Variables &amp; Axis Check'!$B$2+'Variables &amp; Axis Check'!$B$12,'Post Injection'!$U69)</f>
        <v>0</v>
      </c>
      <c r="AB69" s="4">
        <f>_xll.Interp2dTab(-1,0,'Internal Flash'!$B$158:$N$158,'Internal Flash'!$A$159:$A$173,'Internal Flash'!$B$159:$N$173,'Post Injection'!AB$54,'Post Injection'!$U69)*_xll.Interp2dTab(-1,0,'Internal Flash'!$B$177:$N$177,'Internal Flash'!$A$178:$A$192,'Internal Flash'!$B$178:$N$192,'Variables &amp; Axis Check'!$B$2+'Variables &amp; Axis Check'!$B$12,'Post Injection'!$U69)</f>
        <v>0</v>
      </c>
      <c r="AC69" s="4">
        <f>_xll.Interp2dTab(-1,0,'Internal Flash'!$B$158:$N$158,'Internal Flash'!$A$159:$A$173,'Internal Flash'!$B$159:$N$173,'Post Injection'!AC$54,'Post Injection'!$U69)*_xll.Interp2dTab(-1,0,'Internal Flash'!$B$177:$N$177,'Internal Flash'!$A$178:$A$192,'Internal Flash'!$B$178:$N$192,'Variables &amp; Axis Check'!$B$2+'Variables &amp; Axis Check'!$B$12,'Post Injection'!$U69)</f>
        <v>0</v>
      </c>
      <c r="AD69" s="4">
        <f>_xll.Interp2dTab(-1,0,'Internal Flash'!$B$158:$N$158,'Internal Flash'!$A$159:$A$173,'Internal Flash'!$B$159:$N$173,'Post Injection'!AD$54,'Post Injection'!$U69)*_xll.Interp2dTab(-1,0,'Internal Flash'!$B$177:$N$177,'Internal Flash'!$A$178:$A$192,'Internal Flash'!$B$178:$N$192,'Variables &amp; Axis Check'!$B$2+'Variables &amp; Axis Check'!$B$12,'Post Injection'!$U69)</f>
        <v>0</v>
      </c>
      <c r="AE69" s="4">
        <f>_xll.Interp2dTab(-1,0,'Internal Flash'!$B$158:$N$158,'Internal Flash'!$A$159:$A$173,'Internal Flash'!$B$159:$N$173,'Post Injection'!AE$54,'Post Injection'!$U69)*_xll.Interp2dTab(-1,0,'Internal Flash'!$B$177:$N$177,'Internal Flash'!$A$178:$A$192,'Internal Flash'!$B$178:$N$192,'Variables &amp; Axis Check'!$B$2+'Variables &amp; Axis Check'!$B$12,'Post Injection'!$U69)</f>
        <v>0</v>
      </c>
      <c r="AF69" s="4">
        <f>_xll.Interp2dTab(-1,0,'Internal Flash'!$B$158:$N$158,'Internal Flash'!$A$159:$A$173,'Internal Flash'!$B$159:$N$173,'Post Injection'!AF$54,'Post Injection'!$U69)*_xll.Interp2dTab(-1,0,'Internal Flash'!$B$177:$N$177,'Internal Flash'!$A$178:$A$192,'Internal Flash'!$B$178:$N$192,'Variables &amp; Axis Check'!$B$2+'Variables &amp; Axis Check'!$B$12,'Post Injection'!$U69)</f>
        <v>0</v>
      </c>
      <c r="AG69" s="4">
        <f>_xll.Interp2dTab(-1,0,'Internal Flash'!$B$158:$N$158,'Internal Flash'!$A$159:$A$173,'Internal Flash'!$B$159:$N$173,'Post Injection'!AG$54,'Post Injection'!$U69)*_xll.Interp2dTab(-1,0,'Internal Flash'!$B$177:$N$177,'Internal Flash'!$A$178:$A$192,'Internal Flash'!$B$178:$N$192,'Variables &amp; Axis Check'!$B$2+'Variables &amp; Axis Check'!$B$12,'Post Injection'!$U69)</f>
        <v>0</v>
      </c>
      <c r="AH69" s="4">
        <f>_xll.Interp2dTab(-1,0,'Internal Flash'!$B$158:$N$158,'Internal Flash'!$A$159:$A$173,'Internal Flash'!$B$159:$N$173,'Post Injection'!AH$54,'Post Injection'!$U69)*_xll.Interp2dTab(-1,0,'Internal Flash'!$B$177:$N$177,'Internal Flash'!$A$178:$A$192,'Internal Flash'!$B$178:$N$192,'Variables &amp; Axis Check'!$B$2+'Variables &amp; Axis Check'!$B$12,'Post Injection'!$U69)</f>
        <v>0</v>
      </c>
      <c r="AI69" s="4">
        <f>_xll.Interp2dTab(-1,0,'Internal Flash'!$B$158:$N$158,'Internal Flash'!$A$159:$A$173,'Internal Flash'!$B$159:$N$173,'Post Injection'!AI$54,'Post Injection'!$U69)*_xll.Interp2dTab(-1,0,'Internal Flash'!$B$177:$N$177,'Internal Flash'!$A$178:$A$192,'Internal Flash'!$B$178:$N$192,'Variables &amp; Axis Check'!$B$2+'Variables &amp; Axis Check'!$B$12,'Post Injection'!$U69)</f>
        <v>0</v>
      </c>
      <c r="AJ69" s="4">
        <f>_xll.Interp2dTab(-1,0,'Internal Flash'!$B$158:$N$158,'Internal Flash'!$A$159:$A$173,'Internal Flash'!$B$159:$N$173,'Post Injection'!AJ$54,'Post Injection'!$U69)*_xll.Interp2dTab(-1,0,'Internal Flash'!$B$177:$N$177,'Internal Flash'!$A$178:$A$192,'Internal Flash'!$B$178:$N$192,'Variables &amp; Axis Check'!$B$2+'Variables &amp; Axis Check'!$B$12,'Post Injection'!$U69)</f>
        <v>0</v>
      </c>
      <c r="AK69" s="4">
        <f>_xll.Interp2dTab(-1,0,'Internal Flash'!$B$158:$N$158,'Internal Flash'!$A$159:$A$173,'Internal Flash'!$B$159:$N$173,'Post Injection'!AK$54,'Post Injection'!$U69)*_xll.Interp2dTab(-1,0,'Internal Flash'!$B$177:$N$177,'Internal Flash'!$A$178:$A$192,'Internal Flash'!$B$178:$N$192,'Variables &amp; Axis Check'!$B$2+'Variables &amp; Axis Check'!$B$12,'Post Injection'!$U69)</f>
        <v>0</v>
      </c>
      <c r="AL69" s="4">
        <f>_xll.Interp2dTab(-1,0,'Internal Flash'!$B$158:$N$158,'Internal Flash'!$A$159:$A$173,'Internal Flash'!$B$159:$N$173,'Post Injection'!AL$54,'Post Injection'!$U69)*_xll.Interp2dTab(-1,0,'Internal Flash'!$B$177:$N$177,'Internal Flash'!$A$178:$A$192,'Internal Flash'!$B$178:$N$192,'Variables &amp; Axis Check'!$B$2+'Variables &amp; Axis Check'!$B$12,'Post Injection'!$U69)</f>
        <v>0</v>
      </c>
      <c r="AM69" s="12">
        <f t="shared" si="21"/>
        <v>0</v>
      </c>
    </row>
    <row r="70" spans="1:39" x14ac:dyDescent="0.3">
      <c r="A70" s="3">
        <f>'CSP5'!$A$184</f>
        <v>2900</v>
      </c>
      <c r="B70" s="12">
        <f t="shared" si="18"/>
        <v>0</v>
      </c>
      <c r="C70" s="4">
        <f>_xll.Interp2dTab(-1,0,'Internal Flash'!$B$196:$L$196,'Internal Flash'!$A$197:$A$209,'Internal Flash'!$B$197:$L$209,'Fuel Pressure Calc'!C20,C20)</f>
        <v>0</v>
      </c>
      <c r="D70" s="4">
        <f>_xll.Interp2dTab(-1,0,'Internal Flash'!$B$196:$L$196,'Internal Flash'!$A$197:$A$209,'Internal Flash'!$B$197:$L$209,'Fuel Pressure Calc'!D20,D20)</f>
        <v>0</v>
      </c>
      <c r="E70" s="4">
        <f>_xll.Interp2dTab(-1,0,'Internal Flash'!$B$196:$L$196,'Internal Flash'!$A$197:$A$209,'Internal Flash'!$B$197:$L$209,'Fuel Pressure Calc'!E20,E20)</f>
        <v>0</v>
      </c>
      <c r="F70" s="4">
        <f>_xll.Interp2dTab(-1,0,'Internal Flash'!$B$196:$L$196,'Internal Flash'!$A$197:$A$209,'Internal Flash'!$B$197:$L$209,'Fuel Pressure Calc'!F20,F20)</f>
        <v>0</v>
      </c>
      <c r="G70" s="4">
        <f>_xll.Interp2dTab(-1,0,'Internal Flash'!$B$196:$L$196,'Internal Flash'!$A$197:$A$209,'Internal Flash'!$B$197:$L$209,'Fuel Pressure Calc'!G20,G20)</f>
        <v>0</v>
      </c>
      <c r="H70" s="4">
        <f>_xll.Interp2dTab(-1,0,'Internal Flash'!$B$196:$L$196,'Internal Flash'!$A$197:$A$209,'Internal Flash'!$B$197:$L$209,'Fuel Pressure Calc'!H20,H20)</f>
        <v>0</v>
      </c>
      <c r="I70" s="4">
        <f>_xll.Interp2dTab(-1,0,'Internal Flash'!$B$196:$L$196,'Internal Flash'!$A$197:$A$209,'Internal Flash'!$B$197:$L$209,'Fuel Pressure Calc'!I20,I20)</f>
        <v>0</v>
      </c>
      <c r="J70" s="4">
        <f>_xll.Interp2dTab(-1,0,'Internal Flash'!$B$196:$L$196,'Internal Flash'!$A$197:$A$209,'Internal Flash'!$B$197:$L$209,'Fuel Pressure Calc'!J20,J20)</f>
        <v>0</v>
      </c>
      <c r="K70" s="4">
        <f>_xll.Interp2dTab(-1,0,'Internal Flash'!$B$196:$L$196,'Internal Flash'!$A$197:$A$209,'Internal Flash'!$B$197:$L$209,'Fuel Pressure Calc'!K20,K20)</f>
        <v>0</v>
      </c>
      <c r="L70" s="4">
        <f>_xll.Interp2dTab(-1,0,'Internal Flash'!$B$196:$L$196,'Internal Flash'!$A$197:$A$209,'Internal Flash'!$B$197:$L$209,'Fuel Pressure Calc'!L20,L20)</f>
        <v>0</v>
      </c>
      <c r="M70" s="4">
        <f>_xll.Interp2dTab(-1,0,'Internal Flash'!$B$196:$L$196,'Internal Flash'!$A$197:$A$209,'Internal Flash'!$B$197:$L$209,'Fuel Pressure Calc'!M20,M20)</f>
        <v>0</v>
      </c>
      <c r="N70" s="4">
        <f>_xll.Interp2dTab(-1,0,'Internal Flash'!$B$196:$L$196,'Internal Flash'!$A$197:$A$209,'Internal Flash'!$B$197:$L$209,'Fuel Pressure Calc'!N20,N20)</f>
        <v>229.25978599999999</v>
      </c>
      <c r="O70" s="4">
        <f>_xll.Interp2dTab(-1,0,'Internal Flash'!$B$196:$L$196,'Internal Flash'!$A$197:$A$209,'Internal Flash'!$B$197:$L$209,'Fuel Pressure Calc'!O20,O20)</f>
        <v>239.95733549999997</v>
      </c>
      <c r="P70" s="4">
        <f>_xll.Interp2dTab(-1,0,'Internal Flash'!$B$196:$L$196,'Internal Flash'!$A$197:$A$209,'Internal Flash'!$B$197:$L$209,'Fuel Pressure Calc'!P20,P20)</f>
        <v>250.4260855</v>
      </c>
      <c r="Q70" s="4">
        <f>_xll.Interp2dTab(-1,0,'Internal Flash'!$B$196:$L$196,'Internal Flash'!$A$197:$A$209,'Internal Flash'!$B$197:$L$209,'Fuel Pressure Calc'!Q20,Q20)</f>
        <v>254.06739479999999</v>
      </c>
      <c r="R70" s="4">
        <f>_xll.Interp2dTab(-1,0,'Internal Flash'!$B$196:$L$196,'Internal Flash'!$A$197:$A$209,'Internal Flash'!$B$197:$L$209,'Fuel Pressure Calc'!R20,R20)</f>
        <v>258.17935133333333</v>
      </c>
      <c r="S70" s="12">
        <f t="shared" si="19"/>
        <v>258.17935133333333</v>
      </c>
      <c r="U70" s="3">
        <f>'CSP5'!$A$184</f>
        <v>2900</v>
      </c>
      <c r="V70" s="12">
        <f t="shared" si="20"/>
        <v>0</v>
      </c>
      <c r="W70" s="4">
        <f>_xll.Interp2dTab(-1,0,'Internal Flash'!$B$158:$N$158,'Internal Flash'!$A$159:$A$173,'Internal Flash'!$B$159:$N$173,'Post Injection'!W$54,'Post Injection'!$U70)*_xll.Interp2dTab(-1,0,'Internal Flash'!$B$177:$N$177,'Internal Flash'!$A$178:$A$192,'Internal Flash'!$B$178:$N$192,'Variables &amp; Axis Check'!$B$2+'Variables &amp; Axis Check'!$B$12,'Post Injection'!$U70)</f>
        <v>0</v>
      </c>
      <c r="X70" s="4">
        <f>_xll.Interp2dTab(-1,0,'Internal Flash'!$B$158:$N$158,'Internal Flash'!$A$159:$A$173,'Internal Flash'!$B$159:$N$173,'Post Injection'!X$54,'Post Injection'!$U70)*_xll.Interp2dTab(-1,0,'Internal Flash'!$B$177:$N$177,'Internal Flash'!$A$178:$A$192,'Internal Flash'!$B$178:$N$192,'Variables &amp; Axis Check'!$B$2+'Variables &amp; Axis Check'!$B$12,'Post Injection'!$U70)</f>
        <v>0</v>
      </c>
      <c r="Y70" s="4">
        <f>_xll.Interp2dTab(-1,0,'Internal Flash'!$B$158:$N$158,'Internal Flash'!$A$159:$A$173,'Internal Flash'!$B$159:$N$173,'Post Injection'!Y$54,'Post Injection'!$U70)*_xll.Interp2dTab(-1,0,'Internal Flash'!$B$177:$N$177,'Internal Flash'!$A$178:$A$192,'Internal Flash'!$B$178:$N$192,'Variables &amp; Axis Check'!$B$2+'Variables &amp; Axis Check'!$B$12,'Post Injection'!$U70)</f>
        <v>0</v>
      </c>
      <c r="Z70" s="4">
        <f>_xll.Interp2dTab(-1,0,'Internal Flash'!$B$158:$N$158,'Internal Flash'!$A$159:$A$173,'Internal Flash'!$B$159:$N$173,'Post Injection'!Z$54,'Post Injection'!$U70)*_xll.Interp2dTab(-1,0,'Internal Flash'!$B$177:$N$177,'Internal Flash'!$A$178:$A$192,'Internal Flash'!$B$178:$N$192,'Variables &amp; Axis Check'!$B$2+'Variables &amp; Axis Check'!$B$12,'Post Injection'!$U70)</f>
        <v>0</v>
      </c>
      <c r="AA70" s="4">
        <f>_xll.Interp2dTab(-1,0,'Internal Flash'!$B$158:$N$158,'Internal Flash'!$A$159:$A$173,'Internal Flash'!$B$159:$N$173,'Post Injection'!AA$54,'Post Injection'!$U70)*_xll.Interp2dTab(-1,0,'Internal Flash'!$B$177:$N$177,'Internal Flash'!$A$178:$A$192,'Internal Flash'!$B$178:$N$192,'Variables &amp; Axis Check'!$B$2+'Variables &amp; Axis Check'!$B$12,'Post Injection'!$U70)</f>
        <v>0</v>
      </c>
      <c r="AB70" s="4">
        <f>_xll.Interp2dTab(-1,0,'Internal Flash'!$B$158:$N$158,'Internal Flash'!$A$159:$A$173,'Internal Flash'!$B$159:$N$173,'Post Injection'!AB$54,'Post Injection'!$U70)*_xll.Interp2dTab(-1,0,'Internal Flash'!$B$177:$N$177,'Internal Flash'!$A$178:$A$192,'Internal Flash'!$B$178:$N$192,'Variables &amp; Axis Check'!$B$2+'Variables &amp; Axis Check'!$B$12,'Post Injection'!$U70)</f>
        <v>0</v>
      </c>
      <c r="AC70" s="4">
        <f>_xll.Interp2dTab(-1,0,'Internal Flash'!$B$158:$N$158,'Internal Flash'!$A$159:$A$173,'Internal Flash'!$B$159:$N$173,'Post Injection'!AC$54,'Post Injection'!$U70)*_xll.Interp2dTab(-1,0,'Internal Flash'!$B$177:$N$177,'Internal Flash'!$A$178:$A$192,'Internal Flash'!$B$178:$N$192,'Variables &amp; Axis Check'!$B$2+'Variables &amp; Axis Check'!$B$12,'Post Injection'!$U70)</f>
        <v>0</v>
      </c>
      <c r="AD70" s="4">
        <f>_xll.Interp2dTab(-1,0,'Internal Flash'!$B$158:$N$158,'Internal Flash'!$A$159:$A$173,'Internal Flash'!$B$159:$N$173,'Post Injection'!AD$54,'Post Injection'!$U70)*_xll.Interp2dTab(-1,0,'Internal Flash'!$B$177:$N$177,'Internal Flash'!$A$178:$A$192,'Internal Flash'!$B$178:$N$192,'Variables &amp; Axis Check'!$B$2+'Variables &amp; Axis Check'!$B$12,'Post Injection'!$U70)</f>
        <v>0</v>
      </c>
      <c r="AE70" s="4">
        <f>_xll.Interp2dTab(-1,0,'Internal Flash'!$B$158:$N$158,'Internal Flash'!$A$159:$A$173,'Internal Flash'!$B$159:$N$173,'Post Injection'!AE$54,'Post Injection'!$U70)*_xll.Interp2dTab(-1,0,'Internal Flash'!$B$177:$N$177,'Internal Flash'!$A$178:$A$192,'Internal Flash'!$B$178:$N$192,'Variables &amp; Axis Check'!$B$2+'Variables &amp; Axis Check'!$B$12,'Post Injection'!$U70)</f>
        <v>0</v>
      </c>
      <c r="AF70" s="4">
        <f>_xll.Interp2dTab(-1,0,'Internal Flash'!$B$158:$N$158,'Internal Flash'!$A$159:$A$173,'Internal Flash'!$B$159:$N$173,'Post Injection'!AF$54,'Post Injection'!$U70)*_xll.Interp2dTab(-1,0,'Internal Flash'!$B$177:$N$177,'Internal Flash'!$A$178:$A$192,'Internal Flash'!$B$178:$N$192,'Variables &amp; Axis Check'!$B$2+'Variables &amp; Axis Check'!$B$12,'Post Injection'!$U70)</f>
        <v>0</v>
      </c>
      <c r="AG70" s="4">
        <f>_xll.Interp2dTab(-1,0,'Internal Flash'!$B$158:$N$158,'Internal Flash'!$A$159:$A$173,'Internal Flash'!$B$159:$N$173,'Post Injection'!AG$54,'Post Injection'!$U70)*_xll.Interp2dTab(-1,0,'Internal Flash'!$B$177:$N$177,'Internal Flash'!$A$178:$A$192,'Internal Flash'!$B$178:$N$192,'Variables &amp; Axis Check'!$B$2+'Variables &amp; Axis Check'!$B$12,'Post Injection'!$U70)</f>
        <v>0</v>
      </c>
      <c r="AH70" s="4">
        <f>_xll.Interp2dTab(-1,0,'Internal Flash'!$B$158:$N$158,'Internal Flash'!$A$159:$A$173,'Internal Flash'!$B$159:$N$173,'Post Injection'!AH$54,'Post Injection'!$U70)*_xll.Interp2dTab(-1,0,'Internal Flash'!$B$177:$N$177,'Internal Flash'!$A$178:$A$192,'Internal Flash'!$B$178:$N$192,'Variables &amp; Axis Check'!$B$2+'Variables &amp; Axis Check'!$B$12,'Post Injection'!$U70)</f>
        <v>0</v>
      </c>
      <c r="AI70" s="4">
        <f>_xll.Interp2dTab(-1,0,'Internal Flash'!$B$158:$N$158,'Internal Flash'!$A$159:$A$173,'Internal Flash'!$B$159:$N$173,'Post Injection'!AI$54,'Post Injection'!$U70)*_xll.Interp2dTab(-1,0,'Internal Flash'!$B$177:$N$177,'Internal Flash'!$A$178:$A$192,'Internal Flash'!$B$178:$N$192,'Variables &amp; Axis Check'!$B$2+'Variables &amp; Axis Check'!$B$12,'Post Injection'!$U70)</f>
        <v>0</v>
      </c>
      <c r="AJ70" s="4">
        <f>_xll.Interp2dTab(-1,0,'Internal Flash'!$B$158:$N$158,'Internal Flash'!$A$159:$A$173,'Internal Flash'!$B$159:$N$173,'Post Injection'!AJ$54,'Post Injection'!$U70)*_xll.Interp2dTab(-1,0,'Internal Flash'!$B$177:$N$177,'Internal Flash'!$A$178:$A$192,'Internal Flash'!$B$178:$N$192,'Variables &amp; Axis Check'!$B$2+'Variables &amp; Axis Check'!$B$12,'Post Injection'!$U70)</f>
        <v>0</v>
      </c>
      <c r="AK70" s="4">
        <f>_xll.Interp2dTab(-1,0,'Internal Flash'!$B$158:$N$158,'Internal Flash'!$A$159:$A$173,'Internal Flash'!$B$159:$N$173,'Post Injection'!AK$54,'Post Injection'!$U70)*_xll.Interp2dTab(-1,0,'Internal Flash'!$B$177:$N$177,'Internal Flash'!$A$178:$A$192,'Internal Flash'!$B$178:$N$192,'Variables &amp; Axis Check'!$B$2+'Variables &amp; Axis Check'!$B$12,'Post Injection'!$U70)</f>
        <v>0</v>
      </c>
      <c r="AL70" s="4">
        <f>_xll.Interp2dTab(-1,0,'Internal Flash'!$B$158:$N$158,'Internal Flash'!$A$159:$A$173,'Internal Flash'!$B$159:$N$173,'Post Injection'!AL$54,'Post Injection'!$U70)*_xll.Interp2dTab(-1,0,'Internal Flash'!$B$177:$N$177,'Internal Flash'!$A$178:$A$192,'Internal Flash'!$B$178:$N$192,'Variables &amp; Axis Check'!$B$2+'Variables &amp; Axis Check'!$B$12,'Post Injection'!$U70)</f>
        <v>0</v>
      </c>
      <c r="AM70" s="12">
        <f t="shared" si="21"/>
        <v>0</v>
      </c>
    </row>
    <row r="71" spans="1:39" x14ac:dyDescent="0.3">
      <c r="A71" s="3">
        <f>'CSP5'!$A$185</f>
        <v>3000</v>
      </c>
      <c r="B71" s="12">
        <f t="shared" si="18"/>
        <v>0</v>
      </c>
      <c r="C71" s="4">
        <f>_xll.Interp2dTab(-1,0,'Internal Flash'!$B$196:$L$196,'Internal Flash'!$A$197:$A$209,'Internal Flash'!$B$197:$L$209,'Fuel Pressure Calc'!C21,C21)</f>
        <v>0</v>
      </c>
      <c r="D71" s="4">
        <f>_xll.Interp2dTab(-1,0,'Internal Flash'!$B$196:$L$196,'Internal Flash'!$A$197:$A$209,'Internal Flash'!$B$197:$L$209,'Fuel Pressure Calc'!D21,D21)</f>
        <v>0</v>
      </c>
      <c r="E71" s="4">
        <f>_xll.Interp2dTab(-1,0,'Internal Flash'!$B$196:$L$196,'Internal Flash'!$A$197:$A$209,'Internal Flash'!$B$197:$L$209,'Fuel Pressure Calc'!E21,E21)</f>
        <v>0</v>
      </c>
      <c r="F71" s="4">
        <f>_xll.Interp2dTab(-1,0,'Internal Flash'!$B$196:$L$196,'Internal Flash'!$A$197:$A$209,'Internal Flash'!$B$197:$L$209,'Fuel Pressure Calc'!F21,F21)</f>
        <v>0</v>
      </c>
      <c r="G71" s="4">
        <f>_xll.Interp2dTab(-1,0,'Internal Flash'!$B$196:$L$196,'Internal Flash'!$A$197:$A$209,'Internal Flash'!$B$197:$L$209,'Fuel Pressure Calc'!G21,G21)</f>
        <v>0</v>
      </c>
      <c r="H71" s="4">
        <f>_xll.Interp2dTab(-1,0,'Internal Flash'!$B$196:$L$196,'Internal Flash'!$A$197:$A$209,'Internal Flash'!$B$197:$L$209,'Fuel Pressure Calc'!H21,H21)</f>
        <v>0</v>
      </c>
      <c r="I71" s="4">
        <f>_xll.Interp2dTab(-1,0,'Internal Flash'!$B$196:$L$196,'Internal Flash'!$A$197:$A$209,'Internal Flash'!$B$197:$L$209,'Fuel Pressure Calc'!I21,I21)</f>
        <v>0</v>
      </c>
      <c r="J71" s="4">
        <f>_xll.Interp2dTab(-1,0,'Internal Flash'!$B$196:$L$196,'Internal Flash'!$A$197:$A$209,'Internal Flash'!$B$197:$L$209,'Fuel Pressure Calc'!J21,J21)</f>
        <v>0</v>
      </c>
      <c r="K71" s="4">
        <f>_xll.Interp2dTab(-1,0,'Internal Flash'!$B$196:$L$196,'Internal Flash'!$A$197:$A$209,'Internal Flash'!$B$197:$L$209,'Fuel Pressure Calc'!K21,K21)</f>
        <v>0</v>
      </c>
      <c r="L71" s="4">
        <f>_xll.Interp2dTab(-1,0,'Internal Flash'!$B$196:$L$196,'Internal Flash'!$A$197:$A$209,'Internal Flash'!$B$197:$L$209,'Fuel Pressure Calc'!L21,L21)</f>
        <v>0</v>
      </c>
      <c r="M71" s="4">
        <f>_xll.Interp2dTab(-1,0,'Internal Flash'!$B$196:$L$196,'Internal Flash'!$A$197:$A$209,'Internal Flash'!$B$197:$L$209,'Fuel Pressure Calc'!M21,M21)</f>
        <v>0</v>
      </c>
      <c r="N71" s="4">
        <f>_xll.Interp2dTab(-1,0,'Internal Flash'!$B$196:$L$196,'Internal Flash'!$A$197:$A$209,'Internal Flash'!$B$197:$L$209,'Fuel Pressure Calc'!N21,N21)</f>
        <v>228.85217599999999</v>
      </c>
      <c r="O71" s="4">
        <f>_xll.Interp2dTab(-1,0,'Internal Flash'!$B$196:$L$196,'Internal Flash'!$A$197:$A$209,'Internal Flash'!$B$197:$L$209,'Fuel Pressure Calc'!O21,O21)</f>
        <v>245.87446059999996</v>
      </c>
      <c r="P71" s="4">
        <f>_xll.Interp2dTab(-1,0,'Internal Flash'!$B$196:$L$196,'Internal Flash'!$A$197:$A$209,'Internal Flash'!$B$197:$L$209,'Fuel Pressure Calc'!P21,P21)</f>
        <v>249.51576319999998</v>
      </c>
      <c r="Q71" s="4">
        <f>_xll.Interp2dTab(-1,0,'Internal Flash'!$B$196:$L$196,'Internal Flash'!$A$197:$A$209,'Internal Flash'!$B$197:$L$209,'Fuel Pressure Calc'!Q21,Q21)</f>
        <v>253.1570658</v>
      </c>
      <c r="R71" s="4">
        <f>_xll.Interp2dTab(-1,0,'Internal Flash'!$B$196:$L$196,'Internal Flash'!$A$197:$A$209,'Internal Flash'!$B$197:$L$209,'Fuel Pressure Calc'!R21,R21)</f>
        <v>256.79836840000002</v>
      </c>
      <c r="S71" s="12">
        <f t="shared" si="19"/>
        <v>256.79836840000002</v>
      </c>
      <c r="U71" s="3">
        <f>'CSP5'!$A$185</f>
        <v>3000</v>
      </c>
      <c r="V71" s="12">
        <f t="shared" si="20"/>
        <v>0</v>
      </c>
      <c r="W71" s="4">
        <f>_xll.Interp2dTab(-1,0,'Internal Flash'!$B$158:$N$158,'Internal Flash'!$A$159:$A$173,'Internal Flash'!$B$159:$N$173,'Post Injection'!W$54,'Post Injection'!$U71)*_xll.Interp2dTab(-1,0,'Internal Flash'!$B$177:$N$177,'Internal Flash'!$A$178:$A$192,'Internal Flash'!$B$178:$N$192,'Variables &amp; Axis Check'!$B$2+'Variables &amp; Axis Check'!$B$12,'Post Injection'!$U71)</f>
        <v>0</v>
      </c>
      <c r="X71" s="4">
        <f>_xll.Interp2dTab(-1,0,'Internal Flash'!$B$158:$N$158,'Internal Flash'!$A$159:$A$173,'Internal Flash'!$B$159:$N$173,'Post Injection'!X$54,'Post Injection'!$U71)*_xll.Interp2dTab(-1,0,'Internal Flash'!$B$177:$N$177,'Internal Flash'!$A$178:$A$192,'Internal Flash'!$B$178:$N$192,'Variables &amp; Axis Check'!$B$2+'Variables &amp; Axis Check'!$B$12,'Post Injection'!$U71)</f>
        <v>0</v>
      </c>
      <c r="Y71" s="4">
        <f>_xll.Interp2dTab(-1,0,'Internal Flash'!$B$158:$N$158,'Internal Flash'!$A$159:$A$173,'Internal Flash'!$B$159:$N$173,'Post Injection'!Y$54,'Post Injection'!$U71)*_xll.Interp2dTab(-1,0,'Internal Flash'!$B$177:$N$177,'Internal Flash'!$A$178:$A$192,'Internal Flash'!$B$178:$N$192,'Variables &amp; Axis Check'!$B$2+'Variables &amp; Axis Check'!$B$12,'Post Injection'!$U71)</f>
        <v>0</v>
      </c>
      <c r="Z71" s="4">
        <f>_xll.Interp2dTab(-1,0,'Internal Flash'!$B$158:$N$158,'Internal Flash'!$A$159:$A$173,'Internal Flash'!$B$159:$N$173,'Post Injection'!Z$54,'Post Injection'!$U71)*_xll.Interp2dTab(-1,0,'Internal Flash'!$B$177:$N$177,'Internal Flash'!$A$178:$A$192,'Internal Flash'!$B$178:$N$192,'Variables &amp; Axis Check'!$B$2+'Variables &amp; Axis Check'!$B$12,'Post Injection'!$U71)</f>
        <v>0</v>
      </c>
      <c r="AA71" s="4">
        <f>_xll.Interp2dTab(-1,0,'Internal Flash'!$B$158:$N$158,'Internal Flash'!$A$159:$A$173,'Internal Flash'!$B$159:$N$173,'Post Injection'!AA$54,'Post Injection'!$U71)*_xll.Interp2dTab(-1,0,'Internal Flash'!$B$177:$N$177,'Internal Flash'!$A$178:$A$192,'Internal Flash'!$B$178:$N$192,'Variables &amp; Axis Check'!$B$2+'Variables &amp; Axis Check'!$B$12,'Post Injection'!$U71)</f>
        <v>0</v>
      </c>
      <c r="AB71" s="4">
        <f>_xll.Interp2dTab(-1,0,'Internal Flash'!$B$158:$N$158,'Internal Flash'!$A$159:$A$173,'Internal Flash'!$B$159:$N$173,'Post Injection'!AB$54,'Post Injection'!$U71)*_xll.Interp2dTab(-1,0,'Internal Flash'!$B$177:$N$177,'Internal Flash'!$A$178:$A$192,'Internal Flash'!$B$178:$N$192,'Variables &amp; Axis Check'!$B$2+'Variables &amp; Axis Check'!$B$12,'Post Injection'!$U71)</f>
        <v>0</v>
      </c>
      <c r="AC71" s="4">
        <f>_xll.Interp2dTab(-1,0,'Internal Flash'!$B$158:$N$158,'Internal Flash'!$A$159:$A$173,'Internal Flash'!$B$159:$N$173,'Post Injection'!AC$54,'Post Injection'!$U71)*_xll.Interp2dTab(-1,0,'Internal Flash'!$B$177:$N$177,'Internal Flash'!$A$178:$A$192,'Internal Flash'!$B$178:$N$192,'Variables &amp; Axis Check'!$B$2+'Variables &amp; Axis Check'!$B$12,'Post Injection'!$U71)</f>
        <v>0</v>
      </c>
      <c r="AD71" s="4">
        <f>_xll.Interp2dTab(-1,0,'Internal Flash'!$B$158:$N$158,'Internal Flash'!$A$159:$A$173,'Internal Flash'!$B$159:$N$173,'Post Injection'!AD$54,'Post Injection'!$U71)*_xll.Interp2dTab(-1,0,'Internal Flash'!$B$177:$N$177,'Internal Flash'!$A$178:$A$192,'Internal Flash'!$B$178:$N$192,'Variables &amp; Axis Check'!$B$2+'Variables &amp; Axis Check'!$B$12,'Post Injection'!$U71)</f>
        <v>0</v>
      </c>
      <c r="AE71" s="4">
        <f>_xll.Interp2dTab(-1,0,'Internal Flash'!$B$158:$N$158,'Internal Flash'!$A$159:$A$173,'Internal Flash'!$B$159:$N$173,'Post Injection'!AE$54,'Post Injection'!$U71)*_xll.Interp2dTab(-1,0,'Internal Flash'!$B$177:$N$177,'Internal Flash'!$A$178:$A$192,'Internal Flash'!$B$178:$N$192,'Variables &amp; Axis Check'!$B$2+'Variables &amp; Axis Check'!$B$12,'Post Injection'!$U71)</f>
        <v>0</v>
      </c>
      <c r="AF71" s="4">
        <f>_xll.Interp2dTab(-1,0,'Internal Flash'!$B$158:$N$158,'Internal Flash'!$A$159:$A$173,'Internal Flash'!$B$159:$N$173,'Post Injection'!AF$54,'Post Injection'!$U71)*_xll.Interp2dTab(-1,0,'Internal Flash'!$B$177:$N$177,'Internal Flash'!$A$178:$A$192,'Internal Flash'!$B$178:$N$192,'Variables &amp; Axis Check'!$B$2+'Variables &amp; Axis Check'!$B$12,'Post Injection'!$U71)</f>
        <v>0</v>
      </c>
      <c r="AG71" s="4">
        <f>_xll.Interp2dTab(-1,0,'Internal Flash'!$B$158:$N$158,'Internal Flash'!$A$159:$A$173,'Internal Flash'!$B$159:$N$173,'Post Injection'!AG$54,'Post Injection'!$U71)*_xll.Interp2dTab(-1,0,'Internal Flash'!$B$177:$N$177,'Internal Flash'!$A$178:$A$192,'Internal Flash'!$B$178:$N$192,'Variables &amp; Axis Check'!$B$2+'Variables &amp; Axis Check'!$B$12,'Post Injection'!$U71)</f>
        <v>0</v>
      </c>
      <c r="AH71" s="4">
        <f>_xll.Interp2dTab(-1,0,'Internal Flash'!$B$158:$N$158,'Internal Flash'!$A$159:$A$173,'Internal Flash'!$B$159:$N$173,'Post Injection'!AH$54,'Post Injection'!$U71)*_xll.Interp2dTab(-1,0,'Internal Flash'!$B$177:$N$177,'Internal Flash'!$A$178:$A$192,'Internal Flash'!$B$178:$N$192,'Variables &amp; Axis Check'!$B$2+'Variables &amp; Axis Check'!$B$12,'Post Injection'!$U71)</f>
        <v>0</v>
      </c>
      <c r="AI71" s="4">
        <f>_xll.Interp2dTab(-1,0,'Internal Flash'!$B$158:$N$158,'Internal Flash'!$A$159:$A$173,'Internal Flash'!$B$159:$N$173,'Post Injection'!AI$54,'Post Injection'!$U71)*_xll.Interp2dTab(-1,0,'Internal Flash'!$B$177:$N$177,'Internal Flash'!$A$178:$A$192,'Internal Flash'!$B$178:$N$192,'Variables &amp; Axis Check'!$B$2+'Variables &amp; Axis Check'!$B$12,'Post Injection'!$U71)</f>
        <v>0</v>
      </c>
      <c r="AJ71" s="4">
        <f>_xll.Interp2dTab(-1,0,'Internal Flash'!$B$158:$N$158,'Internal Flash'!$A$159:$A$173,'Internal Flash'!$B$159:$N$173,'Post Injection'!AJ$54,'Post Injection'!$U71)*_xll.Interp2dTab(-1,0,'Internal Flash'!$B$177:$N$177,'Internal Flash'!$A$178:$A$192,'Internal Flash'!$B$178:$N$192,'Variables &amp; Axis Check'!$B$2+'Variables &amp; Axis Check'!$B$12,'Post Injection'!$U71)</f>
        <v>0</v>
      </c>
      <c r="AK71" s="4">
        <f>_xll.Interp2dTab(-1,0,'Internal Flash'!$B$158:$N$158,'Internal Flash'!$A$159:$A$173,'Internal Flash'!$B$159:$N$173,'Post Injection'!AK$54,'Post Injection'!$U71)*_xll.Interp2dTab(-1,0,'Internal Flash'!$B$177:$N$177,'Internal Flash'!$A$178:$A$192,'Internal Flash'!$B$178:$N$192,'Variables &amp; Axis Check'!$B$2+'Variables &amp; Axis Check'!$B$12,'Post Injection'!$U71)</f>
        <v>0</v>
      </c>
      <c r="AL71" s="4">
        <f>_xll.Interp2dTab(-1,0,'Internal Flash'!$B$158:$N$158,'Internal Flash'!$A$159:$A$173,'Internal Flash'!$B$159:$N$173,'Post Injection'!AL$54,'Post Injection'!$U71)*_xll.Interp2dTab(-1,0,'Internal Flash'!$B$177:$N$177,'Internal Flash'!$A$178:$A$192,'Internal Flash'!$B$178:$N$192,'Variables &amp; Axis Check'!$B$2+'Variables &amp; Axis Check'!$B$12,'Post Injection'!$U71)</f>
        <v>0</v>
      </c>
      <c r="AM71" s="12">
        <f t="shared" si="21"/>
        <v>0</v>
      </c>
    </row>
    <row r="72" spans="1:39" x14ac:dyDescent="0.3">
      <c r="A72" s="3">
        <f>'CSP5'!$A$186</f>
        <v>3200</v>
      </c>
      <c r="B72" s="12">
        <f t="shared" si="18"/>
        <v>0</v>
      </c>
      <c r="C72" s="4">
        <f>_xll.Interp2dTab(-1,0,'Internal Flash'!$B$196:$L$196,'Internal Flash'!$A$197:$A$209,'Internal Flash'!$B$197:$L$209,'Fuel Pressure Calc'!C22,C22)</f>
        <v>0</v>
      </c>
      <c r="D72" s="4">
        <f>_xll.Interp2dTab(-1,0,'Internal Flash'!$B$196:$L$196,'Internal Flash'!$A$197:$A$209,'Internal Flash'!$B$197:$L$209,'Fuel Pressure Calc'!D22,D22)</f>
        <v>0</v>
      </c>
      <c r="E72" s="4">
        <f>_xll.Interp2dTab(-1,0,'Internal Flash'!$B$196:$L$196,'Internal Flash'!$A$197:$A$209,'Internal Flash'!$B$197:$L$209,'Fuel Pressure Calc'!E22,E22)</f>
        <v>0</v>
      </c>
      <c r="F72" s="4">
        <f>_xll.Interp2dTab(-1,0,'Internal Flash'!$B$196:$L$196,'Internal Flash'!$A$197:$A$209,'Internal Flash'!$B$197:$L$209,'Fuel Pressure Calc'!F22,F22)</f>
        <v>0</v>
      </c>
      <c r="G72" s="4">
        <f>_xll.Interp2dTab(-1,0,'Internal Flash'!$B$196:$L$196,'Internal Flash'!$A$197:$A$209,'Internal Flash'!$B$197:$L$209,'Fuel Pressure Calc'!G22,G22)</f>
        <v>0</v>
      </c>
      <c r="H72" s="4">
        <f>_xll.Interp2dTab(-1,0,'Internal Flash'!$B$196:$L$196,'Internal Flash'!$A$197:$A$209,'Internal Flash'!$B$197:$L$209,'Fuel Pressure Calc'!H22,H22)</f>
        <v>0</v>
      </c>
      <c r="I72" s="4">
        <f>_xll.Interp2dTab(-1,0,'Internal Flash'!$B$196:$L$196,'Internal Flash'!$A$197:$A$209,'Internal Flash'!$B$197:$L$209,'Fuel Pressure Calc'!I22,I22)</f>
        <v>0</v>
      </c>
      <c r="J72" s="4">
        <f>_xll.Interp2dTab(-1,0,'Internal Flash'!$B$196:$L$196,'Internal Flash'!$A$197:$A$209,'Internal Flash'!$B$197:$L$209,'Fuel Pressure Calc'!J22,J22)</f>
        <v>0</v>
      </c>
      <c r="K72" s="4">
        <f>_xll.Interp2dTab(-1,0,'Internal Flash'!$B$196:$L$196,'Internal Flash'!$A$197:$A$209,'Internal Flash'!$B$197:$L$209,'Fuel Pressure Calc'!K22,K22)</f>
        <v>0</v>
      </c>
      <c r="L72" s="4">
        <f>_xll.Interp2dTab(-1,0,'Internal Flash'!$B$196:$L$196,'Internal Flash'!$A$197:$A$209,'Internal Flash'!$B$197:$L$209,'Fuel Pressure Calc'!L22,L22)</f>
        <v>225.18369799999999</v>
      </c>
      <c r="M72" s="4">
        <f>_xll.Interp2dTab(-1,0,'Internal Flash'!$B$196:$L$196,'Internal Flash'!$A$197:$A$209,'Internal Flash'!$B$197:$L$209,'Fuel Pressure Calc'!M22,M22)</f>
        <v>234.04021710000001</v>
      </c>
      <c r="N72" s="4">
        <f>_xll.Interp2dTab(-1,0,'Internal Flash'!$B$196:$L$196,'Internal Flash'!$A$197:$A$209,'Internal Flash'!$B$197:$L$209,'Fuel Pressure Calc'!N22,N22)</f>
        <v>240.41249999999999</v>
      </c>
      <c r="O72" s="4">
        <f>_xll.Interp2dTab(-1,0,'Internal Flash'!$B$196:$L$196,'Internal Flash'!$A$197:$A$209,'Internal Flash'!$B$197:$L$209,'Fuel Pressure Calc'!O22,O22)</f>
        <v>244.50896710000001</v>
      </c>
      <c r="P72" s="4">
        <f>_xll.Interp2dTab(-1,0,'Internal Flash'!$B$196:$L$196,'Internal Flash'!$A$197:$A$209,'Internal Flash'!$B$197:$L$209,'Fuel Pressure Calc'!P22,P22)</f>
        <v>248.1502764</v>
      </c>
      <c r="Q72" s="4">
        <f>_xll.Interp2dTab(-1,0,'Internal Flash'!$B$196:$L$196,'Internal Flash'!$A$197:$A$209,'Internal Flash'!$B$197:$L$209,'Fuel Pressure Calc'!Q22,Q22)</f>
        <v>251.79157900000001</v>
      </c>
      <c r="R72" s="4">
        <f>_xll.Interp2dTab(-1,0,'Internal Flash'!$B$196:$L$196,'Internal Flash'!$A$197:$A$209,'Internal Flash'!$B$197:$L$209,'Fuel Pressure Calc'!R22,R22)</f>
        <v>254.52255260000001</v>
      </c>
      <c r="S72" s="12">
        <f t="shared" si="19"/>
        <v>254.52255260000001</v>
      </c>
      <c r="U72" s="3">
        <f>'CSP5'!$A$186</f>
        <v>3200</v>
      </c>
      <c r="V72" s="12">
        <f t="shared" si="20"/>
        <v>0</v>
      </c>
      <c r="W72" s="4">
        <f>_xll.Interp2dTab(-1,0,'Internal Flash'!$B$158:$N$158,'Internal Flash'!$A$159:$A$173,'Internal Flash'!$B$159:$N$173,'Post Injection'!W$54,'Post Injection'!$U72)*_xll.Interp2dTab(-1,0,'Internal Flash'!$B$177:$N$177,'Internal Flash'!$A$178:$A$192,'Internal Flash'!$B$178:$N$192,'Variables &amp; Axis Check'!$B$2+'Variables &amp; Axis Check'!$B$12,'Post Injection'!$U72)</f>
        <v>0</v>
      </c>
      <c r="X72" s="4">
        <f>_xll.Interp2dTab(-1,0,'Internal Flash'!$B$158:$N$158,'Internal Flash'!$A$159:$A$173,'Internal Flash'!$B$159:$N$173,'Post Injection'!X$54,'Post Injection'!$U72)*_xll.Interp2dTab(-1,0,'Internal Flash'!$B$177:$N$177,'Internal Flash'!$A$178:$A$192,'Internal Flash'!$B$178:$N$192,'Variables &amp; Axis Check'!$B$2+'Variables &amp; Axis Check'!$B$12,'Post Injection'!$U72)</f>
        <v>0</v>
      </c>
      <c r="Y72" s="4">
        <f>_xll.Interp2dTab(-1,0,'Internal Flash'!$B$158:$N$158,'Internal Flash'!$A$159:$A$173,'Internal Flash'!$B$159:$N$173,'Post Injection'!Y$54,'Post Injection'!$U72)*_xll.Interp2dTab(-1,0,'Internal Flash'!$B$177:$N$177,'Internal Flash'!$A$178:$A$192,'Internal Flash'!$B$178:$N$192,'Variables &amp; Axis Check'!$B$2+'Variables &amp; Axis Check'!$B$12,'Post Injection'!$U72)</f>
        <v>0</v>
      </c>
      <c r="Z72" s="4">
        <f>_xll.Interp2dTab(-1,0,'Internal Flash'!$B$158:$N$158,'Internal Flash'!$A$159:$A$173,'Internal Flash'!$B$159:$N$173,'Post Injection'!Z$54,'Post Injection'!$U72)*_xll.Interp2dTab(-1,0,'Internal Flash'!$B$177:$N$177,'Internal Flash'!$A$178:$A$192,'Internal Flash'!$B$178:$N$192,'Variables &amp; Axis Check'!$B$2+'Variables &amp; Axis Check'!$B$12,'Post Injection'!$U72)</f>
        <v>0</v>
      </c>
      <c r="AA72" s="4">
        <f>_xll.Interp2dTab(-1,0,'Internal Flash'!$B$158:$N$158,'Internal Flash'!$A$159:$A$173,'Internal Flash'!$B$159:$N$173,'Post Injection'!AA$54,'Post Injection'!$U72)*_xll.Interp2dTab(-1,0,'Internal Flash'!$B$177:$N$177,'Internal Flash'!$A$178:$A$192,'Internal Flash'!$B$178:$N$192,'Variables &amp; Axis Check'!$B$2+'Variables &amp; Axis Check'!$B$12,'Post Injection'!$U72)</f>
        <v>0</v>
      </c>
      <c r="AB72" s="4">
        <f>_xll.Interp2dTab(-1,0,'Internal Flash'!$B$158:$N$158,'Internal Flash'!$A$159:$A$173,'Internal Flash'!$B$159:$N$173,'Post Injection'!AB$54,'Post Injection'!$U72)*_xll.Interp2dTab(-1,0,'Internal Flash'!$B$177:$N$177,'Internal Flash'!$A$178:$A$192,'Internal Flash'!$B$178:$N$192,'Variables &amp; Axis Check'!$B$2+'Variables &amp; Axis Check'!$B$12,'Post Injection'!$U72)</f>
        <v>0</v>
      </c>
      <c r="AC72" s="4">
        <f>_xll.Interp2dTab(-1,0,'Internal Flash'!$B$158:$N$158,'Internal Flash'!$A$159:$A$173,'Internal Flash'!$B$159:$N$173,'Post Injection'!AC$54,'Post Injection'!$U72)*_xll.Interp2dTab(-1,0,'Internal Flash'!$B$177:$N$177,'Internal Flash'!$A$178:$A$192,'Internal Flash'!$B$178:$N$192,'Variables &amp; Axis Check'!$B$2+'Variables &amp; Axis Check'!$B$12,'Post Injection'!$U72)</f>
        <v>0</v>
      </c>
      <c r="AD72" s="4">
        <f>_xll.Interp2dTab(-1,0,'Internal Flash'!$B$158:$N$158,'Internal Flash'!$A$159:$A$173,'Internal Flash'!$B$159:$N$173,'Post Injection'!AD$54,'Post Injection'!$U72)*_xll.Interp2dTab(-1,0,'Internal Flash'!$B$177:$N$177,'Internal Flash'!$A$178:$A$192,'Internal Flash'!$B$178:$N$192,'Variables &amp; Axis Check'!$B$2+'Variables &amp; Axis Check'!$B$12,'Post Injection'!$U72)</f>
        <v>0</v>
      </c>
      <c r="AE72" s="4">
        <f>_xll.Interp2dTab(-1,0,'Internal Flash'!$B$158:$N$158,'Internal Flash'!$A$159:$A$173,'Internal Flash'!$B$159:$N$173,'Post Injection'!AE$54,'Post Injection'!$U72)*_xll.Interp2dTab(-1,0,'Internal Flash'!$B$177:$N$177,'Internal Flash'!$A$178:$A$192,'Internal Flash'!$B$178:$N$192,'Variables &amp; Axis Check'!$B$2+'Variables &amp; Axis Check'!$B$12,'Post Injection'!$U72)</f>
        <v>0</v>
      </c>
      <c r="AF72" s="4">
        <f>_xll.Interp2dTab(-1,0,'Internal Flash'!$B$158:$N$158,'Internal Flash'!$A$159:$A$173,'Internal Flash'!$B$159:$N$173,'Post Injection'!AF$54,'Post Injection'!$U72)*_xll.Interp2dTab(-1,0,'Internal Flash'!$B$177:$N$177,'Internal Flash'!$A$178:$A$192,'Internal Flash'!$B$178:$N$192,'Variables &amp; Axis Check'!$B$2+'Variables &amp; Axis Check'!$B$12,'Post Injection'!$U72)</f>
        <v>0</v>
      </c>
      <c r="AG72" s="4">
        <f>_xll.Interp2dTab(-1,0,'Internal Flash'!$B$158:$N$158,'Internal Flash'!$A$159:$A$173,'Internal Flash'!$B$159:$N$173,'Post Injection'!AG$54,'Post Injection'!$U72)*_xll.Interp2dTab(-1,0,'Internal Flash'!$B$177:$N$177,'Internal Flash'!$A$178:$A$192,'Internal Flash'!$B$178:$N$192,'Variables &amp; Axis Check'!$B$2+'Variables &amp; Axis Check'!$B$12,'Post Injection'!$U72)</f>
        <v>0</v>
      </c>
      <c r="AH72" s="4">
        <f>_xll.Interp2dTab(-1,0,'Internal Flash'!$B$158:$N$158,'Internal Flash'!$A$159:$A$173,'Internal Flash'!$B$159:$N$173,'Post Injection'!AH$54,'Post Injection'!$U72)*_xll.Interp2dTab(-1,0,'Internal Flash'!$B$177:$N$177,'Internal Flash'!$A$178:$A$192,'Internal Flash'!$B$178:$N$192,'Variables &amp; Axis Check'!$B$2+'Variables &amp; Axis Check'!$B$12,'Post Injection'!$U72)</f>
        <v>0</v>
      </c>
      <c r="AI72" s="4">
        <f>_xll.Interp2dTab(-1,0,'Internal Flash'!$B$158:$N$158,'Internal Flash'!$A$159:$A$173,'Internal Flash'!$B$159:$N$173,'Post Injection'!AI$54,'Post Injection'!$U72)*_xll.Interp2dTab(-1,0,'Internal Flash'!$B$177:$N$177,'Internal Flash'!$A$178:$A$192,'Internal Flash'!$B$178:$N$192,'Variables &amp; Axis Check'!$B$2+'Variables &amp; Axis Check'!$B$12,'Post Injection'!$U72)</f>
        <v>0</v>
      </c>
      <c r="AJ72" s="4">
        <f>_xll.Interp2dTab(-1,0,'Internal Flash'!$B$158:$N$158,'Internal Flash'!$A$159:$A$173,'Internal Flash'!$B$159:$N$173,'Post Injection'!AJ$54,'Post Injection'!$U72)*_xll.Interp2dTab(-1,0,'Internal Flash'!$B$177:$N$177,'Internal Flash'!$A$178:$A$192,'Internal Flash'!$B$178:$N$192,'Variables &amp; Axis Check'!$B$2+'Variables &amp; Axis Check'!$B$12,'Post Injection'!$U72)</f>
        <v>0</v>
      </c>
      <c r="AK72" s="4">
        <f>_xll.Interp2dTab(-1,0,'Internal Flash'!$B$158:$N$158,'Internal Flash'!$A$159:$A$173,'Internal Flash'!$B$159:$N$173,'Post Injection'!AK$54,'Post Injection'!$U72)*_xll.Interp2dTab(-1,0,'Internal Flash'!$B$177:$N$177,'Internal Flash'!$A$178:$A$192,'Internal Flash'!$B$178:$N$192,'Variables &amp; Axis Check'!$B$2+'Variables &amp; Axis Check'!$B$12,'Post Injection'!$U72)</f>
        <v>0</v>
      </c>
      <c r="AL72" s="4">
        <f>_xll.Interp2dTab(-1,0,'Internal Flash'!$B$158:$N$158,'Internal Flash'!$A$159:$A$173,'Internal Flash'!$B$159:$N$173,'Post Injection'!AL$54,'Post Injection'!$U72)*_xll.Interp2dTab(-1,0,'Internal Flash'!$B$177:$N$177,'Internal Flash'!$A$178:$A$192,'Internal Flash'!$B$178:$N$192,'Variables &amp; Axis Check'!$B$2+'Variables &amp; Axis Check'!$B$12,'Post Injection'!$U72)</f>
        <v>0</v>
      </c>
      <c r="AM72" s="12">
        <f t="shared" si="21"/>
        <v>0</v>
      </c>
    </row>
    <row r="73" spans="1:39" x14ac:dyDescent="0.3">
      <c r="A73" s="3">
        <f>'CSP5'!$A$187</f>
        <v>3300</v>
      </c>
      <c r="B73" s="12">
        <f t="shared" si="18"/>
        <v>0</v>
      </c>
      <c r="C73" s="4">
        <f>_xll.Interp2dTab(-1,0,'Internal Flash'!$B$196:$L$196,'Internal Flash'!$A$197:$A$209,'Internal Flash'!$B$197:$L$209,'Fuel Pressure Calc'!C23,C23)</f>
        <v>0</v>
      </c>
      <c r="D73" s="4">
        <f>_xll.Interp2dTab(-1,0,'Internal Flash'!$B$196:$L$196,'Internal Flash'!$A$197:$A$209,'Internal Flash'!$B$197:$L$209,'Fuel Pressure Calc'!D23,D23)</f>
        <v>0</v>
      </c>
      <c r="E73" s="4">
        <f>_xll.Interp2dTab(-1,0,'Internal Flash'!$B$196:$L$196,'Internal Flash'!$A$197:$A$209,'Internal Flash'!$B$197:$L$209,'Fuel Pressure Calc'!E23,E23)</f>
        <v>0</v>
      </c>
      <c r="F73" s="4">
        <f>_xll.Interp2dTab(-1,0,'Internal Flash'!$B$196:$L$196,'Internal Flash'!$A$197:$A$209,'Internal Flash'!$B$197:$L$209,'Fuel Pressure Calc'!F23,F23)</f>
        <v>0</v>
      </c>
      <c r="G73" s="4">
        <f>_xll.Interp2dTab(-1,0,'Internal Flash'!$B$196:$L$196,'Internal Flash'!$A$197:$A$209,'Internal Flash'!$B$197:$L$209,'Fuel Pressure Calc'!G23,G23)</f>
        <v>0</v>
      </c>
      <c r="H73" s="4">
        <f>_xll.Interp2dTab(-1,0,'Internal Flash'!$B$196:$L$196,'Internal Flash'!$A$197:$A$209,'Internal Flash'!$B$197:$L$209,'Fuel Pressure Calc'!H23,H23)</f>
        <v>0</v>
      </c>
      <c r="I73" s="4">
        <f>_xll.Interp2dTab(-1,0,'Internal Flash'!$B$196:$L$196,'Internal Flash'!$A$197:$A$209,'Internal Flash'!$B$197:$L$209,'Fuel Pressure Calc'!I23,I23)</f>
        <v>0</v>
      </c>
      <c r="J73" s="4">
        <f>_xll.Interp2dTab(-1,0,'Internal Flash'!$B$196:$L$196,'Internal Flash'!$A$197:$A$209,'Internal Flash'!$B$197:$L$209,'Fuel Pressure Calc'!J23,J23)</f>
        <v>0</v>
      </c>
      <c r="K73" s="4">
        <f>_xll.Interp2dTab(-1,0,'Internal Flash'!$B$196:$L$196,'Internal Flash'!$A$197:$A$209,'Internal Flash'!$B$197:$L$209,'Fuel Pressure Calc'!K23,K23)</f>
        <v>0</v>
      </c>
      <c r="L73" s="4">
        <f>_xll.Interp2dTab(-1,0,'Internal Flash'!$B$196:$L$196,'Internal Flash'!$A$197:$A$209,'Internal Flash'!$B$197:$L$209,'Fuel Pressure Calc'!L23,L23)</f>
        <v>227.83052510461624</v>
      </c>
      <c r="M73" s="4">
        <f>_xll.Interp2dTab(-1,0,'Internal Flash'!$B$196:$L$196,'Internal Flash'!$A$197:$A$209,'Internal Flash'!$B$197:$L$209,'Fuel Pressure Calc'!M23,M23)</f>
        <v>235.85942914161419</v>
      </c>
      <c r="N73" s="4">
        <f>_xll.Interp2dTab(-1,0,'Internal Flash'!$B$196:$L$196,'Internal Flash'!$A$197:$A$209,'Internal Flash'!$B$197:$L$209,'Fuel Pressure Calc'!N23,N23)</f>
        <v>0</v>
      </c>
      <c r="O73" s="4">
        <f>_xll.Interp2dTab(-1,0,'Internal Flash'!$B$196:$L$196,'Internal Flash'!$A$197:$A$209,'Internal Flash'!$B$197:$L$209,'Fuel Pressure Calc'!O23,O23)</f>
        <v>0</v>
      </c>
      <c r="P73" s="4">
        <f>_xll.Interp2dTab(-1,0,'Internal Flash'!$B$196:$L$196,'Internal Flash'!$A$197:$A$209,'Internal Flash'!$B$197:$L$209,'Fuel Pressure Calc'!P23,P23)</f>
        <v>0</v>
      </c>
      <c r="Q73" s="4">
        <f>_xll.Interp2dTab(-1,0,'Internal Flash'!$B$196:$L$196,'Internal Flash'!$A$197:$A$209,'Internal Flash'!$B$197:$L$209,'Fuel Pressure Calc'!Q23,Q23)</f>
        <v>0</v>
      </c>
      <c r="R73" s="4">
        <f>_xll.Interp2dTab(-1,0,'Internal Flash'!$B$196:$L$196,'Internal Flash'!$A$197:$A$209,'Internal Flash'!$B$197:$L$209,'Fuel Pressure Calc'!R23,R23)</f>
        <v>0</v>
      </c>
      <c r="S73" s="12">
        <f t="shared" si="19"/>
        <v>0</v>
      </c>
      <c r="U73" s="3">
        <f>'CSP5'!$A$187</f>
        <v>3300</v>
      </c>
      <c r="V73" s="12">
        <f t="shared" si="20"/>
        <v>0</v>
      </c>
      <c r="W73" s="4">
        <f>_xll.Interp2dTab(-1,0,'Internal Flash'!$B$158:$N$158,'Internal Flash'!$A$159:$A$173,'Internal Flash'!$B$159:$N$173,'Post Injection'!W$54,'Post Injection'!$U73)*_xll.Interp2dTab(-1,0,'Internal Flash'!$B$177:$N$177,'Internal Flash'!$A$178:$A$192,'Internal Flash'!$B$178:$N$192,'Variables &amp; Axis Check'!$B$2+'Variables &amp; Axis Check'!$B$12,'Post Injection'!$U73)</f>
        <v>0</v>
      </c>
      <c r="X73" s="4">
        <f>_xll.Interp2dTab(-1,0,'Internal Flash'!$B$158:$N$158,'Internal Flash'!$A$159:$A$173,'Internal Flash'!$B$159:$N$173,'Post Injection'!X$54,'Post Injection'!$U73)*_xll.Interp2dTab(-1,0,'Internal Flash'!$B$177:$N$177,'Internal Flash'!$A$178:$A$192,'Internal Flash'!$B$178:$N$192,'Variables &amp; Axis Check'!$B$2+'Variables &amp; Axis Check'!$B$12,'Post Injection'!$U73)</f>
        <v>0</v>
      </c>
      <c r="Y73" s="4">
        <f>_xll.Interp2dTab(-1,0,'Internal Flash'!$B$158:$N$158,'Internal Flash'!$A$159:$A$173,'Internal Flash'!$B$159:$N$173,'Post Injection'!Y$54,'Post Injection'!$U73)*_xll.Interp2dTab(-1,0,'Internal Flash'!$B$177:$N$177,'Internal Flash'!$A$178:$A$192,'Internal Flash'!$B$178:$N$192,'Variables &amp; Axis Check'!$B$2+'Variables &amp; Axis Check'!$B$12,'Post Injection'!$U73)</f>
        <v>0</v>
      </c>
      <c r="Z73" s="4">
        <f>_xll.Interp2dTab(-1,0,'Internal Flash'!$B$158:$N$158,'Internal Flash'!$A$159:$A$173,'Internal Flash'!$B$159:$N$173,'Post Injection'!Z$54,'Post Injection'!$U73)*_xll.Interp2dTab(-1,0,'Internal Flash'!$B$177:$N$177,'Internal Flash'!$A$178:$A$192,'Internal Flash'!$B$178:$N$192,'Variables &amp; Axis Check'!$B$2+'Variables &amp; Axis Check'!$B$12,'Post Injection'!$U73)</f>
        <v>0</v>
      </c>
      <c r="AA73" s="4">
        <f>_xll.Interp2dTab(-1,0,'Internal Flash'!$B$158:$N$158,'Internal Flash'!$A$159:$A$173,'Internal Flash'!$B$159:$N$173,'Post Injection'!AA$54,'Post Injection'!$U73)*_xll.Interp2dTab(-1,0,'Internal Flash'!$B$177:$N$177,'Internal Flash'!$A$178:$A$192,'Internal Flash'!$B$178:$N$192,'Variables &amp; Axis Check'!$B$2+'Variables &amp; Axis Check'!$B$12,'Post Injection'!$U73)</f>
        <v>0</v>
      </c>
      <c r="AB73" s="4">
        <f>_xll.Interp2dTab(-1,0,'Internal Flash'!$B$158:$N$158,'Internal Flash'!$A$159:$A$173,'Internal Flash'!$B$159:$N$173,'Post Injection'!AB$54,'Post Injection'!$U73)*_xll.Interp2dTab(-1,0,'Internal Flash'!$B$177:$N$177,'Internal Flash'!$A$178:$A$192,'Internal Flash'!$B$178:$N$192,'Variables &amp; Axis Check'!$B$2+'Variables &amp; Axis Check'!$B$12,'Post Injection'!$U73)</f>
        <v>0</v>
      </c>
      <c r="AC73" s="4">
        <f>_xll.Interp2dTab(-1,0,'Internal Flash'!$B$158:$N$158,'Internal Flash'!$A$159:$A$173,'Internal Flash'!$B$159:$N$173,'Post Injection'!AC$54,'Post Injection'!$U73)*_xll.Interp2dTab(-1,0,'Internal Flash'!$B$177:$N$177,'Internal Flash'!$A$178:$A$192,'Internal Flash'!$B$178:$N$192,'Variables &amp; Axis Check'!$B$2+'Variables &amp; Axis Check'!$B$12,'Post Injection'!$U73)</f>
        <v>0</v>
      </c>
      <c r="AD73" s="4">
        <f>_xll.Interp2dTab(-1,0,'Internal Flash'!$B$158:$N$158,'Internal Flash'!$A$159:$A$173,'Internal Flash'!$B$159:$N$173,'Post Injection'!AD$54,'Post Injection'!$U73)*_xll.Interp2dTab(-1,0,'Internal Flash'!$B$177:$N$177,'Internal Flash'!$A$178:$A$192,'Internal Flash'!$B$178:$N$192,'Variables &amp; Axis Check'!$B$2+'Variables &amp; Axis Check'!$B$12,'Post Injection'!$U73)</f>
        <v>0</v>
      </c>
      <c r="AE73" s="4">
        <f>_xll.Interp2dTab(-1,0,'Internal Flash'!$B$158:$N$158,'Internal Flash'!$A$159:$A$173,'Internal Flash'!$B$159:$N$173,'Post Injection'!AE$54,'Post Injection'!$U73)*_xll.Interp2dTab(-1,0,'Internal Flash'!$B$177:$N$177,'Internal Flash'!$A$178:$A$192,'Internal Flash'!$B$178:$N$192,'Variables &amp; Axis Check'!$B$2+'Variables &amp; Axis Check'!$B$12,'Post Injection'!$U73)</f>
        <v>0</v>
      </c>
      <c r="AF73" s="4">
        <f>_xll.Interp2dTab(-1,0,'Internal Flash'!$B$158:$N$158,'Internal Flash'!$A$159:$A$173,'Internal Flash'!$B$159:$N$173,'Post Injection'!AF$54,'Post Injection'!$U73)*_xll.Interp2dTab(-1,0,'Internal Flash'!$B$177:$N$177,'Internal Flash'!$A$178:$A$192,'Internal Flash'!$B$178:$N$192,'Variables &amp; Axis Check'!$B$2+'Variables &amp; Axis Check'!$B$12,'Post Injection'!$U73)</f>
        <v>0</v>
      </c>
      <c r="AG73" s="4">
        <f>_xll.Interp2dTab(-1,0,'Internal Flash'!$B$158:$N$158,'Internal Flash'!$A$159:$A$173,'Internal Flash'!$B$159:$N$173,'Post Injection'!AG$54,'Post Injection'!$U73)*_xll.Interp2dTab(-1,0,'Internal Flash'!$B$177:$N$177,'Internal Flash'!$A$178:$A$192,'Internal Flash'!$B$178:$N$192,'Variables &amp; Axis Check'!$B$2+'Variables &amp; Axis Check'!$B$12,'Post Injection'!$U73)</f>
        <v>0</v>
      </c>
      <c r="AH73" s="4">
        <f>_xll.Interp2dTab(-1,0,'Internal Flash'!$B$158:$N$158,'Internal Flash'!$A$159:$A$173,'Internal Flash'!$B$159:$N$173,'Post Injection'!AH$54,'Post Injection'!$U73)*_xll.Interp2dTab(-1,0,'Internal Flash'!$B$177:$N$177,'Internal Flash'!$A$178:$A$192,'Internal Flash'!$B$178:$N$192,'Variables &amp; Axis Check'!$B$2+'Variables &amp; Axis Check'!$B$12,'Post Injection'!$U73)</f>
        <v>0</v>
      </c>
      <c r="AI73" s="4">
        <f>_xll.Interp2dTab(-1,0,'Internal Flash'!$B$158:$N$158,'Internal Flash'!$A$159:$A$173,'Internal Flash'!$B$159:$N$173,'Post Injection'!AI$54,'Post Injection'!$U73)*_xll.Interp2dTab(-1,0,'Internal Flash'!$B$177:$N$177,'Internal Flash'!$A$178:$A$192,'Internal Flash'!$B$178:$N$192,'Variables &amp; Axis Check'!$B$2+'Variables &amp; Axis Check'!$B$12,'Post Injection'!$U73)</f>
        <v>0</v>
      </c>
      <c r="AJ73" s="4">
        <f>_xll.Interp2dTab(-1,0,'Internal Flash'!$B$158:$N$158,'Internal Flash'!$A$159:$A$173,'Internal Flash'!$B$159:$N$173,'Post Injection'!AJ$54,'Post Injection'!$U73)*_xll.Interp2dTab(-1,0,'Internal Flash'!$B$177:$N$177,'Internal Flash'!$A$178:$A$192,'Internal Flash'!$B$178:$N$192,'Variables &amp; Axis Check'!$B$2+'Variables &amp; Axis Check'!$B$12,'Post Injection'!$U73)</f>
        <v>0</v>
      </c>
      <c r="AK73" s="4">
        <f>_xll.Interp2dTab(-1,0,'Internal Flash'!$B$158:$N$158,'Internal Flash'!$A$159:$A$173,'Internal Flash'!$B$159:$N$173,'Post Injection'!AK$54,'Post Injection'!$U73)*_xll.Interp2dTab(-1,0,'Internal Flash'!$B$177:$N$177,'Internal Flash'!$A$178:$A$192,'Internal Flash'!$B$178:$N$192,'Variables &amp; Axis Check'!$B$2+'Variables &amp; Axis Check'!$B$12,'Post Injection'!$U73)</f>
        <v>0</v>
      </c>
      <c r="AL73" s="4">
        <f>_xll.Interp2dTab(-1,0,'Internal Flash'!$B$158:$N$158,'Internal Flash'!$A$159:$A$173,'Internal Flash'!$B$159:$N$173,'Post Injection'!AL$54,'Post Injection'!$U73)*_xll.Interp2dTab(-1,0,'Internal Flash'!$B$177:$N$177,'Internal Flash'!$A$178:$A$192,'Internal Flash'!$B$178:$N$192,'Variables &amp; Axis Check'!$B$2+'Variables &amp; Axis Check'!$B$12,'Post Injection'!$U73)</f>
        <v>0</v>
      </c>
      <c r="AM73" s="12">
        <f t="shared" si="21"/>
        <v>0</v>
      </c>
    </row>
    <row r="74" spans="1:39" x14ac:dyDescent="0.3">
      <c r="A74" s="3">
        <f>'CSP5'!$A$188</f>
        <v>3500</v>
      </c>
      <c r="B74" s="12">
        <f t="shared" si="18"/>
        <v>0</v>
      </c>
      <c r="C74" s="4">
        <f>_xll.Interp2dTab(-1,0,'Internal Flash'!$B$196:$L$196,'Internal Flash'!$A$197:$A$209,'Internal Flash'!$B$197:$L$209,'Fuel Pressure Calc'!C24,C24)</f>
        <v>0</v>
      </c>
      <c r="D74" s="4">
        <f>_xll.Interp2dTab(-1,0,'Internal Flash'!$B$196:$L$196,'Internal Flash'!$A$197:$A$209,'Internal Flash'!$B$197:$L$209,'Fuel Pressure Calc'!D24,D24)</f>
        <v>0</v>
      </c>
      <c r="E74" s="4">
        <f>_xll.Interp2dTab(-1,0,'Internal Flash'!$B$196:$L$196,'Internal Flash'!$A$197:$A$209,'Internal Flash'!$B$197:$L$209,'Fuel Pressure Calc'!E24,E24)</f>
        <v>0</v>
      </c>
      <c r="F74" s="4">
        <f>_xll.Interp2dTab(-1,0,'Internal Flash'!$B$196:$L$196,'Internal Flash'!$A$197:$A$209,'Internal Flash'!$B$197:$L$209,'Fuel Pressure Calc'!F24,F24)</f>
        <v>0</v>
      </c>
      <c r="G74" s="4">
        <f>_xll.Interp2dTab(-1,0,'Internal Flash'!$B$196:$L$196,'Internal Flash'!$A$197:$A$209,'Internal Flash'!$B$197:$L$209,'Fuel Pressure Calc'!G24,G24)</f>
        <v>0</v>
      </c>
      <c r="H74" s="4">
        <f>_xll.Interp2dTab(-1,0,'Internal Flash'!$B$196:$L$196,'Internal Flash'!$A$197:$A$209,'Internal Flash'!$B$197:$L$209,'Fuel Pressure Calc'!H24,H24)</f>
        <v>0</v>
      </c>
      <c r="I74" s="4">
        <f>_xll.Interp2dTab(-1,0,'Internal Flash'!$B$196:$L$196,'Internal Flash'!$A$197:$A$209,'Internal Flash'!$B$197:$L$209,'Fuel Pressure Calc'!I24,I24)</f>
        <v>0</v>
      </c>
      <c r="J74" s="4">
        <f>_xll.Interp2dTab(-1,0,'Internal Flash'!$B$196:$L$196,'Internal Flash'!$A$197:$A$209,'Internal Flash'!$B$197:$L$209,'Fuel Pressure Calc'!J24,J24)</f>
        <v>0</v>
      </c>
      <c r="K74" s="4">
        <f>_xll.Interp2dTab(-1,0,'Internal Flash'!$B$196:$L$196,'Internal Flash'!$A$197:$A$209,'Internal Flash'!$B$197:$L$209,'Fuel Pressure Calc'!K24,K24)</f>
        <v>0</v>
      </c>
      <c r="L74" s="4">
        <f>_xll.Interp2dTab(-1,0,'Internal Flash'!$B$196:$L$196,'Internal Flash'!$A$197:$A$209,'Internal Flash'!$B$197:$L$209,'Fuel Pressure Calc'!L24,L24)</f>
        <v>0</v>
      </c>
      <c r="M74" s="4">
        <f>_xll.Interp2dTab(-1,0,'Internal Flash'!$B$196:$L$196,'Internal Flash'!$A$197:$A$209,'Internal Flash'!$B$197:$L$209,'Fuel Pressure Calc'!M24,M24)</f>
        <v>0</v>
      </c>
      <c r="N74" s="4">
        <f>_xll.Interp2dTab(-1,0,'Internal Flash'!$B$196:$L$196,'Internal Flash'!$A$197:$A$209,'Internal Flash'!$B$197:$L$209,'Fuel Pressure Calc'!N24,N24)</f>
        <v>0</v>
      </c>
      <c r="O74" s="4">
        <f>_xll.Interp2dTab(-1,0,'Internal Flash'!$B$196:$L$196,'Internal Flash'!$A$197:$A$209,'Internal Flash'!$B$197:$L$209,'Fuel Pressure Calc'!O24,O24)</f>
        <v>0</v>
      </c>
      <c r="P74" s="4">
        <f>_xll.Interp2dTab(-1,0,'Internal Flash'!$B$196:$L$196,'Internal Flash'!$A$197:$A$209,'Internal Flash'!$B$197:$L$209,'Fuel Pressure Calc'!P24,P24)</f>
        <v>0</v>
      </c>
      <c r="Q74" s="4">
        <f>_xll.Interp2dTab(-1,0,'Internal Flash'!$B$196:$L$196,'Internal Flash'!$A$197:$A$209,'Internal Flash'!$B$197:$L$209,'Fuel Pressure Calc'!Q24,Q24)</f>
        <v>0</v>
      </c>
      <c r="R74" s="4">
        <f>_xll.Interp2dTab(-1,0,'Internal Flash'!$B$196:$L$196,'Internal Flash'!$A$197:$A$209,'Internal Flash'!$B$197:$L$209,'Fuel Pressure Calc'!R24,R24)</f>
        <v>0</v>
      </c>
      <c r="S74" s="12">
        <f t="shared" si="19"/>
        <v>0</v>
      </c>
      <c r="U74" s="3">
        <f>'CSP5'!$A$188</f>
        <v>3500</v>
      </c>
      <c r="V74" s="12">
        <f t="shared" si="20"/>
        <v>0</v>
      </c>
      <c r="W74" s="4">
        <f>_xll.Interp2dTab(-1,0,'Internal Flash'!$B$158:$N$158,'Internal Flash'!$A$159:$A$173,'Internal Flash'!$B$159:$N$173,'Post Injection'!W$54,'Post Injection'!$U74)*_xll.Interp2dTab(-1,0,'Internal Flash'!$B$177:$N$177,'Internal Flash'!$A$178:$A$192,'Internal Flash'!$B$178:$N$192,'Variables &amp; Axis Check'!$B$2+'Variables &amp; Axis Check'!$B$12,'Post Injection'!$U74)</f>
        <v>0</v>
      </c>
      <c r="X74" s="4">
        <f>_xll.Interp2dTab(-1,0,'Internal Flash'!$B$158:$N$158,'Internal Flash'!$A$159:$A$173,'Internal Flash'!$B$159:$N$173,'Post Injection'!X$54,'Post Injection'!$U74)*_xll.Interp2dTab(-1,0,'Internal Flash'!$B$177:$N$177,'Internal Flash'!$A$178:$A$192,'Internal Flash'!$B$178:$N$192,'Variables &amp; Axis Check'!$B$2+'Variables &amp; Axis Check'!$B$12,'Post Injection'!$U74)</f>
        <v>0</v>
      </c>
      <c r="Y74" s="4">
        <f>_xll.Interp2dTab(-1,0,'Internal Flash'!$B$158:$N$158,'Internal Flash'!$A$159:$A$173,'Internal Flash'!$B$159:$N$173,'Post Injection'!Y$54,'Post Injection'!$U74)*_xll.Interp2dTab(-1,0,'Internal Flash'!$B$177:$N$177,'Internal Flash'!$A$178:$A$192,'Internal Flash'!$B$178:$N$192,'Variables &amp; Axis Check'!$B$2+'Variables &amp; Axis Check'!$B$12,'Post Injection'!$U74)</f>
        <v>0</v>
      </c>
      <c r="Z74" s="4">
        <f>_xll.Interp2dTab(-1,0,'Internal Flash'!$B$158:$N$158,'Internal Flash'!$A$159:$A$173,'Internal Flash'!$B$159:$N$173,'Post Injection'!Z$54,'Post Injection'!$U74)*_xll.Interp2dTab(-1,0,'Internal Flash'!$B$177:$N$177,'Internal Flash'!$A$178:$A$192,'Internal Flash'!$B$178:$N$192,'Variables &amp; Axis Check'!$B$2+'Variables &amp; Axis Check'!$B$12,'Post Injection'!$U74)</f>
        <v>0</v>
      </c>
      <c r="AA74" s="4">
        <f>_xll.Interp2dTab(-1,0,'Internal Flash'!$B$158:$N$158,'Internal Flash'!$A$159:$A$173,'Internal Flash'!$B$159:$N$173,'Post Injection'!AA$54,'Post Injection'!$U74)*_xll.Interp2dTab(-1,0,'Internal Flash'!$B$177:$N$177,'Internal Flash'!$A$178:$A$192,'Internal Flash'!$B$178:$N$192,'Variables &amp; Axis Check'!$B$2+'Variables &amp; Axis Check'!$B$12,'Post Injection'!$U74)</f>
        <v>0</v>
      </c>
      <c r="AB74" s="4">
        <f>_xll.Interp2dTab(-1,0,'Internal Flash'!$B$158:$N$158,'Internal Flash'!$A$159:$A$173,'Internal Flash'!$B$159:$N$173,'Post Injection'!AB$54,'Post Injection'!$U74)*_xll.Interp2dTab(-1,0,'Internal Flash'!$B$177:$N$177,'Internal Flash'!$A$178:$A$192,'Internal Flash'!$B$178:$N$192,'Variables &amp; Axis Check'!$B$2+'Variables &amp; Axis Check'!$B$12,'Post Injection'!$U74)</f>
        <v>0</v>
      </c>
      <c r="AC74" s="4">
        <f>_xll.Interp2dTab(-1,0,'Internal Flash'!$B$158:$N$158,'Internal Flash'!$A$159:$A$173,'Internal Flash'!$B$159:$N$173,'Post Injection'!AC$54,'Post Injection'!$U74)*_xll.Interp2dTab(-1,0,'Internal Flash'!$B$177:$N$177,'Internal Flash'!$A$178:$A$192,'Internal Flash'!$B$178:$N$192,'Variables &amp; Axis Check'!$B$2+'Variables &amp; Axis Check'!$B$12,'Post Injection'!$U74)</f>
        <v>0</v>
      </c>
      <c r="AD74" s="4">
        <f>_xll.Interp2dTab(-1,0,'Internal Flash'!$B$158:$N$158,'Internal Flash'!$A$159:$A$173,'Internal Flash'!$B$159:$N$173,'Post Injection'!AD$54,'Post Injection'!$U74)*_xll.Interp2dTab(-1,0,'Internal Flash'!$B$177:$N$177,'Internal Flash'!$A$178:$A$192,'Internal Flash'!$B$178:$N$192,'Variables &amp; Axis Check'!$B$2+'Variables &amp; Axis Check'!$B$12,'Post Injection'!$U74)</f>
        <v>0</v>
      </c>
      <c r="AE74" s="4">
        <f>_xll.Interp2dTab(-1,0,'Internal Flash'!$B$158:$N$158,'Internal Flash'!$A$159:$A$173,'Internal Flash'!$B$159:$N$173,'Post Injection'!AE$54,'Post Injection'!$U74)*_xll.Interp2dTab(-1,0,'Internal Flash'!$B$177:$N$177,'Internal Flash'!$A$178:$A$192,'Internal Flash'!$B$178:$N$192,'Variables &amp; Axis Check'!$B$2+'Variables &amp; Axis Check'!$B$12,'Post Injection'!$U74)</f>
        <v>0</v>
      </c>
      <c r="AF74" s="4">
        <f>_xll.Interp2dTab(-1,0,'Internal Flash'!$B$158:$N$158,'Internal Flash'!$A$159:$A$173,'Internal Flash'!$B$159:$N$173,'Post Injection'!AF$54,'Post Injection'!$U74)*_xll.Interp2dTab(-1,0,'Internal Flash'!$B$177:$N$177,'Internal Flash'!$A$178:$A$192,'Internal Flash'!$B$178:$N$192,'Variables &amp; Axis Check'!$B$2+'Variables &amp; Axis Check'!$B$12,'Post Injection'!$U74)</f>
        <v>0</v>
      </c>
      <c r="AG74" s="4">
        <f>_xll.Interp2dTab(-1,0,'Internal Flash'!$B$158:$N$158,'Internal Flash'!$A$159:$A$173,'Internal Flash'!$B$159:$N$173,'Post Injection'!AG$54,'Post Injection'!$U74)*_xll.Interp2dTab(-1,0,'Internal Flash'!$B$177:$N$177,'Internal Flash'!$A$178:$A$192,'Internal Flash'!$B$178:$N$192,'Variables &amp; Axis Check'!$B$2+'Variables &amp; Axis Check'!$B$12,'Post Injection'!$U74)</f>
        <v>0</v>
      </c>
      <c r="AH74" s="4">
        <f>_xll.Interp2dTab(-1,0,'Internal Flash'!$B$158:$N$158,'Internal Flash'!$A$159:$A$173,'Internal Flash'!$B$159:$N$173,'Post Injection'!AH$54,'Post Injection'!$U74)*_xll.Interp2dTab(-1,0,'Internal Flash'!$B$177:$N$177,'Internal Flash'!$A$178:$A$192,'Internal Flash'!$B$178:$N$192,'Variables &amp; Axis Check'!$B$2+'Variables &amp; Axis Check'!$B$12,'Post Injection'!$U74)</f>
        <v>0</v>
      </c>
      <c r="AI74" s="4">
        <f>_xll.Interp2dTab(-1,0,'Internal Flash'!$B$158:$N$158,'Internal Flash'!$A$159:$A$173,'Internal Flash'!$B$159:$N$173,'Post Injection'!AI$54,'Post Injection'!$U74)*_xll.Interp2dTab(-1,0,'Internal Flash'!$B$177:$N$177,'Internal Flash'!$A$178:$A$192,'Internal Flash'!$B$178:$N$192,'Variables &amp; Axis Check'!$B$2+'Variables &amp; Axis Check'!$B$12,'Post Injection'!$U74)</f>
        <v>0</v>
      </c>
      <c r="AJ74" s="4">
        <f>_xll.Interp2dTab(-1,0,'Internal Flash'!$B$158:$N$158,'Internal Flash'!$A$159:$A$173,'Internal Flash'!$B$159:$N$173,'Post Injection'!AJ$54,'Post Injection'!$U74)*_xll.Interp2dTab(-1,0,'Internal Flash'!$B$177:$N$177,'Internal Flash'!$A$178:$A$192,'Internal Flash'!$B$178:$N$192,'Variables &amp; Axis Check'!$B$2+'Variables &amp; Axis Check'!$B$12,'Post Injection'!$U74)</f>
        <v>0</v>
      </c>
      <c r="AK74" s="4">
        <f>_xll.Interp2dTab(-1,0,'Internal Flash'!$B$158:$N$158,'Internal Flash'!$A$159:$A$173,'Internal Flash'!$B$159:$N$173,'Post Injection'!AK$54,'Post Injection'!$U74)*_xll.Interp2dTab(-1,0,'Internal Flash'!$B$177:$N$177,'Internal Flash'!$A$178:$A$192,'Internal Flash'!$B$178:$N$192,'Variables &amp; Axis Check'!$B$2+'Variables &amp; Axis Check'!$B$12,'Post Injection'!$U74)</f>
        <v>0</v>
      </c>
      <c r="AL74" s="4">
        <f>_xll.Interp2dTab(-1,0,'Internal Flash'!$B$158:$N$158,'Internal Flash'!$A$159:$A$173,'Internal Flash'!$B$159:$N$173,'Post Injection'!AL$54,'Post Injection'!$U74)*_xll.Interp2dTab(-1,0,'Internal Flash'!$B$177:$N$177,'Internal Flash'!$A$178:$A$192,'Internal Flash'!$B$178:$N$192,'Variables &amp; Axis Check'!$B$2+'Variables &amp; Axis Check'!$B$12,'Post Injection'!$U74)</f>
        <v>0</v>
      </c>
      <c r="AM74" s="12">
        <f t="shared" si="21"/>
        <v>0</v>
      </c>
    </row>
    <row r="75" spans="1:39" x14ac:dyDescent="0.3">
      <c r="A75" s="9">
        <f>'CSP5'!$A$189</f>
        <v>3501</v>
      </c>
      <c r="B75" s="12">
        <f>B74</f>
        <v>0</v>
      </c>
      <c r="C75" s="12">
        <f t="shared" ref="C75:S75" si="22">C74</f>
        <v>0</v>
      </c>
      <c r="D75" s="12">
        <f t="shared" si="22"/>
        <v>0</v>
      </c>
      <c r="E75" s="12">
        <f t="shared" si="22"/>
        <v>0</v>
      </c>
      <c r="F75" s="12">
        <f t="shared" si="22"/>
        <v>0</v>
      </c>
      <c r="G75" s="12">
        <f t="shared" si="22"/>
        <v>0</v>
      </c>
      <c r="H75" s="12">
        <f t="shared" si="22"/>
        <v>0</v>
      </c>
      <c r="I75" s="12">
        <f t="shared" si="22"/>
        <v>0</v>
      </c>
      <c r="J75" s="12">
        <f t="shared" si="22"/>
        <v>0</v>
      </c>
      <c r="K75" s="12">
        <f t="shared" si="22"/>
        <v>0</v>
      </c>
      <c r="L75" s="12">
        <f t="shared" si="22"/>
        <v>0</v>
      </c>
      <c r="M75" s="12">
        <f t="shared" si="22"/>
        <v>0</v>
      </c>
      <c r="N75" s="12">
        <f t="shared" si="22"/>
        <v>0</v>
      </c>
      <c r="O75" s="12">
        <f t="shared" si="22"/>
        <v>0</v>
      </c>
      <c r="P75" s="12">
        <f t="shared" si="22"/>
        <v>0</v>
      </c>
      <c r="Q75" s="12">
        <f t="shared" si="22"/>
        <v>0</v>
      </c>
      <c r="R75" s="12">
        <f t="shared" si="22"/>
        <v>0</v>
      </c>
      <c r="S75" s="12">
        <f t="shared" si="22"/>
        <v>0</v>
      </c>
      <c r="U75" s="9">
        <f>'CSP5'!$A$189</f>
        <v>3501</v>
      </c>
      <c r="V75" s="12">
        <f>V74</f>
        <v>0</v>
      </c>
      <c r="W75" s="12">
        <f t="shared" ref="W75:AM75" si="23">W74</f>
        <v>0</v>
      </c>
      <c r="X75" s="12">
        <f t="shared" si="23"/>
        <v>0</v>
      </c>
      <c r="Y75" s="12">
        <f t="shared" si="23"/>
        <v>0</v>
      </c>
      <c r="Z75" s="12">
        <f t="shared" si="23"/>
        <v>0</v>
      </c>
      <c r="AA75" s="12">
        <f t="shared" si="23"/>
        <v>0</v>
      </c>
      <c r="AB75" s="12">
        <f t="shared" si="23"/>
        <v>0</v>
      </c>
      <c r="AC75" s="12">
        <f t="shared" si="23"/>
        <v>0</v>
      </c>
      <c r="AD75" s="12">
        <f t="shared" si="23"/>
        <v>0</v>
      </c>
      <c r="AE75" s="12">
        <f t="shared" si="23"/>
        <v>0</v>
      </c>
      <c r="AF75" s="12">
        <f t="shared" si="23"/>
        <v>0</v>
      </c>
      <c r="AG75" s="12">
        <f t="shared" si="23"/>
        <v>0</v>
      </c>
      <c r="AH75" s="12">
        <f t="shared" si="23"/>
        <v>0</v>
      </c>
      <c r="AI75" s="12">
        <f t="shared" si="23"/>
        <v>0</v>
      </c>
      <c r="AJ75" s="12">
        <f t="shared" si="23"/>
        <v>0</v>
      </c>
      <c r="AK75" s="12">
        <f t="shared" si="23"/>
        <v>0</v>
      </c>
      <c r="AL75" s="12">
        <f t="shared" si="23"/>
        <v>0</v>
      </c>
      <c r="AM75" s="12">
        <f t="shared" si="23"/>
        <v>0</v>
      </c>
    </row>
    <row r="76" spans="1:39" x14ac:dyDescent="0.3"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</row>
    <row r="77" spans="1:39" x14ac:dyDescent="0.3">
      <c r="A77" s="13"/>
      <c r="B77" s="35" t="s">
        <v>1153</v>
      </c>
      <c r="C77" s="35"/>
      <c r="D77" s="35"/>
      <c r="E77" s="35"/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</row>
    <row r="78" spans="1:39" x14ac:dyDescent="0.3">
      <c r="A78" s="3"/>
      <c r="B78" s="3" t="str">
        <f>'CSP5'!$B$167</f>
        <v>mm3</v>
      </c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</row>
    <row r="79" spans="1:39" x14ac:dyDescent="0.3">
      <c r="A79" s="3" t="str">
        <f>'CSP5'!$A$168</f>
        <v>RPM</v>
      </c>
      <c r="B79" s="9">
        <f>'CSP5'!$B$168</f>
        <v>-1</v>
      </c>
      <c r="C79" s="3">
        <f>'CSP5'!$C$168</f>
        <v>0</v>
      </c>
      <c r="D79" s="3">
        <f>'CSP5'!$D$168</f>
        <v>10</v>
      </c>
      <c r="E79" s="3">
        <f>'CSP5'!$E$168</f>
        <v>20</v>
      </c>
      <c r="F79" s="3">
        <f>'CSP5'!$F$168</f>
        <v>30</v>
      </c>
      <c r="G79" s="3">
        <f>'CSP5'!$G$168</f>
        <v>45</v>
      </c>
      <c r="H79" s="3">
        <f>'CSP5'!$H$168</f>
        <v>55</v>
      </c>
      <c r="I79" s="3">
        <f>'CSP5'!$I$168</f>
        <v>65</v>
      </c>
      <c r="J79" s="3">
        <f>'CSP5'!$J$168</f>
        <v>75</v>
      </c>
      <c r="K79" s="3">
        <f>'CSP5'!$K$168</f>
        <v>85</v>
      </c>
      <c r="L79" s="3">
        <f>'CSP5'!$L$168</f>
        <v>95</v>
      </c>
      <c r="M79" s="3">
        <f>'CSP5'!$M$168</f>
        <v>110</v>
      </c>
      <c r="N79" s="3">
        <f>'CSP5'!$N$168</f>
        <v>120</v>
      </c>
      <c r="O79" s="3">
        <f>'CSP5'!$O$168</f>
        <v>125</v>
      </c>
      <c r="P79" s="3">
        <f>'CSP5'!$P$168</f>
        <v>130</v>
      </c>
      <c r="Q79" s="3">
        <f>'CSP5'!$Q$168</f>
        <v>135</v>
      </c>
      <c r="R79" s="3">
        <f>'CSP5'!$R$168</f>
        <v>140</v>
      </c>
      <c r="S79" s="9">
        <f>'CSP5'!$S$168</f>
        <v>141</v>
      </c>
    </row>
    <row r="80" spans="1:39" x14ac:dyDescent="0.3">
      <c r="A80" s="9">
        <f>'CSP5'!$A$169</f>
        <v>619</v>
      </c>
      <c r="B80" s="12">
        <f>B81</f>
        <v>0</v>
      </c>
      <c r="C80" s="12">
        <f t="shared" ref="C80:S80" si="24">C81</f>
        <v>0</v>
      </c>
      <c r="D80" s="12">
        <f t="shared" si="24"/>
        <v>0</v>
      </c>
      <c r="E80" s="12">
        <f t="shared" si="24"/>
        <v>0</v>
      </c>
      <c r="F80" s="12">
        <f t="shared" si="24"/>
        <v>0</v>
      </c>
      <c r="G80" s="12">
        <f t="shared" si="24"/>
        <v>0</v>
      </c>
      <c r="H80" s="12">
        <f t="shared" si="24"/>
        <v>0</v>
      </c>
      <c r="I80" s="12">
        <f t="shared" si="24"/>
        <v>0</v>
      </c>
      <c r="J80" s="12">
        <f t="shared" si="24"/>
        <v>0</v>
      </c>
      <c r="K80" s="12">
        <f t="shared" si="24"/>
        <v>0</v>
      </c>
      <c r="L80" s="12">
        <f t="shared" si="24"/>
        <v>0</v>
      </c>
      <c r="M80" s="12">
        <f t="shared" si="24"/>
        <v>0</v>
      </c>
      <c r="N80" s="12">
        <f t="shared" si="24"/>
        <v>0</v>
      </c>
      <c r="O80" s="12">
        <f t="shared" si="24"/>
        <v>0</v>
      </c>
      <c r="P80" s="12">
        <f t="shared" si="24"/>
        <v>0</v>
      </c>
      <c r="Q80" s="12">
        <f t="shared" si="24"/>
        <v>0</v>
      </c>
      <c r="R80" s="12">
        <f t="shared" si="24"/>
        <v>0</v>
      </c>
      <c r="S80" s="12">
        <f t="shared" si="24"/>
        <v>0</v>
      </c>
    </row>
    <row r="81" spans="1:19" x14ac:dyDescent="0.3">
      <c r="A81" s="3">
        <f>'CSP5'!$A$170</f>
        <v>620</v>
      </c>
      <c r="B81" s="12">
        <f>C81</f>
        <v>0</v>
      </c>
      <c r="C81" s="4">
        <f>($A81*360*C56)/(60*1000000)</f>
        <v>0</v>
      </c>
      <c r="D81" s="4">
        <f t="shared" ref="D81:R81" si="25">($A81*360*D56)/(60*1000000)</f>
        <v>0</v>
      </c>
      <c r="E81" s="4">
        <f t="shared" si="25"/>
        <v>0</v>
      </c>
      <c r="F81" s="4">
        <f t="shared" si="25"/>
        <v>0</v>
      </c>
      <c r="G81" s="4">
        <f t="shared" si="25"/>
        <v>0</v>
      </c>
      <c r="H81" s="4">
        <f t="shared" si="25"/>
        <v>0</v>
      </c>
      <c r="I81" s="4">
        <f t="shared" si="25"/>
        <v>0</v>
      </c>
      <c r="J81" s="4">
        <f t="shared" si="25"/>
        <v>0</v>
      </c>
      <c r="K81" s="4">
        <f t="shared" si="25"/>
        <v>0</v>
      </c>
      <c r="L81" s="4">
        <f t="shared" si="25"/>
        <v>0</v>
      </c>
      <c r="M81" s="4">
        <f t="shared" si="25"/>
        <v>0</v>
      </c>
      <c r="N81" s="4">
        <f t="shared" si="25"/>
        <v>0</v>
      </c>
      <c r="O81" s="4">
        <f t="shared" si="25"/>
        <v>0</v>
      </c>
      <c r="P81" s="4">
        <f t="shared" si="25"/>
        <v>0</v>
      </c>
      <c r="Q81" s="4">
        <f t="shared" si="25"/>
        <v>0</v>
      </c>
      <c r="R81" s="4">
        <f t="shared" si="25"/>
        <v>0</v>
      </c>
      <c r="S81" s="12">
        <f>R81</f>
        <v>0</v>
      </c>
    </row>
    <row r="82" spans="1:19" x14ac:dyDescent="0.3">
      <c r="A82" s="3">
        <f>'CSP5'!$A$171</f>
        <v>650</v>
      </c>
      <c r="B82" s="12">
        <f t="shared" ref="B82:B99" si="26">C82</f>
        <v>0</v>
      </c>
      <c r="C82" s="4">
        <f t="shared" ref="C82:R97" si="27">($A82*360*C57)/(60*1000000)</f>
        <v>0</v>
      </c>
      <c r="D82" s="4">
        <f t="shared" si="27"/>
        <v>0</v>
      </c>
      <c r="E82" s="4">
        <f t="shared" si="27"/>
        <v>0</v>
      </c>
      <c r="F82" s="4">
        <f t="shared" si="27"/>
        <v>0</v>
      </c>
      <c r="G82" s="4">
        <f t="shared" si="27"/>
        <v>0</v>
      </c>
      <c r="H82" s="4">
        <f t="shared" si="27"/>
        <v>0</v>
      </c>
      <c r="I82" s="4">
        <f t="shared" si="27"/>
        <v>0</v>
      </c>
      <c r="J82" s="4">
        <f t="shared" si="27"/>
        <v>0</v>
      </c>
      <c r="K82" s="4">
        <f t="shared" si="27"/>
        <v>0</v>
      </c>
      <c r="L82" s="4">
        <f t="shared" si="27"/>
        <v>0</v>
      </c>
      <c r="M82" s="4">
        <f t="shared" si="27"/>
        <v>0</v>
      </c>
      <c r="N82" s="4">
        <f t="shared" si="27"/>
        <v>0</v>
      </c>
      <c r="O82" s="4">
        <f t="shared" si="27"/>
        <v>0</v>
      </c>
      <c r="P82" s="4">
        <f t="shared" si="27"/>
        <v>0</v>
      </c>
      <c r="Q82" s="4">
        <f t="shared" si="27"/>
        <v>0</v>
      </c>
      <c r="R82" s="4">
        <f t="shared" si="27"/>
        <v>0</v>
      </c>
      <c r="S82" s="12">
        <f t="shared" ref="S82:S99" si="28">R82</f>
        <v>0</v>
      </c>
    </row>
    <row r="83" spans="1:19" x14ac:dyDescent="0.3">
      <c r="A83" s="3">
        <f>'CSP5'!$A$172</f>
        <v>800</v>
      </c>
      <c r="B83" s="12">
        <f t="shared" si="26"/>
        <v>0</v>
      </c>
      <c r="C83" s="4">
        <f t="shared" si="27"/>
        <v>0</v>
      </c>
      <c r="D83" s="4">
        <f t="shared" si="27"/>
        <v>0</v>
      </c>
      <c r="E83" s="4">
        <f t="shared" si="27"/>
        <v>0</v>
      </c>
      <c r="F83" s="4">
        <f t="shared" si="27"/>
        <v>0</v>
      </c>
      <c r="G83" s="4">
        <f t="shared" si="27"/>
        <v>0</v>
      </c>
      <c r="H83" s="4">
        <f t="shared" si="27"/>
        <v>0</v>
      </c>
      <c r="I83" s="4">
        <f t="shared" si="27"/>
        <v>0</v>
      </c>
      <c r="J83" s="4">
        <f t="shared" si="27"/>
        <v>0</v>
      </c>
      <c r="K83" s="4">
        <f t="shared" si="27"/>
        <v>0</v>
      </c>
      <c r="L83" s="4">
        <f t="shared" si="27"/>
        <v>0</v>
      </c>
      <c r="M83" s="4">
        <f t="shared" si="27"/>
        <v>0</v>
      </c>
      <c r="N83" s="4">
        <f t="shared" si="27"/>
        <v>0</v>
      </c>
      <c r="O83" s="4">
        <f t="shared" si="27"/>
        <v>0</v>
      </c>
      <c r="P83" s="4">
        <f t="shared" si="27"/>
        <v>0</v>
      </c>
      <c r="Q83" s="4">
        <f t="shared" si="27"/>
        <v>0</v>
      </c>
      <c r="R83" s="4">
        <f t="shared" si="27"/>
        <v>0</v>
      </c>
      <c r="S83" s="12">
        <f t="shared" si="28"/>
        <v>0</v>
      </c>
    </row>
    <row r="84" spans="1:19" x14ac:dyDescent="0.3">
      <c r="A84" s="3">
        <f>'CSP5'!$A$173</f>
        <v>1000</v>
      </c>
      <c r="B84" s="12">
        <f t="shared" si="26"/>
        <v>0</v>
      </c>
      <c r="C84" s="4">
        <f t="shared" si="27"/>
        <v>0</v>
      </c>
      <c r="D84" s="4">
        <f t="shared" si="27"/>
        <v>1.092533474891328</v>
      </c>
      <c r="E84" s="4">
        <f t="shared" si="27"/>
        <v>1.2387077771420545</v>
      </c>
      <c r="F84" s="4">
        <f t="shared" si="27"/>
        <v>1.1583153999904896</v>
      </c>
      <c r="G84" s="4">
        <f t="shared" si="27"/>
        <v>1.0528381833517824</v>
      </c>
      <c r="H84" s="4">
        <f t="shared" si="27"/>
        <v>0</v>
      </c>
      <c r="I84" s="4">
        <f t="shared" si="27"/>
        <v>0</v>
      </c>
      <c r="J84" s="4">
        <f t="shared" si="27"/>
        <v>0</v>
      </c>
      <c r="K84" s="4">
        <f t="shared" si="27"/>
        <v>0</v>
      </c>
      <c r="L84" s="4">
        <f t="shared" si="27"/>
        <v>0</v>
      </c>
      <c r="M84" s="4">
        <f t="shared" si="27"/>
        <v>0</v>
      </c>
      <c r="N84" s="4">
        <f t="shared" si="27"/>
        <v>0</v>
      </c>
      <c r="O84" s="4">
        <f t="shared" si="27"/>
        <v>0</v>
      </c>
      <c r="P84" s="4">
        <f t="shared" si="27"/>
        <v>0</v>
      </c>
      <c r="Q84" s="4">
        <f t="shared" si="27"/>
        <v>0</v>
      </c>
      <c r="R84" s="4">
        <f t="shared" si="27"/>
        <v>0</v>
      </c>
      <c r="S84" s="12">
        <f t="shared" si="28"/>
        <v>0</v>
      </c>
    </row>
    <row r="85" spans="1:19" x14ac:dyDescent="0.3">
      <c r="A85" s="3">
        <f>'CSP5'!$A$174</f>
        <v>1200</v>
      </c>
      <c r="B85" s="12">
        <f t="shared" si="26"/>
        <v>0</v>
      </c>
      <c r="C85" s="4">
        <f t="shared" si="27"/>
        <v>0</v>
      </c>
      <c r="D85" s="4">
        <f t="shared" si="27"/>
        <v>1.3262012860992769</v>
      </c>
      <c r="E85" s="4">
        <f t="shared" si="27"/>
        <v>1.4048480474918092</v>
      </c>
      <c r="F85" s="4">
        <f t="shared" si="27"/>
        <v>1.3007610749692571</v>
      </c>
      <c r="G85" s="4">
        <f t="shared" si="27"/>
        <v>1.1519999999999997</v>
      </c>
      <c r="H85" s="4">
        <f t="shared" si="27"/>
        <v>1.1519999999999999</v>
      </c>
      <c r="I85" s="4">
        <f t="shared" si="27"/>
        <v>0</v>
      </c>
      <c r="J85" s="4">
        <f t="shared" si="27"/>
        <v>0</v>
      </c>
      <c r="K85" s="4">
        <f t="shared" si="27"/>
        <v>0</v>
      </c>
      <c r="L85" s="4">
        <f t="shared" si="27"/>
        <v>0</v>
      </c>
      <c r="M85" s="4">
        <f t="shared" si="27"/>
        <v>0</v>
      </c>
      <c r="N85" s="4">
        <f t="shared" si="27"/>
        <v>0</v>
      </c>
      <c r="O85" s="4">
        <f t="shared" si="27"/>
        <v>0</v>
      </c>
      <c r="P85" s="4">
        <f t="shared" si="27"/>
        <v>0</v>
      </c>
      <c r="Q85" s="4">
        <f t="shared" si="27"/>
        <v>0</v>
      </c>
      <c r="R85" s="4">
        <f t="shared" si="27"/>
        <v>0</v>
      </c>
      <c r="S85" s="12">
        <f t="shared" si="28"/>
        <v>0</v>
      </c>
    </row>
    <row r="86" spans="1:19" x14ac:dyDescent="0.3">
      <c r="A86" s="3">
        <f>'CSP5'!$A$175</f>
        <v>1400</v>
      </c>
      <c r="B86" s="12">
        <f t="shared" si="26"/>
        <v>0</v>
      </c>
      <c r="C86" s="4">
        <f t="shared" si="27"/>
        <v>0</v>
      </c>
      <c r="D86" s="4">
        <f t="shared" si="27"/>
        <v>1.5295468648478592</v>
      </c>
      <c r="E86" s="4">
        <f t="shared" si="27"/>
        <v>1.5433647717075301</v>
      </c>
      <c r="F86" s="4">
        <f t="shared" si="27"/>
        <v>1.4308154436953395</v>
      </c>
      <c r="G86" s="4">
        <f t="shared" si="27"/>
        <v>1.3440000000000001</v>
      </c>
      <c r="H86" s="4">
        <f t="shared" si="27"/>
        <v>1.3440000000000001</v>
      </c>
      <c r="I86" s="4">
        <f t="shared" si="27"/>
        <v>1.3440000000000001</v>
      </c>
      <c r="J86" s="4">
        <f t="shared" si="27"/>
        <v>0</v>
      </c>
      <c r="K86" s="4">
        <f t="shared" si="27"/>
        <v>0</v>
      </c>
      <c r="L86" s="4">
        <f t="shared" si="27"/>
        <v>0</v>
      </c>
      <c r="M86" s="4">
        <f t="shared" si="27"/>
        <v>0</v>
      </c>
      <c r="N86" s="4">
        <f t="shared" si="27"/>
        <v>0</v>
      </c>
      <c r="O86" s="4">
        <f t="shared" si="27"/>
        <v>0</v>
      </c>
      <c r="P86" s="4">
        <f t="shared" si="27"/>
        <v>0</v>
      </c>
      <c r="Q86" s="4">
        <f t="shared" si="27"/>
        <v>0</v>
      </c>
      <c r="R86" s="4">
        <f t="shared" si="27"/>
        <v>0</v>
      </c>
      <c r="S86" s="12">
        <f t="shared" si="28"/>
        <v>0</v>
      </c>
    </row>
    <row r="87" spans="1:19" x14ac:dyDescent="0.3">
      <c r="A87" s="3">
        <f>'CSP5'!$A$176</f>
        <v>1550</v>
      </c>
      <c r="B87" s="12">
        <f t="shared" si="26"/>
        <v>0</v>
      </c>
      <c r="C87" s="4">
        <f t="shared" si="27"/>
        <v>0</v>
      </c>
      <c r="D87" s="4">
        <f t="shared" si="27"/>
        <v>1.6495440058359625</v>
      </c>
      <c r="E87" s="4">
        <f t="shared" si="27"/>
        <v>1.6440789315607063</v>
      </c>
      <c r="F87" s="4">
        <f t="shared" si="27"/>
        <v>1.488</v>
      </c>
      <c r="G87" s="4">
        <f t="shared" si="27"/>
        <v>1.488</v>
      </c>
      <c r="H87" s="4">
        <f t="shared" si="27"/>
        <v>1.4879999999999998</v>
      </c>
      <c r="I87" s="4">
        <f t="shared" si="27"/>
        <v>1.488</v>
      </c>
      <c r="J87" s="4">
        <f t="shared" si="27"/>
        <v>0</v>
      </c>
      <c r="K87" s="4">
        <f t="shared" si="27"/>
        <v>0</v>
      </c>
      <c r="L87" s="4">
        <f t="shared" si="27"/>
        <v>0</v>
      </c>
      <c r="M87" s="4">
        <f t="shared" si="27"/>
        <v>0</v>
      </c>
      <c r="N87" s="4">
        <f t="shared" si="27"/>
        <v>0</v>
      </c>
      <c r="O87" s="4">
        <f t="shared" si="27"/>
        <v>0</v>
      </c>
      <c r="P87" s="4">
        <f t="shared" si="27"/>
        <v>0</v>
      </c>
      <c r="Q87" s="4">
        <f t="shared" si="27"/>
        <v>0</v>
      </c>
      <c r="R87" s="4">
        <f t="shared" si="27"/>
        <v>0</v>
      </c>
      <c r="S87" s="12">
        <f t="shared" si="28"/>
        <v>0</v>
      </c>
    </row>
    <row r="88" spans="1:19" x14ac:dyDescent="0.3">
      <c r="A88" s="3">
        <f>'CSP5'!$A$177</f>
        <v>1700</v>
      </c>
      <c r="B88" s="12">
        <f t="shared" si="26"/>
        <v>0</v>
      </c>
      <c r="C88" s="4">
        <f t="shared" si="27"/>
        <v>0</v>
      </c>
      <c r="D88" s="4">
        <f t="shared" si="27"/>
        <v>1.7394384732125376</v>
      </c>
      <c r="E88" s="4">
        <f t="shared" si="27"/>
        <v>1.7268861427438442</v>
      </c>
      <c r="F88" s="4">
        <f t="shared" si="27"/>
        <v>1.6319999999999999</v>
      </c>
      <c r="G88" s="4">
        <f t="shared" si="27"/>
        <v>1.6319999999999999</v>
      </c>
      <c r="H88" s="4">
        <f t="shared" si="27"/>
        <v>1.6319999999999999</v>
      </c>
      <c r="I88" s="4">
        <f t="shared" si="27"/>
        <v>1.6319999999999999</v>
      </c>
      <c r="J88" s="4">
        <f t="shared" si="27"/>
        <v>0</v>
      </c>
      <c r="K88" s="4">
        <f t="shared" si="27"/>
        <v>0</v>
      </c>
      <c r="L88" s="4">
        <f t="shared" si="27"/>
        <v>0</v>
      </c>
      <c r="M88" s="4">
        <f t="shared" si="27"/>
        <v>0</v>
      </c>
      <c r="N88" s="4">
        <f t="shared" si="27"/>
        <v>0</v>
      </c>
      <c r="O88" s="4">
        <f t="shared" si="27"/>
        <v>0</v>
      </c>
      <c r="P88" s="4">
        <f t="shared" si="27"/>
        <v>0</v>
      </c>
      <c r="Q88" s="4">
        <f t="shared" si="27"/>
        <v>0</v>
      </c>
      <c r="R88" s="4">
        <f t="shared" si="27"/>
        <v>0</v>
      </c>
      <c r="S88" s="12">
        <f t="shared" si="28"/>
        <v>0</v>
      </c>
    </row>
    <row r="89" spans="1:19" x14ac:dyDescent="0.3">
      <c r="A89" s="3">
        <f>'CSP5'!$A$178</f>
        <v>1800</v>
      </c>
      <c r="B89" s="12">
        <f t="shared" si="26"/>
        <v>0</v>
      </c>
      <c r="C89" s="4">
        <f t="shared" si="27"/>
        <v>0</v>
      </c>
      <c r="D89" s="4">
        <f t="shared" si="27"/>
        <v>1.7849041975401982</v>
      </c>
      <c r="E89" s="4">
        <f t="shared" si="27"/>
        <v>1.7727068024152244</v>
      </c>
      <c r="F89" s="4">
        <f t="shared" si="27"/>
        <v>1.7279999999999998</v>
      </c>
      <c r="G89" s="4">
        <f t="shared" si="27"/>
        <v>1.728</v>
      </c>
      <c r="H89" s="4">
        <f t="shared" si="27"/>
        <v>1.728</v>
      </c>
      <c r="I89" s="4">
        <f t="shared" si="27"/>
        <v>1.728</v>
      </c>
      <c r="J89" s="4">
        <f t="shared" si="27"/>
        <v>0</v>
      </c>
      <c r="K89" s="4">
        <f t="shared" si="27"/>
        <v>0</v>
      </c>
      <c r="L89" s="4">
        <f t="shared" si="27"/>
        <v>0</v>
      </c>
      <c r="M89" s="4">
        <f t="shared" si="27"/>
        <v>0</v>
      </c>
      <c r="N89" s="4">
        <f t="shared" si="27"/>
        <v>0</v>
      </c>
      <c r="O89" s="4">
        <f t="shared" si="27"/>
        <v>0</v>
      </c>
      <c r="P89" s="4">
        <f t="shared" si="27"/>
        <v>0</v>
      </c>
      <c r="Q89" s="4">
        <f t="shared" si="27"/>
        <v>0</v>
      </c>
      <c r="R89" s="4">
        <f t="shared" si="27"/>
        <v>0</v>
      </c>
      <c r="S89" s="12">
        <f t="shared" si="28"/>
        <v>0</v>
      </c>
    </row>
    <row r="90" spans="1:19" x14ac:dyDescent="0.3">
      <c r="A90" s="3">
        <f>'CSP5'!$A$179</f>
        <v>2000</v>
      </c>
      <c r="B90" s="12">
        <f t="shared" si="26"/>
        <v>0</v>
      </c>
      <c r="C90" s="4">
        <f t="shared" si="27"/>
        <v>0</v>
      </c>
      <c r="D90" s="4">
        <f t="shared" si="27"/>
        <v>1.9388528874347517</v>
      </c>
      <c r="E90" s="4">
        <f t="shared" si="27"/>
        <v>1.92</v>
      </c>
      <c r="F90" s="4">
        <f t="shared" si="27"/>
        <v>1.92</v>
      </c>
      <c r="G90" s="4">
        <f t="shared" si="27"/>
        <v>1.92</v>
      </c>
      <c r="H90" s="4">
        <f t="shared" si="27"/>
        <v>1.92</v>
      </c>
      <c r="I90" s="4">
        <f t="shared" si="27"/>
        <v>0</v>
      </c>
      <c r="J90" s="4">
        <f t="shared" si="27"/>
        <v>0</v>
      </c>
      <c r="K90" s="4">
        <f t="shared" si="27"/>
        <v>0</v>
      </c>
      <c r="L90" s="4">
        <f t="shared" si="27"/>
        <v>0</v>
      </c>
      <c r="M90" s="4">
        <f t="shared" si="27"/>
        <v>0</v>
      </c>
      <c r="N90" s="4">
        <f t="shared" si="27"/>
        <v>0</v>
      </c>
      <c r="O90" s="4">
        <f t="shared" si="27"/>
        <v>0</v>
      </c>
      <c r="P90" s="4">
        <f t="shared" si="27"/>
        <v>0</v>
      </c>
      <c r="Q90" s="4">
        <f t="shared" si="27"/>
        <v>0</v>
      </c>
      <c r="R90" s="4">
        <f t="shared" si="27"/>
        <v>0</v>
      </c>
      <c r="S90" s="12">
        <f t="shared" si="28"/>
        <v>0</v>
      </c>
    </row>
    <row r="91" spans="1:19" x14ac:dyDescent="0.3">
      <c r="A91" s="3">
        <f>'CSP5'!$A$180</f>
        <v>2200</v>
      </c>
      <c r="B91" s="12">
        <f t="shared" si="26"/>
        <v>0</v>
      </c>
      <c r="C91" s="4">
        <f t="shared" si="27"/>
        <v>0</v>
      </c>
      <c r="D91" s="4">
        <f t="shared" si="27"/>
        <v>0</v>
      </c>
      <c r="E91" s="4">
        <f t="shared" si="27"/>
        <v>0</v>
      </c>
      <c r="F91" s="4">
        <f t="shared" si="27"/>
        <v>0</v>
      </c>
      <c r="G91" s="4">
        <f t="shared" si="27"/>
        <v>0</v>
      </c>
      <c r="H91" s="4">
        <f t="shared" si="27"/>
        <v>0</v>
      </c>
      <c r="I91" s="4">
        <f t="shared" si="27"/>
        <v>0</v>
      </c>
      <c r="J91" s="4">
        <f t="shared" si="27"/>
        <v>0</v>
      </c>
      <c r="K91" s="4">
        <f t="shared" si="27"/>
        <v>0</v>
      </c>
      <c r="L91" s="4">
        <f t="shared" si="27"/>
        <v>0</v>
      </c>
      <c r="M91" s="4">
        <f t="shared" si="27"/>
        <v>0</v>
      </c>
      <c r="N91" s="4">
        <f t="shared" si="27"/>
        <v>0</v>
      </c>
      <c r="O91" s="4">
        <f t="shared" si="27"/>
        <v>0</v>
      </c>
      <c r="P91" s="4">
        <f t="shared" si="27"/>
        <v>0</v>
      </c>
      <c r="Q91" s="4">
        <f t="shared" si="27"/>
        <v>0</v>
      </c>
      <c r="R91" s="4">
        <f t="shared" si="27"/>
        <v>0</v>
      </c>
      <c r="S91" s="12">
        <f t="shared" si="28"/>
        <v>0</v>
      </c>
    </row>
    <row r="92" spans="1:19" x14ac:dyDescent="0.3">
      <c r="A92" s="3">
        <f>'CSP5'!$A$181</f>
        <v>2400</v>
      </c>
      <c r="B92" s="12">
        <f t="shared" si="26"/>
        <v>0</v>
      </c>
      <c r="C92" s="4">
        <f t="shared" si="27"/>
        <v>0</v>
      </c>
      <c r="D92" s="4">
        <f t="shared" si="27"/>
        <v>0</v>
      </c>
      <c r="E92" s="4">
        <f t="shared" si="27"/>
        <v>0</v>
      </c>
      <c r="F92" s="4">
        <f t="shared" si="27"/>
        <v>0</v>
      </c>
      <c r="G92" s="4">
        <f t="shared" si="27"/>
        <v>0</v>
      </c>
      <c r="H92" s="4">
        <f t="shared" si="27"/>
        <v>0</v>
      </c>
      <c r="I92" s="4">
        <f t="shared" si="27"/>
        <v>0</v>
      </c>
      <c r="J92" s="4">
        <f t="shared" si="27"/>
        <v>0</v>
      </c>
      <c r="K92" s="4">
        <f t="shared" si="27"/>
        <v>0</v>
      </c>
      <c r="L92" s="4">
        <f t="shared" si="27"/>
        <v>0</v>
      </c>
      <c r="M92" s="4">
        <f t="shared" si="27"/>
        <v>0</v>
      </c>
      <c r="N92" s="4">
        <f t="shared" si="27"/>
        <v>0</v>
      </c>
      <c r="O92" s="4">
        <f t="shared" si="27"/>
        <v>0</v>
      </c>
      <c r="P92" s="4">
        <f t="shared" si="27"/>
        <v>0</v>
      </c>
      <c r="Q92" s="4">
        <f t="shared" si="27"/>
        <v>0</v>
      </c>
      <c r="R92" s="4">
        <f t="shared" si="27"/>
        <v>0</v>
      </c>
      <c r="S92" s="12">
        <f t="shared" si="28"/>
        <v>0</v>
      </c>
    </row>
    <row r="93" spans="1:19" x14ac:dyDescent="0.3">
      <c r="A93" s="3">
        <f>'CSP5'!$A$182</f>
        <v>2600</v>
      </c>
      <c r="B93" s="12">
        <f t="shared" si="26"/>
        <v>0</v>
      </c>
      <c r="C93" s="4">
        <f t="shared" si="27"/>
        <v>0</v>
      </c>
      <c r="D93" s="4">
        <f t="shared" si="27"/>
        <v>0</v>
      </c>
      <c r="E93" s="4">
        <f t="shared" si="27"/>
        <v>0</v>
      </c>
      <c r="F93" s="4">
        <f t="shared" si="27"/>
        <v>0</v>
      </c>
      <c r="G93" s="4">
        <f t="shared" si="27"/>
        <v>0</v>
      </c>
      <c r="H93" s="4">
        <f t="shared" si="27"/>
        <v>0</v>
      </c>
      <c r="I93" s="4">
        <f t="shared" si="27"/>
        <v>0</v>
      </c>
      <c r="J93" s="4">
        <f t="shared" si="27"/>
        <v>0</v>
      </c>
      <c r="K93" s="4">
        <f t="shared" si="27"/>
        <v>0</v>
      </c>
      <c r="L93" s="4">
        <f t="shared" si="27"/>
        <v>0</v>
      </c>
      <c r="M93" s="4">
        <f t="shared" si="27"/>
        <v>0</v>
      </c>
      <c r="N93" s="4">
        <f t="shared" si="27"/>
        <v>0</v>
      </c>
      <c r="O93" s="4">
        <f t="shared" si="27"/>
        <v>0</v>
      </c>
      <c r="P93" s="4">
        <f t="shared" si="27"/>
        <v>0</v>
      </c>
      <c r="Q93" s="4">
        <f t="shared" si="27"/>
        <v>0</v>
      </c>
      <c r="R93" s="4">
        <f t="shared" si="27"/>
        <v>0</v>
      </c>
      <c r="S93" s="12">
        <f t="shared" si="28"/>
        <v>0</v>
      </c>
    </row>
    <row r="94" spans="1:19" x14ac:dyDescent="0.3">
      <c r="A94" s="3">
        <f>'CSP5'!$A$183</f>
        <v>2800</v>
      </c>
      <c r="B94" s="12">
        <f t="shared" si="26"/>
        <v>0</v>
      </c>
      <c r="C94" s="4">
        <f t="shared" si="27"/>
        <v>0</v>
      </c>
      <c r="D94" s="4">
        <f t="shared" si="27"/>
        <v>0</v>
      </c>
      <c r="E94" s="4">
        <f t="shared" si="27"/>
        <v>0</v>
      </c>
      <c r="F94" s="4">
        <f t="shared" si="27"/>
        <v>0</v>
      </c>
      <c r="G94" s="4">
        <f t="shared" si="27"/>
        <v>0</v>
      </c>
      <c r="H94" s="4">
        <f t="shared" si="27"/>
        <v>0</v>
      </c>
      <c r="I94" s="4">
        <f t="shared" si="27"/>
        <v>0</v>
      </c>
      <c r="J94" s="4">
        <f t="shared" si="27"/>
        <v>0</v>
      </c>
      <c r="K94" s="4">
        <f t="shared" si="27"/>
        <v>0</v>
      </c>
      <c r="L94" s="4">
        <f t="shared" si="27"/>
        <v>0</v>
      </c>
      <c r="M94" s="4">
        <f t="shared" si="27"/>
        <v>0</v>
      </c>
      <c r="N94" s="4">
        <f t="shared" si="27"/>
        <v>0</v>
      </c>
      <c r="O94" s="4">
        <f t="shared" si="27"/>
        <v>3.6411274497884158</v>
      </c>
      <c r="P94" s="4">
        <f t="shared" si="27"/>
        <v>3.8859952907999999</v>
      </c>
      <c r="Q94" s="4">
        <f t="shared" si="27"/>
        <v>4.130690938079999</v>
      </c>
      <c r="R94" s="4">
        <f t="shared" si="27"/>
        <v>4.2300985272</v>
      </c>
      <c r="S94" s="12">
        <f t="shared" si="28"/>
        <v>4.2300985272</v>
      </c>
    </row>
    <row r="95" spans="1:19" x14ac:dyDescent="0.3">
      <c r="A95" s="3">
        <f>'CSP5'!$A$184</f>
        <v>2900</v>
      </c>
      <c r="B95" s="12">
        <f t="shared" si="26"/>
        <v>0</v>
      </c>
      <c r="C95" s="4">
        <f t="shared" si="27"/>
        <v>0</v>
      </c>
      <c r="D95" s="4">
        <f t="shared" si="27"/>
        <v>0</v>
      </c>
      <c r="E95" s="4">
        <f t="shared" si="27"/>
        <v>0</v>
      </c>
      <c r="F95" s="4">
        <f t="shared" si="27"/>
        <v>0</v>
      </c>
      <c r="G95" s="4">
        <f t="shared" si="27"/>
        <v>0</v>
      </c>
      <c r="H95" s="4">
        <f t="shared" si="27"/>
        <v>0</v>
      </c>
      <c r="I95" s="4">
        <f t="shared" si="27"/>
        <v>0</v>
      </c>
      <c r="J95" s="4">
        <f t="shared" si="27"/>
        <v>0</v>
      </c>
      <c r="K95" s="4">
        <f t="shared" si="27"/>
        <v>0</v>
      </c>
      <c r="L95" s="4">
        <f t="shared" si="27"/>
        <v>0</v>
      </c>
      <c r="M95" s="4">
        <f t="shared" si="27"/>
        <v>0</v>
      </c>
      <c r="N95" s="4">
        <f t="shared" si="27"/>
        <v>3.9891202764</v>
      </c>
      <c r="O95" s="4">
        <f t="shared" si="27"/>
        <v>4.1752576376999997</v>
      </c>
      <c r="P95" s="4">
        <f t="shared" si="27"/>
        <v>4.3574138876999999</v>
      </c>
      <c r="Q95" s="4">
        <f t="shared" si="27"/>
        <v>4.4207726695199998</v>
      </c>
      <c r="R95" s="4">
        <f t="shared" si="27"/>
        <v>4.4923207131999998</v>
      </c>
      <c r="S95" s="12">
        <f t="shared" si="28"/>
        <v>4.4923207131999998</v>
      </c>
    </row>
    <row r="96" spans="1:19" x14ac:dyDescent="0.3">
      <c r="A96" s="3">
        <f>'CSP5'!$A$185</f>
        <v>3000</v>
      </c>
      <c r="B96" s="12">
        <f t="shared" si="26"/>
        <v>0</v>
      </c>
      <c r="C96" s="4">
        <f t="shared" si="27"/>
        <v>0</v>
      </c>
      <c r="D96" s="4">
        <f t="shared" si="27"/>
        <v>0</v>
      </c>
      <c r="E96" s="4">
        <f t="shared" si="27"/>
        <v>0</v>
      </c>
      <c r="F96" s="4">
        <f t="shared" si="27"/>
        <v>0</v>
      </c>
      <c r="G96" s="4">
        <f t="shared" si="27"/>
        <v>0</v>
      </c>
      <c r="H96" s="4">
        <f t="shared" si="27"/>
        <v>0</v>
      </c>
      <c r="I96" s="4">
        <f t="shared" si="27"/>
        <v>0</v>
      </c>
      <c r="J96" s="4">
        <f t="shared" si="27"/>
        <v>0</v>
      </c>
      <c r="K96" s="4">
        <f t="shared" si="27"/>
        <v>0</v>
      </c>
      <c r="L96" s="4">
        <f t="shared" si="27"/>
        <v>0</v>
      </c>
      <c r="M96" s="4">
        <f t="shared" si="27"/>
        <v>0</v>
      </c>
      <c r="N96" s="4">
        <f t="shared" si="27"/>
        <v>4.1193391679999998</v>
      </c>
      <c r="O96" s="4">
        <f t="shared" si="27"/>
        <v>4.4257402907999994</v>
      </c>
      <c r="P96" s="4">
        <f t="shared" si="27"/>
        <v>4.4912837375999999</v>
      </c>
      <c r="Q96" s="4">
        <f t="shared" si="27"/>
        <v>4.5568271844000003</v>
      </c>
      <c r="R96" s="4">
        <f t="shared" si="27"/>
        <v>4.6223706312000008</v>
      </c>
      <c r="S96" s="12">
        <f t="shared" si="28"/>
        <v>4.6223706312000008</v>
      </c>
    </row>
    <row r="97" spans="1:39" x14ac:dyDescent="0.3">
      <c r="A97" s="3">
        <f>'CSP5'!$A$186</f>
        <v>3200</v>
      </c>
      <c r="B97" s="12">
        <f t="shared" si="26"/>
        <v>0</v>
      </c>
      <c r="C97" s="4">
        <f t="shared" si="27"/>
        <v>0</v>
      </c>
      <c r="D97" s="4">
        <f t="shared" si="27"/>
        <v>0</v>
      </c>
      <c r="E97" s="4">
        <f t="shared" si="27"/>
        <v>0</v>
      </c>
      <c r="F97" s="4">
        <f t="shared" si="27"/>
        <v>0</v>
      </c>
      <c r="G97" s="4">
        <f t="shared" si="27"/>
        <v>0</v>
      </c>
      <c r="H97" s="4">
        <f t="shared" si="27"/>
        <v>0</v>
      </c>
      <c r="I97" s="4">
        <f t="shared" si="27"/>
        <v>0</v>
      </c>
      <c r="J97" s="4">
        <f t="shared" si="27"/>
        <v>0</v>
      </c>
      <c r="K97" s="4">
        <f t="shared" si="27"/>
        <v>0</v>
      </c>
      <c r="L97" s="4">
        <f t="shared" si="27"/>
        <v>4.3235270015999996</v>
      </c>
      <c r="M97" s="4">
        <f t="shared" si="27"/>
        <v>4.4935721683200001</v>
      </c>
      <c r="N97" s="4">
        <f t="shared" si="27"/>
        <v>4.61592</v>
      </c>
      <c r="O97" s="4">
        <f t="shared" si="27"/>
        <v>4.6945721683200006</v>
      </c>
      <c r="P97" s="4">
        <f t="shared" si="27"/>
        <v>4.7644853068800002</v>
      </c>
      <c r="Q97" s="4">
        <f t="shared" si="27"/>
        <v>4.8343983168000007</v>
      </c>
      <c r="R97" s="4">
        <f t="shared" ref="R97" si="29">($A97*360*R72)/(60*1000000)</f>
        <v>4.8868330099200001</v>
      </c>
      <c r="S97" s="12">
        <f t="shared" si="28"/>
        <v>4.8868330099200001</v>
      </c>
    </row>
    <row r="98" spans="1:39" x14ac:dyDescent="0.3">
      <c r="A98" s="3">
        <f>'CSP5'!$A$187</f>
        <v>3300</v>
      </c>
      <c r="B98" s="12">
        <f t="shared" si="26"/>
        <v>0</v>
      </c>
      <c r="C98" s="4">
        <f t="shared" ref="C98:R99" si="30">($A98*360*C73)/(60*1000000)</f>
        <v>0</v>
      </c>
      <c r="D98" s="4">
        <f t="shared" si="30"/>
        <v>0</v>
      </c>
      <c r="E98" s="4">
        <f t="shared" si="30"/>
        <v>0</v>
      </c>
      <c r="F98" s="4">
        <f t="shared" si="30"/>
        <v>0</v>
      </c>
      <c r="G98" s="4">
        <f t="shared" si="30"/>
        <v>0</v>
      </c>
      <c r="H98" s="4">
        <f t="shared" si="30"/>
        <v>0</v>
      </c>
      <c r="I98" s="4">
        <f t="shared" si="30"/>
        <v>0</v>
      </c>
      <c r="J98" s="4">
        <f t="shared" si="30"/>
        <v>0</v>
      </c>
      <c r="K98" s="4">
        <f t="shared" si="30"/>
        <v>0</v>
      </c>
      <c r="L98" s="4">
        <f t="shared" si="30"/>
        <v>4.5110443970714016</v>
      </c>
      <c r="M98" s="4">
        <f t="shared" si="30"/>
        <v>4.6700166970039607</v>
      </c>
      <c r="N98" s="4">
        <f t="shared" si="30"/>
        <v>0</v>
      </c>
      <c r="O98" s="4">
        <f t="shared" si="30"/>
        <v>0</v>
      </c>
      <c r="P98" s="4">
        <f t="shared" si="30"/>
        <v>0</v>
      </c>
      <c r="Q98" s="4">
        <f t="shared" si="30"/>
        <v>0</v>
      </c>
      <c r="R98" s="4">
        <f t="shared" si="30"/>
        <v>0</v>
      </c>
      <c r="S98" s="12">
        <f t="shared" si="28"/>
        <v>0</v>
      </c>
    </row>
    <row r="99" spans="1:39" x14ac:dyDescent="0.3">
      <c r="A99" s="3">
        <f>'CSP5'!$A$188</f>
        <v>3500</v>
      </c>
      <c r="B99" s="12">
        <f t="shared" si="26"/>
        <v>0</v>
      </c>
      <c r="C99" s="4">
        <f t="shared" si="30"/>
        <v>0</v>
      </c>
      <c r="D99" s="4">
        <f t="shared" si="30"/>
        <v>0</v>
      </c>
      <c r="E99" s="4">
        <f t="shared" si="30"/>
        <v>0</v>
      </c>
      <c r="F99" s="4">
        <f t="shared" si="30"/>
        <v>0</v>
      </c>
      <c r="G99" s="4">
        <f t="shared" si="30"/>
        <v>0</v>
      </c>
      <c r="H99" s="4">
        <f t="shared" si="30"/>
        <v>0</v>
      </c>
      <c r="I99" s="4">
        <f t="shared" si="30"/>
        <v>0</v>
      </c>
      <c r="J99" s="4">
        <f t="shared" si="30"/>
        <v>0</v>
      </c>
      <c r="K99" s="4">
        <f t="shared" si="30"/>
        <v>0</v>
      </c>
      <c r="L99" s="4">
        <f t="shared" si="30"/>
        <v>0</v>
      </c>
      <c r="M99" s="4">
        <f t="shared" si="30"/>
        <v>0</v>
      </c>
      <c r="N99" s="4">
        <f t="shared" si="30"/>
        <v>0</v>
      </c>
      <c r="O99" s="4">
        <f t="shared" si="30"/>
        <v>0</v>
      </c>
      <c r="P99" s="4">
        <f t="shared" si="30"/>
        <v>0</v>
      </c>
      <c r="Q99" s="4">
        <f t="shared" si="30"/>
        <v>0</v>
      </c>
      <c r="R99" s="4">
        <f t="shared" si="30"/>
        <v>0</v>
      </c>
      <c r="S99" s="12">
        <f t="shared" si="28"/>
        <v>0</v>
      </c>
    </row>
    <row r="100" spans="1:39" x14ac:dyDescent="0.3">
      <c r="A100" s="9">
        <f>'CSP5'!$A$189</f>
        <v>3501</v>
      </c>
      <c r="B100" s="12">
        <f>B99</f>
        <v>0</v>
      </c>
      <c r="C100" s="12">
        <f t="shared" ref="C100:S100" si="31">C99</f>
        <v>0</v>
      </c>
      <c r="D100" s="12">
        <f t="shared" si="31"/>
        <v>0</v>
      </c>
      <c r="E100" s="12">
        <f t="shared" si="31"/>
        <v>0</v>
      </c>
      <c r="F100" s="12">
        <f t="shared" si="31"/>
        <v>0</v>
      </c>
      <c r="G100" s="12">
        <f t="shared" si="31"/>
        <v>0</v>
      </c>
      <c r="H100" s="12">
        <f t="shared" si="31"/>
        <v>0</v>
      </c>
      <c r="I100" s="12">
        <f t="shared" si="31"/>
        <v>0</v>
      </c>
      <c r="J100" s="12">
        <f t="shared" si="31"/>
        <v>0</v>
      </c>
      <c r="K100" s="12">
        <f t="shared" si="31"/>
        <v>0</v>
      </c>
      <c r="L100" s="12">
        <f t="shared" si="31"/>
        <v>0</v>
      </c>
      <c r="M100" s="12">
        <f t="shared" si="31"/>
        <v>0</v>
      </c>
      <c r="N100" s="12">
        <f t="shared" si="31"/>
        <v>0</v>
      </c>
      <c r="O100" s="12">
        <f t="shared" si="31"/>
        <v>0</v>
      </c>
      <c r="P100" s="12">
        <f t="shared" si="31"/>
        <v>0</v>
      </c>
      <c r="Q100" s="12">
        <f t="shared" si="31"/>
        <v>0</v>
      </c>
      <c r="R100" s="12">
        <f t="shared" si="31"/>
        <v>0</v>
      </c>
      <c r="S100" s="12">
        <f t="shared" si="31"/>
        <v>0</v>
      </c>
    </row>
    <row r="102" spans="1:39" x14ac:dyDescent="0.3">
      <c r="A102" s="13"/>
      <c r="B102" s="35" t="s">
        <v>1154</v>
      </c>
      <c r="C102" s="35"/>
      <c r="D102" s="35"/>
      <c r="E102" s="35"/>
      <c r="F102" s="35"/>
      <c r="G102" s="35"/>
      <c r="H102" s="35"/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U102" s="13"/>
      <c r="V102" s="35" t="s">
        <v>1188</v>
      </c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</row>
    <row r="103" spans="1:39" x14ac:dyDescent="0.3">
      <c r="A103" s="3"/>
      <c r="B103" s="3" t="str">
        <f>'CSP5'!$B$167</f>
        <v>mm3</v>
      </c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U103" s="3"/>
      <c r="V103" s="3" t="str">
        <f>'CSP5'!$B$167</f>
        <v>mm3</v>
      </c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</row>
    <row r="104" spans="1:39" x14ac:dyDescent="0.3">
      <c r="A104" s="3" t="str">
        <f>'CSP5'!$A$168</f>
        <v>RPM</v>
      </c>
      <c r="B104" s="9">
        <f>'CSP5'!$B$168</f>
        <v>-1</v>
      </c>
      <c r="C104" s="3">
        <f>'CSP5'!$C$168</f>
        <v>0</v>
      </c>
      <c r="D104" s="3">
        <f>'CSP5'!$D$168</f>
        <v>10</v>
      </c>
      <c r="E104" s="3">
        <f>'CSP5'!$E$168</f>
        <v>20</v>
      </c>
      <c r="F104" s="3">
        <f>'CSP5'!$F$168</f>
        <v>30</v>
      </c>
      <c r="G104" s="3">
        <f>'CSP5'!$G$168</f>
        <v>45</v>
      </c>
      <c r="H104" s="3">
        <f>'CSP5'!$H$168</f>
        <v>55</v>
      </c>
      <c r="I104" s="3">
        <f>'CSP5'!$I$168</f>
        <v>65</v>
      </c>
      <c r="J104" s="3">
        <f>'CSP5'!$J$168</f>
        <v>75</v>
      </c>
      <c r="K104" s="3">
        <f>'CSP5'!$K$168</f>
        <v>85</v>
      </c>
      <c r="L104" s="3">
        <f>'CSP5'!$L$168</f>
        <v>95</v>
      </c>
      <c r="M104" s="3">
        <f>'CSP5'!$M$168</f>
        <v>110</v>
      </c>
      <c r="N104" s="3">
        <f>'CSP5'!$N$168</f>
        <v>120</v>
      </c>
      <c r="O104" s="3">
        <f>'CSP5'!$O$168</f>
        <v>125</v>
      </c>
      <c r="P104" s="3">
        <f>'CSP5'!$P$168</f>
        <v>130</v>
      </c>
      <c r="Q104" s="3">
        <f>'CSP5'!$Q$168</f>
        <v>135</v>
      </c>
      <c r="R104" s="3">
        <f>'CSP5'!$R$168</f>
        <v>140</v>
      </c>
      <c r="S104" s="9">
        <f>'CSP5'!$S$168</f>
        <v>141</v>
      </c>
      <c r="U104" s="3" t="str">
        <f>'CSP5'!$A$168</f>
        <v>RPM</v>
      </c>
      <c r="V104" s="9">
        <f>'CSP5'!$B$168</f>
        <v>-1</v>
      </c>
      <c r="W104" s="3">
        <f>'CSP5'!$C$168</f>
        <v>0</v>
      </c>
      <c r="X104" s="3">
        <f>'CSP5'!$D$168</f>
        <v>10</v>
      </c>
      <c r="Y104" s="3">
        <f>'CSP5'!$E$168</f>
        <v>20</v>
      </c>
      <c r="Z104" s="3">
        <f>'CSP5'!$F$168</f>
        <v>30</v>
      </c>
      <c r="AA104" s="3">
        <f>'CSP5'!$G$168</f>
        <v>45</v>
      </c>
      <c r="AB104" s="3">
        <f>'CSP5'!$H$168</f>
        <v>55</v>
      </c>
      <c r="AC104" s="3">
        <f>'CSP5'!$I$168</f>
        <v>65</v>
      </c>
      <c r="AD104" s="3">
        <f>'CSP5'!$J$168</f>
        <v>75</v>
      </c>
      <c r="AE104" s="3">
        <f>'CSP5'!$K$168</f>
        <v>85</v>
      </c>
      <c r="AF104" s="3">
        <f>'CSP5'!$L$168</f>
        <v>95</v>
      </c>
      <c r="AG104" s="3">
        <f>'CSP5'!$M$168</f>
        <v>110</v>
      </c>
      <c r="AH104" s="3">
        <f>'CSP5'!$N$168</f>
        <v>120</v>
      </c>
      <c r="AI104" s="3">
        <f>'CSP5'!$O$168</f>
        <v>125</v>
      </c>
      <c r="AJ104" s="3">
        <f>'CSP5'!$P$168</f>
        <v>130</v>
      </c>
      <c r="AK104" s="3">
        <f>'CSP5'!$Q$168</f>
        <v>135</v>
      </c>
      <c r="AL104" s="3">
        <f>'CSP5'!$R$168</f>
        <v>140</v>
      </c>
      <c r="AM104" s="9">
        <f>'CSP5'!$S$168</f>
        <v>141</v>
      </c>
    </row>
    <row r="105" spans="1:39" x14ac:dyDescent="0.3">
      <c r="A105" s="9">
        <f>'CSP5'!$A$169</f>
        <v>619</v>
      </c>
      <c r="B105" s="12">
        <f>B106</f>
        <v>0</v>
      </c>
      <c r="C105" s="12">
        <f t="shared" ref="C105:S105" si="32">C106</f>
        <v>0</v>
      </c>
      <c r="D105" s="12">
        <f t="shared" si="32"/>
        <v>0</v>
      </c>
      <c r="E105" s="12">
        <f t="shared" si="32"/>
        <v>0</v>
      </c>
      <c r="F105" s="12">
        <f t="shared" si="32"/>
        <v>0</v>
      </c>
      <c r="G105" s="12">
        <f t="shared" si="32"/>
        <v>0</v>
      </c>
      <c r="H105" s="12">
        <f t="shared" si="32"/>
        <v>0</v>
      </c>
      <c r="I105" s="12">
        <f t="shared" si="32"/>
        <v>0</v>
      </c>
      <c r="J105" s="12">
        <f t="shared" si="32"/>
        <v>0</v>
      </c>
      <c r="K105" s="12">
        <f t="shared" si="32"/>
        <v>0</v>
      </c>
      <c r="L105" s="12">
        <f t="shared" si="32"/>
        <v>0</v>
      </c>
      <c r="M105" s="12">
        <f t="shared" si="32"/>
        <v>0</v>
      </c>
      <c r="N105" s="12">
        <f t="shared" si="32"/>
        <v>0</v>
      </c>
      <c r="O105" s="12">
        <f t="shared" si="32"/>
        <v>0</v>
      </c>
      <c r="P105" s="12">
        <f t="shared" si="32"/>
        <v>0</v>
      </c>
      <c r="Q105" s="12">
        <f t="shared" si="32"/>
        <v>0</v>
      </c>
      <c r="R105" s="12">
        <f t="shared" si="32"/>
        <v>0</v>
      </c>
      <c r="S105" s="12">
        <f t="shared" si="32"/>
        <v>0</v>
      </c>
      <c r="U105" s="9">
        <f>'CSP5'!$A$169</f>
        <v>619</v>
      </c>
      <c r="V105" s="12">
        <f>V106</f>
        <v>9.9609378890991405</v>
      </c>
      <c r="W105" s="12">
        <f t="shared" ref="W105:AM105" si="33">W106</f>
        <v>9.9609378890991405</v>
      </c>
      <c r="X105" s="12">
        <f t="shared" si="33"/>
        <v>9.9609378890991422</v>
      </c>
      <c r="Y105" s="12">
        <f t="shared" si="33"/>
        <v>9.9609378890991405</v>
      </c>
      <c r="Z105" s="12">
        <f t="shared" si="33"/>
        <v>9.9609378890991422</v>
      </c>
      <c r="AA105" s="12">
        <f t="shared" si="33"/>
        <v>4.987245092773426</v>
      </c>
      <c r="AB105" s="12">
        <f t="shared" si="33"/>
        <v>0</v>
      </c>
      <c r="AC105" s="12">
        <f t="shared" si="33"/>
        <v>0</v>
      </c>
      <c r="AD105" s="12">
        <f t="shared" si="33"/>
        <v>0</v>
      </c>
      <c r="AE105" s="12">
        <f t="shared" si="33"/>
        <v>0</v>
      </c>
      <c r="AF105" s="12">
        <f t="shared" si="33"/>
        <v>0</v>
      </c>
      <c r="AG105" s="12">
        <f t="shared" si="33"/>
        <v>0</v>
      </c>
      <c r="AH105" s="12">
        <f t="shared" si="33"/>
        <v>0</v>
      </c>
      <c r="AI105" s="12">
        <f t="shared" si="33"/>
        <v>0</v>
      </c>
      <c r="AJ105" s="12">
        <f t="shared" si="33"/>
        <v>0</v>
      </c>
      <c r="AK105" s="12">
        <f t="shared" si="33"/>
        <v>0</v>
      </c>
      <c r="AL105" s="12">
        <f t="shared" si="33"/>
        <v>0</v>
      </c>
      <c r="AM105" s="12">
        <f t="shared" si="33"/>
        <v>0</v>
      </c>
    </row>
    <row r="106" spans="1:39" x14ac:dyDescent="0.3">
      <c r="A106" s="3">
        <f>'CSP5'!$A$170</f>
        <v>620</v>
      </c>
      <c r="B106" s="12">
        <f>C106</f>
        <v>0</v>
      </c>
      <c r="C106" s="4">
        <f>IF(C6&gt;0,'Main Injection'!C106-'CSP5'!C220-W106,0)</f>
        <v>0</v>
      </c>
      <c r="D106" s="4">
        <f>IF(D6&gt;0,'Main Injection'!D106-'CSP5'!D220-X106,0)</f>
        <v>0</v>
      </c>
      <c r="E106" s="4">
        <f>IF(E6&gt;0,'Main Injection'!E106-'CSP5'!E220-Y106,0)</f>
        <v>0</v>
      </c>
      <c r="F106" s="4">
        <f>IF(F6&gt;0,'Main Injection'!F106-'CSP5'!F220-Z106,0)</f>
        <v>0</v>
      </c>
      <c r="G106" s="4">
        <f>IF(G6&gt;0,'Main Injection'!G106-'CSP5'!G220-AA106,0)</f>
        <v>0</v>
      </c>
      <c r="H106" s="4">
        <f>IF(H6&gt;0,'Main Injection'!H106-'CSP5'!H220-AB106,0)</f>
        <v>0</v>
      </c>
      <c r="I106" s="4">
        <f>IF(I6&gt;0,'Main Injection'!I106-'CSP5'!I220-AC106,0)</f>
        <v>0</v>
      </c>
      <c r="J106" s="4">
        <f>IF(J6&gt;0,'Main Injection'!J106-'CSP5'!J220-AD106,0)</f>
        <v>0</v>
      </c>
      <c r="K106" s="4">
        <f>IF(K6&gt;0,'Main Injection'!K106-'CSP5'!K220-AE106,0)</f>
        <v>0</v>
      </c>
      <c r="L106" s="4">
        <f>IF(L6&gt;0,'Main Injection'!L106-'CSP5'!L220-AF106,0)</f>
        <v>0</v>
      </c>
      <c r="M106" s="4">
        <f>IF(M6&gt;0,'Main Injection'!M106-'CSP5'!M220-AG106,0)</f>
        <v>0</v>
      </c>
      <c r="N106" s="4">
        <f>IF(N6&gt;0,'Main Injection'!N106-'CSP5'!N220-AH106,0)</f>
        <v>0</v>
      </c>
      <c r="O106" s="4">
        <f>IF(O6&gt;0,'Main Injection'!O106-'CSP5'!O220-AI106,0)</f>
        <v>0</v>
      </c>
      <c r="P106" s="4">
        <f>IF(P6&gt;0,'Main Injection'!P106-'CSP5'!P220-AJ106,0)</f>
        <v>0</v>
      </c>
      <c r="Q106" s="4">
        <f>IF(Q6&gt;0,'Main Injection'!Q106-'CSP5'!Q220-AK106,0)</f>
        <v>0</v>
      </c>
      <c r="R106" s="4">
        <f>IF(R6&gt;0,'Main Injection'!R106-'CSP5'!R220-AL106,0)</f>
        <v>0</v>
      </c>
      <c r="S106" s="12">
        <f>R106</f>
        <v>0</v>
      </c>
      <c r="U106" s="3">
        <f>'CSP5'!$A$170</f>
        <v>620</v>
      </c>
      <c r="V106" s="12">
        <f>W106</f>
        <v>9.9609378890991405</v>
      </c>
      <c r="W106" s="4">
        <f>_xll.Interp2dTab(-1,0,'HP Tuner only'!$B$149:$P$149,'HP Tuner only'!$A$150:$A$162,'HP Tuner only'!$B$150:$P$162,'Post Injection'!$U106,'Post Injection'!W$104)*_xll.Interp2dTab(-1,0,'HP Tuner only'!$B$166:$K$166,'HP Tuner only'!$A$167:$A$176,'HP Tuner only'!$B$167:$K$176,'Variables &amp; Axis Check'!$B$3,'Variables &amp; Axis Check'!$B$13)</f>
        <v>9.9609378890991405</v>
      </c>
      <c r="X106" s="4">
        <f>_xll.Interp2dTab(-1,0,'HP Tuner only'!$B$149:$P$149,'HP Tuner only'!$A$150:$A$162,'HP Tuner only'!$B$150:$P$162,'Post Injection'!$U106,'Post Injection'!X$104)*_xll.Interp2dTab(-1,0,'HP Tuner only'!$B$166:$K$166,'HP Tuner only'!$A$167:$A$176,'HP Tuner only'!$B$167:$K$176,'Variables &amp; Axis Check'!$B$3,'Variables &amp; Axis Check'!$B$13)</f>
        <v>9.9609378890991422</v>
      </c>
      <c r="Y106" s="4">
        <f>_xll.Interp2dTab(-1,0,'HP Tuner only'!$B$149:$P$149,'HP Tuner only'!$A$150:$A$162,'HP Tuner only'!$B$150:$P$162,'Post Injection'!$U106,'Post Injection'!Y$104)*_xll.Interp2dTab(-1,0,'HP Tuner only'!$B$166:$K$166,'HP Tuner only'!$A$167:$A$176,'HP Tuner only'!$B$167:$K$176,'Variables &amp; Axis Check'!$B$3,'Variables &amp; Axis Check'!$B$13)</f>
        <v>9.9609378890991405</v>
      </c>
      <c r="Z106" s="4">
        <f>_xll.Interp2dTab(-1,0,'HP Tuner only'!$B$149:$P$149,'HP Tuner only'!$A$150:$A$162,'HP Tuner only'!$B$150:$P$162,'Post Injection'!$U106,'Post Injection'!Z$104)*_xll.Interp2dTab(-1,0,'HP Tuner only'!$B$166:$K$166,'HP Tuner only'!$A$167:$A$176,'HP Tuner only'!$B$167:$K$176,'Variables &amp; Axis Check'!$B$3,'Variables &amp; Axis Check'!$B$13)</f>
        <v>9.9609378890991422</v>
      </c>
      <c r="AA106" s="4">
        <f>_xll.Interp2dTab(-1,0,'HP Tuner only'!$B$149:$P$149,'HP Tuner only'!$A$150:$A$162,'HP Tuner only'!$B$150:$P$162,'Post Injection'!$U106,'Post Injection'!AA$104)*_xll.Interp2dTab(-1,0,'HP Tuner only'!$B$166:$K$166,'HP Tuner only'!$A$167:$A$176,'HP Tuner only'!$B$167:$K$176,'Variables &amp; Axis Check'!$B$3,'Variables &amp; Axis Check'!$B$13)</f>
        <v>4.987245092773426</v>
      </c>
      <c r="AB106" s="4">
        <f>_xll.Interp2dTab(-1,0,'HP Tuner only'!$B$149:$P$149,'HP Tuner only'!$A$150:$A$162,'HP Tuner only'!$B$150:$P$162,'Post Injection'!$U106,'Post Injection'!AB$104)*_xll.Interp2dTab(-1,0,'HP Tuner only'!$B$166:$K$166,'HP Tuner only'!$A$167:$A$176,'HP Tuner only'!$B$167:$K$176,'Variables &amp; Axis Check'!$B$3,'Variables &amp; Axis Check'!$B$13)</f>
        <v>0</v>
      </c>
      <c r="AC106" s="4">
        <f>_xll.Interp2dTab(-1,0,'HP Tuner only'!$B$149:$P$149,'HP Tuner only'!$A$150:$A$162,'HP Tuner only'!$B$150:$P$162,'Post Injection'!$U106,'Post Injection'!AC$104)*_xll.Interp2dTab(-1,0,'HP Tuner only'!$B$166:$K$166,'HP Tuner only'!$A$167:$A$176,'HP Tuner only'!$B$167:$K$176,'Variables &amp; Axis Check'!$B$3,'Variables &amp; Axis Check'!$B$13)</f>
        <v>0</v>
      </c>
      <c r="AD106" s="4">
        <f>_xll.Interp2dTab(-1,0,'HP Tuner only'!$B$149:$P$149,'HP Tuner only'!$A$150:$A$162,'HP Tuner only'!$B$150:$P$162,'Post Injection'!$U106,'Post Injection'!AD$104)*_xll.Interp2dTab(-1,0,'HP Tuner only'!$B$166:$K$166,'HP Tuner only'!$A$167:$A$176,'HP Tuner only'!$B$167:$K$176,'Variables &amp; Axis Check'!$B$3,'Variables &amp; Axis Check'!$B$13)</f>
        <v>0</v>
      </c>
      <c r="AE106" s="4">
        <f>_xll.Interp2dTab(-1,0,'HP Tuner only'!$B$149:$P$149,'HP Tuner only'!$A$150:$A$162,'HP Tuner only'!$B$150:$P$162,'Post Injection'!$U106,'Post Injection'!AE$104)*_xll.Interp2dTab(-1,0,'HP Tuner only'!$B$166:$K$166,'HP Tuner only'!$A$167:$A$176,'HP Tuner only'!$B$167:$K$176,'Variables &amp; Axis Check'!$B$3,'Variables &amp; Axis Check'!$B$13)</f>
        <v>0</v>
      </c>
      <c r="AF106" s="4">
        <f>_xll.Interp2dTab(-1,0,'HP Tuner only'!$B$149:$P$149,'HP Tuner only'!$A$150:$A$162,'HP Tuner only'!$B$150:$P$162,'Post Injection'!$U106,'Post Injection'!AF$104)*_xll.Interp2dTab(-1,0,'HP Tuner only'!$B$166:$K$166,'HP Tuner only'!$A$167:$A$176,'HP Tuner only'!$B$167:$K$176,'Variables &amp; Axis Check'!$B$3,'Variables &amp; Axis Check'!$B$13)</f>
        <v>0</v>
      </c>
      <c r="AG106" s="4">
        <f>_xll.Interp2dTab(-1,0,'HP Tuner only'!$B$149:$P$149,'HP Tuner only'!$A$150:$A$162,'HP Tuner only'!$B$150:$P$162,'Post Injection'!$U106,'Post Injection'!AG$104)*_xll.Interp2dTab(-1,0,'HP Tuner only'!$B$166:$K$166,'HP Tuner only'!$A$167:$A$176,'HP Tuner only'!$B$167:$K$176,'Variables &amp; Axis Check'!$B$3,'Variables &amp; Axis Check'!$B$13)</f>
        <v>0</v>
      </c>
      <c r="AH106" s="4">
        <f>_xll.Interp2dTab(-1,0,'HP Tuner only'!$B$149:$P$149,'HP Tuner only'!$A$150:$A$162,'HP Tuner only'!$B$150:$P$162,'Post Injection'!$U106,'Post Injection'!AH$104)*_xll.Interp2dTab(-1,0,'HP Tuner only'!$B$166:$K$166,'HP Tuner only'!$A$167:$A$176,'HP Tuner only'!$B$167:$K$176,'Variables &amp; Axis Check'!$B$3,'Variables &amp; Axis Check'!$B$13)</f>
        <v>0</v>
      </c>
      <c r="AI106" s="4">
        <f>_xll.Interp2dTab(-1,0,'HP Tuner only'!$B$149:$P$149,'HP Tuner only'!$A$150:$A$162,'HP Tuner only'!$B$150:$P$162,'Post Injection'!$U106,'Post Injection'!AI$104)*_xll.Interp2dTab(-1,0,'HP Tuner only'!$B$166:$K$166,'HP Tuner only'!$A$167:$A$176,'HP Tuner only'!$B$167:$K$176,'Variables &amp; Axis Check'!$B$3,'Variables &amp; Axis Check'!$B$13)</f>
        <v>0</v>
      </c>
      <c r="AJ106" s="4">
        <f>_xll.Interp2dTab(-1,0,'HP Tuner only'!$B$149:$P$149,'HP Tuner only'!$A$150:$A$162,'HP Tuner only'!$B$150:$P$162,'Post Injection'!$U106,'Post Injection'!AJ$104)*_xll.Interp2dTab(-1,0,'HP Tuner only'!$B$166:$K$166,'HP Tuner only'!$A$167:$A$176,'HP Tuner only'!$B$167:$K$176,'Variables &amp; Axis Check'!$B$3,'Variables &amp; Axis Check'!$B$13)</f>
        <v>0</v>
      </c>
      <c r="AK106" s="4">
        <f>_xll.Interp2dTab(-1,0,'HP Tuner only'!$B$149:$P$149,'HP Tuner only'!$A$150:$A$162,'HP Tuner only'!$B$150:$P$162,'Post Injection'!$U106,'Post Injection'!AK$104)*_xll.Interp2dTab(-1,0,'HP Tuner only'!$B$166:$K$166,'HP Tuner only'!$A$167:$A$176,'HP Tuner only'!$B$167:$K$176,'Variables &amp; Axis Check'!$B$3,'Variables &amp; Axis Check'!$B$13)</f>
        <v>0</v>
      </c>
      <c r="AL106" s="4">
        <f>_xll.Interp2dTab(-1,0,'HP Tuner only'!$B$149:$P$149,'HP Tuner only'!$A$150:$A$162,'HP Tuner only'!$B$150:$P$162,'Post Injection'!$U106,'Post Injection'!AL$104)*_xll.Interp2dTab(-1,0,'HP Tuner only'!$B$166:$K$166,'HP Tuner only'!$A$167:$A$176,'HP Tuner only'!$B$167:$K$176,'Variables &amp; Axis Check'!$B$3,'Variables &amp; Axis Check'!$B$13)</f>
        <v>0</v>
      </c>
      <c r="AM106" s="12">
        <f>AL106</f>
        <v>0</v>
      </c>
    </row>
    <row r="107" spans="1:39" x14ac:dyDescent="0.3">
      <c r="A107" s="3">
        <f>'CSP5'!$A$171</f>
        <v>650</v>
      </c>
      <c r="B107" s="12">
        <f t="shared" ref="B107:B124" si="34">C107</f>
        <v>0</v>
      </c>
      <c r="C107" s="4">
        <f>IF(C7&gt;0,'Main Injection'!C107-'CSP5'!C221-W107,0)</f>
        <v>0</v>
      </c>
      <c r="D107" s="4">
        <f>IF(D7&gt;0,'Main Injection'!D107-'CSP5'!D221-X107,0)</f>
        <v>0</v>
      </c>
      <c r="E107" s="4">
        <f>IF(E7&gt;0,'Main Injection'!E107-'CSP5'!E221-Y107,0)</f>
        <v>0</v>
      </c>
      <c r="F107" s="4">
        <f>IF(F7&gt;0,'Main Injection'!F107-'CSP5'!F221-Z107,0)</f>
        <v>0</v>
      </c>
      <c r="G107" s="4">
        <f>IF(G7&gt;0,'Main Injection'!G107-'CSP5'!G221-AA107,0)</f>
        <v>0</v>
      </c>
      <c r="H107" s="4">
        <f>IF(H7&gt;0,'Main Injection'!H107-'CSP5'!H221-AB107,0)</f>
        <v>0</v>
      </c>
      <c r="I107" s="4">
        <f>IF(I7&gt;0,'Main Injection'!I107-'CSP5'!I221-AC107,0)</f>
        <v>0</v>
      </c>
      <c r="J107" s="4">
        <f>IF(J7&gt;0,'Main Injection'!J107-'CSP5'!J221-AD107,0)</f>
        <v>0</v>
      </c>
      <c r="K107" s="4">
        <f>IF(K7&gt;0,'Main Injection'!K107-'CSP5'!K221-AE107,0)</f>
        <v>0</v>
      </c>
      <c r="L107" s="4">
        <f>IF(L7&gt;0,'Main Injection'!L107-'CSP5'!L221-AF107,0)</f>
        <v>0</v>
      </c>
      <c r="M107" s="4">
        <f>IF(M7&gt;0,'Main Injection'!M107-'CSP5'!M221-AG107,0)</f>
        <v>0</v>
      </c>
      <c r="N107" s="4">
        <f>IF(N7&gt;0,'Main Injection'!N107-'CSP5'!N221-AH107,0)</f>
        <v>0</v>
      </c>
      <c r="O107" s="4">
        <f>IF(O7&gt;0,'Main Injection'!O107-'CSP5'!O221-AI107,0)</f>
        <v>0</v>
      </c>
      <c r="P107" s="4">
        <f>IF(P7&gt;0,'Main Injection'!P107-'CSP5'!P221-AJ107,0)</f>
        <v>0</v>
      </c>
      <c r="Q107" s="4">
        <f>IF(Q7&gt;0,'Main Injection'!Q107-'CSP5'!Q221-AK107,0)</f>
        <v>0</v>
      </c>
      <c r="R107" s="4">
        <f>IF(R7&gt;0,'Main Injection'!R107-'CSP5'!R221-AL107,0)</f>
        <v>0</v>
      </c>
      <c r="S107" s="12">
        <f t="shared" ref="S107:S124" si="35">R107</f>
        <v>0</v>
      </c>
      <c r="U107" s="3">
        <f>'CSP5'!$A$171</f>
        <v>650</v>
      </c>
      <c r="V107" s="12">
        <f t="shared" ref="V107:V124" si="36">W107</f>
        <v>9.9609378890991405</v>
      </c>
      <c r="W107" s="4">
        <f>_xll.Interp2dTab(-1,0,'HP Tuner only'!$B$149:$P$149,'HP Tuner only'!$A$150:$A$162,'HP Tuner only'!$B$150:$P$162,'Post Injection'!$U107,'Post Injection'!W$104)*_xll.Interp2dTab(-1,0,'HP Tuner only'!$B$166:$K$166,'HP Tuner only'!$A$167:$A$176,'HP Tuner only'!$B$167:$K$176,'Variables &amp; Axis Check'!$B$3,'Variables &amp; Axis Check'!$B$13)</f>
        <v>9.9609378890991405</v>
      </c>
      <c r="X107" s="4">
        <f>_xll.Interp2dTab(-1,0,'HP Tuner only'!$B$149:$P$149,'HP Tuner only'!$A$150:$A$162,'HP Tuner only'!$B$150:$P$162,'Post Injection'!$U107,'Post Injection'!X$104)*_xll.Interp2dTab(-1,0,'HP Tuner only'!$B$166:$K$166,'HP Tuner only'!$A$167:$A$176,'HP Tuner only'!$B$167:$K$176,'Variables &amp; Axis Check'!$B$3,'Variables &amp; Axis Check'!$B$13)</f>
        <v>9.9609378890991422</v>
      </c>
      <c r="Y107" s="4">
        <f>_xll.Interp2dTab(-1,0,'HP Tuner only'!$B$149:$P$149,'HP Tuner only'!$A$150:$A$162,'HP Tuner only'!$B$150:$P$162,'Post Injection'!$U107,'Post Injection'!Y$104)*_xll.Interp2dTab(-1,0,'HP Tuner only'!$B$166:$K$166,'HP Tuner only'!$A$167:$A$176,'HP Tuner only'!$B$167:$K$176,'Variables &amp; Axis Check'!$B$3,'Variables &amp; Axis Check'!$B$13)</f>
        <v>9.9609378890991422</v>
      </c>
      <c r="Z107" s="4">
        <f>_xll.Interp2dTab(-1,0,'HP Tuner only'!$B$149:$P$149,'HP Tuner only'!$A$150:$A$162,'HP Tuner only'!$B$150:$P$162,'Post Injection'!$U107,'Post Injection'!Z$104)*_xll.Interp2dTab(-1,0,'HP Tuner only'!$B$166:$K$166,'HP Tuner only'!$A$167:$A$176,'HP Tuner only'!$B$167:$K$176,'Variables &amp; Axis Check'!$B$3,'Variables &amp; Axis Check'!$B$13)</f>
        <v>9.9609378890991405</v>
      </c>
      <c r="AA107" s="4">
        <f>_xll.Interp2dTab(-1,0,'HP Tuner only'!$B$149:$P$149,'HP Tuner only'!$A$150:$A$162,'HP Tuner only'!$B$150:$P$162,'Post Injection'!$U107,'Post Injection'!AA$104)*_xll.Interp2dTab(-1,0,'HP Tuner only'!$B$166:$K$166,'HP Tuner only'!$A$167:$A$176,'HP Tuner only'!$B$167:$K$176,'Variables &amp; Axis Check'!$B$3,'Variables &amp; Axis Check'!$B$13)</f>
        <v>4.9872450927734269</v>
      </c>
      <c r="AB107" s="4">
        <f>_xll.Interp2dTab(-1,0,'HP Tuner only'!$B$149:$P$149,'HP Tuner only'!$A$150:$A$162,'HP Tuner only'!$B$150:$P$162,'Post Injection'!$U107,'Post Injection'!AB$104)*_xll.Interp2dTab(-1,0,'HP Tuner only'!$B$166:$K$166,'HP Tuner only'!$A$167:$A$176,'HP Tuner only'!$B$167:$K$176,'Variables &amp; Axis Check'!$B$3,'Variables &amp; Axis Check'!$B$13)</f>
        <v>0</v>
      </c>
      <c r="AC107" s="4">
        <f>_xll.Interp2dTab(-1,0,'HP Tuner only'!$B$149:$P$149,'HP Tuner only'!$A$150:$A$162,'HP Tuner only'!$B$150:$P$162,'Post Injection'!$U107,'Post Injection'!AC$104)*_xll.Interp2dTab(-1,0,'HP Tuner only'!$B$166:$K$166,'HP Tuner only'!$A$167:$A$176,'HP Tuner only'!$B$167:$K$176,'Variables &amp; Axis Check'!$B$3,'Variables &amp; Axis Check'!$B$13)</f>
        <v>0</v>
      </c>
      <c r="AD107" s="4">
        <f>_xll.Interp2dTab(-1,0,'HP Tuner only'!$B$149:$P$149,'HP Tuner only'!$A$150:$A$162,'HP Tuner only'!$B$150:$P$162,'Post Injection'!$U107,'Post Injection'!AD$104)*_xll.Interp2dTab(-1,0,'HP Tuner only'!$B$166:$K$166,'HP Tuner only'!$A$167:$A$176,'HP Tuner only'!$B$167:$K$176,'Variables &amp; Axis Check'!$B$3,'Variables &amp; Axis Check'!$B$13)</f>
        <v>0</v>
      </c>
      <c r="AE107" s="4">
        <f>_xll.Interp2dTab(-1,0,'HP Tuner only'!$B$149:$P$149,'HP Tuner only'!$A$150:$A$162,'HP Tuner only'!$B$150:$P$162,'Post Injection'!$U107,'Post Injection'!AE$104)*_xll.Interp2dTab(-1,0,'HP Tuner only'!$B$166:$K$166,'HP Tuner only'!$A$167:$A$176,'HP Tuner only'!$B$167:$K$176,'Variables &amp; Axis Check'!$B$3,'Variables &amp; Axis Check'!$B$13)</f>
        <v>0</v>
      </c>
      <c r="AF107" s="4">
        <f>_xll.Interp2dTab(-1,0,'HP Tuner only'!$B$149:$P$149,'HP Tuner only'!$A$150:$A$162,'HP Tuner only'!$B$150:$P$162,'Post Injection'!$U107,'Post Injection'!AF$104)*_xll.Interp2dTab(-1,0,'HP Tuner only'!$B$166:$K$166,'HP Tuner only'!$A$167:$A$176,'HP Tuner only'!$B$167:$K$176,'Variables &amp; Axis Check'!$B$3,'Variables &amp; Axis Check'!$B$13)</f>
        <v>0</v>
      </c>
      <c r="AG107" s="4">
        <f>_xll.Interp2dTab(-1,0,'HP Tuner only'!$B$149:$P$149,'HP Tuner only'!$A$150:$A$162,'HP Tuner only'!$B$150:$P$162,'Post Injection'!$U107,'Post Injection'!AG$104)*_xll.Interp2dTab(-1,0,'HP Tuner only'!$B$166:$K$166,'HP Tuner only'!$A$167:$A$176,'HP Tuner only'!$B$167:$K$176,'Variables &amp; Axis Check'!$B$3,'Variables &amp; Axis Check'!$B$13)</f>
        <v>0</v>
      </c>
      <c r="AH107" s="4">
        <f>_xll.Interp2dTab(-1,0,'HP Tuner only'!$B$149:$P$149,'HP Tuner only'!$A$150:$A$162,'HP Tuner only'!$B$150:$P$162,'Post Injection'!$U107,'Post Injection'!AH$104)*_xll.Interp2dTab(-1,0,'HP Tuner only'!$B$166:$K$166,'HP Tuner only'!$A$167:$A$176,'HP Tuner only'!$B$167:$K$176,'Variables &amp; Axis Check'!$B$3,'Variables &amp; Axis Check'!$B$13)</f>
        <v>0</v>
      </c>
      <c r="AI107" s="4">
        <f>_xll.Interp2dTab(-1,0,'HP Tuner only'!$B$149:$P$149,'HP Tuner only'!$A$150:$A$162,'HP Tuner only'!$B$150:$P$162,'Post Injection'!$U107,'Post Injection'!AI$104)*_xll.Interp2dTab(-1,0,'HP Tuner only'!$B$166:$K$166,'HP Tuner only'!$A$167:$A$176,'HP Tuner only'!$B$167:$K$176,'Variables &amp; Axis Check'!$B$3,'Variables &amp; Axis Check'!$B$13)</f>
        <v>0</v>
      </c>
      <c r="AJ107" s="4">
        <f>_xll.Interp2dTab(-1,0,'HP Tuner only'!$B$149:$P$149,'HP Tuner only'!$A$150:$A$162,'HP Tuner only'!$B$150:$P$162,'Post Injection'!$U107,'Post Injection'!AJ$104)*_xll.Interp2dTab(-1,0,'HP Tuner only'!$B$166:$K$166,'HP Tuner only'!$A$167:$A$176,'HP Tuner only'!$B$167:$K$176,'Variables &amp; Axis Check'!$B$3,'Variables &amp; Axis Check'!$B$13)</f>
        <v>0</v>
      </c>
      <c r="AK107" s="4">
        <f>_xll.Interp2dTab(-1,0,'HP Tuner only'!$B$149:$P$149,'HP Tuner only'!$A$150:$A$162,'HP Tuner only'!$B$150:$P$162,'Post Injection'!$U107,'Post Injection'!AK$104)*_xll.Interp2dTab(-1,0,'HP Tuner only'!$B$166:$K$166,'HP Tuner only'!$A$167:$A$176,'HP Tuner only'!$B$167:$K$176,'Variables &amp; Axis Check'!$B$3,'Variables &amp; Axis Check'!$B$13)</f>
        <v>0</v>
      </c>
      <c r="AL107" s="4">
        <f>_xll.Interp2dTab(-1,0,'HP Tuner only'!$B$149:$P$149,'HP Tuner only'!$A$150:$A$162,'HP Tuner only'!$B$150:$P$162,'Post Injection'!$U107,'Post Injection'!AL$104)*_xll.Interp2dTab(-1,0,'HP Tuner only'!$B$166:$K$166,'HP Tuner only'!$A$167:$A$176,'HP Tuner only'!$B$167:$K$176,'Variables &amp; Axis Check'!$B$3,'Variables &amp; Axis Check'!$B$13)</f>
        <v>0</v>
      </c>
      <c r="AM107" s="12">
        <f t="shared" ref="AM107:AM124" si="37">AL107</f>
        <v>0</v>
      </c>
    </row>
    <row r="108" spans="1:39" x14ac:dyDescent="0.3">
      <c r="A108" s="3">
        <f>'CSP5'!$A$172</f>
        <v>800</v>
      </c>
      <c r="B108" s="12">
        <f t="shared" si="34"/>
        <v>0</v>
      </c>
      <c r="C108" s="4">
        <f>IF(C8&gt;0,'Main Injection'!C108-'CSP5'!C222-W108,0)</f>
        <v>0</v>
      </c>
      <c r="D108" s="4">
        <f>IF(D8&gt;0,'Main Injection'!D108-'CSP5'!D222-X108,0)</f>
        <v>0</v>
      </c>
      <c r="E108" s="4">
        <f>IF(E8&gt;0,'Main Injection'!E108-'CSP5'!E222-Y108,0)</f>
        <v>0</v>
      </c>
      <c r="F108" s="4">
        <f>IF(F8&gt;0,'Main Injection'!F108-'CSP5'!F222-Z108,0)</f>
        <v>0</v>
      </c>
      <c r="G108" s="4">
        <f>IF(G8&gt;0,'Main Injection'!G108-'CSP5'!G222-AA108,0)</f>
        <v>0</v>
      </c>
      <c r="H108" s="4">
        <f>IF(H8&gt;0,'Main Injection'!H108-'CSP5'!H222-AB108,0)</f>
        <v>0</v>
      </c>
      <c r="I108" s="4">
        <f>IF(I8&gt;0,'Main Injection'!I108-'CSP5'!I222-AC108,0)</f>
        <v>0</v>
      </c>
      <c r="J108" s="4">
        <f>IF(J8&gt;0,'Main Injection'!J108-'CSP5'!J222-AD108,0)</f>
        <v>0</v>
      </c>
      <c r="K108" s="4">
        <f>IF(K8&gt;0,'Main Injection'!K108-'CSP5'!K222-AE108,0)</f>
        <v>0</v>
      </c>
      <c r="L108" s="4">
        <f>IF(L8&gt;0,'Main Injection'!L108-'CSP5'!L222-AF108,0)</f>
        <v>0</v>
      </c>
      <c r="M108" s="4">
        <f>IF(M8&gt;0,'Main Injection'!M108-'CSP5'!M222-AG108,0)</f>
        <v>0</v>
      </c>
      <c r="N108" s="4">
        <f>IF(N8&gt;0,'Main Injection'!N108-'CSP5'!N222-AH108,0)</f>
        <v>0</v>
      </c>
      <c r="O108" s="4">
        <f>IF(O8&gt;0,'Main Injection'!O108-'CSP5'!O222-AI108,0)</f>
        <v>0</v>
      </c>
      <c r="P108" s="4">
        <f>IF(P8&gt;0,'Main Injection'!P108-'CSP5'!P222-AJ108,0)</f>
        <v>0</v>
      </c>
      <c r="Q108" s="4">
        <f>IF(Q8&gt;0,'Main Injection'!Q108-'CSP5'!Q222-AK108,0)</f>
        <v>0</v>
      </c>
      <c r="R108" s="4">
        <f>IF(R8&gt;0,'Main Injection'!R108-'CSP5'!R222-AL108,0)</f>
        <v>0</v>
      </c>
      <c r="S108" s="12">
        <f t="shared" si="35"/>
        <v>0</v>
      </c>
      <c r="U108" s="3">
        <f>'CSP5'!$A$172</f>
        <v>800</v>
      </c>
      <c r="V108" s="12">
        <f t="shared" si="36"/>
        <v>9.9609378890991405</v>
      </c>
      <c r="W108" s="4">
        <f>_xll.Interp2dTab(-1,0,'HP Tuner only'!$B$149:$P$149,'HP Tuner only'!$A$150:$A$162,'HP Tuner only'!$B$150:$P$162,'Post Injection'!$U108,'Post Injection'!W$104)*_xll.Interp2dTab(-1,0,'HP Tuner only'!$B$166:$K$166,'HP Tuner only'!$A$167:$A$176,'HP Tuner only'!$B$167:$K$176,'Variables &amp; Axis Check'!$B$3,'Variables &amp; Axis Check'!$B$13)</f>
        <v>9.9609378890991405</v>
      </c>
      <c r="X108" s="4">
        <f>_xll.Interp2dTab(-1,0,'HP Tuner only'!$B$149:$P$149,'HP Tuner only'!$A$150:$A$162,'HP Tuner only'!$B$150:$P$162,'Post Injection'!$U108,'Post Injection'!X$104)*_xll.Interp2dTab(-1,0,'HP Tuner only'!$B$166:$K$166,'HP Tuner only'!$A$167:$A$176,'HP Tuner only'!$B$167:$K$176,'Variables &amp; Axis Check'!$B$3,'Variables &amp; Axis Check'!$B$13)</f>
        <v>9.9609378890991405</v>
      </c>
      <c r="Y108" s="4">
        <f>_xll.Interp2dTab(-1,0,'HP Tuner only'!$B$149:$P$149,'HP Tuner only'!$A$150:$A$162,'HP Tuner only'!$B$150:$P$162,'Post Injection'!$U108,'Post Injection'!Y$104)*_xll.Interp2dTab(-1,0,'HP Tuner only'!$B$166:$K$166,'HP Tuner only'!$A$167:$A$176,'HP Tuner only'!$B$167:$K$176,'Variables &amp; Axis Check'!$B$3,'Variables &amp; Axis Check'!$B$13)</f>
        <v>9.9609378890991422</v>
      </c>
      <c r="Z108" s="4">
        <f>_xll.Interp2dTab(-1,0,'HP Tuner only'!$B$149:$P$149,'HP Tuner only'!$A$150:$A$162,'HP Tuner only'!$B$150:$P$162,'Post Injection'!$U108,'Post Injection'!Z$104)*_xll.Interp2dTab(-1,0,'HP Tuner only'!$B$166:$K$166,'HP Tuner only'!$A$167:$A$176,'HP Tuner only'!$B$167:$K$176,'Variables &amp; Axis Check'!$B$3,'Variables &amp; Axis Check'!$B$13)</f>
        <v>9.9609378890991405</v>
      </c>
      <c r="AA108" s="4">
        <f>_xll.Interp2dTab(-1,0,'HP Tuner only'!$B$149:$P$149,'HP Tuner only'!$A$150:$A$162,'HP Tuner only'!$B$150:$P$162,'Post Injection'!$U108,'Post Injection'!AA$104)*_xll.Interp2dTab(-1,0,'HP Tuner only'!$B$166:$K$166,'HP Tuner only'!$A$167:$A$176,'HP Tuner only'!$B$167:$K$176,'Variables &amp; Axis Check'!$B$3,'Variables &amp; Axis Check'!$B$13)</f>
        <v>4.9872450927734269</v>
      </c>
      <c r="AB108" s="4">
        <f>_xll.Interp2dTab(-1,0,'HP Tuner only'!$B$149:$P$149,'HP Tuner only'!$A$150:$A$162,'HP Tuner only'!$B$150:$P$162,'Post Injection'!$U108,'Post Injection'!AB$104)*_xll.Interp2dTab(-1,0,'HP Tuner only'!$B$166:$K$166,'HP Tuner only'!$A$167:$A$176,'HP Tuner only'!$B$167:$K$176,'Variables &amp; Axis Check'!$B$3,'Variables &amp; Axis Check'!$B$13)</f>
        <v>0</v>
      </c>
      <c r="AC108" s="4">
        <f>_xll.Interp2dTab(-1,0,'HP Tuner only'!$B$149:$P$149,'HP Tuner only'!$A$150:$A$162,'HP Tuner only'!$B$150:$P$162,'Post Injection'!$U108,'Post Injection'!AC$104)*_xll.Interp2dTab(-1,0,'HP Tuner only'!$B$166:$K$166,'HP Tuner only'!$A$167:$A$176,'HP Tuner only'!$B$167:$K$176,'Variables &amp; Axis Check'!$B$3,'Variables &amp; Axis Check'!$B$13)</f>
        <v>0</v>
      </c>
      <c r="AD108" s="4">
        <f>_xll.Interp2dTab(-1,0,'HP Tuner only'!$B$149:$P$149,'HP Tuner only'!$A$150:$A$162,'HP Tuner only'!$B$150:$P$162,'Post Injection'!$U108,'Post Injection'!AD$104)*_xll.Interp2dTab(-1,0,'HP Tuner only'!$B$166:$K$166,'HP Tuner only'!$A$167:$A$176,'HP Tuner only'!$B$167:$K$176,'Variables &amp; Axis Check'!$B$3,'Variables &amp; Axis Check'!$B$13)</f>
        <v>0</v>
      </c>
      <c r="AE108" s="4">
        <f>_xll.Interp2dTab(-1,0,'HP Tuner only'!$B$149:$P$149,'HP Tuner only'!$A$150:$A$162,'HP Tuner only'!$B$150:$P$162,'Post Injection'!$U108,'Post Injection'!AE$104)*_xll.Interp2dTab(-1,0,'HP Tuner only'!$B$166:$K$166,'HP Tuner only'!$A$167:$A$176,'HP Tuner only'!$B$167:$K$176,'Variables &amp; Axis Check'!$B$3,'Variables &amp; Axis Check'!$B$13)</f>
        <v>0</v>
      </c>
      <c r="AF108" s="4">
        <f>_xll.Interp2dTab(-1,0,'HP Tuner only'!$B$149:$P$149,'HP Tuner only'!$A$150:$A$162,'HP Tuner only'!$B$150:$P$162,'Post Injection'!$U108,'Post Injection'!AF$104)*_xll.Interp2dTab(-1,0,'HP Tuner only'!$B$166:$K$166,'HP Tuner only'!$A$167:$A$176,'HP Tuner only'!$B$167:$K$176,'Variables &amp; Axis Check'!$B$3,'Variables &amp; Axis Check'!$B$13)</f>
        <v>0</v>
      </c>
      <c r="AG108" s="4">
        <f>_xll.Interp2dTab(-1,0,'HP Tuner only'!$B$149:$P$149,'HP Tuner only'!$A$150:$A$162,'HP Tuner only'!$B$150:$P$162,'Post Injection'!$U108,'Post Injection'!AG$104)*_xll.Interp2dTab(-1,0,'HP Tuner only'!$B$166:$K$166,'HP Tuner only'!$A$167:$A$176,'HP Tuner only'!$B$167:$K$176,'Variables &amp; Axis Check'!$B$3,'Variables &amp; Axis Check'!$B$13)</f>
        <v>0</v>
      </c>
      <c r="AH108" s="4">
        <f>_xll.Interp2dTab(-1,0,'HP Tuner only'!$B$149:$P$149,'HP Tuner only'!$A$150:$A$162,'HP Tuner only'!$B$150:$P$162,'Post Injection'!$U108,'Post Injection'!AH$104)*_xll.Interp2dTab(-1,0,'HP Tuner only'!$B$166:$K$166,'HP Tuner only'!$A$167:$A$176,'HP Tuner only'!$B$167:$K$176,'Variables &amp; Axis Check'!$B$3,'Variables &amp; Axis Check'!$B$13)</f>
        <v>0</v>
      </c>
      <c r="AI108" s="4">
        <f>_xll.Interp2dTab(-1,0,'HP Tuner only'!$B$149:$P$149,'HP Tuner only'!$A$150:$A$162,'HP Tuner only'!$B$150:$P$162,'Post Injection'!$U108,'Post Injection'!AI$104)*_xll.Interp2dTab(-1,0,'HP Tuner only'!$B$166:$K$166,'HP Tuner only'!$A$167:$A$176,'HP Tuner only'!$B$167:$K$176,'Variables &amp; Axis Check'!$B$3,'Variables &amp; Axis Check'!$B$13)</f>
        <v>0</v>
      </c>
      <c r="AJ108" s="4">
        <f>_xll.Interp2dTab(-1,0,'HP Tuner only'!$B$149:$P$149,'HP Tuner only'!$A$150:$A$162,'HP Tuner only'!$B$150:$P$162,'Post Injection'!$U108,'Post Injection'!AJ$104)*_xll.Interp2dTab(-1,0,'HP Tuner only'!$B$166:$K$166,'HP Tuner only'!$A$167:$A$176,'HP Tuner only'!$B$167:$K$176,'Variables &amp; Axis Check'!$B$3,'Variables &amp; Axis Check'!$B$13)</f>
        <v>0</v>
      </c>
      <c r="AK108" s="4">
        <f>_xll.Interp2dTab(-1,0,'HP Tuner only'!$B$149:$P$149,'HP Tuner only'!$A$150:$A$162,'HP Tuner only'!$B$150:$P$162,'Post Injection'!$U108,'Post Injection'!AK$104)*_xll.Interp2dTab(-1,0,'HP Tuner only'!$B$166:$K$166,'HP Tuner only'!$A$167:$A$176,'HP Tuner only'!$B$167:$K$176,'Variables &amp; Axis Check'!$B$3,'Variables &amp; Axis Check'!$B$13)</f>
        <v>0</v>
      </c>
      <c r="AL108" s="4">
        <f>_xll.Interp2dTab(-1,0,'HP Tuner only'!$B$149:$P$149,'HP Tuner only'!$A$150:$A$162,'HP Tuner only'!$B$150:$P$162,'Post Injection'!$U108,'Post Injection'!AL$104)*_xll.Interp2dTab(-1,0,'HP Tuner only'!$B$166:$K$166,'HP Tuner only'!$A$167:$A$176,'HP Tuner only'!$B$167:$K$176,'Variables &amp; Axis Check'!$B$3,'Variables &amp; Axis Check'!$B$13)</f>
        <v>0</v>
      </c>
      <c r="AM108" s="12">
        <f t="shared" si="37"/>
        <v>0</v>
      </c>
    </row>
    <row r="109" spans="1:39" x14ac:dyDescent="0.3">
      <c r="A109" s="3">
        <f>'CSP5'!$A$173</f>
        <v>1000</v>
      </c>
      <c r="B109" s="12">
        <f t="shared" si="34"/>
        <v>0</v>
      </c>
      <c r="C109" s="4">
        <f>IF(C9&gt;0,'Main Injection'!C109-'CSP5'!C223-W109,0)</f>
        <v>0</v>
      </c>
      <c r="D109" s="4">
        <f>IF(D9&gt;0,'Main Injection'!D109-'CSP5'!D223-X109,0)</f>
        <v>-17.307490174123142</v>
      </c>
      <c r="E109" s="4">
        <f>IF(E9&gt;0,'Main Injection'!E109-'CSP5'!E223-Y109,0)</f>
        <v>-18.902587726123144</v>
      </c>
      <c r="F109" s="4">
        <f>IF(F9&gt;0,'Main Injection'!F109-'CSP5'!F223-Z109,0)</f>
        <v>-20.270192294123142</v>
      </c>
      <c r="G109" s="4">
        <f>IF(G9&gt;0,'Main Injection'!G109-'CSP5'!G223-AA109,0)</f>
        <v>-21.749715967429427</v>
      </c>
      <c r="H109" s="4">
        <f>IF(H9&gt;0,'Main Injection'!H109-'CSP5'!H223-AB109,0)</f>
        <v>0</v>
      </c>
      <c r="I109" s="4">
        <f>IF(I9&gt;0,'Main Injection'!I109-'CSP5'!I223-AC109,0)</f>
        <v>0</v>
      </c>
      <c r="J109" s="4">
        <f>IF(J9&gt;0,'Main Injection'!J109-'CSP5'!J223-AD109,0)</f>
        <v>0</v>
      </c>
      <c r="K109" s="4">
        <f>IF(K9&gt;0,'Main Injection'!K109-'CSP5'!K223-AE109,0)</f>
        <v>0</v>
      </c>
      <c r="L109" s="4">
        <f>IF(L9&gt;0,'Main Injection'!L109-'CSP5'!L223-AF109,0)</f>
        <v>0</v>
      </c>
      <c r="M109" s="4">
        <f>IF(M9&gt;0,'Main Injection'!M109-'CSP5'!M223-AG109,0)</f>
        <v>0</v>
      </c>
      <c r="N109" s="4">
        <f>IF(N9&gt;0,'Main Injection'!N109-'CSP5'!N223-AH109,0)</f>
        <v>0</v>
      </c>
      <c r="O109" s="4">
        <f>IF(O9&gt;0,'Main Injection'!O109-'CSP5'!O223-AI109,0)</f>
        <v>0</v>
      </c>
      <c r="P109" s="4">
        <f>IF(P9&gt;0,'Main Injection'!P109-'CSP5'!P223-AJ109,0)</f>
        <v>0</v>
      </c>
      <c r="Q109" s="4">
        <f>IF(Q9&gt;0,'Main Injection'!Q109-'CSP5'!Q223-AK109,0)</f>
        <v>0</v>
      </c>
      <c r="R109" s="4">
        <f>IF(R9&gt;0,'Main Injection'!R109-'CSP5'!R223-AL109,0)</f>
        <v>0</v>
      </c>
      <c r="S109" s="12">
        <f t="shared" si="35"/>
        <v>0</v>
      </c>
      <c r="U109" s="3">
        <f>'CSP5'!$A$173</f>
        <v>1000</v>
      </c>
      <c r="V109" s="12">
        <f t="shared" si="36"/>
        <v>9.9609378890991405</v>
      </c>
      <c r="W109" s="4">
        <f>_xll.Interp2dTab(-1,0,'HP Tuner only'!$B$149:$P$149,'HP Tuner only'!$A$150:$A$162,'HP Tuner only'!$B$150:$P$162,'Post Injection'!$U109,'Post Injection'!W$104)*_xll.Interp2dTab(-1,0,'HP Tuner only'!$B$166:$K$166,'HP Tuner only'!$A$167:$A$176,'HP Tuner only'!$B$167:$K$176,'Variables &amp; Axis Check'!$B$3,'Variables &amp; Axis Check'!$B$13)</f>
        <v>9.9609378890991405</v>
      </c>
      <c r="X109" s="4">
        <f>_xll.Interp2dTab(-1,0,'HP Tuner only'!$B$149:$P$149,'HP Tuner only'!$A$150:$A$162,'HP Tuner only'!$B$150:$P$162,'Post Injection'!$U109,'Post Injection'!X$104)*_xll.Interp2dTab(-1,0,'HP Tuner only'!$B$166:$K$166,'HP Tuner only'!$A$167:$A$176,'HP Tuner only'!$B$167:$K$176,'Variables &amp; Axis Check'!$B$3,'Variables &amp; Axis Check'!$B$13)</f>
        <v>9.9609378890991405</v>
      </c>
      <c r="Y109" s="4">
        <f>_xll.Interp2dTab(-1,0,'HP Tuner only'!$B$149:$P$149,'HP Tuner only'!$A$150:$A$162,'HP Tuner only'!$B$150:$P$162,'Post Injection'!$U109,'Post Injection'!Y$104)*_xll.Interp2dTab(-1,0,'HP Tuner only'!$B$166:$K$166,'HP Tuner only'!$A$167:$A$176,'HP Tuner only'!$B$167:$K$176,'Variables &amp; Axis Check'!$B$3,'Variables &amp; Axis Check'!$B$13)</f>
        <v>9.9609378890991422</v>
      </c>
      <c r="Z109" s="4">
        <f>_xll.Interp2dTab(-1,0,'HP Tuner only'!$B$149:$P$149,'HP Tuner only'!$A$150:$A$162,'HP Tuner only'!$B$150:$P$162,'Post Injection'!$U109,'Post Injection'!Z$104)*_xll.Interp2dTab(-1,0,'HP Tuner only'!$B$166:$K$166,'HP Tuner only'!$A$167:$A$176,'HP Tuner only'!$B$167:$K$176,'Variables &amp; Axis Check'!$B$3,'Variables &amp; Axis Check'!$B$13)</f>
        <v>9.9609378890991405</v>
      </c>
      <c r="AA109" s="4">
        <f>_xll.Interp2dTab(-1,0,'HP Tuner only'!$B$149:$P$149,'HP Tuner only'!$A$150:$A$162,'HP Tuner only'!$B$150:$P$162,'Post Injection'!$U109,'Post Injection'!AA$104)*_xll.Interp2dTab(-1,0,'HP Tuner only'!$B$166:$K$166,'HP Tuner only'!$A$167:$A$176,'HP Tuner only'!$B$167:$K$176,'Variables &amp; Axis Check'!$B$3,'Variables &amp; Axis Check'!$B$13)</f>
        <v>4.9872450927734269</v>
      </c>
      <c r="AB109" s="4">
        <f>_xll.Interp2dTab(-1,0,'HP Tuner only'!$B$149:$P$149,'HP Tuner only'!$A$150:$A$162,'HP Tuner only'!$B$150:$P$162,'Post Injection'!$U109,'Post Injection'!AB$104)*_xll.Interp2dTab(-1,0,'HP Tuner only'!$B$166:$K$166,'HP Tuner only'!$A$167:$A$176,'HP Tuner only'!$B$167:$K$176,'Variables &amp; Axis Check'!$B$3,'Variables &amp; Axis Check'!$B$13)</f>
        <v>0</v>
      </c>
      <c r="AC109" s="4">
        <f>_xll.Interp2dTab(-1,0,'HP Tuner only'!$B$149:$P$149,'HP Tuner only'!$A$150:$A$162,'HP Tuner only'!$B$150:$P$162,'Post Injection'!$U109,'Post Injection'!AC$104)*_xll.Interp2dTab(-1,0,'HP Tuner only'!$B$166:$K$166,'HP Tuner only'!$A$167:$A$176,'HP Tuner only'!$B$167:$K$176,'Variables &amp; Axis Check'!$B$3,'Variables &amp; Axis Check'!$B$13)</f>
        <v>0</v>
      </c>
      <c r="AD109" s="4">
        <f>_xll.Interp2dTab(-1,0,'HP Tuner only'!$B$149:$P$149,'HP Tuner only'!$A$150:$A$162,'HP Tuner only'!$B$150:$P$162,'Post Injection'!$U109,'Post Injection'!AD$104)*_xll.Interp2dTab(-1,0,'HP Tuner only'!$B$166:$K$166,'HP Tuner only'!$A$167:$A$176,'HP Tuner only'!$B$167:$K$176,'Variables &amp; Axis Check'!$B$3,'Variables &amp; Axis Check'!$B$13)</f>
        <v>0</v>
      </c>
      <c r="AE109" s="4">
        <f>_xll.Interp2dTab(-1,0,'HP Tuner only'!$B$149:$P$149,'HP Tuner only'!$A$150:$A$162,'HP Tuner only'!$B$150:$P$162,'Post Injection'!$U109,'Post Injection'!AE$104)*_xll.Interp2dTab(-1,0,'HP Tuner only'!$B$166:$K$166,'HP Tuner only'!$A$167:$A$176,'HP Tuner only'!$B$167:$K$176,'Variables &amp; Axis Check'!$B$3,'Variables &amp; Axis Check'!$B$13)</f>
        <v>0</v>
      </c>
      <c r="AF109" s="4">
        <f>_xll.Interp2dTab(-1,0,'HP Tuner only'!$B$149:$P$149,'HP Tuner only'!$A$150:$A$162,'HP Tuner only'!$B$150:$P$162,'Post Injection'!$U109,'Post Injection'!AF$104)*_xll.Interp2dTab(-1,0,'HP Tuner only'!$B$166:$K$166,'HP Tuner only'!$A$167:$A$176,'HP Tuner only'!$B$167:$K$176,'Variables &amp; Axis Check'!$B$3,'Variables &amp; Axis Check'!$B$13)</f>
        <v>0</v>
      </c>
      <c r="AG109" s="4">
        <f>_xll.Interp2dTab(-1,0,'HP Tuner only'!$B$149:$P$149,'HP Tuner only'!$A$150:$A$162,'HP Tuner only'!$B$150:$P$162,'Post Injection'!$U109,'Post Injection'!AG$104)*_xll.Interp2dTab(-1,0,'HP Tuner only'!$B$166:$K$166,'HP Tuner only'!$A$167:$A$176,'HP Tuner only'!$B$167:$K$176,'Variables &amp; Axis Check'!$B$3,'Variables &amp; Axis Check'!$B$13)</f>
        <v>0</v>
      </c>
      <c r="AH109" s="4">
        <f>_xll.Interp2dTab(-1,0,'HP Tuner only'!$B$149:$P$149,'HP Tuner only'!$A$150:$A$162,'HP Tuner only'!$B$150:$P$162,'Post Injection'!$U109,'Post Injection'!AH$104)*_xll.Interp2dTab(-1,0,'HP Tuner only'!$B$166:$K$166,'HP Tuner only'!$A$167:$A$176,'HP Tuner only'!$B$167:$K$176,'Variables &amp; Axis Check'!$B$3,'Variables &amp; Axis Check'!$B$13)</f>
        <v>0</v>
      </c>
      <c r="AI109" s="4">
        <f>_xll.Interp2dTab(-1,0,'HP Tuner only'!$B$149:$P$149,'HP Tuner only'!$A$150:$A$162,'HP Tuner only'!$B$150:$P$162,'Post Injection'!$U109,'Post Injection'!AI$104)*_xll.Interp2dTab(-1,0,'HP Tuner only'!$B$166:$K$166,'HP Tuner only'!$A$167:$A$176,'HP Tuner only'!$B$167:$K$176,'Variables &amp; Axis Check'!$B$3,'Variables &amp; Axis Check'!$B$13)</f>
        <v>0</v>
      </c>
      <c r="AJ109" s="4">
        <f>_xll.Interp2dTab(-1,0,'HP Tuner only'!$B$149:$P$149,'HP Tuner only'!$A$150:$A$162,'HP Tuner only'!$B$150:$P$162,'Post Injection'!$U109,'Post Injection'!AJ$104)*_xll.Interp2dTab(-1,0,'HP Tuner only'!$B$166:$K$166,'HP Tuner only'!$A$167:$A$176,'HP Tuner only'!$B$167:$K$176,'Variables &amp; Axis Check'!$B$3,'Variables &amp; Axis Check'!$B$13)</f>
        <v>0</v>
      </c>
      <c r="AK109" s="4">
        <f>_xll.Interp2dTab(-1,0,'HP Tuner only'!$B$149:$P$149,'HP Tuner only'!$A$150:$A$162,'HP Tuner only'!$B$150:$P$162,'Post Injection'!$U109,'Post Injection'!AK$104)*_xll.Interp2dTab(-1,0,'HP Tuner only'!$B$166:$K$166,'HP Tuner only'!$A$167:$A$176,'HP Tuner only'!$B$167:$K$176,'Variables &amp; Axis Check'!$B$3,'Variables &amp; Axis Check'!$B$13)</f>
        <v>0</v>
      </c>
      <c r="AL109" s="4">
        <f>_xll.Interp2dTab(-1,0,'HP Tuner only'!$B$149:$P$149,'HP Tuner only'!$A$150:$A$162,'HP Tuner only'!$B$150:$P$162,'Post Injection'!$U109,'Post Injection'!AL$104)*_xll.Interp2dTab(-1,0,'HP Tuner only'!$B$166:$K$166,'HP Tuner only'!$A$167:$A$176,'HP Tuner only'!$B$167:$K$176,'Variables &amp; Axis Check'!$B$3,'Variables &amp; Axis Check'!$B$13)</f>
        <v>0</v>
      </c>
      <c r="AM109" s="12">
        <f t="shared" si="37"/>
        <v>0</v>
      </c>
    </row>
    <row r="110" spans="1:39" x14ac:dyDescent="0.3">
      <c r="A110" s="3">
        <f>'CSP5'!$A$174</f>
        <v>1200</v>
      </c>
      <c r="B110" s="12">
        <f t="shared" si="34"/>
        <v>0</v>
      </c>
      <c r="C110" s="4">
        <f>IF(C10&gt;0,'Main Injection'!C110-'CSP5'!C224-W110,0)</f>
        <v>0</v>
      </c>
      <c r="D110" s="4">
        <f>IF(D10&gt;0,'Main Injection'!D110-'CSP5'!D224-X110,0)</f>
        <v>-16.966074047943003</v>
      </c>
      <c r="E110" s="4">
        <f>IF(E10&gt;0,'Main Injection'!E110-'CSP5'!E224-Y110,0)</f>
        <v>-18.440259489543003</v>
      </c>
      <c r="F110" s="4">
        <f>IF(F10&gt;0,'Main Injection'!F110-'CSP5'!F224-Z110,0)</f>
        <v>-20.971409367943004</v>
      </c>
      <c r="G110" s="4">
        <f>IF(G10&gt;0,'Main Injection'!G110-'CSP5'!G224-AA110,0)</f>
        <v>-23.08616124678413</v>
      </c>
      <c r="H110" s="4">
        <f>IF(H10&gt;0,'Main Injection'!H110-'CSP5'!H224-AB110,0)</f>
        <v>-23.170771043183997</v>
      </c>
      <c r="I110" s="4">
        <f>IF(I10&gt;0,'Main Injection'!I110-'CSP5'!I224-AC110,0)</f>
        <v>0</v>
      </c>
      <c r="J110" s="4">
        <f>IF(J10&gt;0,'Main Injection'!J110-'CSP5'!J224-AD110,0)</f>
        <v>0</v>
      </c>
      <c r="K110" s="4">
        <f>IF(K10&gt;0,'Main Injection'!K110-'CSP5'!K224-AE110,0)</f>
        <v>0</v>
      </c>
      <c r="L110" s="4">
        <f>IF(L10&gt;0,'Main Injection'!L110-'CSP5'!L224-AF110,0)</f>
        <v>0</v>
      </c>
      <c r="M110" s="4">
        <f>IF(M10&gt;0,'Main Injection'!M110-'CSP5'!M224-AG110,0)</f>
        <v>0</v>
      </c>
      <c r="N110" s="4">
        <f>IF(N10&gt;0,'Main Injection'!N110-'CSP5'!N224-AH110,0)</f>
        <v>0</v>
      </c>
      <c r="O110" s="4">
        <f>IF(O10&gt;0,'Main Injection'!O110-'CSP5'!O224-AI110,0)</f>
        <v>0</v>
      </c>
      <c r="P110" s="4">
        <f>IF(P10&gt;0,'Main Injection'!P110-'CSP5'!P224-AJ110,0)</f>
        <v>0</v>
      </c>
      <c r="Q110" s="4">
        <f>IF(Q10&gt;0,'Main Injection'!Q110-'CSP5'!Q224-AK110,0)</f>
        <v>0</v>
      </c>
      <c r="R110" s="4">
        <f>IF(R10&gt;0,'Main Injection'!R110-'CSP5'!R224-AL110,0)</f>
        <v>0</v>
      </c>
      <c r="S110" s="12">
        <f t="shared" si="35"/>
        <v>0</v>
      </c>
      <c r="U110" s="3">
        <f>'CSP5'!$A$174</f>
        <v>1200</v>
      </c>
      <c r="V110" s="12">
        <f t="shared" si="36"/>
        <v>11.953125466918999</v>
      </c>
      <c r="W110" s="4">
        <f>_xll.Interp2dTab(-1,0,'HP Tuner only'!$B$149:$P$149,'HP Tuner only'!$A$150:$A$162,'HP Tuner only'!$B$150:$P$162,'Post Injection'!$U110,'Post Injection'!W$104)*_xll.Interp2dTab(-1,0,'HP Tuner only'!$B$166:$K$166,'HP Tuner only'!$A$167:$A$176,'HP Tuner only'!$B$167:$K$176,'Variables &amp; Axis Check'!$B$3,'Variables &amp; Axis Check'!$B$13)</f>
        <v>11.953125466918999</v>
      </c>
      <c r="X110" s="4">
        <f>_xll.Interp2dTab(-1,0,'HP Tuner only'!$B$149:$P$149,'HP Tuner only'!$A$150:$A$162,'HP Tuner only'!$B$150:$P$162,'Post Injection'!$U110,'Post Injection'!X$104)*_xll.Interp2dTab(-1,0,'HP Tuner only'!$B$166:$K$166,'HP Tuner only'!$A$167:$A$176,'HP Tuner only'!$B$167:$K$176,'Variables &amp; Axis Check'!$B$3,'Variables &amp; Axis Check'!$B$13)</f>
        <v>11.953125466919001</v>
      </c>
      <c r="Y110" s="4">
        <f>_xll.Interp2dTab(-1,0,'HP Tuner only'!$B$149:$P$149,'HP Tuner only'!$A$150:$A$162,'HP Tuner only'!$B$150:$P$162,'Post Injection'!$U110,'Post Injection'!Y$104)*_xll.Interp2dTab(-1,0,'HP Tuner only'!$B$166:$K$166,'HP Tuner only'!$A$167:$A$176,'HP Tuner only'!$B$167:$K$176,'Variables &amp; Axis Check'!$B$3,'Variables &amp; Axis Check'!$B$13)</f>
        <v>11.953125466918999</v>
      </c>
      <c r="Z110" s="4">
        <f>_xll.Interp2dTab(-1,0,'HP Tuner only'!$B$149:$P$149,'HP Tuner only'!$A$150:$A$162,'HP Tuner only'!$B$150:$P$162,'Post Injection'!$U110,'Post Injection'!Z$104)*_xll.Interp2dTab(-1,0,'HP Tuner only'!$B$166:$K$166,'HP Tuner only'!$A$167:$A$176,'HP Tuner only'!$B$167:$K$176,'Variables &amp; Axis Check'!$B$3,'Variables &amp; Axis Check'!$B$13)</f>
        <v>11.953125466918999</v>
      </c>
      <c r="AA110" s="4">
        <f>_xll.Interp2dTab(-1,0,'HP Tuner only'!$B$149:$P$149,'HP Tuner only'!$A$150:$A$162,'HP Tuner only'!$B$150:$P$162,'Post Injection'!$U110,'Post Injection'!AA$104)*_xll.Interp2dTab(-1,0,'HP Tuner only'!$B$166:$K$166,'HP Tuner only'!$A$167:$A$176,'HP Tuner only'!$B$167:$K$176,'Variables &amp; Axis Check'!$B$3,'Variables &amp; Axis Check'!$B$13)</f>
        <v>5.9846941113281273</v>
      </c>
      <c r="AB110" s="4">
        <f>_xll.Interp2dTab(-1,0,'HP Tuner only'!$B$149:$P$149,'HP Tuner only'!$A$150:$A$162,'HP Tuner only'!$B$150:$P$162,'Post Injection'!$U110,'Post Injection'!AB$104)*_xll.Interp2dTab(-1,0,'HP Tuner only'!$B$166:$K$166,'HP Tuner only'!$A$167:$A$176,'HP Tuner only'!$B$167:$K$176,'Variables &amp; Axis Check'!$B$3,'Variables &amp; Axis Check'!$B$13)</f>
        <v>0</v>
      </c>
      <c r="AC110" s="4">
        <f>_xll.Interp2dTab(-1,0,'HP Tuner only'!$B$149:$P$149,'HP Tuner only'!$A$150:$A$162,'HP Tuner only'!$B$150:$P$162,'Post Injection'!$U110,'Post Injection'!AC$104)*_xll.Interp2dTab(-1,0,'HP Tuner only'!$B$166:$K$166,'HP Tuner only'!$A$167:$A$176,'HP Tuner only'!$B$167:$K$176,'Variables &amp; Axis Check'!$B$3,'Variables &amp; Axis Check'!$B$13)</f>
        <v>0</v>
      </c>
      <c r="AD110" s="4">
        <f>_xll.Interp2dTab(-1,0,'HP Tuner only'!$B$149:$P$149,'HP Tuner only'!$A$150:$A$162,'HP Tuner only'!$B$150:$P$162,'Post Injection'!$U110,'Post Injection'!AD$104)*_xll.Interp2dTab(-1,0,'HP Tuner only'!$B$166:$K$166,'HP Tuner only'!$A$167:$A$176,'HP Tuner only'!$B$167:$K$176,'Variables &amp; Axis Check'!$B$3,'Variables &amp; Axis Check'!$B$13)</f>
        <v>0</v>
      </c>
      <c r="AE110" s="4">
        <f>_xll.Interp2dTab(-1,0,'HP Tuner only'!$B$149:$P$149,'HP Tuner only'!$A$150:$A$162,'HP Tuner only'!$B$150:$P$162,'Post Injection'!$U110,'Post Injection'!AE$104)*_xll.Interp2dTab(-1,0,'HP Tuner only'!$B$166:$K$166,'HP Tuner only'!$A$167:$A$176,'HP Tuner only'!$B$167:$K$176,'Variables &amp; Axis Check'!$B$3,'Variables &amp; Axis Check'!$B$13)</f>
        <v>0</v>
      </c>
      <c r="AF110" s="4">
        <f>_xll.Interp2dTab(-1,0,'HP Tuner only'!$B$149:$P$149,'HP Tuner only'!$A$150:$A$162,'HP Tuner only'!$B$150:$P$162,'Post Injection'!$U110,'Post Injection'!AF$104)*_xll.Interp2dTab(-1,0,'HP Tuner only'!$B$166:$K$166,'HP Tuner only'!$A$167:$A$176,'HP Tuner only'!$B$167:$K$176,'Variables &amp; Axis Check'!$B$3,'Variables &amp; Axis Check'!$B$13)</f>
        <v>0</v>
      </c>
      <c r="AG110" s="4">
        <f>_xll.Interp2dTab(-1,0,'HP Tuner only'!$B$149:$P$149,'HP Tuner only'!$A$150:$A$162,'HP Tuner only'!$B$150:$P$162,'Post Injection'!$U110,'Post Injection'!AG$104)*_xll.Interp2dTab(-1,0,'HP Tuner only'!$B$166:$K$166,'HP Tuner only'!$A$167:$A$176,'HP Tuner only'!$B$167:$K$176,'Variables &amp; Axis Check'!$B$3,'Variables &amp; Axis Check'!$B$13)</f>
        <v>0</v>
      </c>
      <c r="AH110" s="4">
        <f>_xll.Interp2dTab(-1,0,'HP Tuner only'!$B$149:$P$149,'HP Tuner only'!$A$150:$A$162,'HP Tuner only'!$B$150:$P$162,'Post Injection'!$U110,'Post Injection'!AH$104)*_xll.Interp2dTab(-1,0,'HP Tuner only'!$B$166:$K$166,'HP Tuner only'!$A$167:$A$176,'HP Tuner only'!$B$167:$K$176,'Variables &amp; Axis Check'!$B$3,'Variables &amp; Axis Check'!$B$13)</f>
        <v>0</v>
      </c>
      <c r="AI110" s="4">
        <f>_xll.Interp2dTab(-1,0,'HP Tuner only'!$B$149:$P$149,'HP Tuner only'!$A$150:$A$162,'HP Tuner only'!$B$150:$P$162,'Post Injection'!$U110,'Post Injection'!AI$104)*_xll.Interp2dTab(-1,0,'HP Tuner only'!$B$166:$K$166,'HP Tuner only'!$A$167:$A$176,'HP Tuner only'!$B$167:$K$176,'Variables &amp; Axis Check'!$B$3,'Variables &amp; Axis Check'!$B$13)</f>
        <v>0</v>
      </c>
      <c r="AJ110" s="4">
        <f>_xll.Interp2dTab(-1,0,'HP Tuner only'!$B$149:$P$149,'HP Tuner only'!$A$150:$A$162,'HP Tuner only'!$B$150:$P$162,'Post Injection'!$U110,'Post Injection'!AJ$104)*_xll.Interp2dTab(-1,0,'HP Tuner only'!$B$166:$K$166,'HP Tuner only'!$A$167:$A$176,'HP Tuner only'!$B$167:$K$176,'Variables &amp; Axis Check'!$B$3,'Variables &amp; Axis Check'!$B$13)</f>
        <v>0</v>
      </c>
      <c r="AK110" s="4">
        <f>_xll.Interp2dTab(-1,0,'HP Tuner only'!$B$149:$P$149,'HP Tuner only'!$A$150:$A$162,'HP Tuner only'!$B$150:$P$162,'Post Injection'!$U110,'Post Injection'!AK$104)*_xll.Interp2dTab(-1,0,'HP Tuner only'!$B$166:$K$166,'HP Tuner only'!$A$167:$A$176,'HP Tuner only'!$B$167:$K$176,'Variables &amp; Axis Check'!$B$3,'Variables &amp; Axis Check'!$B$13)</f>
        <v>0</v>
      </c>
      <c r="AL110" s="4">
        <f>_xll.Interp2dTab(-1,0,'HP Tuner only'!$B$149:$P$149,'HP Tuner only'!$A$150:$A$162,'HP Tuner only'!$B$150:$P$162,'Post Injection'!$U110,'Post Injection'!AL$104)*_xll.Interp2dTab(-1,0,'HP Tuner only'!$B$166:$K$166,'HP Tuner only'!$A$167:$A$176,'HP Tuner only'!$B$167:$K$176,'Variables &amp; Axis Check'!$B$3,'Variables &amp; Axis Check'!$B$13)</f>
        <v>0</v>
      </c>
      <c r="AM110" s="12">
        <f t="shared" si="37"/>
        <v>0</v>
      </c>
    </row>
    <row r="111" spans="1:39" x14ac:dyDescent="0.3">
      <c r="A111" s="3">
        <f>'CSP5'!$A$175</f>
        <v>1400</v>
      </c>
      <c r="B111" s="12">
        <f t="shared" si="34"/>
        <v>0</v>
      </c>
      <c r="C111" s="4">
        <f>IF(C11&gt;0,'Main Injection'!C111-'CSP5'!C225-W111,0)</f>
        <v>0</v>
      </c>
      <c r="D111" s="4">
        <f>IF(D11&gt;0,'Main Injection'!D111-'CSP5'!D225-X111,0)</f>
        <v>-19.869453633762802</v>
      </c>
      <c r="E111" s="4">
        <f>IF(E11&gt;0,'Main Injection'!E111-'CSP5'!E225-Y111,0)</f>
        <v>-21.087230505762804</v>
      </c>
      <c r="F111" s="4">
        <f>IF(F11&gt;0,'Main Injection'!F111-'CSP5'!F225-Z111,0)</f>
        <v>-21.942224385762799</v>
      </c>
      <c r="G111" s="4">
        <f>IF(G11&gt;0,'Main Injection'!G111-'CSP5'!G225-AA111,0)</f>
        <v>-20.895928046906796</v>
      </c>
      <c r="H111" s="4">
        <f>IF(H11&gt;0,'Main Injection'!H111-'CSP5'!H225-AB111,0)</f>
        <v>-20.949479930506669</v>
      </c>
      <c r="I111" s="4">
        <f>IF(I11&gt;0,'Main Injection'!I111-'CSP5'!I225-AC111,0)</f>
        <v>-26.897187844000001</v>
      </c>
      <c r="J111" s="4">
        <f>IF(J11&gt;0,'Main Injection'!J111-'CSP5'!J225-AD111,0)</f>
        <v>0</v>
      </c>
      <c r="K111" s="4">
        <f>IF(K11&gt;0,'Main Injection'!K111-'CSP5'!K225-AE111,0)</f>
        <v>0</v>
      </c>
      <c r="L111" s="4">
        <f>IF(L11&gt;0,'Main Injection'!L111-'CSP5'!L225-AF111,0)</f>
        <v>0</v>
      </c>
      <c r="M111" s="4">
        <f>IF(M11&gt;0,'Main Injection'!M111-'CSP5'!M225-AG111,0)</f>
        <v>0</v>
      </c>
      <c r="N111" s="4">
        <f>IF(N11&gt;0,'Main Injection'!N111-'CSP5'!N225-AH111,0)</f>
        <v>0</v>
      </c>
      <c r="O111" s="4">
        <f>IF(O11&gt;0,'Main Injection'!O111-'CSP5'!O225-AI111,0)</f>
        <v>0</v>
      </c>
      <c r="P111" s="4">
        <f>IF(P11&gt;0,'Main Injection'!P111-'CSP5'!P225-AJ111,0)</f>
        <v>0</v>
      </c>
      <c r="Q111" s="4">
        <f>IF(Q11&gt;0,'Main Injection'!Q111-'CSP5'!Q225-AK111,0)</f>
        <v>0</v>
      </c>
      <c r="R111" s="4">
        <f>IF(R11&gt;0,'Main Injection'!R111-'CSP5'!R225-AL111,0)</f>
        <v>0</v>
      </c>
      <c r="S111" s="12">
        <f t="shared" si="35"/>
        <v>0</v>
      </c>
      <c r="U111" s="3">
        <f>'CSP5'!$A$175</f>
        <v>1400</v>
      </c>
      <c r="V111" s="12">
        <f t="shared" si="36"/>
        <v>13.9453130447388</v>
      </c>
      <c r="W111" s="4">
        <f>_xll.Interp2dTab(-1,0,'HP Tuner only'!$B$149:$P$149,'HP Tuner only'!$A$150:$A$162,'HP Tuner only'!$B$150:$P$162,'Post Injection'!$U111,'Post Injection'!W$104)*_xll.Interp2dTab(-1,0,'HP Tuner only'!$B$166:$K$166,'HP Tuner only'!$A$167:$A$176,'HP Tuner only'!$B$167:$K$176,'Variables &amp; Axis Check'!$B$3,'Variables &amp; Axis Check'!$B$13)</f>
        <v>13.9453130447388</v>
      </c>
      <c r="X111" s="4">
        <f>_xll.Interp2dTab(-1,0,'HP Tuner only'!$B$149:$P$149,'HP Tuner only'!$A$150:$A$162,'HP Tuner only'!$B$150:$P$162,'Post Injection'!$U111,'Post Injection'!X$104)*_xll.Interp2dTab(-1,0,'HP Tuner only'!$B$166:$K$166,'HP Tuner only'!$A$167:$A$176,'HP Tuner only'!$B$167:$K$176,'Variables &amp; Axis Check'!$B$3,'Variables &amp; Axis Check'!$B$13)</f>
        <v>13.9453130447388</v>
      </c>
      <c r="Y111" s="4">
        <f>_xll.Interp2dTab(-1,0,'HP Tuner only'!$B$149:$P$149,'HP Tuner only'!$A$150:$A$162,'HP Tuner only'!$B$150:$P$162,'Post Injection'!$U111,'Post Injection'!Y$104)*_xll.Interp2dTab(-1,0,'HP Tuner only'!$B$166:$K$166,'HP Tuner only'!$A$167:$A$176,'HP Tuner only'!$B$167:$K$176,'Variables &amp; Axis Check'!$B$3,'Variables &amp; Axis Check'!$B$13)</f>
        <v>13.945313044738802</v>
      </c>
      <c r="Z111" s="4">
        <f>_xll.Interp2dTab(-1,0,'HP Tuner only'!$B$149:$P$149,'HP Tuner only'!$A$150:$A$162,'HP Tuner only'!$B$150:$P$162,'Post Injection'!$U111,'Post Injection'!Z$104)*_xll.Interp2dTab(-1,0,'HP Tuner only'!$B$166:$K$166,'HP Tuner only'!$A$167:$A$176,'HP Tuner only'!$B$167:$K$176,'Variables &amp; Axis Check'!$B$3,'Variables &amp; Axis Check'!$B$13)</f>
        <v>13.9453130447388</v>
      </c>
      <c r="AA111" s="4">
        <f>_xll.Interp2dTab(-1,0,'HP Tuner only'!$B$149:$P$149,'HP Tuner only'!$A$150:$A$162,'HP Tuner only'!$B$150:$P$162,'Post Injection'!$U111,'Post Injection'!AA$104)*_xll.Interp2dTab(-1,0,'HP Tuner only'!$B$166:$K$166,'HP Tuner only'!$A$167:$A$176,'HP Tuner only'!$B$167:$K$176,'Variables &amp; Axis Check'!$B$3,'Variables &amp; Axis Check'!$B$13)</f>
        <v>6.9821431298827985</v>
      </c>
      <c r="AB111" s="4">
        <f>_xll.Interp2dTab(-1,0,'HP Tuner only'!$B$149:$P$149,'HP Tuner only'!$A$150:$A$162,'HP Tuner only'!$B$150:$P$162,'Post Injection'!$U111,'Post Injection'!AB$104)*_xll.Interp2dTab(-1,0,'HP Tuner only'!$B$166:$K$166,'HP Tuner only'!$A$167:$A$176,'HP Tuner only'!$B$167:$K$176,'Variables &amp; Axis Check'!$B$3,'Variables &amp; Axis Check'!$B$13)</f>
        <v>0</v>
      </c>
      <c r="AC111" s="4">
        <f>_xll.Interp2dTab(-1,0,'HP Tuner only'!$B$149:$P$149,'HP Tuner only'!$A$150:$A$162,'HP Tuner only'!$B$150:$P$162,'Post Injection'!$U111,'Post Injection'!AC$104)*_xll.Interp2dTab(-1,0,'HP Tuner only'!$B$166:$K$166,'HP Tuner only'!$A$167:$A$176,'HP Tuner only'!$B$167:$K$176,'Variables &amp; Axis Check'!$B$3,'Variables &amp; Axis Check'!$B$13)</f>
        <v>0</v>
      </c>
      <c r="AD111" s="4">
        <f>_xll.Interp2dTab(-1,0,'HP Tuner only'!$B$149:$P$149,'HP Tuner only'!$A$150:$A$162,'HP Tuner only'!$B$150:$P$162,'Post Injection'!$U111,'Post Injection'!AD$104)*_xll.Interp2dTab(-1,0,'HP Tuner only'!$B$166:$K$166,'HP Tuner only'!$A$167:$A$176,'HP Tuner only'!$B$167:$K$176,'Variables &amp; Axis Check'!$B$3,'Variables &amp; Axis Check'!$B$13)</f>
        <v>0</v>
      </c>
      <c r="AE111" s="4">
        <f>_xll.Interp2dTab(-1,0,'HP Tuner only'!$B$149:$P$149,'HP Tuner only'!$A$150:$A$162,'HP Tuner only'!$B$150:$P$162,'Post Injection'!$U111,'Post Injection'!AE$104)*_xll.Interp2dTab(-1,0,'HP Tuner only'!$B$166:$K$166,'HP Tuner only'!$A$167:$A$176,'HP Tuner only'!$B$167:$K$176,'Variables &amp; Axis Check'!$B$3,'Variables &amp; Axis Check'!$B$13)</f>
        <v>0</v>
      </c>
      <c r="AF111" s="4">
        <f>_xll.Interp2dTab(-1,0,'HP Tuner only'!$B$149:$P$149,'HP Tuner only'!$A$150:$A$162,'HP Tuner only'!$B$150:$P$162,'Post Injection'!$U111,'Post Injection'!AF$104)*_xll.Interp2dTab(-1,0,'HP Tuner only'!$B$166:$K$166,'HP Tuner only'!$A$167:$A$176,'HP Tuner only'!$B$167:$K$176,'Variables &amp; Axis Check'!$B$3,'Variables &amp; Axis Check'!$B$13)</f>
        <v>0</v>
      </c>
      <c r="AG111" s="4">
        <f>_xll.Interp2dTab(-1,0,'HP Tuner only'!$B$149:$P$149,'HP Tuner only'!$A$150:$A$162,'HP Tuner only'!$B$150:$P$162,'Post Injection'!$U111,'Post Injection'!AG$104)*_xll.Interp2dTab(-1,0,'HP Tuner only'!$B$166:$K$166,'HP Tuner only'!$A$167:$A$176,'HP Tuner only'!$B$167:$K$176,'Variables &amp; Axis Check'!$B$3,'Variables &amp; Axis Check'!$B$13)</f>
        <v>0</v>
      </c>
      <c r="AH111" s="4">
        <f>_xll.Interp2dTab(-1,0,'HP Tuner only'!$B$149:$P$149,'HP Tuner only'!$A$150:$A$162,'HP Tuner only'!$B$150:$P$162,'Post Injection'!$U111,'Post Injection'!AH$104)*_xll.Interp2dTab(-1,0,'HP Tuner only'!$B$166:$K$166,'HP Tuner only'!$A$167:$A$176,'HP Tuner only'!$B$167:$K$176,'Variables &amp; Axis Check'!$B$3,'Variables &amp; Axis Check'!$B$13)</f>
        <v>0</v>
      </c>
      <c r="AI111" s="4">
        <f>_xll.Interp2dTab(-1,0,'HP Tuner only'!$B$149:$P$149,'HP Tuner only'!$A$150:$A$162,'HP Tuner only'!$B$150:$P$162,'Post Injection'!$U111,'Post Injection'!AI$104)*_xll.Interp2dTab(-1,0,'HP Tuner only'!$B$166:$K$166,'HP Tuner only'!$A$167:$A$176,'HP Tuner only'!$B$167:$K$176,'Variables &amp; Axis Check'!$B$3,'Variables &amp; Axis Check'!$B$13)</f>
        <v>0</v>
      </c>
      <c r="AJ111" s="4">
        <f>_xll.Interp2dTab(-1,0,'HP Tuner only'!$B$149:$P$149,'HP Tuner only'!$A$150:$A$162,'HP Tuner only'!$B$150:$P$162,'Post Injection'!$U111,'Post Injection'!AJ$104)*_xll.Interp2dTab(-1,0,'HP Tuner only'!$B$166:$K$166,'HP Tuner only'!$A$167:$A$176,'HP Tuner only'!$B$167:$K$176,'Variables &amp; Axis Check'!$B$3,'Variables &amp; Axis Check'!$B$13)</f>
        <v>0</v>
      </c>
      <c r="AK111" s="4">
        <f>_xll.Interp2dTab(-1,0,'HP Tuner only'!$B$149:$P$149,'HP Tuner only'!$A$150:$A$162,'HP Tuner only'!$B$150:$P$162,'Post Injection'!$U111,'Post Injection'!AK$104)*_xll.Interp2dTab(-1,0,'HP Tuner only'!$B$166:$K$166,'HP Tuner only'!$A$167:$A$176,'HP Tuner only'!$B$167:$K$176,'Variables &amp; Axis Check'!$B$3,'Variables &amp; Axis Check'!$B$13)</f>
        <v>0</v>
      </c>
      <c r="AL111" s="4">
        <f>_xll.Interp2dTab(-1,0,'HP Tuner only'!$B$149:$P$149,'HP Tuner only'!$A$150:$A$162,'HP Tuner only'!$B$150:$P$162,'Post Injection'!$U111,'Post Injection'!AL$104)*_xll.Interp2dTab(-1,0,'HP Tuner only'!$B$166:$K$166,'HP Tuner only'!$A$167:$A$176,'HP Tuner only'!$B$167:$K$176,'Variables &amp; Axis Check'!$B$3,'Variables &amp; Axis Check'!$B$13)</f>
        <v>0</v>
      </c>
      <c r="AM111" s="12">
        <f t="shared" si="37"/>
        <v>0</v>
      </c>
    </row>
    <row r="112" spans="1:39" x14ac:dyDescent="0.3">
      <c r="A112" s="3">
        <f>'CSP5'!$A$176</f>
        <v>1550</v>
      </c>
      <c r="B112" s="12">
        <f t="shared" si="34"/>
        <v>0</v>
      </c>
      <c r="C112" s="4">
        <f>IF(C12&gt;0,'Main Injection'!C112-'CSP5'!C226-W112,0)</f>
        <v>0</v>
      </c>
      <c r="D112" s="4">
        <f>IF(D12&gt;0,'Main Injection'!D112-'CSP5'!D226-X112,0)</f>
        <v>-21.288373633261827</v>
      </c>
      <c r="E112" s="4">
        <f>IF(E12&gt;0,'Main Injection'!E112-'CSP5'!E226-Y112,0)</f>
        <v>-22.608719880061827</v>
      </c>
      <c r="F112" s="4">
        <f>IF(F12&gt;0,'Main Injection'!F112-'CSP5'!F226-Z112,0)</f>
        <v>-23.463119556061827</v>
      </c>
      <c r="G112" s="4">
        <f>IF(G12&gt;0,'Main Injection'!G112-'CSP5'!G226-AA112,0)</f>
        <v>-23.040344478744675</v>
      </c>
      <c r="H112" s="4">
        <f>IF(H12&gt;0,'Main Injection'!H112-'CSP5'!H226-AB112,0)</f>
        <v>-19.837704749173334</v>
      </c>
      <c r="I112" s="4">
        <f>IF(I12&gt;0,'Main Injection'!I112-'CSP5'!I226-AC112,0)</f>
        <v>-25.9993435604</v>
      </c>
      <c r="J112" s="4">
        <f>IF(J12&gt;0,'Main Injection'!J112-'CSP5'!J226-AD112,0)</f>
        <v>0</v>
      </c>
      <c r="K112" s="4">
        <f>IF(K12&gt;0,'Main Injection'!K112-'CSP5'!K226-AE112,0)</f>
        <v>0</v>
      </c>
      <c r="L112" s="4">
        <f>IF(L12&gt;0,'Main Injection'!L112-'CSP5'!L226-AF112,0)</f>
        <v>0</v>
      </c>
      <c r="M112" s="4">
        <f>IF(M12&gt;0,'Main Injection'!M112-'CSP5'!M226-AG112,0)</f>
        <v>0</v>
      </c>
      <c r="N112" s="4">
        <f>IF(N12&gt;0,'Main Injection'!N112-'CSP5'!N226-AH112,0)</f>
        <v>0</v>
      </c>
      <c r="O112" s="4">
        <f>IF(O12&gt;0,'Main Injection'!O112-'CSP5'!O226-AI112,0)</f>
        <v>0</v>
      </c>
      <c r="P112" s="4">
        <f>IF(P12&gt;0,'Main Injection'!P112-'CSP5'!P226-AJ112,0)</f>
        <v>0</v>
      </c>
      <c r="Q112" s="4">
        <f>IF(Q12&gt;0,'Main Injection'!Q112-'CSP5'!Q226-AK112,0)</f>
        <v>0</v>
      </c>
      <c r="R112" s="4">
        <f>IF(R12&gt;0,'Main Injection'!R112-'CSP5'!R226-AL112,0)</f>
        <v>0</v>
      </c>
      <c r="S112" s="12">
        <f t="shared" si="35"/>
        <v>0</v>
      </c>
      <c r="U112" s="3">
        <f>'CSP5'!$A$176</f>
        <v>1550</v>
      </c>
      <c r="V112" s="12">
        <f t="shared" si="36"/>
        <v>14.736328700637824</v>
      </c>
      <c r="W112" s="4">
        <f>_xll.Interp2dTab(-1,0,'HP Tuner only'!$B$149:$P$149,'HP Tuner only'!$A$150:$A$162,'HP Tuner only'!$B$150:$P$162,'Post Injection'!$U112,'Post Injection'!W$104)*_xll.Interp2dTab(-1,0,'HP Tuner only'!$B$166:$K$166,'HP Tuner only'!$A$167:$A$176,'HP Tuner only'!$B$167:$K$176,'Variables &amp; Axis Check'!$B$3,'Variables &amp; Axis Check'!$B$13)</f>
        <v>14.736328700637824</v>
      </c>
      <c r="X112" s="4">
        <f>_xll.Interp2dTab(-1,0,'HP Tuner only'!$B$149:$P$149,'HP Tuner only'!$A$150:$A$162,'HP Tuner only'!$B$150:$P$162,'Post Injection'!$U112,'Post Injection'!X$104)*_xll.Interp2dTab(-1,0,'HP Tuner only'!$B$166:$K$166,'HP Tuner only'!$A$167:$A$176,'HP Tuner only'!$B$167:$K$176,'Variables &amp; Axis Check'!$B$3,'Variables &amp; Axis Check'!$B$13)</f>
        <v>14.736328700637824</v>
      </c>
      <c r="Y112" s="4">
        <f>_xll.Interp2dTab(-1,0,'HP Tuner only'!$B$149:$P$149,'HP Tuner only'!$A$150:$A$162,'HP Tuner only'!$B$150:$P$162,'Post Injection'!$U112,'Post Injection'!Y$104)*_xll.Interp2dTab(-1,0,'HP Tuner only'!$B$166:$K$166,'HP Tuner only'!$A$167:$A$176,'HP Tuner only'!$B$167:$K$176,'Variables &amp; Axis Check'!$B$3,'Variables &amp; Axis Check'!$B$13)</f>
        <v>14.736328700637827</v>
      </c>
      <c r="Z112" s="4">
        <f>_xll.Interp2dTab(-1,0,'HP Tuner only'!$B$149:$P$149,'HP Tuner only'!$A$150:$A$162,'HP Tuner only'!$B$150:$P$162,'Post Injection'!$U112,'Post Injection'!Z$104)*_xll.Interp2dTab(-1,0,'HP Tuner only'!$B$166:$K$166,'HP Tuner only'!$A$167:$A$176,'HP Tuner only'!$B$167:$K$176,'Variables &amp; Axis Check'!$B$3,'Variables &amp; Axis Check'!$B$13)</f>
        <v>14.736328700637825</v>
      </c>
      <c r="AA112" s="4">
        <f>_xll.Interp2dTab(-1,0,'HP Tuner only'!$B$149:$P$149,'HP Tuner only'!$A$150:$A$162,'HP Tuner only'!$B$150:$P$162,'Post Injection'!$U112,'Post Injection'!AA$104)*_xll.Interp2dTab(-1,0,'HP Tuner only'!$B$166:$K$166,'HP Tuner only'!$A$167:$A$176,'HP Tuner only'!$B$167:$K$176,'Variables &amp; Axis Check'!$B$3,'Variables &amp; Axis Check'!$B$13)</f>
        <v>7.3781890637206757</v>
      </c>
      <c r="AB112" s="4">
        <f>_xll.Interp2dTab(-1,0,'HP Tuner only'!$B$149:$P$149,'HP Tuner only'!$A$150:$A$162,'HP Tuner only'!$B$150:$P$162,'Post Injection'!$U112,'Post Injection'!AB$104)*_xll.Interp2dTab(-1,0,'HP Tuner only'!$B$166:$K$166,'HP Tuner only'!$A$167:$A$176,'HP Tuner only'!$B$167:$K$176,'Variables &amp; Axis Check'!$B$3,'Variables &amp; Axis Check'!$B$13)</f>
        <v>0</v>
      </c>
      <c r="AC112" s="4">
        <f>_xll.Interp2dTab(-1,0,'HP Tuner only'!$B$149:$P$149,'HP Tuner only'!$A$150:$A$162,'HP Tuner only'!$B$150:$P$162,'Post Injection'!$U112,'Post Injection'!AC$104)*_xll.Interp2dTab(-1,0,'HP Tuner only'!$B$166:$K$166,'HP Tuner only'!$A$167:$A$176,'HP Tuner only'!$B$167:$K$176,'Variables &amp; Axis Check'!$B$3,'Variables &amp; Axis Check'!$B$13)</f>
        <v>0</v>
      </c>
      <c r="AD112" s="4">
        <f>_xll.Interp2dTab(-1,0,'HP Tuner only'!$B$149:$P$149,'HP Tuner only'!$A$150:$A$162,'HP Tuner only'!$B$150:$P$162,'Post Injection'!$U112,'Post Injection'!AD$104)*_xll.Interp2dTab(-1,0,'HP Tuner only'!$B$166:$K$166,'HP Tuner only'!$A$167:$A$176,'HP Tuner only'!$B$167:$K$176,'Variables &amp; Axis Check'!$B$3,'Variables &amp; Axis Check'!$B$13)</f>
        <v>0</v>
      </c>
      <c r="AE112" s="4">
        <f>_xll.Interp2dTab(-1,0,'HP Tuner only'!$B$149:$P$149,'HP Tuner only'!$A$150:$A$162,'HP Tuner only'!$B$150:$P$162,'Post Injection'!$U112,'Post Injection'!AE$104)*_xll.Interp2dTab(-1,0,'HP Tuner only'!$B$166:$K$166,'HP Tuner only'!$A$167:$A$176,'HP Tuner only'!$B$167:$K$176,'Variables &amp; Axis Check'!$B$3,'Variables &amp; Axis Check'!$B$13)</f>
        <v>0</v>
      </c>
      <c r="AF112" s="4">
        <f>_xll.Interp2dTab(-1,0,'HP Tuner only'!$B$149:$P$149,'HP Tuner only'!$A$150:$A$162,'HP Tuner only'!$B$150:$P$162,'Post Injection'!$U112,'Post Injection'!AF$104)*_xll.Interp2dTab(-1,0,'HP Tuner only'!$B$166:$K$166,'HP Tuner only'!$A$167:$A$176,'HP Tuner only'!$B$167:$K$176,'Variables &amp; Axis Check'!$B$3,'Variables &amp; Axis Check'!$B$13)</f>
        <v>0</v>
      </c>
      <c r="AG112" s="4">
        <f>_xll.Interp2dTab(-1,0,'HP Tuner only'!$B$149:$P$149,'HP Tuner only'!$A$150:$A$162,'HP Tuner only'!$B$150:$P$162,'Post Injection'!$U112,'Post Injection'!AG$104)*_xll.Interp2dTab(-1,0,'HP Tuner only'!$B$166:$K$166,'HP Tuner only'!$A$167:$A$176,'HP Tuner only'!$B$167:$K$176,'Variables &amp; Axis Check'!$B$3,'Variables &amp; Axis Check'!$B$13)</f>
        <v>0</v>
      </c>
      <c r="AH112" s="4">
        <f>_xll.Interp2dTab(-1,0,'HP Tuner only'!$B$149:$P$149,'HP Tuner only'!$A$150:$A$162,'HP Tuner only'!$B$150:$P$162,'Post Injection'!$U112,'Post Injection'!AH$104)*_xll.Interp2dTab(-1,0,'HP Tuner only'!$B$166:$K$166,'HP Tuner only'!$A$167:$A$176,'HP Tuner only'!$B$167:$K$176,'Variables &amp; Axis Check'!$B$3,'Variables &amp; Axis Check'!$B$13)</f>
        <v>0</v>
      </c>
      <c r="AI112" s="4">
        <f>_xll.Interp2dTab(-1,0,'HP Tuner only'!$B$149:$P$149,'HP Tuner only'!$A$150:$A$162,'HP Tuner only'!$B$150:$P$162,'Post Injection'!$U112,'Post Injection'!AI$104)*_xll.Interp2dTab(-1,0,'HP Tuner only'!$B$166:$K$166,'HP Tuner only'!$A$167:$A$176,'HP Tuner only'!$B$167:$K$176,'Variables &amp; Axis Check'!$B$3,'Variables &amp; Axis Check'!$B$13)</f>
        <v>0</v>
      </c>
      <c r="AJ112" s="4">
        <f>_xll.Interp2dTab(-1,0,'HP Tuner only'!$B$149:$P$149,'HP Tuner only'!$A$150:$A$162,'HP Tuner only'!$B$150:$P$162,'Post Injection'!$U112,'Post Injection'!AJ$104)*_xll.Interp2dTab(-1,0,'HP Tuner only'!$B$166:$K$166,'HP Tuner only'!$A$167:$A$176,'HP Tuner only'!$B$167:$K$176,'Variables &amp; Axis Check'!$B$3,'Variables &amp; Axis Check'!$B$13)</f>
        <v>0</v>
      </c>
      <c r="AK112" s="4">
        <f>_xll.Interp2dTab(-1,0,'HP Tuner only'!$B$149:$P$149,'HP Tuner only'!$A$150:$A$162,'HP Tuner only'!$B$150:$P$162,'Post Injection'!$U112,'Post Injection'!AK$104)*_xll.Interp2dTab(-1,0,'HP Tuner only'!$B$166:$K$166,'HP Tuner only'!$A$167:$A$176,'HP Tuner only'!$B$167:$K$176,'Variables &amp; Axis Check'!$B$3,'Variables &amp; Axis Check'!$B$13)</f>
        <v>0</v>
      </c>
      <c r="AL112" s="4">
        <f>_xll.Interp2dTab(-1,0,'HP Tuner only'!$B$149:$P$149,'HP Tuner only'!$A$150:$A$162,'HP Tuner only'!$B$150:$P$162,'Post Injection'!$U112,'Post Injection'!AL$104)*_xll.Interp2dTab(-1,0,'HP Tuner only'!$B$166:$K$166,'HP Tuner only'!$A$167:$A$176,'HP Tuner only'!$B$167:$K$176,'Variables &amp; Axis Check'!$B$3,'Variables &amp; Axis Check'!$B$13)</f>
        <v>0</v>
      </c>
      <c r="AM112" s="12">
        <f t="shared" si="37"/>
        <v>0</v>
      </c>
    </row>
    <row r="113" spans="1:39" x14ac:dyDescent="0.3">
      <c r="A113" s="3">
        <f>'CSP5'!$A$177</f>
        <v>1700</v>
      </c>
      <c r="B113" s="12">
        <f t="shared" si="34"/>
        <v>0</v>
      </c>
      <c r="C113" s="4">
        <f>IF(C13&gt;0,'Main Injection'!C113-'CSP5'!C227-W113,0)</f>
        <v>0</v>
      </c>
      <c r="D113" s="4">
        <f>IF(D13&gt;0,'Main Injection'!D113-'CSP5'!D227-X113,0)</f>
        <v>-23.133825755871399</v>
      </c>
      <c r="E113" s="4">
        <f>IF(E13&gt;0,'Main Injection'!E113-'CSP5'!E227-Y113,0)</f>
        <v>-23.375643215071403</v>
      </c>
      <c r="F113" s="4">
        <f>IF(F13&gt;0,'Main Injection'!F113-'CSP5'!F227-Z113,0)</f>
        <v>-23.6100213206714</v>
      </c>
      <c r="G113" s="4">
        <f>IF(G13&gt;0,'Main Injection'!G113-'CSP5'!G227-AA113,0)</f>
        <v>-22.448028793301305</v>
      </c>
      <c r="H113" s="4">
        <f>IF(H13&gt;0,'Main Injection'!H113-'CSP5'!H227-AB113,0)</f>
        <v>-21.431387397173332</v>
      </c>
      <c r="I113" s="4">
        <f>IF(I13&gt;0,'Main Injection'!I113-'CSP5'!I227-AC113,0)</f>
        <v>-26.021411864799997</v>
      </c>
      <c r="J113" s="4">
        <f>IF(J13&gt;0,'Main Injection'!J113-'CSP5'!J227-AD113,0)</f>
        <v>0</v>
      </c>
      <c r="K113" s="4">
        <f>IF(K13&gt;0,'Main Injection'!K113-'CSP5'!K227-AE113,0)</f>
        <v>0</v>
      </c>
      <c r="L113" s="4">
        <f>IF(L13&gt;0,'Main Injection'!L113-'CSP5'!L227-AF113,0)</f>
        <v>0</v>
      </c>
      <c r="M113" s="4">
        <f>IF(M13&gt;0,'Main Injection'!M113-'CSP5'!M227-AG113,0)</f>
        <v>0</v>
      </c>
      <c r="N113" s="4">
        <f>IF(N13&gt;0,'Main Injection'!N113-'CSP5'!N227-AH113,0)</f>
        <v>0</v>
      </c>
      <c r="O113" s="4">
        <f>IF(O13&gt;0,'Main Injection'!O113-'CSP5'!O227-AI113,0)</f>
        <v>0</v>
      </c>
      <c r="P113" s="4">
        <f>IF(P13&gt;0,'Main Injection'!P113-'CSP5'!P227-AJ113,0)</f>
        <v>0</v>
      </c>
      <c r="Q113" s="4">
        <f>IF(Q13&gt;0,'Main Injection'!Q113-'CSP5'!Q227-AK113,0)</f>
        <v>0</v>
      </c>
      <c r="R113" s="4">
        <f>IF(R13&gt;0,'Main Injection'!R113-'CSP5'!R227-AL113,0)</f>
        <v>0</v>
      </c>
      <c r="S113" s="12">
        <f t="shared" si="35"/>
        <v>0</v>
      </c>
      <c r="U113" s="3">
        <f>'CSP5'!$A$177</f>
        <v>1700</v>
      </c>
      <c r="V113" s="12">
        <f t="shared" si="36"/>
        <v>15.9960943748474</v>
      </c>
      <c r="W113" s="4">
        <f>_xll.Interp2dTab(-1,0,'HP Tuner only'!$B$149:$P$149,'HP Tuner only'!$A$150:$A$162,'HP Tuner only'!$B$150:$P$162,'Post Injection'!$U113,'Post Injection'!W$104)*_xll.Interp2dTab(-1,0,'HP Tuner only'!$B$166:$K$166,'HP Tuner only'!$A$167:$A$176,'HP Tuner only'!$B$167:$K$176,'Variables &amp; Axis Check'!$B$3,'Variables &amp; Axis Check'!$B$13)</f>
        <v>15.9960943748474</v>
      </c>
      <c r="X113" s="4">
        <f>_xll.Interp2dTab(-1,0,'HP Tuner only'!$B$149:$P$149,'HP Tuner only'!$A$150:$A$162,'HP Tuner only'!$B$150:$P$162,'Post Injection'!$U113,'Post Injection'!X$104)*_xll.Interp2dTab(-1,0,'HP Tuner only'!$B$166:$K$166,'HP Tuner only'!$A$167:$A$176,'HP Tuner only'!$B$167:$K$176,'Variables &amp; Axis Check'!$B$3,'Variables &amp; Axis Check'!$B$13)</f>
        <v>15.9960943748474</v>
      </c>
      <c r="Y113" s="4">
        <f>_xll.Interp2dTab(-1,0,'HP Tuner only'!$B$149:$P$149,'HP Tuner only'!$A$150:$A$162,'HP Tuner only'!$B$150:$P$162,'Post Injection'!$U113,'Post Injection'!Y$104)*_xll.Interp2dTab(-1,0,'HP Tuner only'!$B$166:$K$166,'HP Tuner only'!$A$167:$A$176,'HP Tuner only'!$B$167:$K$176,'Variables &amp; Axis Check'!$B$3,'Variables &amp; Axis Check'!$B$13)</f>
        <v>15.996094374847402</v>
      </c>
      <c r="Z113" s="4">
        <f>_xll.Interp2dTab(-1,0,'HP Tuner only'!$B$149:$P$149,'HP Tuner only'!$A$150:$A$162,'HP Tuner only'!$B$150:$P$162,'Post Injection'!$U113,'Post Injection'!Z$104)*_xll.Interp2dTab(-1,0,'HP Tuner only'!$B$166:$K$166,'HP Tuner only'!$A$167:$A$176,'HP Tuner only'!$B$167:$K$176,'Variables &amp; Axis Check'!$B$3,'Variables &amp; Axis Check'!$B$13)</f>
        <v>15.996094374847402</v>
      </c>
      <c r="AA113" s="4">
        <f>_xll.Interp2dTab(-1,0,'HP Tuner only'!$B$149:$P$149,'HP Tuner only'!$A$150:$A$162,'HP Tuner only'!$B$150:$P$162,'Post Injection'!$U113,'Post Injection'!AA$104)*_xll.Interp2dTab(-1,0,'HP Tuner only'!$B$166:$K$166,'HP Tuner only'!$A$167:$A$176,'HP Tuner only'!$B$167:$K$176,'Variables &amp; Axis Check'!$B$3,'Variables &amp; Axis Check'!$B$13)</f>
        <v>8.0089288842773048</v>
      </c>
      <c r="AB113" s="4">
        <f>_xll.Interp2dTab(-1,0,'HP Tuner only'!$B$149:$P$149,'HP Tuner only'!$A$150:$A$162,'HP Tuner only'!$B$150:$P$162,'Post Injection'!$U113,'Post Injection'!AB$104)*_xll.Interp2dTab(-1,0,'HP Tuner only'!$B$166:$K$166,'HP Tuner only'!$A$167:$A$176,'HP Tuner only'!$B$167:$K$176,'Variables &amp; Axis Check'!$B$3,'Variables &amp; Axis Check'!$B$13)</f>
        <v>0</v>
      </c>
      <c r="AC113" s="4">
        <f>_xll.Interp2dTab(-1,0,'HP Tuner only'!$B$149:$P$149,'HP Tuner only'!$A$150:$A$162,'HP Tuner only'!$B$150:$P$162,'Post Injection'!$U113,'Post Injection'!AC$104)*_xll.Interp2dTab(-1,0,'HP Tuner only'!$B$166:$K$166,'HP Tuner only'!$A$167:$A$176,'HP Tuner only'!$B$167:$K$176,'Variables &amp; Axis Check'!$B$3,'Variables &amp; Axis Check'!$B$13)</f>
        <v>0</v>
      </c>
      <c r="AD113" s="4">
        <f>_xll.Interp2dTab(-1,0,'HP Tuner only'!$B$149:$P$149,'HP Tuner only'!$A$150:$A$162,'HP Tuner only'!$B$150:$P$162,'Post Injection'!$U113,'Post Injection'!AD$104)*_xll.Interp2dTab(-1,0,'HP Tuner only'!$B$166:$K$166,'HP Tuner only'!$A$167:$A$176,'HP Tuner only'!$B$167:$K$176,'Variables &amp; Axis Check'!$B$3,'Variables &amp; Axis Check'!$B$13)</f>
        <v>0</v>
      </c>
      <c r="AE113" s="4">
        <f>_xll.Interp2dTab(-1,0,'HP Tuner only'!$B$149:$P$149,'HP Tuner only'!$A$150:$A$162,'HP Tuner only'!$B$150:$P$162,'Post Injection'!$U113,'Post Injection'!AE$104)*_xll.Interp2dTab(-1,0,'HP Tuner only'!$B$166:$K$166,'HP Tuner only'!$A$167:$A$176,'HP Tuner only'!$B$167:$K$176,'Variables &amp; Axis Check'!$B$3,'Variables &amp; Axis Check'!$B$13)</f>
        <v>0</v>
      </c>
      <c r="AF113" s="4">
        <f>_xll.Interp2dTab(-1,0,'HP Tuner only'!$B$149:$P$149,'HP Tuner only'!$A$150:$A$162,'HP Tuner only'!$B$150:$P$162,'Post Injection'!$U113,'Post Injection'!AF$104)*_xll.Interp2dTab(-1,0,'HP Tuner only'!$B$166:$K$166,'HP Tuner only'!$A$167:$A$176,'HP Tuner only'!$B$167:$K$176,'Variables &amp; Axis Check'!$B$3,'Variables &amp; Axis Check'!$B$13)</f>
        <v>0</v>
      </c>
      <c r="AG113" s="4">
        <f>_xll.Interp2dTab(-1,0,'HP Tuner only'!$B$149:$P$149,'HP Tuner only'!$A$150:$A$162,'HP Tuner only'!$B$150:$P$162,'Post Injection'!$U113,'Post Injection'!AG$104)*_xll.Interp2dTab(-1,0,'HP Tuner only'!$B$166:$K$166,'HP Tuner only'!$A$167:$A$176,'HP Tuner only'!$B$167:$K$176,'Variables &amp; Axis Check'!$B$3,'Variables &amp; Axis Check'!$B$13)</f>
        <v>0</v>
      </c>
      <c r="AH113" s="4">
        <f>_xll.Interp2dTab(-1,0,'HP Tuner only'!$B$149:$P$149,'HP Tuner only'!$A$150:$A$162,'HP Tuner only'!$B$150:$P$162,'Post Injection'!$U113,'Post Injection'!AH$104)*_xll.Interp2dTab(-1,0,'HP Tuner only'!$B$166:$K$166,'HP Tuner only'!$A$167:$A$176,'HP Tuner only'!$B$167:$K$176,'Variables &amp; Axis Check'!$B$3,'Variables &amp; Axis Check'!$B$13)</f>
        <v>0</v>
      </c>
      <c r="AI113" s="4">
        <f>_xll.Interp2dTab(-1,0,'HP Tuner only'!$B$149:$P$149,'HP Tuner only'!$A$150:$A$162,'HP Tuner only'!$B$150:$P$162,'Post Injection'!$U113,'Post Injection'!AI$104)*_xll.Interp2dTab(-1,0,'HP Tuner only'!$B$166:$K$166,'HP Tuner only'!$A$167:$A$176,'HP Tuner only'!$B$167:$K$176,'Variables &amp; Axis Check'!$B$3,'Variables &amp; Axis Check'!$B$13)</f>
        <v>0</v>
      </c>
      <c r="AJ113" s="4">
        <f>_xll.Interp2dTab(-1,0,'HP Tuner only'!$B$149:$P$149,'HP Tuner only'!$A$150:$A$162,'HP Tuner only'!$B$150:$P$162,'Post Injection'!$U113,'Post Injection'!AJ$104)*_xll.Interp2dTab(-1,0,'HP Tuner only'!$B$166:$K$166,'HP Tuner only'!$A$167:$A$176,'HP Tuner only'!$B$167:$K$176,'Variables &amp; Axis Check'!$B$3,'Variables &amp; Axis Check'!$B$13)</f>
        <v>0</v>
      </c>
      <c r="AK113" s="4">
        <f>_xll.Interp2dTab(-1,0,'HP Tuner only'!$B$149:$P$149,'HP Tuner only'!$A$150:$A$162,'HP Tuner only'!$B$150:$P$162,'Post Injection'!$U113,'Post Injection'!AK$104)*_xll.Interp2dTab(-1,0,'HP Tuner only'!$B$166:$K$166,'HP Tuner only'!$A$167:$A$176,'HP Tuner only'!$B$167:$K$176,'Variables &amp; Axis Check'!$B$3,'Variables &amp; Axis Check'!$B$13)</f>
        <v>0</v>
      </c>
      <c r="AL113" s="4">
        <f>_xll.Interp2dTab(-1,0,'HP Tuner only'!$B$149:$P$149,'HP Tuner only'!$A$150:$A$162,'HP Tuner only'!$B$150:$P$162,'Post Injection'!$U113,'Post Injection'!AL$104)*_xll.Interp2dTab(-1,0,'HP Tuner only'!$B$166:$K$166,'HP Tuner only'!$A$167:$A$176,'HP Tuner only'!$B$167:$K$176,'Variables &amp; Axis Check'!$B$3,'Variables &amp; Axis Check'!$B$13)</f>
        <v>0</v>
      </c>
      <c r="AM113" s="12">
        <f t="shared" si="37"/>
        <v>0</v>
      </c>
    </row>
    <row r="114" spans="1:39" x14ac:dyDescent="0.3">
      <c r="A114" s="3">
        <f>'CSP5'!$A$178</f>
        <v>1800</v>
      </c>
      <c r="B114" s="12">
        <f t="shared" si="34"/>
        <v>0</v>
      </c>
      <c r="C114" s="4">
        <f>IF(C14&gt;0,'Main Injection'!C114-'CSP5'!C228-W114,0)</f>
        <v>0</v>
      </c>
      <c r="D114" s="4">
        <f>IF(D14&gt;0,'Main Injection'!D114-'CSP5'!D228-X114,0)</f>
        <v>-24.383475872781304</v>
      </c>
      <c r="E114" s="4">
        <f>IF(E14&gt;0,'Main Injection'!E114-'CSP5'!E228-Y114,0)</f>
        <v>-24.725936285581302</v>
      </c>
      <c r="F114" s="4">
        <f>IF(F14&gt;0,'Main Injection'!F114-'CSP5'!F228-Z114,0)</f>
        <v>-25.103425210381303</v>
      </c>
      <c r="G114" s="4">
        <f>IF(G14&gt;0,'Main Injection'!G114-'CSP5'!G228-AA114,0)</f>
        <v>-21.91816483857864</v>
      </c>
      <c r="H114" s="4">
        <f>IF(H14&gt;0,'Main Injection'!H114-'CSP5'!H228-AB114,0)</f>
        <v>-21.701120431839996</v>
      </c>
      <c r="I114" s="4">
        <f>IF(I14&gt;0,'Main Injection'!I114-'CSP5'!I228-AC114,0)</f>
        <v>-27.067500555999999</v>
      </c>
      <c r="J114" s="4">
        <f>IF(J14&gt;0,'Main Injection'!J114-'CSP5'!J228-AD114,0)</f>
        <v>0</v>
      </c>
      <c r="K114" s="4">
        <f>IF(K14&gt;0,'Main Injection'!K114-'CSP5'!K228-AE114,0)</f>
        <v>0</v>
      </c>
      <c r="L114" s="4">
        <f>IF(L14&gt;0,'Main Injection'!L114-'CSP5'!L228-AF114,0)</f>
        <v>0</v>
      </c>
      <c r="M114" s="4">
        <f>IF(M14&gt;0,'Main Injection'!M114-'CSP5'!M228-AG114,0)</f>
        <v>0</v>
      </c>
      <c r="N114" s="4">
        <f>IF(N14&gt;0,'Main Injection'!N114-'CSP5'!N228-AH114,0)</f>
        <v>0</v>
      </c>
      <c r="O114" s="4">
        <f>IF(O14&gt;0,'Main Injection'!O114-'CSP5'!O228-AI114,0)</f>
        <v>0</v>
      </c>
      <c r="P114" s="4">
        <f>IF(P14&gt;0,'Main Injection'!P114-'CSP5'!P228-AJ114,0)</f>
        <v>0</v>
      </c>
      <c r="Q114" s="4">
        <f>IF(Q14&gt;0,'Main Injection'!Q114-'CSP5'!Q228-AK114,0)</f>
        <v>0</v>
      </c>
      <c r="R114" s="4">
        <f>IF(R14&gt;0,'Main Injection'!R114-'CSP5'!R228-AL114,0)</f>
        <v>0</v>
      </c>
      <c r="S114" s="12">
        <f t="shared" si="35"/>
        <v>0</v>
      </c>
      <c r="U114" s="3">
        <f>'CSP5'!$A$178</f>
        <v>1800</v>
      </c>
      <c r="V114" s="12">
        <f t="shared" si="36"/>
        <v>16.992188163757302</v>
      </c>
      <c r="W114" s="4">
        <f>_xll.Interp2dTab(-1,0,'HP Tuner only'!$B$149:$P$149,'HP Tuner only'!$A$150:$A$162,'HP Tuner only'!$B$150:$P$162,'Post Injection'!$U114,'Post Injection'!W$104)*_xll.Interp2dTab(-1,0,'HP Tuner only'!$B$166:$K$166,'HP Tuner only'!$A$167:$A$176,'HP Tuner only'!$B$167:$K$176,'Variables &amp; Axis Check'!$B$3,'Variables &amp; Axis Check'!$B$13)</f>
        <v>16.992188163757302</v>
      </c>
      <c r="X114" s="4">
        <f>_xll.Interp2dTab(-1,0,'HP Tuner only'!$B$149:$P$149,'HP Tuner only'!$A$150:$A$162,'HP Tuner only'!$B$150:$P$162,'Post Injection'!$U114,'Post Injection'!X$104)*_xll.Interp2dTab(-1,0,'HP Tuner only'!$B$166:$K$166,'HP Tuner only'!$A$167:$A$176,'HP Tuner only'!$B$167:$K$176,'Variables &amp; Axis Check'!$B$3,'Variables &amp; Axis Check'!$B$13)</f>
        <v>16.992188163757302</v>
      </c>
      <c r="Y114" s="4">
        <f>_xll.Interp2dTab(-1,0,'HP Tuner only'!$B$149:$P$149,'HP Tuner only'!$A$150:$A$162,'HP Tuner only'!$B$150:$P$162,'Post Injection'!$U114,'Post Injection'!Y$104)*_xll.Interp2dTab(-1,0,'HP Tuner only'!$B$166:$K$166,'HP Tuner only'!$A$167:$A$176,'HP Tuner only'!$B$167:$K$176,'Variables &amp; Axis Check'!$B$3,'Variables &amp; Axis Check'!$B$13)</f>
        <v>16.992188163757302</v>
      </c>
      <c r="Z114" s="4">
        <f>_xll.Interp2dTab(-1,0,'HP Tuner only'!$B$149:$P$149,'HP Tuner only'!$A$150:$A$162,'HP Tuner only'!$B$150:$P$162,'Post Injection'!$U114,'Post Injection'!Z$104)*_xll.Interp2dTab(-1,0,'HP Tuner only'!$B$166:$K$166,'HP Tuner only'!$A$167:$A$176,'HP Tuner only'!$B$167:$K$176,'Variables &amp; Axis Check'!$B$3,'Variables &amp; Axis Check'!$B$13)</f>
        <v>16.992188163757302</v>
      </c>
      <c r="AA114" s="4">
        <f>_xll.Interp2dTab(-1,0,'HP Tuner only'!$B$149:$P$149,'HP Tuner only'!$A$150:$A$162,'HP Tuner only'!$B$150:$P$162,'Post Injection'!$U114,'Post Injection'!AA$104)*_xll.Interp2dTab(-1,0,'HP Tuner only'!$B$166:$K$166,'HP Tuner only'!$A$167:$A$176,'HP Tuner only'!$B$167:$K$176,'Variables &amp; Axis Check'!$B$3,'Variables &amp; Axis Check'!$B$13)</f>
        <v>8.5076533935546408</v>
      </c>
      <c r="AB114" s="4">
        <f>_xll.Interp2dTab(-1,0,'HP Tuner only'!$B$149:$P$149,'HP Tuner only'!$A$150:$A$162,'HP Tuner only'!$B$150:$P$162,'Post Injection'!$U114,'Post Injection'!AB$104)*_xll.Interp2dTab(-1,0,'HP Tuner only'!$B$166:$K$166,'HP Tuner only'!$A$167:$A$176,'HP Tuner only'!$B$167:$K$176,'Variables &amp; Axis Check'!$B$3,'Variables &amp; Axis Check'!$B$13)</f>
        <v>0</v>
      </c>
      <c r="AC114" s="4">
        <f>_xll.Interp2dTab(-1,0,'HP Tuner only'!$B$149:$P$149,'HP Tuner only'!$A$150:$A$162,'HP Tuner only'!$B$150:$P$162,'Post Injection'!$U114,'Post Injection'!AC$104)*_xll.Interp2dTab(-1,0,'HP Tuner only'!$B$166:$K$166,'HP Tuner only'!$A$167:$A$176,'HP Tuner only'!$B$167:$K$176,'Variables &amp; Axis Check'!$B$3,'Variables &amp; Axis Check'!$B$13)</f>
        <v>0</v>
      </c>
      <c r="AD114" s="4">
        <f>_xll.Interp2dTab(-1,0,'HP Tuner only'!$B$149:$P$149,'HP Tuner only'!$A$150:$A$162,'HP Tuner only'!$B$150:$P$162,'Post Injection'!$U114,'Post Injection'!AD$104)*_xll.Interp2dTab(-1,0,'HP Tuner only'!$B$166:$K$166,'HP Tuner only'!$A$167:$A$176,'HP Tuner only'!$B$167:$K$176,'Variables &amp; Axis Check'!$B$3,'Variables &amp; Axis Check'!$B$13)</f>
        <v>0</v>
      </c>
      <c r="AE114" s="4">
        <f>_xll.Interp2dTab(-1,0,'HP Tuner only'!$B$149:$P$149,'HP Tuner only'!$A$150:$A$162,'HP Tuner only'!$B$150:$P$162,'Post Injection'!$U114,'Post Injection'!AE$104)*_xll.Interp2dTab(-1,0,'HP Tuner only'!$B$166:$K$166,'HP Tuner only'!$A$167:$A$176,'HP Tuner only'!$B$167:$K$176,'Variables &amp; Axis Check'!$B$3,'Variables &amp; Axis Check'!$B$13)</f>
        <v>0</v>
      </c>
      <c r="AF114" s="4">
        <f>_xll.Interp2dTab(-1,0,'HP Tuner only'!$B$149:$P$149,'HP Tuner only'!$A$150:$A$162,'HP Tuner only'!$B$150:$P$162,'Post Injection'!$U114,'Post Injection'!AF$104)*_xll.Interp2dTab(-1,0,'HP Tuner only'!$B$166:$K$166,'HP Tuner only'!$A$167:$A$176,'HP Tuner only'!$B$167:$K$176,'Variables &amp; Axis Check'!$B$3,'Variables &amp; Axis Check'!$B$13)</f>
        <v>0</v>
      </c>
      <c r="AG114" s="4">
        <f>_xll.Interp2dTab(-1,0,'HP Tuner only'!$B$149:$P$149,'HP Tuner only'!$A$150:$A$162,'HP Tuner only'!$B$150:$P$162,'Post Injection'!$U114,'Post Injection'!AG$104)*_xll.Interp2dTab(-1,0,'HP Tuner only'!$B$166:$K$166,'HP Tuner only'!$A$167:$A$176,'HP Tuner only'!$B$167:$K$176,'Variables &amp; Axis Check'!$B$3,'Variables &amp; Axis Check'!$B$13)</f>
        <v>0</v>
      </c>
      <c r="AH114" s="4">
        <f>_xll.Interp2dTab(-1,0,'HP Tuner only'!$B$149:$P$149,'HP Tuner only'!$A$150:$A$162,'HP Tuner only'!$B$150:$P$162,'Post Injection'!$U114,'Post Injection'!AH$104)*_xll.Interp2dTab(-1,0,'HP Tuner only'!$B$166:$K$166,'HP Tuner only'!$A$167:$A$176,'HP Tuner only'!$B$167:$K$176,'Variables &amp; Axis Check'!$B$3,'Variables &amp; Axis Check'!$B$13)</f>
        <v>0</v>
      </c>
      <c r="AI114" s="4">
        <f>_xll.Interp2dTab(-1,0,'HP Tuner only'!$B$149:$P$149,'HP Tuner only'!$A$150:$A$162,'HP Tuner only'!$B$150:$P$162,'Post Injection'!$U114,'Post Injection'!AI$104)*_xll.Interp2dTab(-1,0,'HP Tuner only'!$B$166:$K$166,'HP Tuner only'!$A$167:$A$176,'HP Tuner only'!$B$167:$K$176,'Variables &amp; Axis Check'!$B$3,'Variables &amp; Axis Check'!$B$13)</f>
        <v>0</v>
      </c>
      <c r="AJ114" s="4">
        <f>_xll.Interp2dTab(-1,0,'HP Tuner only'!$B$149:$P$149,'HP Tuner only'!$A$150:$A$162,'HP Tuner only'!$B$150:$P$162,'Post Injection'!$U114,'Post Injection'!AJ$104)*_xll.Interp2dTab(-1,0,'HP Tuner only'!$B$166:$K$166,'HP Tuner only'!$A$167:$A$176,'HP Tuner only'!$B$167:$K$176,'Variables &amp; Axis Check'!$B$3,'Variables &amp; Axis Check'!$B$13)</f>
        <v>0</v>
      </c>
      <c r="AK114" s="4">
        <f>_xll.Interp2dTab(-1,0,'HP Tuner only'!$B$149:$P$149,'HP Tuner only'!$A$150:$A$162,'HP Tuner only'!$B$150:$P$162,'Post Injection'!$U114,'Post Injection'!AK$104)*_xll.Interp2dTab(-1,0,'HP Tuner only'!$B$166:$K$166,'HP Tuner only'!$A$167:$A$176,'HP Tuner only'!$B$167:$K$176,'Variables &amp; Axis Check'!$B$3,'Variables &amp; Axis Check'!$B$13)</f>
        <v>0</v>
      </c>
      <c r="AL114" s="4">
        <f>_xll.Interp2dTab(-1,0,'HP Tuner only'!$B$149:$P$149,'HP Tuner only'!$A$150:$A$162,'HP Tuner only'!$B$150:$P$162,'Post Injection'!$U114,'Post Injection'!AL$104)*_xll.Interp2dTab(-1,0,'HP Tuner only'!$B$166:$K$166,'HP Tuner only'!$A$167:$A$176,'HP Tuner only'!$B$167:$K$176,'Variables &amp; Axis Check'!$B$3,'Variables &amp; Axis Check'!$B$13)</f>
        <v>0</v>
      </c>
      <c r="AM114" s="12">
        <f t="shared" si="37"/>
        <v>0</v>
      </c>
    </row>
    <row r="115" spans="1:39" x14ac:dyDescent="0.3">
      <c r="A115" s="3">
        <f>'CSP5'!$A$179</f>
        <v>2000</v>
      </c>
      <c r="B115" s="12">
        <f t="shared" si="34"/>
        <v>0</v>
      </c>
      <c r="C115" s="4">
        <f>IF(C15&gt;0,'Main Injection'!C115-'CSP5'!C229-W115,0)</f>
        <v>0</v>
      </c>
      <c r="D115" s="4">
        <f>IF(D15&gt;0,'Main Injection'!D115-'CSP5'!D229-X115,0)</f>
        <v>-10.551117045024</v>
      </c>
      <c r="E115" s="4">
        <f>IF(E15&gt;0,'Main Injection'!E115-'CSP5'!E229-Y115,0)</f>
        <v>-9.6176065250240015</v>
      </c>
      <c r="F115" s="4">
        <f>IF(F15&gt;0,'Main Injection'!F115-'CSP5'!F229-Z115,0)</f>
        <v>-8.3272338210240004</v>
      </c>
      <c r="G115" s="4">
        <f>IF(G15&gt;0,'Main Injection'!G115-'CSP5'!G229-AA115,0)</f>
        <v>-13.953875285024001</v>
      </c>
      <c r="H115" s="4">
        <f>IF(H15&gt;0,'Main Injection'!H115-'CSP5'!H229-AB115,0)</f>
        <v>-21.599753045173333</v>
      </c>
      <c r="I115" s="4">
        <f>IF(I15&gt;0,'Main Injection'!I115-'CSP5'!I229-AC115,0)</f>
        <v>0</v>
      </c>
      <c r="J115" s="4">
        <f>IF(J15&gt;0,'Main Injection'!J115-'CSP5'!J229-AD115,0)</f>
        <v>0</v>
      </c>
      <c r="K115" s="4">
        <f>IF(K15&gt;0,'Main Injection'!K115-'CSP5'!K229-AE115,0)</f>
        <v>0</v>
      </c>
      <c r="L115" s="4">
        <f>IF(L15&gt;0,'Main Injection'!L115-'CSP5'!L229-AF115,0)</f>
        <v>0</v>
      </c>
      <c r="M115" s="4">
        <f>IF(M15&gt;0,'Main Injection'!M115-'CSP5'!M229-AG115,0)</f>
        <v>0</v>
      </c>
      <c r="N115" s="4">
        <f>IF(N15&gt;0,'Main Injection'!N115-'CSP5'!N229-AH115,0)</f>
        <v>0</v>
      </c>
      <c r="O115" s="4">
        <f>IF(O15&gt;0,'Main Injection'!O115-'CSP5'!O229-AI115,0)</f>
        <v>0</v>
      </c>
      <c r="P115" s="4">
        <f>IF(P15&gt;0,'Main Injection'!P115-'CSP5'!P229-AJ115,0)</f>
        <v>0</v>
      </c>
      <c r="Q115" s="4">
        <f>IF(Q15&gt;0,'Main Injection'!Q115-'CSP5'!Q229-AK115,0)</f>
        <v>0</v>
      </c>
      <c r="R115" s="4">
        <f>IF(R15&gt;0,'Main Injection'!R115-'CSP5'!R229-AL115,0)</f>
        <v>0</v>
      </c>
      <c r="S115" s="12">
        <f t="shared" si="35"/>
        <v>0</v>
      </c>
      <c r="U115" s="3">
        <f>'CSP5'!$A$179</f>
        <v>2000</v>
      </c>
      <c r="V115" s="12">
        <f t="shared" si="36"/>
        <v>0</v>
      </c>
      <c r="W115" s="4">
        <f>_xll.Interp2dTab(-1,0,'HP Tuner only'!$B$149:$P$149,'HP Tuner only'!$A$150:$A$162,'HP Tuner only'!$B$150:$P$162,'Post Injection'!$U115,'Post Injection'!W$104)*_xll.Interp2dTab(-1,0,'HP Tuner only'!$B$166:$K$166,'HP Tuner only'!$A$167:$A$176,'HP Tuner only'!$B$167:$K$176,'Variables &amp; Axis Check'!$B$3,'Variables &amp; Axis Check'!$B$13)</f>
        <v>0</v>
      </c>
      <c r="X115" s="4">
        <f>_xll.Interp2dTab(-1,0,'HP Tuner only'!$B$149:$P$149,'HP Tuner only'!$A$150:$A$162,'HP Tuner only'!$B$150:$P$162,'Post Injection'!$U115,'Post Injection'!X$104)*_xll.Interp2dTab(-1,0,'HP Tuner only'!$B$166:$K$166,'HP Tuner only'!$A$167:$A$176,'HP Tuner only'!$B$167:$K$176,'Variables &amp; Axis Check'!$B$3,'Variables &amp; Axis Check'!$B$13)</f>
        <v>0</v>
      </c>
      <c r="Y115" s="4">
        <f>_xll.Interp2dTab(-1,0,'HP Tuner only'!$B$149:$P$149,'HP Tuner only'!$A$150:$A$162,'HP Tuner only'!$B$150:$P$162,'Post Injection'!$U115,'Post Injection'!Y$104)*_xll.Interp2dTab(-1,0,'HP Tuner only'!$B$166:$K$166,'HP Tuner only'!$A$167:$A$176,'HP Tuner only'!$B$167:$K$176,'Variables &amp; Axis Check'!$B$3,'Variables &amp; Axis Check'!$B$13)</f>
        <v>0</v>
      </c>
      <c r="Z115" s="4">
        <f>_xll.Interp2dTab(-1,0,'HP Tuner only'!$B$149:$P$149,'HP Tuner only'!$A$150:$A$162,'HP Tuner only'!$B$150:$P$162,'Post Injection'!$U115,'Post Injection'!Z$104)*_xll.Interp2dTab(-1,0,'HP Tuner only'!$B$166:$K$166,'HP Tuner only'!$A$167:$A$176,'HP Tuner only'!$B$167:$K$176,'Variables &amp; Axis Check'!$B$3,'Variables &amp; Axis Check'!$B$13)</f>
        <v>0</v>
      </c>
      <c r="AA115" s="4">
        <f>_xll.Interp2dTab(-1,0,'HP Tuner only'!$B$149:$P$149,'HP Tuner only'!$A$150:$A$162,'HP Tuner only'!$B$150:$P$162,'Post Injection'!$U115,'Post Injection'!AA$104)*_xll.Interp2dTab(-1,0,'HP Tuner only'!$B$166:$K$166,'HP Tuner only'!$A$167:$A$176,'HP Tuner only'!$B$167:$K$176,'Variables &amp; Axis Check'!$B$3,'Variables &amp; Axis Check'!$B$13)</f>
        <v>0</v>
      </c>
      <c r="AB115" s="4">
        <f>_xll.Interp2dTab(-1,0,'HP Tuner only'!$B$149:$P$149,'HP Tuner only'!$A$150:$A$162,'HP Tuner only'!$B$150:$P$162,'Post Injection'!$U115,'Post Injection'!AB$104)*_xll.Interp2dTab(-1,0,'HP Tuner only'!$B$166:$K$166,'HP Tuner only'!$A$167:$A$176,'HP Tuner only'!$B$167:$K$176,'Variables &amp; Axis Check'!$B$3,'Variables &amp; Axis Check'!$B$13)</f>
        <v>0</v>
      </c>
      <c r="AC115" s="4">
        <f>_xll.Interp2dTab(-1,0,'HP Tuner only'!$B$149:$P$149,'HP Tuner only'!$A$150:$A$162,'HP Tuner only'!$B$150:$P$162,'Post Injection'!$U115,'Post Injection'!AC$104)*_xll.Interp2dTab(-1,0,'HP Tuner only'!$B$166:$K$166,'HP Tuner only'!$A$167:$A$176,'HP Tuner only'!$B$167:$K$176,'Variables &amp; Axis Check'!$B$3,'Variables &amp; Axis Check'!$B$13)</f>
        <v>0</v>
      </c>
      <c r="AD115" s="4">
        <f>_xll.Interp2dTab(-1,0,'HP Tuner only'!$B$149:$P$149,'HP Tuner only'!$A$150:$A$162,'HP Tuner only'!$B$150:$P$162,'Post Injection'!$U115,'Post Injection'!AD$104)*_xll.Interp2dTab(-1,0,'HP Tuner only'!$B$166:$K$166,'HP Tuner only'!$A$167:$A$176,'HP Tuner only'!$B$167:$K$176,'Variables &amp; Axis Check'!$B$3,'Variables &amp; Axis Check'!$B$13)</f>
        <v>0</v>
      </c>
      <c r="AE115" s="4">
        <f>_xll.Interp2dTab(-1,0,'HP Tuner only'!$B$149:$P$149,'HP Tuner only'!$A$150:$A$162,'HP Tuner only'!$B$150:$P$162,'Post Injection'!$U115,'Post Injection'!AE$104)*_xll.Interp2dTab(-1,0,'HP Tuner only'!$B$166:$K$166,'HP Tuner only'!$A$167:$A$176,'HP Tuner only'!$B$167:$K$176,'Variables &amp; Axis Check'!$B$3,'Variables &amp; Axis Check'!$B$13)</f>
        <v>0</v>
      </c>
      <c r="AF115" s="4">
        <f>_xll.Interp2dTab(-1,0,'HP Tuner only'!$B$149:$P$149,'HP Tuner only'!$A$150:$A$162,'HP Tuner only'!$B$150:$P$162,'Post Injection'!$U115,'Post Injection'!AF$104)*_xll.Interp2dTab(-1,0,'HP Tuner only'!$B$166:$K$166,'HP Tuner only'!$A$167:$A$176,'HP Tuner only'!$B$167:$K$176,'Variables &amp; Axis Check'!$B$3,'Variables &amp; Axis Check'!$B$13)</f>
        <v>0</v>
      </c>
      <c r="AG115" s="4">
        <f>_xll.Interp2dTab(-1,0,'HP Tuner only'!$B$149:$P$149,'HP Tuner only'!$A$150:$A$162,'HP Tuner only'!$B$150:$P$162,'Post Injection'!$U115,'Post Injection'!AG$104)*_xll.Interp2dTab(-1,0,'HP Tuner only'!$B$166:$K$166,'HP Tuner only'!$A$167:$A$176,'HP Tuner only'!$B$167:$K$176,'Variables &amp; Axis Check'!$B$3,'Variables &amp; Axis Check'!$B$13)</f>
        <v>0</v>
      </c>
      <c r="AH115" s="4">
        <f>_xll.Interp2dTab(-1,0,'HP Tuner only'!$B$149:$P$149,'HP Tuner only'!$A$150:$A$162,'HP Tuner only'!$B$150:$P$162,'Post Injection'!$U115,'Post Injection'!AH$104)*_xll.Interp2dTab(-1,0,'HP Tuner only'!$B$166:$K$166,'HP Tuner only'!$A$167:$A$176,'HP Tuner only'!$B$167:$K$176,'Variables &amp; Axis Check'!$B$3,'Variables &amp; Axis Check'!$B$13)</f>
        <v>0</v>
      </c>
      <c r="AI115" s="4">
        <f>_xll.Interp2dTab(-1,0,'HP Tuner only'!$B$149:$P$149,'HP Tuner only'!$A$150:$A$162,'HP Tuner only'!$B$150:$P$162,'Post Injection'!$U115,'Post Injection'!AI$104)*_xll.Interp2dTab(-1,0,'HP Tuner only'!$B$166:$K$166,'HP Tuner only'!$A$167:$A$176,'HP Tuner only'!$B$167:$K$176,'Variables &amp; Axis Check'!$B$3,'Variables &amp; Axis Check'!$B$13)</f>
        <v>0</v>
      </c>
      <c r="AJ115" s="4">
        <f>_xll.Interp2dTab(-1,0,'HP Tuner only'!$B$149:$P$149,'HP Tuner only'!$A$150:$A$162,'HP Tuner only'!$B$150:$P$162,'Post Injection'!$U115,'Post Injection'!AJ$104)*_xll.Interp2dTab(-1,0,'HP Tuner only'!$B$166:$K$166,'HP Tuner only'!$A$167:$A$176,'HP Tuner only'!$B$167:$K$176,'Variables &amp; Axis Check'!$B$3,'Variables &amp; Axis Check'!$B$13)</f>
        <v>0</v>
      </c>
      <c r="AK115" s="4">
        <f>_xll.Interp2dTab(-1,0,'HP Tuner only'!$B$149:$P$149,'HP Tuner only'!$A$150:$A$162,'HP Tuner only'!$B$150:$P$162,'Post Injection'!$U115,'Post Injection'!AK$104)*_xll.Interp2dTab(-1,0,'HP Tuner only'!$B$166:$K$166,'HP Tuner only'!$A$167:$A$176,'HP Tuner only'!$B$167:$K$176,'Variables &amp; Axis Check'!$B$3,'Variables &amp; Axis Check'!$B$13)</f>
        <v>0</v>
      </c>
      <c r="AL115" s="4">
        <f>_xll.Interp2dTab(-1,0,'HP Tuner only'!$B$149:$P$149,'HP Tuner only'!$A$150:$A$162,'HP Tuner only'!$B$150:$P$162,'Post Injection'!$U115,'Post Injection'!AL$104)*_xll.Interp2dTab(-1,0,'HP Tuner only'!$B$166:$K$166,'HP Tuner only'!$A$167:$A$176,'HP Tuner only'!$B$167:$K$176,'Variables &amp; Axis Check'!$B$3,'Variables &amp; Axis Check'!$B$13)</f>
        <v>0</v>
      </c>
      <c r="AM115" s="12">
        <f t="shared" si="37"/>
        <v>0</v>
      </c>
    </row>
    <row r="116" spans="1:39" x14ac:dyDescent="0.3">
      <c r="A116" s="3">
        <f>'CSP5'!$A$180</f>
        <v>2200</v>
      </c>
      <c r="B116" s="12">
        <f t="shared" si="34"/>
        <v>0</v>
      </c>
      <c r="C116" s="4">
        <f>IF(C16&gt;0,'Main Injection'!C116-'CSP5'!C230-W116,0)</f>
        <v>0</v>
      </c>
      <c r="D116" s="4">
        <f>IF(D16&gt;0,'Main Injection'!D116-'CSP5'!D230-X116,0)</f>
        <v>0</v>
      </c>
      <c r="E116" s="4">
        <f>IF(E16&gt;0,'Main Injection'!E116-'CSP5'!E230-Y116,0)</f>
        <v>0</v>
      </c>
      <c r="F116" s="4">
        <f>IF(F16&gt;0,'Main Injection'!F116-'CSP5'!F230-Z116,0)</f>
        <v>0</v>
      </c>
      <c r="G116" s="4">
        <f>IF(G16&gt;0,'Main Injection'!G116-'CSP5'!G230-AA116,0)</f>
        <v>0</v>
      </c>
      <c r="H116" s="4">
        <f>IF(H16&gt;0,'Main Injection'!H116-'CSP5'!H230-AB116,0)</f>
        <v>0</v>
      </c>
      <c r="I116" s="4">
        <f>IF(I16&gt;0,'Main Injection'!I116-'CSP5'!I230-AC116,0)</f>
        <v>0</v>
      </c>
      <c r="J116" s="4">
        <f>IF(J16&gt;0,'Main Injection'!J116-'CSP5'!J230-AD116,0)</f>
        <v>0</v>
      </c>
      <c r="K116" s="4">
        <f>IF(K16&gt;0,'Main Injection'!K116-'CSP5'!K230-AE116,0)</f>
        <v>0</v>
      </c>
      <c r="L116" s="4">
        <f>IF(L16&gt;0,'Main Injection'!L116-'CSP5'!L230-AF116,0)</f>
        <v>0</v>
      </c>
      <c r="M116" s="4">
        <f>IF(M16&gt;0,'Main Injection'!M116-'CSP5'!M230-AG116,0)</f>
        <v>0</v>
      </c>
      <c r="N116" s="4">
        <f>IF(N16&gt;0,'Main Injection'!N116-'CSP5'!N230-AH116,0)</f>
        <v>0</v>
      </c>
      <c r="O116" s="4">
        <f>IF(O16&gt;0,'Main Injection'!O116-'CSP5'!O230-AI116,0)</f>
        <v>0</v>
      </c>
      <c r="P116" s="4">
        <f>IF(P16&gt;0,'Main Injection'!P116-'CSP5'!P230-AJ116,0)</f>
        <v>0</v>
      </c>
      <c r="Q116" s="4">
        <f>IF(Q16&gt;0,'Main Injection'!Q116-'CSP5'!Q230-AK116,0)</f>
        <v>0</v>
      </c>
      <c r="R116" s="4">
        <f>IF(R16&gt;0,'Main Injection'!R116-'CSP5'!R230-AL116,0)</f>
        <v>0</v>
      </c>
      <c r="S116" s="12">
        <f t="shared" si="35"/>
        <v>0</v>
      </c>
      <c r="U116" s="3">
        <f>'CSP5'!$A$180</f>
        <v>2200</v>
      </c>
      <c r="V116" s="12">
        <f t="shared" si="36"/>
        <v>0</v>
      </c>
      <c r="W116" s="4">
        <f>_xll.Interp2dTab(-1,0,'HP Tuner only'!$B$149:$P$149,'HP Tuner only'!$A$150:$A$162,'HP Tuner only'!$B$150:$P$162,'Post Injection'!$U116,'Post Injection'!W$104)*_xll.Interp2dTab(-1,0,'HP Tuner only'!$B$166:$K$166,'HP Tuner only'!$A$167:$A$176,'HP Tuner only'!$B$167:$K$176,'Variables &amp; Axis Check'!$B$3,'Variables &amp; Axis Check'!$B$13)</f>
        <v>0</v>
      </c>
      <c r="X116" s="4">
        <f>_xll.Interp2dTab(-1,0,'HP Tuner only'!$B$149:$P$149,'HP Tuner only'!$A$150:$A$162,'HP Tuner only'!$B$150:$P$162,'Post Injection'!$U116,'Post Injection'!X$104)*_xll.Interp2dTab(-1,0,'HP Tuner only'!$B$166:$K$166,'HP Tuner only'!$A$167:$A$176,'HP Tuner only'!$B$167:$K$176,'Variables &amp; Axis Check'!$B$3,'Variables &amp; Axis Check'!$B$13)</f>
        <v>0</v>
      </c>
      <c r="Y116" s="4">
        <f>_xll.Interp2dTab(-1,0,'HP Tuner only'!$B$149:$P$149,'HP Tuner only'!$A$150:$A$162,'HP Tuner only'!$B$150:$P$162,'Post Injection'!$U116,'Post Injection'!Y$104)*_xll.Interp2dTab(-1,0,'HP Tuner only'!$B$166:$K$166,'HP Tuner only'!$A$167:$A$176,'HP Tuner only'!$B$167:$K$176,'Variables &amp; Axis Check'!$B$3,'Variables &amp; Axis Check'!$B$13)</f>
        <v>0</v>
      </c>
      <c r="Z116" s="4">
        <f>_xll.Interp2dTab(-1,0,'HP Tuner only'!$B$149:$P$149,'HP Tuner only'!$A$150:$A$162,'HP Tuner only'!$B$150:$P$162,'Post Injection'!$U116,'Post Injection'!Z$104)*_xll.Interp2dTab(-1,0,'HP Tuner only'!$B$166:$K$166,'HP Tuner only'!$A$167:$A$176,'HP Tuner only'!$B$167:$K$176,'Variables &amp; Axis Check'!$B$3,'Variables &amp; Axis Check'!$B$13)</f>
        <v>0</v>
      </c>
      <c r="AA116" s="4">
        <f>_xll.Interp2dTab(-1,0,'HP Tuner only'!$B$149:$P$149,'HP Tuner only'!$A$150:$A$162,'HP Tuner only'!$B$150:$P$162,'Post Injection'!$U116,'Post Injection'!AA$104)*_xll.Interp2dTab(-1,0,'HP Tuner only'!$B$166:$K$166,'HP Tuner only'!$A$167:$A$176,'HP Tuner only'!$B$167:$K$176,'Variables &amp; Axis Check'!$B$3,'Variables &amp; Axis Check'!$B$13)</f>
        <v>0</v>
      </c>
      <c r="AB116" s="4">
        <f>_xll.Interp2dTab(-1,0,'HP Tuner only'!$B$149:$P$149,'HP Tuner only'!$A$150:$A$162,'HP Tuner only'!$B$150:$P$162,'Post Injection'!$U116,'Post Injection'!AB$104)*_xll.Interp2dTab(-1,0,'HP Tuner only'!$B$166:$K$166,'HP Tuner only'!$A$167:$A$176,'HP Tuner only'!$B$167:$K$176,'Variables &amp; Axis Check'!$B$3,'Variables &amp; Axis Check'!$B$13)</f>
        <v>0</v>
      </c>
      <c r="AC116" s="4">
        <f>_xll.Interp2dTab(-1,0,'HP Tuner only'!$B$149:$P$149,'HP Tuner only'!$A$150:$A$162,'HP Tuner only'!$B$150:$P$162,'Post Injection'!$U116,'Post Injection'!AC$104)*_xll.Interp2dTab(-1,0,'HP Tuner only'!$B$166:$K$166,'HP Tuner only'!$A$167:$A$176,'HP Tuner only'!$B$167:$K$176,'Variables &amp; Axis Check'!$B$3,'Variables &amp; Axis Check'!$B$13)</f>
        <v>0</v>
      </c>
      <c r="AD116" s="4">
        <f>_xll.Interp2dTab(-1,0,'HP Tuner only'!$B$149:$P$149,'HP Tuner only'!$A$150:$A$162,'HP Tuner only'!$B$150:$P$162,'Post Injection'!$U116,'Post Injection'!AD$104)*_xll.Interp2dTab(-1,0,'HP Tuner only'!$B$166:$K$166,'HP Tuner only'!$A$167:$A$176,'HP Tuner only'!$B$167:$K$176,'Variables &amp; Axis Check'!$B$3,'Variables &amp; Axis Check'!$B$13)</f>
        <v>0</v>
      </c>
      <c r="AE116" s="4">
        <f>_xll.Interp2dTab(-1,0,'HP Tuner only'!$B$149:$P$149,'HP Tuner only'!$A$150:$A$162,'HP Tuner only'!$B$150:$P$162,'Post Injection'!$U116,'Post Injection'!AE$104)*_xll.Interp2dTab(-1,0,'HP Tuner only'!$B$166:$K$166,'HP Tuner only'!$A$167:$A$176,'HP Tuner only'!$B$167:$K$176,'Variables &amp; Axis Check'!$B$3,'Variables &amp; Axis Check'!$B$13)</f>
        <v>0</v>
      </c>
      <c r="AF116" s="4">
        <f>_xll.Interp2dTab(-1,0,'HP Tuner only'!$B$149:$P$149,'HP Tuner only'!$A$150:$A$162,'HP Tuner only'!$B$150:$P$162,'Post Injection'!$U116,'Post Injection'!AF$104)*_xll.Interp2dTab(-1,0,'HP Tuner only'!$B$166:$K$166,'HP Tuner only'!$A$167:$A$176,'HP Tuner only'!$B$167:$K$176,'Variables &amp; Axis Check'!$B$3,'Variables &amp; Axis Check'!$B$13)</f>
        <v>0</v>
      </c>
      <c r="AG116" s="4">
        <f>_xll.Interp2dTab(-1,0,'HP Tuner only'!$B$149:$P$149,'HP Tuner only'!$A$150:$A$162,'HP Tuner only'!$B$150:$P$162,'Post Injection'!$U116,'Post Injection'!AG$104)*_xll.Interp2dTab(-1,0,'HP Tuner only'!$B$166:$K$166,'HP Tuner only'!$A$167:$A$176,'HP Tuner only'!$B$167:$K$176,'Variables &amp; Axis Check'!$B$3,'Variables &amp; Axis Check'!$B$13)</f>
        <v>0</v>
      </c>
      <c r="AH116" s="4">
        <f>_xll.Interp2dTab(-1,0,'HP Tuner only'!$B$149:$P$149,'HP Tuner only'!$A$150:$A$162,'HP Tuner only'!$B$150:$P$162,'Post Injection'!$U116,'Post Injection'!AH$104)*_xll.Interp2dTab(-1,0,'HP Tuner only'!$B$166:$K$166,'HP Tuner only'!$A$167:$A$176,'HP Tuner only'!$B$167:$K$176,'Variables &amp; Axis Check'!$B$3,'Variables &amp; Axis Check'!$B$13)</f>
        <v>0</v>
      </c>
      <c r="AI116" s="4">
        <f>_xll.Interp2dTab(-1,0,'HP Tuner only'!$B$149:$P$149,'HP Tuner only'!$A$150:$A$162,'HP Tuner only'!$B$150:$P$162,'Post Injection'!$U116,'Post Injection'!AI$104)*_xll.Interp2dTab(-1,0,'HP Tuner only'!$B$166:$K$166,'HP Tuner only'!$A$167:$A$176,'HP Tuner only'!$B$167:$K$176,'Variables &amp; Axis Check'!$B$3,'Variables &amp; Axis Check'!$B$13)</f>
        <v>0</v>
      </c>
      <c r="AJ116" s="4">
        <f>_xll.Interp2dTab(-1,0,'HP Tuner only'!$B$149:$P$149,'HP Tuner only'!$A$150:$A$162,'HP Tuner only'!$B$150:$P$162,'Post Injection'!$U116,'Post Injection'!AJ$104)*_xll.Interp2dTab(-1,0,'HP Tuner only'!$B$166:$K$166,'HP Tuner only'!$A$167:$A$176,'HP Tuner only'!$B$167:$K$176,'Variables &amp; Axis Check'!$B$3,'Variables &amp; Axis Check'!$B$13)</f>
        <v>0</v>
      </c>
      <c r="AK116" s="4">
        <f>_xll.Interp2dTab(-1,0,'HP Tuner only'!$B$149:$P$149,'HP Tuner only'!$A$150:$A$162,'HP Tuner only'!$B$150:$P$162,'Post Injection'!$U116,'Post Injection'!AK$104)*_xll.Interp2dTab(-1,0,'HP Tuner only'!$B$166:$K$166,'HP Tuner only'!$A$167:$A$176,'HP Tuner only'!$B$167:$K$176,'Variables &amp; Axis Check'!$B$3,'Variables &amp; Axis Check'!$B$13)</f>
        <v>0</v>
      </c>
      <c r="AL116" s="4">
        <f>_xll.Interp2dTab(-1,0,'HP Tuner only'!$B$149:$P$149,'HP Tuner only'!$A$150:$A$162,'HP Tuner only'!$B$150:$P$162,'Post Injection'!$U116,'Post Injection'!AL$104)*_xll.Interp2dTab(-1,0,'HP Tuner only'!$B$166:$K$166,'HP Tuner only'!$A$167:$A$176,'HP Tuner only'!$B$167:$K$176,'Variables &amp; Axis Check'!$B$3,'Variables &amp; Axis Check'!$B$13)</f>
        <v>0</v>
      </c>
      <c r="AM116" s="12">
        <f t="shared" si="37"/>
        <v>0</v>
      </c>
    </row>
    <row r="117" spans="1:39" x14ac:dyDescent="0.3">
      <c r="A117" s="3">
        <f>'CSP5'!$A$181</f>
        <v>2400</v>
      </c>
      <c r="B117" s="12">
        <f t="shared" si="34"/>
        <v>0</v>
      </c>
      <c r="C117" s="4">
        <f>IF(C17&gt;0,'Main Injection'!C117-'CSP5'!C231-W117,0)</f>
        <v>0</v>
      </c>
      <c r="D117" s="4">
        <f>IF(D17&gt;0,'Main Injection'!D117-'CSP5'!D231-X117,0)</f>
        <v>0</v>
      </c>
      <c r="E117" s="4">
        <f>IF(E17&gt;0,'Main Injection'!E117-'CSP5'!E231-Y117,0)</f>
        <v>0</v>
      </c>
      <c r="F117" s="4">
        <f>IF(F17&gt;0,'Main Injection'!F117-'CSP5'!F231-Z117,0)</f>
        <v>0</v>
      </c>
      <c r="G117" s="4">
        <f>IF(G17&gt;0,'Main Injection'!G117-'CSP5'!G231-AA117,0)</f>
        <v>0</v>
      </c>
      <c r="H117" s="4">
        <f>IF(H17&gt;0,'Main Injection'!H117-'CSP5'!H231-AB117,0)</f>
        <v>0</v>
      </c>
      <c r="I117" s="4">
        <f>IF(I17&gt;0,'Main Injection'!I117-'CSP5'!I231-AC117,0)</f>
        <v>0</v>
      </c>
      <c r="J117" s="4">
        <f>IF(J17&gt;0,'Main Injection'!J117-'CSP5'!J231-AD117,0)</f>
        <v>0</v>
      </c>
      <c r="K117" s="4">
        <f>IF(K17&gt;0,'Main Injection'!K117-'CSP5'!K231-AE117,0)</f>
        <v>0</v>
      </c>
      <c r="L117" s="4">
        <f>IF(L17&gt;0,'Main Injection'!L117-'CSP5'!L231-AF117,0)</f>
        <v>0</v>
      </c>
      <c r="M117" s="4">
        <f>IF(M17&gt;0,'Main Injection'!M117-'CSP5'!M231-AG117,0)</f>
        <v>0</v>
      </c>
      <c r="N117" s="4">
        <f>IF(N17&gt;0,'Main Injection'!N117-'CSP5'!N231-AH117,0)</f>
        <v>0</v>
      </c>
      <c r="O117" s="4">
        <f>IF(O17&gt;0,'Main Injection'!O117-'CSP5'!O231-AI117,0)</f>
        <v>0</v>
      </c>
      <c r="P117" s="4">
        <f>IF(P17&gt;0,'Main Injection'!P117-'CSP5'!P231-AJ117,0)</f>
        <v>0</v>
      </c>
      <c r="Q117" s="4">
        <f>IF(Q17&gt;0,'Main Injection'!Q117-'CSP5'!Q231-AK117,0)</f>
        <v>0</v>
      </c>
      <c r="R117" s="4">
        <f>IF(R17&gt;0,'Main Injection'!R117-'CSP5'!R231-AL117,0)</f>
        <v>0</v>
      </c>
      <c r="S117" s="12">
        <f t="shared" si="35"/>
        <v>0</v>
      </c>
      <c r="U117" s="3">
        <f>'CSP5'!$A$181</f>
        <v>2400</v>
      </c>
      <c r="V117" s="12">
        <f t="shared" si="36"/>
        <v>0</v>
      </c>
      <c r="W117" s="4">
        <f>_xll.Interp2dTab(-1,0,'HP Tuner only'!$B$149:$P$149,'HP Tuner only'!$A$150:$A$162,'HP Tuner only'!$B$150:$P$162,'Post Injection'!$U117,'Post Injection'!W$104)*_xll.Interp2dTab(-1,0,'HP Tuner only'!$B$166:$K$166,'HP Tuner only'!$A$167:$A$176,'HP Tuner only'!$B$167:$K$176,'Variables &amp; Axis Check'!$B$3,'Variables &amp; Axis Check'!$B$13)</f>
        <v>0</v>
      </c>
      <c r="X117" s="4">
        <f>_xll.Interp2dTab(-1,0,'HP Tuner only'!$B$149:$P$149,'HP Tuner only'!$A$150:$A$162,'HP Tuner only'!$B$150:$P$162,'Post Injection'!$U117,'Post Injection'!X$104)*_xll.Interp2dTab(-1,0,'HP Tuner only'!$B$166:$K$166,'HP Tuner only'!$A$167:$A$176,'HP Tuner only'!$B$167:$K$176,'Variables &amp; Axis Check'!$B$3,'Variables &amp; Axis Check'!$B$13)</f>
        <v>0</v>
      </c>
      <c r="Y117" s="4">
        <f>_xll.Interp2dTab(-1,0,'HP Tuner only'!$B$149:$P$149,'HP Tuner only'!$A$150:$A$162,'HP Tuner only'!$B$150:$P$162,'Post Injection'!$U117,'Post Injection'!Y$104)*_xll.Interp2dTab(-1,0,'HP Tuner only'!$B$166:$K$166,'HP Tuner only'!$A$167:$A$176,'HP Tuner only'!$B$167:$K$176,'Variables &amp; Axis Check'!$B$3,'Variables &amp; Axis Check'!$B$13)</f>
        <v>0</v>
      </c>
      <c r="Z117" s="4">
        <f>_xll.Interp2dTab(-1,0,'HP Tuner only'!$B$149:$P$149,'HP Tuner only'!$A$150:$A$162,'HP Tuner only'!$B$150:$P$162,'Post Injection'!$U117,'Post Injection'!Z$104)*_xll.Interp2dTab(-1,0,'HP Tuner only'!$B$166:$K$166,'HP Tuner only'!$A$167:$A$176,'HP Tuner only'!$B$167:$K$176,'Variables &amp; Axis Check'!$B$3,'Variables &amp; Axis Check'!$B$13)</f>
        <v>0</v>
      </c>
      <c r="AA117" s="4">
        <f>_xll.Interp2dTab(-1,0,'HP Tuner only'!$B$149:$P$149,'HP Tuner only'!$A$150:$A$162,'HP Tuner only'!$B$150:$P$162,'Post Injection'!$U117,'Post Injection'!AA$104)*_xll.Interp2dTab(-1,0,'HP Tuner only'!$B$166:$K$166,'HP Tuner only'!$A$167:$A$176,'HP Tuner only'!$B$167:$K$176,'Variables &amp; Axis Check'!$B$3,'Variables &amp; Axis Check'!$B$13)</f>
        <v>0</v>
      </c>
      <c r="AB117" s="4">
        <f>_xll.Interp2dTab(-1,0,'HP Tuner only'!$B$149:$P$149,'HP Tuner only'!$A$150:$A$162,'HP Tuner only'!$B$150:$P$162,'Post Injection'!$U117,'Post Injection'!AB$104)*_xll.Interp2dTab(-1,0,'HP Tuner only'!$B$166:$K$166,'HP Tuner only'!$A$167:$A$176,'HP Tuner only'!$B$167:$K$176,'Variables &amp; Axis Check'!$B$3,'Variables &amp; Axis Check'!$B$13)</f>
        <v>0</v>
      </c>
      <c r="AC117" s="4">
        <f>_xll.Interp2dTab(-1,0,'HP Tuner only'!$B$149:$P$149,'HP Tuner only'!$A$150:$A$162,'HP Tuner only'!$B$150:$P$162,'Post Injection'!$U117,'Post Injection'!AC$104)*_xll.Interp2dTab(-1,0,'HP Tuner only'!$B$166:$K$166,'HP Tuner only'!$A$167:$A$176,'HP Tuner only'!$B$167:$K$176,'Variables &amp; Axis Check'!$B$3,'Variables &amp; Axis Check'!$B$13)</f>
        <v>0</v>
      </c>
      <c r="AD117" s="4">
        <f>_xll.Interp2dTab(-1,0,'HP Tuner only'!$B$149:$P$149,'HP Tuner only'!$A$150:$A$162,'HP Tuner only'!$B$150:$P$162,'Post Injection'!$U117,'Post Injection'!AD$104)*_xll.Interp2dTab(-1,0,'HP Tuner only'!$B$166:$K$166,'HP Tuner only'!$A$167:$A$176,'HP Tuner only'!$B$167:$K$176,'Variables &amp; Axis Check'!$B$3,'Variables &amp; Axis Check'!$B$13)</f>
        <v>0</v>
      </c>
      <c r="AE117" s="4">
        <f>_xll.Interp2dTab(-1,0,'HP Tuner only'!$B$149:$P$149,'HP Tuner only'!$A$150:$A$162,'HP Tuner only'!$B$150:$P$162,'Post Injection'!$U117,'Post Injection'!AE$104)*_xll.Interp2dTab(-1,0,'HP Tuner only'!$B$166:$K$166,'HP Tuner only'!$A$167:$A$176,'HP Tuner only'!$B$167:$K$176,'Variables &amp; Axis Check'!$B$3,'Variables &amp; Axis Check'!$B$13)</f>
        <v>0</v>
      </c>
      <c r="AF117" s="4">
        <f>_xll.Interp2dTab(-1,0,'HP Tuner only'!$B$149:$P$149,'HP Tuner only'!$A$150:$A$162,'HP Tuner only'!$B$150:$P$162,'Post Injection'!$U117,'Post Injection'!AF$104)*_xll.Interp2dTab(-1,0,'HP Tuner only'!$B$166:$K$166,'HP Tuner only'!$A$167:$A$176,'HP Tuner only'!$B$167:$K$176,'Variables &amp; Axis Check'!$B$3,'Variables &amp; Axis Check'!$B$13)</f>
        <v>0</v>
      </c>
      <c r="AG117" s="4">
        <f>_xll.Interp2dTab(-1,0,'HP Tuner only'!$B$149:$P$149,'HP Tuner only'!$A$150:$A$162,'HP Tuner only'!$B$150:$P$162,'Post Injection'!$U117,'Post Injection'!AG$104)*_xll.Interp2dTab(-1,0,'HP Tuner only'!$B$166:$K$166,'HP Tuner only'!$A$167:$A$176,'HP Tuner only'!$B$167:$K$176,'Variables &amp; Axis Check'!$B$3,'Variables &amp; Axis Check'!$B$13)</f>
        <v>0</v>
      </c>
      <c r="AH117" s="4">
        <f>_xll.Interp2dTab(-1,0,'HP Tuner only'!$B$149:$P$149,'HP Tuner only'!$A$150:$A$162,'HP Tuner only'!$B$150:$P$162,'Post Injection'!$U117,'Post Injection'!AH$104)*_xll.Interp2dTab(-1,0,'HP Tuner only'!$B$166:$K$166,'HP Tuner only'!$A$167:$A$176,'HP Tuner only'!$B$167:$K$176,'Variables &amp; Axis Check'!$B$3,'Variables &amp; Axis Check'!$B$13)</f>
        <v>0</v>
      </c>
      <c r="AI117" s="4">
        <f>_xll.Interp2dTab(-1,0,'HP Tuner only'!$B$149:$P$149,'HP Tuner only'!$A$150:$A$162,'HP Tuner only'!$B$150:$P$162,'Post Injection'!$U117,'Post Injection'!AI$104)*_xll.Interp2dTab(-1,0,'HP Tuner only'!$B$166:$K$166,'HP Tuner only'!$A$167:$A$176,'HP Tuner only'!$B$167:$K$176,'Variables &amp; Axis Check'!$B$3,'Variables &amp; Axis Check'!$B$13)</f>
        <v>0</v>
      </c>
      <c r="AJ117" s="4">
        <f>_xll.Interp2dTab(-1,0,'HP Tuner only'!$B$149:$P$149,'HP Tuner only'!$A$150:$A$162,'HP Tuner only'!$B$150:$P$162,'Post Injection'!$U117,'Post Injection'!AJ$104)*_xll.Interp2dTab(-1,0,'HP Tuner only'!$B$166:$K$166,'HP Tuner only'!$A$167:$A$176,'HP Tuner only'!$B$167:$K$176,'Variables &amp; Axis Check'!$B$3,'Variables &amp; Axis Check'!$B$13)</f>
        <v>0</v>
      </c>
      <c r="AK117" s="4">
        <f>_xll.Interp2dTab(-1,0,'HP Tuner only'!$B$149:$P$149,'HP Tuner only'!$A$150:$A$162,'HP Tuner only'!$B$150:$P$162,'Post Injection'!$U117,'Post Injection'!AK$104)*_xll.Interp2dTab(-1,0,'HP Tuner only'!$B$166:$K$166,'HP Tuner only'!$A$167:$A$176,'HP Tuner only'!$B$167:$K$176,'Variables &amp; Axis Check'!$B$3,'Variables &amp; Axis Check'!$B$13)</f>
        <v>0</v>
      </c>
      <c r="AL117" s="4">
        <f>_xll.Interp2dTab(-1,0,'HP Tuner only'!$B$149:$P$149,'HP Tuner only'!$A$150:$A$162,'HP Tuner only'!$B$150:$P$162,'Post Injection'!$U117,'Post Injection'!AL$104)*_xll.Interp2dTab(-1,0,'HP Tuner only'!$B$166:$K$166,'HP Tuner only'!$A$167:$A$176,'HP Tuner only'!$B$167:$K$176,'Variables &amp; Axis Check'!$B$3,'Variables &amp; Axis Check'!$B$13)</f>
        <v>0</v>
      </c>
      <c r="AM117" s="12">
        <f t="shared" si="37"/>
        <v>0</v>
      </c>
    </row>
    <row r="118" spans="1:39" x14ac:dyDescent="0.3">
      <c r="A118" s="3">
        <f>'CSP5'!$A$182</f>
        <v>2600</v>
      </c>
      <c r="B118" s="12">
        <f t="shared" si="34"/>
        <v>0</v>
      </c>
      <c r="C118" s="4">
        <f>IF(C18&gt;0,'Main Injection'!C118-'CSP5'!C232-W118,0)</f>
        <v>0</v>
      </c>
      <c r="D118" s="4">
        <f>IF(D18&gt;0,'Main Injection'!D118-'CSP5'!D232-X118,0)</f>
        <v>0</v>
      </c>
      <c r="E118" s="4">
        <f>IF(E18&gt;0,'Main Injection'!E118-'CSP5'!E232-Y118,0)</f>
        <v>0</v>
      </c>
      <c r="F118" s="4">
        <f>IF(F18&gt;0,'Main Injection'!F118-'CSP5'!F232-Z118,0)</f>
        <v>0</v>
      </c>
      <c r="G118" s="4">
        <f>IF(G18&gt;0,'Main Injection'!G118-'CSP5'!G232-AA118,0)</f>
        <v>0</v>
      </c>
      <c r="H118" s="4">
        <f>IF(H18&gt;0,'Main Injection'!H118-'CSP5'!H232-AB118,0)</f>
        <v>0</v>
      </c>
      <c r="I118" s="4">
        <f>IF(I18&gt;0,'Main Injection'!I118-'CSP5'!I232-AC118,0)</f>
        <v>0</v>
      </c>
      <c r="J118" s="4">
        <f>IF(J18&gt;0,'Main Injection'!J118-'CSP5'!J232-AD118,0)</f>
        <v>0</v>
      </c>
      <c r="K118" s="4">
        <f>IF(K18&gt;0,'Main Injection'!K118-'CSP5'!K232-AE118,0)</f>
        <v>0</v>
      </c>
      <c r="L118" s="4">
        <f>IF(L18&gt;0,'Main Injection'!L118-'CSP5'!L232-AF118,0)</f>
        <v>0</v>
      </c>
      <c r="M118" s="4">
        <f>IF(M18&gt;0,'Main Injection'!M118-'CSP5'!M232-AG118,0)</f>
        <v>0</v>
      </c>
      <c r="N118" s="4">
        <f>IF(N18&gt;0,'Main Injection'!N118-'CSP5'!N232-AH118,0)</f>
        <v>0</v>
      </c>
      <c r="O118" s="4">
        <f>IF(O18&gt;0,'Main Injection'!O118-'CSP5'!O232-AI118,0)</f>
        <v>0</v>
      </c>
      <c r="P118" s="4">
        <f>IF(P18&gt;0,'Main Injection'!P118-'CSP5'!P232-AJ118,0)</f>
        <v>0</v>
      </c>
      <c r="Q118" s="4">
        <f>IF(Q18&gt;0,'Main Injection'!Q118-'CSP5'!Q232-AK118,0)</f>
        <v>0</v>
      </c>
      <c r="R118" s="4">
        <f>IF(R18&gt;0,'Main Injection'!R118-'CSP5'!R232-AL118,0)</f>
        <v>0</v>
      </c>
      <c r="S118" s="12">
        <f t="shared" si="35"/>
        <v>0</v>
      </c>
      <c r="U118" s="3">
        <f>'CSP5'!$A$182</f>
        <v>2600</v>
      </c>
      <c r="V118" s="12">
        <f t="shared" si="36"/>
        <v>0</v>
      </c>
      <c r="W118" s="4">
        <f>_xll.Interp2dTab(-1,0,'HP Tuner only'!$B$149:$P$149,'HP Tuner only'!$A$150:$A$162,'HP Tuner only'!$B$150:$P$162,'Post Injection'!$U118,'Post Injection'!W$104)*_xll.Interp2dTab(-1,0,'HP Tuner only'!$B$166:$K$166,'HP Tuner only'!$A$167:$A$176,'HP Tuner only'!$B$167:$K$176,'Variables &amp; Axis Check'!$B$3,'Variables &amp; Axis Check'!$B$13)</f>
        <v>0</v>
      </c>
      <c r="X118" s="4">
        <f>_xll.Interp2dTab(-1,0,'HP Tuner only'!$B$149:$P$149,'HP Tuner only'!$A$150:$A$162,'HP Tuner only'!$B$150:$P$162,'Post Injection'!$U118,'Post Injection'!X$104)*_xll.Interp2dTab(-1,0,'HP Tuner only'!$B$166:$K$166,'HP Tuner only'!$A$167:$A$176,'HP Tuner only'!$B$167:$K$176,'Variables &amp; Axis Check'!$B$3,'Variables &amp; Axis Check'!$B$13)</f>
        <v>0</v>
      </c>
      <c r="Y118" s="4">
        <f>_xll.Interp2dTab(-1,0,'HP Tuner only'!$B$149:$P$149,'HP Tuner only'!$A$150:$A$162,'HP Tuner only'!$B$150:$P$162,'Post Injection'!$U118,'Post Injection'!Y$104)*_xll.Interp2dTab(-1,0,'HP Tuner only'!$B$166:$K$166,'HP Tuner only'!$A$167:$A$176,'HP Tuner only'!$B$167:$K$176,'Variables &amp; Axis Check'!$B$3,'Variables &amp; Axis Check'!$B$13)</f>
        <v>0</v>
      </c>
      <c r="Z118" s="4">
        <f>_xll.Interp2dTab(-1,0,'HP Tuner only'!$B$149:$P$149,'HP Tuner only'!$A$150:$A$162,'HP Tuner only'!$B$150:$P$162,'Post Injection'!$U118,'Post Injection'!Z$104)*_xll.Interp2dTab(-1,0,'HP Tuner only'!$B$166:$K$166,'HP Tuner only'!$A$167:$A$176,'HP Tuner only'!$B$167:$K$176,'Variables &amp; Axis Check'!$B$3,'Variables &amp; Axis Check'!$B$13)</f>
        <v>0</v>
      </c>
      <c r="AA118" s="4">
        <f>_xll.Interp2dTab(-1,0,'HP Tuner only'!$B$149:$P$149,'HP Tuner only'!$A$150:$A$162,'HP Tuner only'!$B$150:$P$162,'Post Injection'!$U118,'Post Injection'!AA$104)*_xll.Interp2dTab(-1,0,'HP Tuner only'!$B$166:$K$166,'HP Tuner only'!$A$167:$A$176,'HP Tuner only'!$B$167:$K$176,'Variables &amp; Axis Check'!$B$3,'Variables &amp; Axis Check'!$B$13)</f>
        <v>0</v>
      </c>
      <c r="AB118" s="4">
        <f>_xll.Interp2dTab(-1,0,'HP Tuner only'!$B$149:$P$149,'HP Tuner only'!$A$150:$A$162,'HP Tuner only'!$B$150:$P$162,'Post Injection'!$U118,'Post Injection'!AB$104)*_xll.Interp2dTab(-1,0,'HP Tuner only'!$B$166:$K$166,'HP Tuner only'!$A$167:$A$176,'HP Tuner only'!$B$167:$K$176,'Variables &amp; Axis Check'!$B$3,'Variables &amp; Axis Check'!$B$13)</f>
        <v>0</v>
      </c>
      <c r="AC118" s="4">
        <f>_xll.Interp2dTab(-1,0,'HP Tuner only'!$B$149:$P$149,'HP Tuner only'!$A$150:$A$162,'HP Tuner only'!$B$150:$P$162,'Post Injection'!$U118,'Post Injection'!AC$104)*_xll.Interp2dTab(-1,0,'HP Tuner only'!$B$166:$K$166,'HP Tuner only'!$A$167:$A$176,'HP Tuner only'!$B$167:$K$176,'Variables &amp; Axis Check'!$B$3,'Variables &amp; Axis Check'!$B$13)</f>
        <v>0</v>
      </c>
      <c r="AD118" s="4">
        <f>_xll.Interp2dTab(-1,0,'HP Tuner only'!$B$149:$P$149,'HP Tuner only'!$A$150:$A$162,'HP Tuner only'!$B$150:$P$162,'Post Injection'!$U118,'Post Injection'!AD$104)*_xll.Interp2dTab(-1,0,'HP Tuner only'!$B$166:$K$166,'HP Tuner only'!$A$167:$A$176,'HP Tuner only'!$B$167:$K$176,'Variables &amp; Axis Check'!$B$3,'Variables &amp; Axis Check'!$B$13)</f>
        <v>0</v>
      </c>
      <c r="AE118" s="4">
        <f>_xll.Interp2dTab(-1,0,'HP Tuner only'!$B$149:$P$149,'HP Tuner only'!$A$150:$A$162,'HP Tuner only'!$B$150:$P$162,'Post Injection'!$U118,'Post Injection'!AE$104)*_xll.Interp2dTab(-1,0,'HP Tuner only'!$B$166:$K$166,'HP Tuner only'!$A$167:$A$176,'HP Tuner only'!$B$167:$K$176,'Variables &amp; Axis Check'!$B$3,'Variables &amp; Axis Check'!$B$13)</f>
        <v>0</v>
      </c>
      <c r="AF118" s="4">
        <f>_xll.Interp2dTab(-1,0,'HP Tuner only'!$B$149:$P$149,'HP Tuner only'!$A$150:$A$162,'HP Tuner only'!$B$150:$P$162,'Post Injection'!$U118,'Post Injection'!AF$104)*_xll.Interp2dTab(-1,0,'HP Tuner only'!$B$166:$K$166,'HP Tuner only'!$A$167:$A$176,'HP Tuner only'!$B$167:$K$176,'Variables &amp; Axis Check'!$B$3,'Variables &amp; Axis Check'!$B$13)</f>
        <v>0</v>
      </c>
      <c r="AG118" s="4">
        <f>_xll.Interp2dTab(-1,0,'HP Tuner only'!$B$149:$P$149,'HP Tuner only'!$A$150:$A$162,'HP Tuner only'!$B$150:$P$162,'Post Injection'!$U118,'Post Injection'!AG$104)*_xll.Interp2dTab(-1,0,'HP Tuner only'!$B$166:$K$166,'HP Tuner only'!$A$167:$A$176,'HP Tuner only'!$B$167:$K$176,'Variables &amp; Axis Check'!$B$3,'Variables &amp; Axis Check'!$B$13)</f>
        <v>0</v>
      </c>
      <c r="AH118" s="4">
        <f>_xll.Interp2dTab(-1,0,'HP Tuner only'!$B$149:$P$149,'HP Tuner only'!$A$150:$A$162,'HP Tuner only'!$B$150:$P$162,'Post Injection'!$U118,'Post Injection'!AH$104)*_xll.Interp2dTab(-1,0,'HP Tuner only'!$B$166:$K$166,'HP Tuner only'!$A$167:$A$176,'HP Tuner only'!$B$167:$K$176,'Variables &amp; Axis Check'!$B$3,'Variables &amp; Axis Check'!$B$13)</f>
        <v>0</v>
      </c>
      <c r="AI118" s="4">
        <f>_xll.Interp2dTab(-1,0,'HP Tuner only'!$B$149:$P$149,'HP Tuner only'!$A$150:$A$162,'HP Tuner only'!$B$150:$P$162,'Post Injection'!$U118,'Post Injection'!AI$104)*_xll.Interp2dTab(-1,0,'HP Tuner only'!$B$166:$K$166,'HP Tuner only'!$A$167:$A$176,'HP Tuner only'!$B$167:$K$176,'Variables &amp; Axis Check'!$B$3,'Variables &amp; Axis Check'!$B$13)</f>
        <v>0</v>
      </c>
      <c r="AJ118" s="4">
        <f>_xll.Interp2dTab(-1,0,'HP Tuner only'!$B$149:$P$149,'HP Tuner only'!$A$150:$A$162,'HP Tuner only'!$B$150:$P$162,'Post Injection'!$U118,'Post Injection'!AJ$104)*_xll.Interp2dTab(-1,0,'HP Tuner only'!$B$166:$K$166,'HP Tuner only'!$A$167:$A$176,'HP Tuner only'!$B$167:$K$176,'Variables &amp; Axis Check'!$B$3,'Variables &amp; Axis Check'!$B$13)</f>
        <v>0</v>
      </c>
      <c r="AK118" s="4">
        <f>_xll.Interp2dTab(-1,0,'HP Tuner only'!$B$149:$P$149,'HP Tuner only'!$A$150:$A$162,'HP Tuner only'!$B$150:$P$162,'Post Injection'!$U118,'Post Injection'!AK$104)*_xll.Interp2dTab(-1,0,'HP Tuner only'!$B$166:$K$166,'HP Tuner only'!$A$167:$A$176,'HP Tuner only'!$B$167:$K$176,'Variables &amp; Axis Check'!$B$3,'Variables &amp; Axis Check'!$B$13)</f>
        <v>0</v>
      </c>
      <c r="AL118" s="4">
        <f>_xll.Interp2dTab(-1,0,'HP Tuner only'!$B$149:$P$149,'HP Tuner only'!$A$150:$A$162,'HP Tuner only'!$B$150:$P$162,'Post Injection'!$U118,'Post Injection'!AL$104)*_xll.Interp2dTab(-1,0,'HP Tuner only'!$B$166:$K$166,'HP Tuner only'!$A$167:$A$176,'HP Tuner only'!$B$167:$K$176,'Variables &amp; Axis Check'!$B$3,'Variables &amp; Axis Check'!$B$13)</f>
        <v>0</v>
      </c>
      <c r="AM118" s="12">
        <f t="shared" si="37"/>
        <v>0</v>
      </c>
    </row>
    <row r="119" spans="1:39" x14ac:dyDescent="0.3">
      <c r="A119" s="3">
        <f>'CSP5'!$A$183</f>
        <v>2800</v>
      </c>
      <c r="B119" s="12">
        <f t="shared" si="34"/>
        <v>0</v>
      </c>
      <c r="C119" s="4">
        <f>IF(C19&gt;0,'Main Injection'!C119-'CSP5'!C233-W119,0)</f>
        <v>0</v>
      </c>
      <c r="D119" s="4">
        <f>IF(D19&gt;0,'Main Injection'!D119-'CSP5'!D233-X119,0)</f>
        <v>0</v>
      </c>
      <c r="E119" s="4">
        <f>IF(E19&gt;0,'Main Injection'!E119-'CSP5'!E233-Y119,0)</f>
        <v>0</v>
      </c>
      <c r="F119" s="4">
        <f>IF(F19&gt;0,'Main Injection'!F119-'CSP5'!F233-Z119,0)</f>
        <v>0</v>
      </c>
      <c r="G119" s="4">
        <f>IF(G19&gt;0,'Main Injection'!G119-'CSP5'!G233-AA119,0)</f>
        <v>0</v>
      </c>
      <c r="H119" s="4">
        <f>IF(H19&gt;0,'Main Injection'!H119-'CSP5'!H233-AB119,0)</f>
        <v>0</v>
      </c>
      <c r="I119" s="4">
        <f>IF(I19&gt;0,'Main Injection'!I119-'CSP5'!I233-AC119,0)</f>
        <v>0</v>
      </c>
      <c r="J119" s="4">
        <f>IF(J19&gt;0,'Main Injection'!J119-'CSP5'!J233-AD119,0)</f>
        <v>0</v>
      </c>
      <c r="K119" s="4">
        <f>IF(K19&gt;0,'Main Injection'!K119-'CSP5'!K233-AE119,0)</f>
        <v>0</v>
      </c>
      <c r="L119" s="4">
        <f>IF(L19&gt;0,'Main Injection'!L119-'CSP5'!L233-AF119,0)</f>
        <v>0</v>
      </c>
      <c r="M119" s="4">
        <f>IF(M19&gt;0,'Main Injection'!M119-'CSP5'!M233-AG119,0)</f>
        <v>0</v>
      </c>
      <c r="N119" s="4">
        <f>IF(N19&gt;0,'Main Injection'!N119-'CSP5'!N233-AH119,0)</f>
        <v>0</v>
      </c>
      <c r="O119" s="4">
        <f>IF(O19&gt;0,'Main Injection'!O119-'CSP5'!O233-AI119,0)</f>
        <v>-45.172212736624004</v>
      </c>
      <c r="P119" s="4">
        <f>IF(P19&gt;0,'Main Injection'!P119-'CSP5'!P233-AJ119,0)</f>
        <v>-41.894169813424</v>
      </c>
      <c r="Q119" s="4">
        <f>IF(Q19&gt;0,'Main Injection'!Q119-'CSP5'!Q233-AK119,0)</f>
        <v>-39.889661357424004</v>
      </c>
      <c r="R119" s="4">
        <f>IF(R19&gt;0,'Main Injection'!R119-'CSP5'!R233-AL119,0)</f>
        <v>-41.049216901423996</v>
      </c>
      <c r="S119" s="12">
        <f t="shared" si="35"/>
        <v>-41.049216901423996</v>
      </c>
      <c r="U119" s="3">
        <f>'CSP5'!$A$183</f>
        <v>2800</v>
      </c>
      <c r="V119" s="12">
        <f t="shared" si="36"/>
        <v>0</v>
      </c>
      <c r="W119" s="4">
        <f>_xll.Interp2dTab(-1,0,'HP Tuner only'!$B$149:$P$149,'HP Tuner only'!$A$150:$A$162,'HP Tuner only'!$B$150:$P$162,'Post Injection'!$U119,'Post Injection'!W$104)*_xll.Interp2dTab(-1,0,'HP Tuner only'!$B$166:$K$166,'HP Tuner only'!$A$167:$A$176,'HP Tuner only'!$B$167:$K$176,'Variables &amp; Axis Check'!$B$3,'Variables &amp; Axis Check'!$B$13)</f>
        <v>0</v>
      </c>
      <c r="X119" s="4">
        <f>_xll.Interp2dTab(-1,0,'HP Tuner only'!$B$149:$P$149,'HP Tuner only'!$A$150:$A$162,'HP Tuner only'!$B$150:$P$162,'Post Injection'!$U119,'Post Injection'!X$104)*_xll.Interp2dTab(-1,0,'HP Tuner only'!$B$166:$K$166,'HP Tuner only'!$A$167:$A$176,'HP Tuner only'!$B$167:$K$176,'Variables &amp; Axis Check'!$B$3,'Variables &amp; Axis Check'!$B$13)</f>
        <v>0</v>
      </c>
      <c r="Y119" s="4">
        <f>_xll.Interp2dTab(-1,0,'HP Tuner only'!$B$149:$P$149,'HP Tuner only'!$A$150:$A$162,'HP Tuner only'!$B$150:$P$162,'Post Injection'!$U119,'Post Injection'!Y$104)*_xll.Interp2dTab(-1,0,'HP Tuner only'!$B$166:$K$166,'HP Tuner only'!$A$167:$A$176,'HP Tuner only'!$B$167:$K$176,'Variables &amp; Axis Check'!$B$3,'Variables &amp; Axis Check'!$B$13)</f>
        <v>0</v>
      </c>
      <c r="Z119" s="4">
        <f>_xll.Interp2dTab(-1,0,'HP Tuner only'!$B$149:$P$149,'HP Tuner only'!$A$150:$A$162,'HP Tuner only'!$B$150:$P$162,'Post Injection'!$U119,'Post Injection'!Z$104)*_xll.Interp2dTab(-1,0,'HP Tuner only'!$B$166:$K$166,'HP Tuner only'!$A$167:$A$176,'HP Tuner only'!$B$167:$K$176,'Variables &amp; Axis Check'!$B$3,'Variables &amp; Axis Check'!$B$13)</f>
        <v>0</v>
      </c>
      <c r="AA119" s="4">
        <f>_xll.Interp2dTab(-1,0,'HP Tuner only'!$B$149:$P$149,'HP Tuner only'!$A$150:$A$162,'HP Tuner only'!$B$150:$P$162,'Post Injection'!$U119,'Post Injection'!AA$104)*_xll.Interp2dTab(-1,0,'HP Tuner only'!$B$166:$K$166,'HP Tuner only'!$A$167:$A$176,'HP Tuner only'!$B$167:$K$176,'Variables &amp; Axis Check'!$B$3,'Variables &amp; Axis Check'!$B$13)</f>
        <v>0</v>
      </c>
      <c r="AB119" s="4">
        <f>_xll.Interp2dTab(-1,0,'HP Tuner only'!$B$149:$P$149,'HP Tuner only'!$A$150:$A$162,'HP Tuner only'!$B$150:$P$162,'Post Injection'!$U119,'Post Injection'!AB$104)*_xll.Interp2dTab(-1,0,'HP Tuner only'!$B$166:$K$166,'HP Tuner only'!$A$167:$A$176,'HP Tuner only'!$B$167:$K$176,'Variables &amp; Axis Check'!$B$3,'Variables &amp; Axis Check'!$B$13)</f>
        <v>0</v>
      </c>
      <c r="AC119" s="4">
        <f>_xll.Interp2dTab(-1,0,'HP Tuner only'!$B$149:$P$149,'HP Tuner only'!$A$150:$A$162,'HP Tuner only'!$B$150:$P$162,'Post Injection'!$U119,'Post Injection'!AC$104)*_xll.Interp2dTab(-1,0,'HP Tuner only'!$B$166:$K$166,'HP Tuner only'!$A$167:$A$176,'HP Tuner only'!$B$167:$K$176,'Variables &amp; Axis Check'!$B$3,'Variables &amp; Axis Check'!$B$13)</f>
        <v>0</v>
      </c>
      <c r="AD119" s="4">
        <f>_xll.Interp2dTab(-1,0,'HP Tuner only'!$B$149:$P$149,'HP Tuner only'!$A$150:$A$162,'HP Tuner only'!$B$150:$P$162,'Post Injection'!$U119,'Post Injection'!AD$104)*_xll.Interp2dTab(-1,0,'HP Tuner only'!$B$166:$K$166,'HP Tuner only'!$A$167:$A$176,'HP Tuner only'!$B$167:$K$176,'Variables &amp; Axis Check'!$B$3,'Variables &amp; Axis Check'!$B$13)</f>
        <v>0</v>
      </c>
      <c r="AE119" s="4">
        <f>_xll.Interp2dTab(-1,0,'HP Tuner only'!$B$149:$P$149,'HP Tuner only'!$A$150:$A$162,'HP Tuner only'!$B$150:$P$162,'Post Injection'!$U119,'Post Injection'!AE$104)*_xll.Interp2dTab(-1,0,'HP Tuner only'!$B$166:$K$166,'HP Tuner only'!$A$167:$A$176,'HP Tuner only'!$B$167:$K$176,'Variables &amp; Axis Check'!$B$3,'Variables &amp; Axis Check'!$B$13)</f>
        <v>0</v>
      </c>
      <c r="AF119" s="4">
        <f>_xll.Interp2dTab(-1,0,'HP Tuner only'!$B$149:$P$149,'HP Tuner only'!$A$150:$A$162,'HP Tuner only'!$B$150:$P$162,'Post Injection'!$U119,'Post Injection'!AF$104)*_xll.Interp2dTab(-1,0,'HP Tuner only'!$B$166:$K$166,'HP Tuner only'!$A$167:$A$176,'HP Tuner only'!$B$167:$K$176,'Variables &amp; Axis Check'!$B$3,'Variables &amp; Axis Check'!$B$13)</f>
        <v>0</v>
      </c>
      <c r="AG119" s="4">
        <f>_xll.Interp2dTab(-1,0,'HP Tuner only'!$B$149:$P$149,'HP Tuner only'!$A$150:$A$162,'HP Tuner only'!$B$150:$P$162,'Post Injection'!$U119,'Post Injection'!AG$104)*_xll.Interp2dTab(-1,0,'HP Tuner only'!$B$166:$K$166,'HP Tuner only'!$A$167:$A$176,'HP Tuner only'!$B$167:$K$176,'Variables &amp; Axis Check'!$B$3,'Variables &amp; Axis Check'!$B$13)</f>
        <v>0</v>
      </c>
      <c r="AH119" s="4">
        <f>_xll.Interp2dTab(-1,0,'HP Tuner only'!$B$149:$P$149,'HP Tuner only'!$A$150:$A$162,'HP Tuner only'!$B$150:$P$162,'Post Injection'!$U119,'Post Injection'!AH$104)*_xll.Interp2dTab(-1,0,'HP Tuner only'!$B$166:$K$166,'HP Tuner only'!$A$167:$A$176,'HP Tuner only'!$B$167:$K$176,'Variables &amp; Axis Check'!$B$3,'Variables &amp; Axis Check'!$B$13)</f>
        <v>0</v>
      </c>
      <c r="AI119" s="4">
        <f>_xll.Interp2dTab(-1,0,'HP Tuner only'!$B$149:$P$149,'HP Tuner only'!$A$150:$A$162,'HP Tuner only'!$B$150:$P$162,'Post Injection'!$U119,'Post Injection'!AI$104)*_xll.Interp2dTab(-1,0,'HP Tuner only'!$B$166:$K$166,'HP Tuner only'!$A$167:$A$176,'HP Tuner only'!$B$167:$K$176,'Variables &amp; Axis Check'!$B$3,'Variables &amp; Axis Check'!$B$13)</f>
        <v>0</v>
      </c>
      <c r="AJ119" s="4">
        <f>_xll.Interp2dTab(-1,0,'HP Tuner only'!$B$149:$P$149,'HP Tuner only'!$A$150:$A$162,'HP Tuner only'!$B$150:$P$162,'Post Injection'!$U119,'Post Injection'!AJ$104)*_xll.Interp2dTab(-1,0,'HP Tuner only'!$B$166:$K$166,'HP Tuner only'!$A$167:$A$176,'HP Tuner only'!$B$167:$K$176,'Variables &amp; Axis Check'!$B$3,'Variables &amp; Axis Check'!$B$13)</f>
        <v>0</v>
      </c>
      <c r="AK119" s="4">
        <f>_xll.Interp2dTab(-1,0,'HP Tuner only'!$B$149:$P$149,'HP Tuner only'!$A$150:$A$162,'HP Tuner only'!$B$150:$P$162,'Post Injection'!$U119,'Post Injection'!AK$104)*_xll.Interp2dTab(-1,0,'HP Tuner only'!$B$166:$K$166,'HP Tuner only'!$A$167:$A$176,'HP Tuner only'!$B$167:$K$176,'Variables &amp; Axis Check'!$B$3,'Variables &amp; Axis Check'!$B$13)</f>
        <v>0</v>
      </c>
      <c r="AL119" s="4">
        <f>_xll.Interp2dTab(-1,0,'HP Tuner only'!$B$149:$P$149,'HP Tuner only'!$A$150:$A$162,'HP Tuner only'!$B$150:$P$162,'Post Injection'!$U119,'Post Injection'!AL$104)*_xll.Interp2dTab(-1,0,'HP Tuner only'!$B$166:$K$166,'HP Tuner only'!$A$167:$A$176,'HP Tuner only'!$B$167:$K$176,'Variables &amp; Axis Check'!$B$3,'Variables &amp; Axis Check'!$B$13)</f>
        <v>0</v>
      </c>
      <c r="AM119" s="12">
        <f t="shared" si="37"/>
        <v>0</v>
      </c>
    </row>
    <row r="120" spans="1:39" x14ac:dyDescent="0.3">
      <c r="A120" s="3">
        <f>'CSP5'!$A$184</f>
        <v>2900</v>
      </c>
      <c r="B120" s="12">
        <f t="shared" si="34"/>
        <v>0</v>
      </c>
      <c r="C120" s="4">
        <f>IF(C20&gt;0,'Main Injection'!C120-'CSP5'!C234-W120,0)</f>
        <v>0</v>
      </c>
      <c r="D120" s="4">
        <f>IF(D20&gt;0,'Main Injection'!D120-'CSP5'!D234-X120,0)</f>
        <v>0</v>
      </c>
      <c r="E120" s="4">
        <f>IF(E20&gt;0,'Main Injection'!E120-'CSP5'!E234-Y120,0)</f>
        <v>0</v>
      </c>
      <c r="F120" s="4">
        <f>IF(F20&gt;0,'Main Injection'!F120-'CSP5'!F234-Z120,0)</f>
        <v>0</v>
      </c>
      <c r="G120" s="4">
        <f>IF(G20&gt;0,'Main Injection'!G120-'CSP5'!G234-AA120,0)</f>
        <v>0</v>
      </c>
      <c r="H120" s="4">
        <f>IF(H20&gt;0,'Main Injection'!H120-'CSP5'!H234-AB120,0)</f>
        <v>0</v>
      </c>
      <c r="I120" s="4">
        <f>IF(I20&gt;0,'Main Injection'!I120-'CSP5'!I234-AC120,0)</f>
        <v>0</v>
      </c>
      <c r="J120" s="4">
        <f>IF(J20&gt;0,'Main Injection'!J120-'CSP5'!J234-AD120,0)</f>
        <v>0</v>
      </c>
      <c r="K120" s="4">
        <f>IF(K20&gt;0,'Main Injection'!K120-'CSP5'!K234-AE120,0)</f>
        <v>0</v>
      </c>
      <c r="L120" s="4">
        <f>IF(L20&gt;0,'Main Injection'!L120-'CSP5'!L234-AF120,0)</f>
        <v>0</v>
      </c>
      <c r="M120" s="4">
        <f>IF(M20&gt;0,'Main Injection'!M120-'CSP5'!M234-AG120,0)</f>
        <v>0</v>
      </c>
      <c r="N120" s="4">
        <f>IF(N20&gt;0,'Main Injection'!N120-'CSP5'!N234-AH120,0)</f>
        <v>-44.345735402224001</v>
      </c>
      <c r="O120" s="4">
        <f>IF(O20&gt;0,'Main Injection'!O120-'CSP5'!O234-AI120,0)</f>
        <v>-42.152450894224003</v>
      </c>
      <c r="P120" s="4">
        <f>IF(P20&gt;0,'Main Injection'!P120-'CSP5'!P234-AJ120,0)</f>
        <v>-40.310728386224</v>
      </c>
      <c r="Q120" s="4">
        <f>IF(Q20&gt;0,'Main Injection'!Q120-'CSP5'!Q234-AK120,0)</f>
        <v>-39.054943878224002</v>
      </c>
      <c r="R120" s="4">
        <f>IF(R20&gt;0,'Main Injection'!R120-'CSP5'!R234-AL120,0)</f>
        <v>-39.908534370223997</v>
      </c>
      <c r="S120" s="12">
        <f t="shared" si="35"/>
        <v>-39.908534370223997</v>
      </c>
      <c r="U120" s="3">
        <f>'CSP5'!$A$184</f>
        <v>2900</v>
      </c>
      <c r="V120" s="12">
        <f t="shared" si="36"/>
        <v>0</v>
      </c>
      <c r="W120" s="4">
        <f>_xll.Interp2dTab(-1,0,'HP Tuner only'!$B$149:$P$149,'HP Tuner only'!$A$150:$A$162,'HP Tuner only'!$B$150:$P$162,'Post Injection'!$U120,'Post Injection'!W$104)*_xll.Interp2dTab(-1,0,'HP Tuner only'!$B$166:$K$166,'HP Tuner only'!$A$167:$A$176,'HP Tuner only'!$B$167:$K$176,'Variables &amp; Axis Check'!$B$3,'Variables &amp; Axis Check'!$B$13)</f>
        <v>0</v>
      </c>
      <c r="X120" s="4">
        <f>_xll.Interp2dTab(-1,0,'HP Tuner only'!$B$149:$P$149,'HP Tuner only'!$A$150:$A$162,'HP Tuner only'!$B$150:$P$162,'Post Injection'!$U120,'Post Injection'!X$104)*_xll.Interp2dTab(-1,0,'HP Tuner only'!$B$166:$K$166,'HP Tuner only'!$A$167:$A$176,'HP Tuner only'!$B$167:$K$176,'Variables &amp; Axis Check'!$B$3,'Variables &amp; Axis Check'!$B$13)</f>
        <v>0</v>
      </c>
      <c r="Y120" s="4">
        <f>_xll.Interp2dTab(-1,0,'HP Tuner only'!$B$149:$P$149,'HP Tuner only'!$A$150:$A$162,'HP Tuner only'!$B$150:$P$162,'Post Injection'!$U120,'Post Injection'!Y$104)*_xll.Interp2dTab(-1,0,'HP Tuner only'!$B$166:$K$166,'HP Tuner only'!$A$167:$A$176,'HP Tuner only'!$B$167:$K$176,'Variables &amp; Axis Check'!$B$3,'Variables &amp; Axis Check'!$B$13)</f>
        <v>0</v>
      </c>
      <c r="Z120" s="4">
        <f>_xll.Interp2dTab(-1,0,'HP Tuner only'!$B$149:$P$149,'HP Tuner only'!$A$150:$A$162,'HP Tuner only'!$B$150:$P$162,'Post Injection'!$U120,'Post Injection'!Z$104)*_xll.Interp2dTab(-1,0,'HP Tuner only'!$B$166:$K$166,'HP Tuner only'!$A$167:$A$176,'HP Tuner only'!$B$167:$K$176,'Variables &amp; Axis Check'!$B$3,'Variables &amp; Axis Check'!$B$13)</f>
        <v>0</v>
      </c>
      <c r="AA120" s="4">
        <f>_xll.Interp2dTab(-1,0,'HP Tuner only'!$B$149:$P$149,'HP Tuner only'!$A$150:$A$162,'HP Tuner only'!$B$150:$P$162,'Post Injection'!$U120,'Post Injection'!AA$104)*_xll.Interp2dTab(-1,0,'HP Tuner only'!$B$166:$K$166,'HP Tuner only'!$A$167:$A$176,'HP Tuner only'!$B$167:$K$176,'Variables &amp; Axis Check'!$B$3,'Variables &amp; Axis Check'!$B$13)</f>
        <v>0</v>
      </c>
      <c r="AB120" s="4">
        <f>_xll.Interp2dTab(-1,0,'HP Tuner only'!$B$149:$P$149,'HP Tuner only'!$A$150:$A$162,'HP Tuner only'!$B$150:$P$162,'Post Injection'!$U120,'Post Injection'!AB$104)*_xll.Interp2dTab(-1,0,'HP Tuner only'!$B$166:$K$166,'HP Tuner only'!$A$167:$A$176,'HP Tuner only'!$B$167:$K$176,'Variables &amp; Axis Check'!$B$3,'Variables &amp; Axis Check'!$B$13)</f>
        <v>0</v>
      </c>
      <c r="AC120" s="4">
        <f>_xll.Interp2dTab(-1,0,'HP Tuner only'!$B$149:$P$149,'HP Tuner only'!$A$150:$A$162,'HP Tuner only'!$B$150:$P$162,'Post Injection'!$U120,'Post Injection'!AC$104)*_xll.Interp2dTab(-1,0,'HP Tuner only'!$B$166:$K$166,'HP Tuner only'!$A$167:$A$176,'HP Tuner only'!$B$167:$K$176,'Variables &amp; Axis Check'!$B$3,'Variables &amp; Axis Check'!$B$13)</f>
        <v>0</v>
      </c>
      <c r="AD120" s="4">
        <f>_xll.Interp2dTab(-1,0,'HP Tuner only'!$B$149:$P$149,'HP Tuner only'!$A$150:$A$162,'HP Tuner only'!$B$150:$P$162,'Post Injection'!$U120,'Post Injection'!AD$104)*_xll.Interp2dTab(-1,0,'HP Tuner only'!$B$166:$K$166,'HP Tuner only'!$A$167:$A$176,'HP Tuner only'!$B$167:$K$176,'Variables &amp; Axis Check'!$B$3,'Variables &amp; Axis Check'!$B$13)</f>
        <v>0</v>
      </c>
      <c r="AE120" s="4">
        <f>_xll.Interp2dTab(-1,0,'HP Tuner only'!$B$149:$P$149,'HP Tuner only'!$A$150:$A$162,'HP Tuner only'!$B$150:$P$162,'Post Injection'!$U120,'Post Injection'!AE$104)*_xll.Interp2dTab(-1,0,'HP Tuner only'!$B$166:$K$166,'HP Tuner only'!$A$167:$A$176,'HP Tuner only'!$B$167:$K$176,'Variables &amp; Axis Check'!$B$3,'Variables &amp; Axis Check'!$B$13)</f>
        <v>0</v>
      </c>
      <c r="AF120" s="4">
        <f>_xll.Interp2dTab(-1,0,'HP Tuner only'!$B$149:$P$149,'HP Tuner only'!$A$150:$A$162,'HP Tuner only'!$B$150:$P$162,'Post Injection'!$U120,'Post Injection'!AF$104)*_xll.Interp2dTab(-1,0,'HP Tuner only'!$B$166:$K$166,'HP Tuner only'!$A$167:$A$176,'HP Tuner only'!$B$167:$K$176,'Variables &amp; Axis Check'!$B$3,'Variables &amp; Axis Check'!$B$13)</f>
        <v>0</v>
      </c>
      <c r="AG120" s="4">
        <f>_xll.Interp2dTab(-1,0,'HP Tuner only'!$B$149:$P$149,'HP Tuner only'!$A$150:$A$162,'HP Tuner only'!$B$150:$P$162,'Post Injection'!$U120,'Post Injection'!AG$104)*_xll.Interp2dTab(-1,0,'HP Tuner only'!$B$166:$K$166,'HP Tuner only'!$A$167:$A$176,'HP Tuner only'!$B$167:$K$176,'Variables &amp; Axis Check'!$B$3,'Variables &amp; Axis Check'!$B$13)</f>
        <v>0</v>
      </c>
      <c r="AH120" s="4">
        <f>_xll.Interp2dTab(-1,0,'HP Tuner only'!$B$149:$P$149,'HP Tuner only'!$A$150:$A$162,'HP Tuner only'!$B$150:$P$162,'Post Injection'!$U120,'Post Injection'!AH$104)*_xll.Interp2dTab(-1,0,'HP Tuner only'!$B$166:$K$166,'HP Tuner only'!$A$167:$A$176,'HP Tuner only'!$B$167:$K$176,'Variables &amp; Axis Check'!$B$3,'Variables &amp; Axis Check'!$B$13)</f>
        <v>0</v>
      </c>
      <c r="AI120" s="4">
        <f>_xll.Interp2dTab(-1,0,'HP Tuner only'!$B$149:$P$149,'HP Tuner only'!$A$150:$A$162,'HP Tuner only'!$B$150:$P$162,'Post Injection'!$U120,'Post Injection'!AI$104)*_xll.Interp2dTab(-1,0,'HP Tuner only'!$B$166:$K$166,'HP Tuner only'!$A$167:$A$176,'HP Tuner only'!$B$167:$K$176,'Variables &amp; Axis Check'!$B$3,'Variables &amp; Axis Check'!$B$13)</f>
        <v>0</v>
      </c>
      <c r="AJ120" s="4">
        <f>_xll.Interp2dTab(-1,0,'HP Tuner only'!$B$149:$P$149,'HP Tuner only'!$A$150:$A$162,'HP Tuner only'!$B$150:$P$162,'Post Injection'!$U120,'Post Injection'!AJ$104)*_xll.Interp2dTab(-1,0,'HP Tuner only'!$B$166:$K$166,'HP Tuner only'!$A$167:$A$176,'HP Tuner only'!$B$167:$K$176,'Variables &amp; Axis Check'!$B$3,'Variables &amp; Axis Check'!$B$13)</f>
        <v>0</v>
      </c>
      <c r="AK120" s="4">
        <f>_xll.Interp2dTab(-1,0,'HP Tuner only'!$B$149:$P$149,'HP Tuner only'!$A$150:$A$162,'HP Tuner only'!$B$150:$P$162,'Post Injection'!$U120,'Post Injection'!AK$104)*_xll.Interp2dTab(-1,0,'HP Tuner only'!$B$166:$K$166,'HP Tuner only'!$A$167:$A$176,'HP Tuner only'!$B$167:$K$176,'Variables &amp; Axis Check'!$B$3,'Variables &amp; Axis Check'!$B$13)</f>
        <v>0</v>
      </c>
      <c r="AL120" s="4">
        <f>_xll.Interp2dTab(-1,0,'HP Tuner only'!$B$149:$P$149,'HP Tuner only'!$A$150:$A$162,'HP Tuner only'!$B$150:$P$162,'Post Injection'!$U120,'Post Injection'!AL$104)*_xll.Interp2dTab(-1,0,'HP Tuner only'!$B$166:$K$166,'HP Tuner only'!$A$167:$A$176,'HP Tuner only'!$B$167:$K$176,'Variables &amp; Axis Check'!$B$3,'Variables &amp; Axis Check'!$B$13)</f>
        <v>0</v>
      </c>
      <c r="AM120" s="12">
        <f t="shared" si="37"/>
        <v>0</v>
      </c>
    </row>
    <row r="121" spans="1:39" x14ac:dyDescent="0.3">
      <c r="A121" s="3">
        <f>'CSP5'!$A$185</f>
        <v>3000</v>
      </c>
      <c r="B121" s="12">
        <f t="shared" si="34"/>
        <v>0</v>
      </c>
      <c r="C121" s="4">
        <f>IF(C21&gt;0,'Main Injection'!C121-'CSP5'!C235-W121,0)</f>
        <v>0</v>
      </c>
      <c r="D121" s="4">
        <f>IF(D21&gt;0,'Main Injection'!D121-'CSP5'!D235-X121,0)</f>
        <v>0</v>
      </c>
      <c r="E121" s="4">
        <f>IF(E21&gt;0,'Main Injection'!E121-'CSP5'!E235-Y121,0)</f>
        <v>0</v>
      </c>
      <c r="F121" s="4">
        <f>IF(F21&gt;0,'Main Injection'!F121-'CSP5'!F235-Z121,0)</f>
        <v>0</v>
      </c>
      <c r="G121" s="4">
        <f>IF(G21&gt;0,'Main Injection'!G121-'CSP5'!G235-AA121,0)</f>
        <v>0</v>
      </c>
      <c r="H121" s="4">
        <f>IF(H21&gt;0,'Main Injection'!H121-'CSP5'!H235-AB121,0)</f>
        <v>0</v>
      </c>
      <c r="I121" s="4">
        <f>IF(I21&gt;0,'Main Injection'!I121-'CSP5'!I235-AC121,0)</f>
        <v>0</v>
      </c>
      <c r="J121" s="4">
        <f>IF(J21&gt;0,'Main Injection'!J121-'CSP5'!J235-AD121,0)</f>
        <v>0</v>
      </c>
      <c r="K121" s="4">
        <f>IF(K21&gt;0,'Main Injection'!K121-'CSP5'!K235-AE121,0)</f>
        <v>0</v>
      </c>
      <c r="L121" s="4">
        <f>IF(L21&gt;0,'Main Injection'!L121-'CSP5'!L235-AF121,0)</f>
        <v>0</v>
      </c>
      <c r="M121" s="4">
        <f>IF(M21&gt;0,'Main Injection'!M121-'CSP5'!M235-AG121,0)</f>
        <v>0</v>
      </c>
      <c r="N121" s="4">
        <f>IF(N21&gt;0,'Main Injection'!N121-'CSP5'!N235-AH121,0)</f>
        <v>-43.842973079023999</v>
      </c>
      <c r="O121" s="4">
        <f>IF(O21&gt;0,'Main Injection'!O121-'CSP5'!O235-AI121,0)</f>
        <v>-43.687474519024001</v>
      </c>
      <c r="P121" s="4">
        <f>IF(P21&gt;0,'Main Injection'!P121-'CSP5'!P235-AJ121,0)</f>
        <v>-42.828849959024005</v>
      </c>
      <c r="Q121" s="4">
        <f>IF(Q21&gt;0,'Main Injection'!Q121-'CSP5'!Q235-AK121,0)</f>
        <v>-40.915538399024008</v>
      </c>
      <c r="R121" s="4">
        <f>IF(R21&gt;0,'Main Injection'!R121-'CSP5'!R235-AL121,0)</f>
        <v>-41.814726839023997</v>
      </c>
      <c r="S121" s="12">
        <f t="shared" si="35"/>
        <v>-41.814726839023997</v>
      </c>
      <c r="U121" s="3">
        <f>'CSP5'!$A$185</f>
        <v>3000</v>
      </c>
      <c r="V121" s="12">
        <f t="shared" si="36"/>
        <v>0</v>
      </c>
      <c r="W121" s="4">
        <f>_xll.Interp2dTab(-1,0,'HP Tuner only'!$B$149:$P$149,'HP Tuner only'!$A$150:$A$162,'HP Tuner only'!$B$150:$P$162,'Post Injection'!$U121,'Post Injection'!W$104)*_xll.Interp2dTab(-1,0,'HP Tuner only'!$B$166:$K$166,'HP Tuner only'!$A$167:$A$176,'HP Tuner only'!$B$167:$K$176,'Variables &amp; Axis Check'!$B$3,'Variables &amp; Axis Check'!$B$13)</f>
        <v>0</v>
      </c>
      <c r="X121" s="4">
        <f>_xll.Interp2dTab(-1,0,'HP Tuner only'!$B$149:$P$149,'HP Tuner only'!$A$150:$A$162,'HP Tuner only'!$B$150:$P$162,'Post Injection'!$U121,'Post Injection'!X$104)*_xll.Interp2dTab(-1,0,'HP Tuner only'!$B$166:$K$166,'HP Tuner only'!$A$167:$A$176,'HP Tuner only'!$B$167:$K$176,'Variables &amp; Axis Check'!$B$3,'Variables &amp; Axis Check'!$B$13)</f>
        <v>0</v>
      </c>
      <c r="Y121" s="4">
        <f>_xll.Interp2dTab(-1,0,'HP Tuner only'!$B$149:$P$149,'HP Tuner only'!$A$150:$A$162,'HP Tuner only'!$B$150:$P$162,'Post Injection'!$U121,'Post Injection'!Y$104)*_xll.Interp2dTab(-1,0,'HP Tuner only'!$B$166:$K$166,'HP Tuner only'!$A$167:$A$176,'HP Tuner only'!$B$167:$K$176,'Variables &amp; Axis Check'!$B$3,'Variables &amp; Axis Check'!$B$13)</f>
        <v>0</v>
      </c>
      <c r="Z121" s="4">
        <f>_xll.Interp2dTab(-1,0,'HP Tuner only'!$B$149:$P$149,'HP Tuner only'!$A$150:$A$162,'HP Tuner only'!$B$150:$P$162,'Post Injection'!$U121,'Post Injection'!Z$104)*_xll.Interp2dTab(-1,0,'HP Tuner only'!$B$166:$K$166,'HP Tuner only'!$A$167:$A$176,'HP Tuner only'!$B$167:$K$176,'Variables &amp; Axis Check'!$B$3,'Variables &amp; Axis Check'!$B$13)</f>
        <v>0</v>
      </c>
      <c r="AA121" s="4">
        <f>_xll.Interp2dTab(-1,0,'HP Tuner only'!$B$149:$P$149,'HP Tuner only'!$A$150:$A$162,'HP Tuner only'!$B$150:$P$162,'Post Injection'!$U121,'Post Injection'!AA$104)*_xll.Interp2dTab(-1,0,'HP Tuner only'!$B$166:$K$166,'HP Tuner only'!$A$167:$A$176,'HP Tuner only'!$B$167:$K$176,'Variables &amp; Axis Check'!$B$3,'Variables &amp; Axis Check'!$B$13)</f>
        <v>0</v>
      </c>
      <c r="AB121" s="4">
        <f>_xll.Interp2dTab(-1,0,'HP Tuner only'!$B$149:$P$149,'HP Tuner only'!$A$150:$A$162,'HP Tuner only'!$B$150:$P$162,'Post Injection'!$U121,'Post Injection'!AB$104)*_xll.Interp2dTab(-1,0,'HP Tuner only'!$B$166:$K$166,'HP Tuner only'!$A$167:$A$176,'HP Tuner only'!$B$167:$K$176,'Variables &amp; Axis Check'!$B$3,'Variables &amp; Axis Check'!$B$13)</f>
        <v>0</v>
      </c>
      <c r="AC121" s="4">
        <f>_xll.Interp2dTab(-1,0,'HP Tuner only'!$B$149:$P$149,'HP Tuner only'!$A$150:$A$162,'HP Tuner only'!$B$150:$P$162,'Post Injection'!$U121,'Post Injection'!AC$104)*_xll.Interp2dTab(-1,0,'HP Tuner only'!$B$166:$K$166,'HP Tuner only'!$A$167:$A$176,'HP Tuner only'!$B$167:$K$176,'Variables &amp; Axis Check'!$B$3,'Variables &amp; Axis Check'!$B$13)</f>
        <v>0</v>
      </c>
      <c r="AD121" s="4">
        <f>_xll.Interp2dTab(-1,0,'HP Tuner only'!$B$149:$P$149,'HP Tuner only'!$A$150:$A$162,'HP Tuner only'!$B$150:$P$162,'Post Injection'!$U121,'Post Injection'!AD$104)*_xll.Interp2dTab(-1,0,'HP Tuner only'!$B$166:$K$166,'HP Tuner only'!$A$167:$A$176,'HP Tuner only'!$B$167:$K$176,'Variables &amp; Axis Check'!$B$3,'Variables &amp; Axis Check'!$B$13)</f>
        <v>0</v>
      </c>
      <c r="AE121" s="4">
        <f>_xll.Interp2dTab(-1,0,'HP Tuner only'!$B$149:$P$149,'HP Tuner only'!$A$150:$A$162,'HP Tuner only'!$B$150:$P$162,'Post Injection'!$U121,'Post Injection'!AE$104)*_xll.Interp2dTab(-1,0,'HP Tuner only'!$B$166:$K$166,'HP Tuner only'!$A$167:$A$176,'HP Tuner only'!$B$167:$K$176,'Variables &amp; Axis Check'!$B$3,'Variables &amp; Axis Check'!$B$13)</f>
        <v>0</v>
      </c>
      <c r="AF121" s="4">
        <f>_xll.Interp2dTab(-1,0,'HP Tuner only'!$B$149:$P$149,'HP Tuner only'!$A$150:$A$162,'HP Tuner only'!$B$150:$P$162,'Post Injection'!$U121,'Post Injection'!AF$104)*_xll.Interp2dTab(-1,0,'HP Tuner only'!$B$166:$K$166,'HP Tuner only'!$A$167:$A$176,'HP Tuner only'!$B$167:$K$176,'Variables &amp; Axis Check'!$B$3,'Variables &amp; Axis Check'!$B$13)</f>
        <v>0</v>
      </c>
      <c r="AG121" s="4">
        <f>_xll.Interp2dTab(-1,0,'HP Tuner only'!$B$149:$P$149,'HP Tuner only'!$A$150:$A$162,'HP Tuner only'!$B$150:$P$162,'Post Injection'!$U121,'Post Injection'!AG$104)*_xll.Interp2dTab(-1,0,'HP Tuner only'!$B$166:$K$166,'HP Tuner only'!$A$167:$A$176,'HP Tuner only'!$B$167:$K$176,'Variables &amp; Axis Check'!$B$3,'Variables &amp; Axis Check'!$B$13)</f>
        <v>0</v>
      </c>
      <c r="AH121" s="4">
        <f>_xll.Interp2dTab(-1,0,'HP Tuner only'!$B$149:$P$149,'HP Tuner only'!$A$150:$A$162,'HP Tuner only'!$B$150:$P$162,'Post Injection'!$U121,'Post Injection'!AH$104)*_xll.Interp2dTab(-1,0,'HP Tuner only'!$B$166:$K$166,'HP Tuner only'!$A$167:$A$176,'HP Tuner only'!$B$167:$K$176,'Variables &amp; Axis Check'!$B$3,'Variables &amp; Axis Check'!$B$13)</f>
        <v>0</v>
      </c>
      <c r="AI121" s="4">
        <f>_xll.Interp2dTab(-1,0,'HP Tuner only'!$B$149:$P$149,'HP Tuner only'!$A$150:$A$162,'HP Tuner only'!$B$150:$P$162,'Post Injection'!$U121,'Post Injection'!AI$104)*_xll.Interp2dTab(-1,0,'HP Tuner only'!$B$166:$K$166,'HP Tuner only'!$A$167:$A$176,'HP Tuner only'!$B$167:$K$176,'Variables &amp; Axis Check'!$B$3,'Variables &amp; Axis Check'!$B$13)</f>
        <v>0</v>
      </c>
      <c r="AJ121" s="4">
        <f>_xll.Interp2dTab(-1,0,'HP Tuner only'!$B$149:$P$149,'HP Tuner only'!$A$150:$A$162,'HP Tuner only'!$B$150:$P$162,'Post Injection'!$U121,'Post Injection'!AJ$104)*_xll.Interp2dTab(-1,0,'HP Tuner only'!$B$166:$K$166,'HP Tuner only'!$A$167:$A$176,'HP Tuner only'!$B$167:$K$176,'Variables &amp; Axis Check'!$B$3,'Variables &amp; Axis Check'!$B$13)</f>
        <v>0</v>
      </c>
      <c r="AK121" s="4">
        <f>_xll.Interp2dTab(-1,0,'HP Tuner only'!$B$149:$P$149,'HP Tuner only'!$A$150:$A$162,'HP Tuner only'!$B$150:$P$162,'Post Injection'!$U121,'Post Injection'!AK$104)*_xll.Interp2dTab(-1,0,'HP Tuner only'!$B$166:$K$166,'HP Tuner only'!$A$167:$A$176,'HP Tuner only'!$B$167:$K$176,'Variables &amp; Axis Check'!$B$3,'Variables &amp; Axis Check'!$B$13)</f>
        <v>0</v>
      </c>
      <c r="AL121" s="4">
        <f>_xll.Interp2dTab(-1,0,'HP Tuner only'!$B$149:$P$149,'HP Tuner only'!$A$150:$A$162,'HP Tuner only'!$B$150:$P$162,'Post Injection'!$U121,'Post Injection'!AL$104)*_xll.Interp2dTab(-1,0,'HP Tuner only'!$B$166:$K$166,'HP Tuner only'!$A$167:$A$176,'HP Tuner only'!$B$167:$K$176,'Variables &amp; Axis Check'!$B$3,'Variables &amp; Axis Check'!$B$13)</f>
        <v>0</v>
      </c>
      <c r="AM121" s="12">
        <f t="shared" si="37"/>
        <v>0</v>
      </c>
    </row>
    <row r="122" spans="1:39" x14ac:dyDescent="0.3">
      <c r="A122" s="3">
        <f>'CSP5'!$A$186</f>
        <v>3200</v>
      </c>
      <c r="B122" s="12">
        <f t="shared" si="34"/>
        <v>0</v>
      </c>
      <c r="C122" s="4">
        <f>IF(C22&gt;0,'Main Injection'!C122-'CSP5'!C236-W122,0)</f>
        <v>0</v>
      </c>
      <c r="D122" s="4">
        <f>IF(D22&gt;0,'Main Injection'!D122-'CSP5'!D236-X122,0)</f>
        <v>0</v>
      </c>
      <c r="E122" s="4">
        <f>IF(E22&gt;0,'Main Injection'!E122-'CSP5'!E236-Y122,0)</f>
        <v>0</v>
      </c>
      <c r="F122" s="4">
        <f>IF(F22&gt;0,'Main Injection'!F122-'CSP5'!F236-Z122,0)</f>
        <v>0</v>
      </c>
      <c r="G122" s="4">
        <f>IF(G22&gt;0,'Main Injection'!G122-'CSP5'!G236-AA122,0)</f>
        <v>0</v>
      </c>
      <c r="H122" s="4">
        <f>IF(H22&gt;0,'Main Injection'!H122-'CSP5'!H236-AB122,0)</f>
        <v>0</v>
      </c>
      <c r="I122" s="4">
        <f>IF(I22&gt;0,'Main Injection'!I122-'CSP5'!I236-AC122,0)</f>
        <v>0</v>
      </c>
      <c r="J122" s="4">
        <f>IF(J22&gt;0,'Main Injection'!J122-'CSP5'!J236-AD122,0)</f>
        <v>0</v>
      </c>
      <c r="K122" s="4">
        <f>IF(K22&gt;0,'Main Injection'!K122-'CSP5'!K236-AE122,0)</f>
        <v>0</v>
      </c>
      <c r="L122" s="4">
        <f>IF(L22&gt;0,'Main Injection'!L122-'CSP5'!L236-AF122,0)</f>
        <v>-42.847233803999998</v>
      </c>
      <c r="M122" s="4">
        <f>IF(M22&gt;0,'Main Injection'!M122-'CSP5'!M236-AG122,0)</f>
        <v>-44.879347355067999</v>
      </c>
      <c r="N122" s="4">
        <f>IF(N22&gt;0,'Main Injection'!N122-'CSP5'!N236-AH122,0)</f>
        <v>-44.946824432623998</v>
      </c>
      <c r="O122" s="4">
        <f>IF(O22&gt;0,'Main Injection'!O122-'CSP5'!O236-AI122,0)</f>
        <v>-47.929395768623998</v>
      </c>
      <c r="P122" s="4">
        <f>IF(P22&gt;0,'Main Injection'!P122-'CSP5'!P236-AJ122,0)</f>
        <v>-49.388530104623996</v>
      </c>
      <c r="Q122" s="4">
        <f>IF(Q22&gt;0,'Main Injection'!Q122-'CSP5'!Q236-AK122,0)</f>
        <v>-49.792977440624007</v>
      </c>
      <c r="R122" s="4">
        <f>IF(R22&gt;0,'Main Injection'!R122-'CSP5'!R236-AL122,0)</f>
        <v>-51.252111776623998</v>
      </c>
      <c r="S122" s="12">
        <f t="shared" si="35"/>
        <v>-51.252111776623998</v>
      </c>
      <c r="U122" s="3">
        <f>'CSP5'!$A$186</f>
        <v>3200</v>
      </c>
      <c r="V122" s="12">
        <f t="shared" si="36"/>
        <v>0</v>
      </c>
      <c r="W122" s="4">
        <f>_xll.Interp2dTab(-1,0,'HP Tuner only'!$B$149:$P$149,'HP Tuner only'!$A$150:$A$162,'HP Tuner only'!$B$150:$P$162,'Post Injection'!$U122,'Post Injection'!W$104)*_xll.Interp2dTab(-1,0,'HP Tuner only'!$B$166:$K$166,'HP Tuner only'!$A$167:$A$176,'HP Tuner only'!$B$167:$K$176,'Variables &amp; Axis Check'!$B$3,'Variables &amp; Axis Check'!$B$13)</f>
        <v>0</v>
      </c>
      <c r="X122" s="4">
        <f>_xll.Interp2dTab(-1,0,'HP Tuner only'!$B$149:$P$149,'HP Tuner only'!$A$150:$A$162,'HP Tuner only'!$B$150:$P$162,'Post Injection'!$U122,'Post Injection'!X$104)*_xll.Interp2dTab(-1,0,'HP Tuner only'!$B$166:$K$166,'HP Tuner only'!$A$167:$A$176,'HP Tuner only'!$B$167:$K$176,'Variables &amp; Axis Check'!$B$3,'Variables &amp; Axis Check'!$B$13)</f>
        <v>0</v>
      </c>
      <c r="Y122" s="4">
        <f>_xll.Interp2dTab(-1,0,'HP Tuner only'!$B$149:$P$149,'HP Tuner only'!$A$150:$A$162,'HP Tuner only'!$B$150:$P$162,'Post Injection'!$U122,'Post Injection'!Y$104)*_xll.Interp2dTab(-1,0,'HP Tuner only'!$B$166:$K$166,'HP Tuner only'!$A$167:$A$176,'HP Tuner only'!$B$167:$K$176,'Variables &amp; Axis Check'!$B$3,'Variables &amp; Axis Check'!$B$13)</f>
        <v>0</v>
      </c>
      <c r="Z122" s="4">
        <f>_xll.Interp2dTab(-1,0,'HP Tuner only'!$B$149:$P$149,'HP Tuner only'!$A$150:$A$162,'HP Tuner only'!$B$150:$P$162,'Post Injection'!$U122,'Post Injection'!Z$104)*_xll.Interp2dTab(-1,0,'HP Tuner only'!$B$166:$K$166,'HP Tuner only'!$A$167:$A$176,'HP Tuner only'!$B$167:$K$176,'Variables &amp; Axis Check'!$B$3,'Variables &amp; Axis Check'!$B$13)</f>
        <v>0</v>
      </c>
      <c r="AA122" s="4">
        <f>_xll.Interp2dTab(-1,0,'HP Tuner only'!$B$149:$P$149,'HP Tuner only'!$A$150:$A$162,'HP Tuner only'!$B$150:$P$162,'Post Injection'!$U122,'Post Injection'!AA$104)*_xll.Interp2dTab(-1,0,'HP Tuner only'!$B$166:$K$166,'HP Tuner only'!$A$167:$A$176,'HP Tuner only'!$B$167:$K$176,'Variables &amp; Axis Check'!$B$3,'Variables &amp; Axis Check'!$B$13)</f>
        <v>0</v>
      </c>
      <c r="AB122" s="4">
        <f>_xll.Interp2dTab(-1,0,'HP Tuner only'!$B$149:$P$149,'HP Tuner only'!$A$150:$A$162,'HP Tuner only'!$B$150:$P$162,'Post Injection'!$U122,'Post Injection'!AB$104)*_xll.Interp2dTab(-1,0,'HP Tuner only'!$B$166:$K$166,'HP Tuner only'!$A$167:$A$176,'HP Tuner only'!$B$167:$K$176,'Variables &amp; Axis Check'!$B$3,'Variables &amp; Axis Check'!$B$13)</f>
        <v>0</v>
      </c>
      <c r="AC122" s="4">
        <f>_xll.Interp2dTab(-1,0,'HP Tuner only'!$B$149:$P$149,'HP Tuner only'!$A$150:$A$162,'HP Tuner only'!$B$150:$P$162,'Post Injection'!$U122,'Post Injection'!AC$104)*_xll.Interp2dTab(-1,0,'HP Tuner only'!$B$166:$K$166,'HP Tuner only'!$A$167:$A$176,'HP Tuner only'!$B$167:$K$176,'Variables &amp; Axis Check'!$B$3,'Variables &amp; Axis Check'!$B$13)</f>
        <v>0</v>
      </c>
      <c r="AD122" s="4">
        <f>_xll.Interp2dTab(-1,0,'HP Tuner only'!$B$149:$P$149,'HP Tuner only'!$A$150:$A$162,'HP Tuner only'!$B$150:$P$162,'Post Injection'!$U122,'Post Injection'!AD$104)*_xll.Interp2dTab(-1,0,'HP Tuner only'!$B$166:$K$166,'HP Tuner only'!$A$167:$A$176,'HP Tuner only'!$B$167:$K$176,'Variables &amp; Axis Check'!$B$3,'Variables &amp; Axis Check'!$B$13)</f>
        <v>0</v>
      </c>
      <c r="AE122" s="4">
        <f>_xll.Interp2dTab(-1,0,'HP Tuner only'!$B$149:$P$149,'HP Tuner only'!$A$150:$A$162,'HP Tuner only'!$B$150:$P$162,'Post Injection'!$U122,'Post Injection'!AE$104)*_xll.Interp2dTab(-1,0,'HP Tuner only'!$B$166:$K$166,'HP Tuner only'!$A$167:$A$176,'HP Tuner only'!$B$167:$K$176,'Variables &amp; Axis Check'!$B$3,'Variables &amp; Axis Check'!$B$13)</f>
        <v>0</v>
      </c>
      <c r="AF122" s="4">
        <f>_xll.Interp2dTab(-1,0,'HP Tuner only'!$B$149:$P$149,'HP Tuner only'!$A$150:$A$162,'HP Tuner only'!$B$150:$P$162,'Post Injection'!$U122,'Post Injection'!AF$104)*_xll.Interp2dTab(-1,0,'HP Tuner only'!$B$166:$K$166,'HP Tuner only'!$A$167:$A$176,'HP Tuner only'!$B$167:$K$176,'Variables &amp; Axis Check'!$B$3,'Variables &amp; Axis Check'!$B$13)</f>
        <v>0</v>
      </c>
      <c r="AG122" s="4">
        <f>_xll.Interp2dTab(-1,0,'HP Tuner only'!$B$149:$P$149,'HP Tuner only'!$A$150:$A$162,'HP Tuner only'!$B$150:$P$162,'Post Injection'!$U122,'Post Injection'!AG$104)*_xll.Interp2dTab(-1,0,'HP Tuner only'!$B$166:$K$166,'HP Tuner only'!$A$167:$A$176,'HP Tuner only'!$B$167:$K$176,'Variables &amp; Axis Check'!$B$3,'Variables &amp; Axis Check'!$B$13)</f>
        <v>0</v>
      </c>
      <c r="AH122" s="4">
        <f>_xll.Interp2dTab(-1,0,'HP Tuner only'!$B$149:$P$149,'HP Tuner only'!$A$150:$A$162,'HP Tuner only'!$B$150:$P$162,'Post Injection'!$U122,'Post Injection'!AH$104)*_xll.Interp2dTab(-1,0,'HP Tuner only'!$B$166:$K$166,'HP Tuner only'!$A$167:$A$176,'HP Tuner only'!$B$167:$K$176,'Variables &amp; Axis Check'!$B$3,'Variables &amp; Axis Check'!$B$13)</f>
        <v>0</v>
      </c>
      <c r="AI122" s="4">
        <f>_xll.Interp2dTab(-1,0,'HP Tuner only'!$B$149:$P$149,'HP Tuner only'!$A$150:$A$162,'HP Tuner only'!$B$150:$P$162,'Post Injection'!$U122,'Post Injection'!AI$104)*_xll.Interp2dTab(-1,0,'HP Tuner only'!$B$166:$K$166,'HP Tuner only'!$A$167:$A$176,'HP Tuner only'!$B$167:$K$176,'Variables &amp; Axis Check'!$B$3,'Variables &amp; Axis Check'!$B$13)</f>
        <v>0</v>
      </c>
      <c r="AJ122" s="4">
        <f>_xll.Interp2dTab(-1,0,'HP Tuner only'!$B$149:$P$149,'HP Tuner only'!$A$150:$A$162,'HP Tuner only'!$B$150:$P$162,'Post Injection'!$U122,'Post Injection'!AJ$104)*_xll.Interp2dTab(-1,0,'HP Tuner only'!$B$166:$K$166,'HP Tuner only'!$A$167:$A$176,'HP Tuner only'!$B$167:$K$176,'Variables &amp; Axis Check'!$B$3,'Variables &amp; Axis Check'!$B$13)</f>
        <v>0</v>
      </c>
      <c r="AK122" s="4">
        <f>_xll.Interp2dTab(-1,0,'HP Tuner only'!$B$149:$P$149,'HP Tuner only'!$A$150:$A$162,'HP Tuner only'!$B$150:$P$162,'Post Injection'!$U122,'Post Injection'!AK$104)*_xll.Interp2dTab(-1,0,'HP Tuner only'!$B$166:$K$166,'HP Tuner only'!$A$167:$A$176,'HP Tuner only'!$B$167:$K$176,'Variables &amp; Axis Check'!$B$3,'Variables &amp; Axis Check'!$B$13)</f>
        <v>0</v>
      </c>
      <c r="AL122" s="4">
        <f>_xll.Interp2dTab(-1,0,'HP Tuner only'!$B$149:$P$149,'HP Tuner only'!$A$150:$A$162,'HP Tuner only'!$B$150:$P$162,'Post Injection'!$U122,'Post Injection'!AL$104)*_xll.Interp2dTab(-1,0,'HP Tuner only'!$B$166:$K$166,'HP Tuner only'!$A$167:$A$176,'HP Tuner only'!$B$167:$K$176,'Variables &amp; Axis Check'!$B$3,'Variables &amp; Axis Check'!$B$13)</f>
        <v>0</v>
      </c>
      <c r="AM122" s="12">
        <f t="shared" si="37"/>
        <v>0</v>
      </c>
    </row>
    <row r="123" spans="1:39" x14ac:dyDescent="0.3">
      <c r="A123" s="3">
        <f>'CSP5'!$A$187</f>
        <v>3300</v>
      </c>
      <c r="B123" s="12">
        <f t="shared" si="34"/>
        <v>0</v>
      </c>
      <c r="C123" s="4">
        <f>IF(C23&gt;0,'Main Injection'!C123-'CSP5'!C237-W123,0)</f>
        <v>0</v>
      </c>
      <c r="D123" s="4">
        <f>IF(D23&gt;0,'Main Injection'!D123-'CSP5'!D237-X123,0)</f>
        <v>0</v>
      </c>
      <c r="E123" s="4">
        <f>IF(E23&gt;0,'Main Injection'!E123-'CSP5'!E237-Y123,0)</f>
        <v>0</v>
      </c>
      <c r="F123" s="4">
        <f>IF(F23&gt;0,'Main Injection'!F123-'CSP5'!F237-Z123,0)</f>
        <v>0</v>
      </c>
      <c r="G123" s="4">
        <f>IF(G23&gt;0,'Main Injection'!G123-'CSP5'!G237-AA123,0)</f>
        <v>0</v>
      </c>
      <c r="H123" s="4">
        <f>IF(H23&gt;0,'Main Injection'!H123-'CSP5'!H237-AB123,0)</f>
        <v>0</v>
      </c>
      <c r="I123" s="4">
        <f>IF(I23&gt;0,'Main Injection'!I123-'CSP5'!I237-AC123,0)</f>
        <v>0</v>
      </c>
      <c r="J123" s="4">
        <f>IF(J23&gt;0,'Main Injection'!J123-'CSP5'!J237-AD123,0)</f>
        <v>0</v>
      </c>
      <c r="K123" s="4">
        <f>IF(K23&gt;0,'Main Injection'!K123-'CSP5'!K237-AE123,0)</f>
        <v>0</v>
      </c>
      <c r="L123" s="4">
        <f>IF(L23&gt;0,'Main Injection'!L123-'CSP5'!L237-AF123,0)</f>
        <v>-44.924923077599999</v>
      </c>
      <c r="M123" s="4">
        <f>IF(M23&gt;0,'Main Injection'!M123-'CSP5'!M237-AG123,0)</f>
        <v>-46.676189118267999</v>
      </c>
      <c r="N123" s="4">
        <f>IF(N23&gt;0,'Main Injection'!N123-'CSP5'!N237-AH123,0)</f>
        <v>0</v>
      </c>
      <c r="O123" s="4">
        <f>IF(O23&gt;0,'Main Injection'!O123-'CSP5'!O237-AI123,0)</f>
        <v>0</v>
      </c>
      <c r="P123" s="4">
        <f>IF(P23&gt;0,'Main Injection'!P123-'CSP5'!P237-AJ123,0)</f>
        <v>0</v>
      </c>
      <c r="Q123" s="4">
        <f>IF(Q23&gt;0,'Main Injection'!Q123-'CSP5'!Q237-AK123,0)</f>
        <v>0</v>
      </c>
      <c r="R123" s="4">
        <f>IF(R23&gt;0,'Main Injection'!R123-'CSP5'!R237-AL123,0)</f>
        <v>0</v>
      </c>
      <c r="S123" s="12">
        <f t="shared" si="35"/>
        <v>0</v>
      </c>
      <c r="U123" s="3">
        <f>'CSP5'!$A$187</f>
        <v>3300</v>
      </c>
      <c r="V123" s="12">
        <f t="shared" si="36"/>
        <v>0</v>
      </c>
      <c r="W123" s="4">
        <f>_xll.Interp2dTab(-1,0,'HP Tuner only'!$B$149:$P$149,'HP Tuner only'!$A$150:$A$162,'HP Tuner only'!$B$150:$P$162,'Post Injection'!$U123,'Post Injection'!W$104)*_xll.Interp2dTab(-1,0,'HP Tuner only'!$B$166:$K$166,'HP Tuner only'!$A$167:$A$176,'HP Tuner only'!$B$167:$K$176,'Variables &amp; Axis Check'!$B$3,'Variables &amp; Axis Check'!$B$13)</f>
        <v>0</v>
      </c>
      <c r="X123" s="4">
        <f>_xll.Interp2dTab(-1,0,'HP Tuner only'!$B$149:$P$149,'HP Tuner only'!$A$150:$A$162,'HP Tuner only'!$B$150:$P$162,'Post Injection'!$U123,'Post Injection'!X$104)*_xll.Interp2dTab(-1,0,'HP Tuner only'!$B$166:$K$166,'HP Tuner only'!$A$167:$A$176,'HP Tuner only'!$B$167:$K$176,'Variables &amp; Axis Check'!$B$3,'Variables &amp; Axis Check'!$B$13)</f>
        <v>0</v>
      </c>
      <c r="Y123" s="4">
        <f>_xll.Interp2dTab(-1,0,'HP Tuner only'!$B$149:$P$149,'HP Tuner only'!$A$150:$A$162,'HP Tuner only'!$B$150:$P$162,'Post Injection'!$U123,'Post Injection'!Y$104)*_xll.Interp2dTab(-1,0,'HP Tuner only'!$B$166:$K$166,'HP Tuner only'!$A$167:$A$176,'HP Tuner only'!$B$167:$K$176,'Variables &amp; Axis Check'!$B$3,'Variables &amp; Axis Check'!$B$13)</f>
        <v>0</v>
      </c>
      <c r="Z123" s="4">
        <f>_xll.Interp2dTab(-1,0,'HP Tuner only'!$B$149:$P$149,'HP Tuner only'!$A$150:$A$162,'HP Tuner only'!$B$150:$P$162,'Post Injection'!$U123,'Post Injection'!Z$104)*_xll.Interp2dTab(-1,0,'HP Tuner only'!$B$166:$K$166,'HP Tuner only'!$A$167:$A$176,'HP Tuner only'!$B$167:$K$176,'Variables &amp; Axis Check'!$B$3,'Variables &amp; Axis Check'!$B$13)</f>
        <v>0</v>
      </c>
      <c r="AA123" s="4">
        <f>_xll.Interp2dTab(-1,0,'HP Tuner only'!$B$149:$P$149,'HP Tuner only'!$A$150:$A$162,'HP Tuner only'!$B$150:$P$162,'Post Injection'!$U123,'Post Injection'!AA$104)*_xll.Interp2dTab(-1,0,'HP Tuner only'!$B$166:$K$166,'HP Tuner only'!$A$167:$A$176,'HP Tuner only'!$B$167:$K$176,'Variables &amp; Axis Check'!$B$3,'Variables &amp; Axis Check'!$B$13)</f>
        <v>0</v>
      </c>
      <c r="AB123" s="4">
        <f>_xll.Interp2dTab(-1,0,'HP Tuner only'!$B$149:$P$149,'HP Tuner only'!$A$150:$A$162,'HP Tuner only'!$B$150:$P$162,'Post Injection'!$U123,'Post Injection'!AB$104)*_xll.Interp2dTab(-1,0,'HP Tuner only'!$B$166:$K$166,'HP Tuner only'!$A$167:$A$176,'HP Tuner only'!$B$167:$K$176,'Variables &amp; Axis Check'!$B$3,'Variables &amp; Axis Check'!$B$13)</f>
        <v>0</v>
      </c>
      <c r="AC123" s="4">
        <f>_xll.Interp2dTab(-1,0,'HP Tuner only'!$B$149:$P$149,'HP Tuner only'!$A$150:$A$162,'HP Tuner only'!$B$150:$P$162,'Post Injection'!$U123,'Post Injection'!AC$104)*_xll.Interp2dTab(-1,0,'HP Tuner only'!$B$166:$K$166,'HP Tuner only'!$A$167:$A$176,'HP Tuner only'!$B$167:$K$176,'Variables &amp; Axis Check'!$B$3,'Variables &amp; Axis Check'!$B$13)</f>
        <v>0</v>
      </c>
      <c r="AD123" s="4">
        <f>_xll.Interp2dTab(-1,0,'HP Tuner only'!$B$149:$P$149,'HP Tuner only'!$A$150:$A$162,'HP Tuner only'!$B$150:$P$162,'Post Injection'!$U123,'Post Injection'!AD$104)*_xll.Interp2dTab(-1,0,'HP Tuner only'!$B$166:$K$166,'HP Tuner only'!$A$167:$A$176,'HP Tuner only'!$B$167:$K$176,'Variables &amp; Axis Check'!$B$3,'Variables &amp; Axis Check'!$B$13)</f>
        <v>0</v>
      </c>
      <c r="AE123" s="4">
        <f>_xll.Interp2dTab(-1,0,'HP Tuner only'!$B$149:$P$149,'HP Tuner only'!$A$150:$A$162,'HP Tuner only'!$B$150:$P$162,'Post Injection'!$U123,'Post Injection'!AE$104)*_xll.Interp2dTab(-1,0,'HP Tuner only'!$B$166:$K$166,'HP Tuner only'!$A$167:$A$176,'HP Tuner only'!$B$167:$K$176,'Variables &amp; Axis Check'!$B$3,'Variables &amp; Axis Check'!$B$13)</f>
        <v>0</v>
      </c>
      <c r="AF123" s="4">
        <f>_xll.Interp2dTab(-1,0,'HP Tuner only'!$B$149:$P$149,'HP Tuner only'!$A$150:$A$162,'HP Tuner only'!$B$150:$P$162,'Post Injection'!$U123,'Post Injection'!AF$104)*_xll.Interp2dTab(-1,0,'HP Tuner only'!$B$166:$K$166,'HP Tuner only'!$A$167:$A$176,'HP Tuner only'!$B$167:$K$176,'Variables &amp; Axis Check'!$B$3,'Variables &amp; Axis Check'!$B$13)</f>
        <v>0</v>
      </c>
      <c r="AG123" s="4">
        <f>_xll.Interp2dTab(-1,0,'HP Tuner only'!$B$149:$P$149,'HP Tuner only'!$A$150:$A$162,'HP Tuner only'!$B$150:$P$162,'Post Injection'!$U123,'Post Injection'!AG$104)*_xll.Interp2dTab(-1,0,'HP Tuner only'!$B$166:$K$166,'HP Tuner only'!$A$167:$A$176,'HP Tuner only'!$B$167:$K$176,'Variables &amp; Axis Check'!$B$3,'Variables &amp; Axis Check'!$B$13)</f>
        <v>0</v>
      </c>
      <c r="AH123" s="4">
        <f>_xll.Interp2dTab(-1,0,'HP Tuner only'!$B$149:$P$149,'HP Tuner only'!$A$150:$A$162,'HP Tuner only'!$B$150:$P$162,'Post Injection'!$U123,'Post Injection'!AH$104)*_xll.Interp2dTab(-1,0,'HP Tuner only'!$B$166:$K$166,'HP Tuner only'!$A$167:$A$176,'HP Tuner only'!$B$167:$K$176,'Variables &amp; Axis Check'!$B$3,'Variables &amp; Axis Check'!$B$13)</f>
        <v>0</v>
      </c>
      <c r="AI123" s="4">
        <f>_xll.Interp2dTab(-1,0,'HP Tuner only'!$B$149:$P$149,'HP Tuner only'!$A$150:$A$162,'HP Tuner only'!$B$150:$P$162,'Post Injection'!$U123,'Post Injection'!AI$104)*_xll.Interp2dTab(-1,0,'HP Tuner only'!$B$166:$K$166,'HP Tuner only'!$A$167:$A$176,'HP Tuner only'!$B$167:$K$176,'Variables &amp; Axis Check'!$B$3,'Variables &amp; Axis Check'!$B$13)</f>
        <v>0</v>
      </c>
      <c r="AJ123" s="4">
        <f>_xll.Interp2dTab(-1,0,'HP Tuner only'!$B$149:$P$149,'HP Tuner only'!$A$150:$A$162,'HP Tuner only'!$B$150:$P$162,'Post Injection'!$U123,'Post Injection'!AJ$104)*_xll.Interp2dTab(-1,0,'HP Tuner only'!$B$166:$K$166,'HP Tuner only'!$A$167:$A$176,'HP Tuner only'!$B$167:$K$176,'Variables &amp; Axis Check'!$B$3,'Variables &amp; Axis Check'!$B$13)</f>
        <v>0</v>
      </c>
      <c r="AK123" s="4">
        <f>_xll.Interp2dTab(-1,0,'HP Tuner only'!$B$149:$P$149,'HP Tuner only'!$A$150:$A$162,'HP Tuner only'!$B$150:$P$162,'Post Injection'!$U123,'Post Injection'!AK$104)*_xll.Interp2dTab(-1,0,'HP Tuner only'!$B$166:$K$166,'HP Tuner only'!$A$167:$A$176,'HP Tuner only'!$B$167:$K$176,'Variables &amp; Axis Check'!$B$3,'Variables &amp; Axis Check'!$B$13)</f>
        <v>0</v>
      </c>
      <c r="AL123" s="4">
        <f>_xll.Interp2dTab(-1,0,'HP Tuner only'!$B$149:$P$149,'HP Tuner only'!$A$150:$A$162,'HP Tuner only'!$B$150:$P$162,'Post Injection'!$U123,'Post Injection'!AL$104)*_xll.Interp2dTab(-1,0,'HP Tuner only'!$B$166:$K$166,'HP Tuner only'!$A$167:$A$176,'HP Tuner only'!$B$167:$K$176,'Variables &amp; Axis Check'!$B$3,'Variables &amp; Axis Check'!$B$13)</f>
        <v>0</v>
      </c>
      <c r="AM123" s="12">
        <f t="shared" si="37"/>
        <v>0</v>
      </c>
    </row>
    <row r="124" spans="1:39" x14ac:dyDescent="0.3">
      <c r="A124" s="3">
        <f>'CSP5'!$A$188</f>
        <v>3500</v>
      </c>
      <c r="B124" s="12">
        <f t="shared" si="34"/>
        <v>0</v>
      </c>
      <c r="C124" s="4">
        <f>IF(C24&gt;0,'Main Injection'!C124-'CSP5'!C238-W124,0)</f>
        <v>0</v>
      </c>
      <c r="D124" s="4">
        <f>IF(D24&gt;0,'Main Injection'!D124-'CSP5'!D238-X124,0)</f>
        <v>0</v>
      </c>
      <c r="E124" s="4">
        <f>IF(E24&gt;0,'Main Injection'!E124-'CSP5'!E238-Y124,0)</f>
        <v>0</v>
      </c>
      <c r="F124" s="4">
        <f>IF(F24&gt;0,'Main Injection'!F124-'CSP5'!F238-Z124,0)</f>
        <v>0</v>
      </c>
      <c r="G124" s="4">
        <f>IF(G24&gt;0,'Main Injection'!G124-'CSP5'!G238-AA124,0)</f>
        <v>0</v>
      </c>
      <c r="H124" s="4">
        <f>IF(H24&gt;0,'Main Injection'!H124-'CSP5'!H238-AB124,0)</f>
        <v>0</v>
      </c>
      <c r="I124" s="4">
        <f>IF(I24&gt;0,'Main Injection'!I124-'CSP5'!I238-AC124,0)</f>
        <v>0</v>
      </c>
      <c r="J124" s="4">
        <f>IF(J24&gt;0,'Main Injection'!J124-'CSP5'!J238-AD124,0)</f>
        <v>0</v>
      </c>
      <c r="K124" s="4">
        <f>IF(K24&gt;0,'Main Injection'!K124-'CSP5'!K238-AE124,0)</f>
        <v>0</v>
      </c>
      <c r="L124" s="4">
        <f>IF(L24&gt;0,'Main Injection'!L124-'CSP5'!L238-AF124,0)</f>
        <v>0</v>
      </c>
      <c r="M124" s="4">
        <f>IF(M24&gt;0,'Main Injection'!M124-'CSP5'!M238-AG124,0)</f>
        <v>0</v>
      </c>
      <c r="N124" s="4">
        <f>IF(N24&gt;0,'Main Injection'!N124-'CSP5'!N238-AH124,0)</f>
        <v>0</v>
      </c>
      <c r="O124" s="4">
        <f>IF(O24&gt;0,'Main Injection'!O124-'CSP5'!O238-AI124,0)</f>
        <v>0</v>
      </c>
      <c r="P124" s="4">
        <f>IF(P24&gt;0,'Main Injection'!P124-'CSP5'!P238-AJ124,0)</f>
        <v>0</v>
      </c>
      <c r="Q124" s="4">
        <f>IF(Q24&gt;0,'Main Injection'!Q124-'CSP5'!Q238-AK124,0)</f>
        <v>0</v>
      </c>
      <c r="R124" s="4">
        <f>IF(R24&gt;0,'Main Injection'!R124-'CSP5'!R238-AL124,0)</f>
        <v>0</v>
      </c>
      <c r="S124" s="12">
        <f t="shared" si="35"/>
        <v>0</v>
      </c>
      <c r="U124" s="3">
        <f>'CSP5'!$A$188</f>
        <v>3500</v>
      </c>
      <c r="V124" s="12">
        <f t="shared" si="36"/>
        <v>0</v>
      </c>
      <c r="W124" s="4">
        <f>_xll.Interp2dTab(-1,0,'HP Tuner only'!$B$149:$P$149,'HP Tuner only'!$A$150:$A$162,'HP Tuner only'!$B$150:$P$162,'Post Injection'!$U124,'Post Injection'!W$104)*_xll.Interp2dTab(-1,0,'HP Tuner only'!$B$166:$K$166,'HP Tuner only'!$A$167:$A$176,'HP Tuner only'!$B$167:$K$176,'Variables &amp; Axis Check'!$B$3,'Variables &amp; Axis Check'!$B$13)</f>
        <v>0</v>
      </c>
      <c r="X124" s="4">
        <f>_xll.Interp2dTab(-1,0,'HP Tuner only'!$B$149:$P$149,'HP Tuner only'!$A$150:$A$162,'HP Tuner only'!$B$150:$P$162,'Post Injection'!$U124,'Post Injection'!X$104)*_xll.Interp2dTab(-1,0,'HP Tuner only'!$B$166:$K$166,'HP Tuner only'!$A$167:$A$176,'HP Tuner only'!$B$167:$K$176,'Variables &amp; Axis Check'!$B$3,'Variables &amp; Axis Check'!$B$13)</f>
        <v>0</v>
      </c>
      <c r="Y124" s="4">
        <f>_xll.Interp2dTab(-1,0,'HP Tuner only'!$B$149:$P$149,'HP Tuner only'!$A$150:$A$162,'HP Tuner only'!$B$150:$P$162,'Post Injection'!$U124,'Post Injection'!Y$104)*_xll.Interp2dTab(-1,0,'HP Tuner only'!$B$166:$K$166,'HP Tuner only'!$A$167:$A$176,'HP Tuner only'!$B$167:$K$176,'Variables &amp; Axis Check'!$B$3,'Variables &amp; Axis Check'!$B$13)</f>
        <v>0</v>
      </c>
      <c r="Z124" s="4">
        <f>_xll.Interp2dTab(-1,0,'HP Tuner only'!$B$149:$P$149,'HP Tuner only'!$A$150:$A$162,'HP Tuner only'!$B$150:$P$162,'Post Injection'!$U124,'Post Injection'!Z$104)*_xll.Interp2dTab(-1,0,'HP Tuner only'!$B$166:$K$166,'HP Tuner only'!$A$167:$A$176,'HP Tuner only'!$B$167:$K$176,'Variables &amp; Axis Check'!$B$3,'Variables &amp; Axis Check'!$B$13)</f>
        <v>0</v>
      </c>
      <c r="AA124" s="4">
        <f>_xll.Interp2dTab(-1,0,'HP Tuner only'!$B$149:$P$149,'HP Tuner only'!$A$150:$A$162,'HP Tuner only'!$B$150:$P$162,'Post Injection'!$U124,'Post Injection'!AA$104)*_xll.Interp2dTab(-1,0,'HP Tuner only'!$B$166:$K$166,'HP Tuner only'!$A$167:$A$176,'HP Tuner only'!$B$167:$K$176,'Variables &amp; Axis Check'!$B$3,'Variables &amp; Axis Check'!$B$13)</f>
        <v>0</v>
      </c>
      <c r="AB124" s="4">
        <f>_xll.Interp2dTab(-1,0,'HP Tuner only'!$B$149:$P$149,'HP Tuner only'!$A$150:$A$162,'HP Tuner only'!$B$150:$P$162,'Post Injection'!$U124,'Post Injection'!AB$104)*_xll.Interp2dTab(-1,0,'HP Tuner only'!$B$166:$K$166,'HP Tuner only'!$A$167:$A$176,'HP Tuner only'!$B$167:$K$176,'Variables &amp; Axis Check'!$B$3,'Variables &amp; Axis Check'!$B$13)</f>
        <v>0</v>
      </c>
      <c r="AC124" s="4">
        <f>_xll.Interp2dTab(-1,0,'HP Tuner only'!$B$149:$P$149,'HP Tuner only'!$A$150:$A$162,'HP Tuner only'!$B$150:$P$162,'Post Injection'!$U124,'Post Injection'!AC$104)*_xll.Interp2dTab(-1,0,'HP Tuner only'!$B$166:$K$166,'HP Tuner only'!$A$167:$A$176,'HP Tuner only'!$B$167:$K$176,'Variables &amp; Axis Check'!$B$3,'Variables &amp; Axis Check'!$B$13)</f>
        <v>0</v>
      </c>
      <c r="AD124" s="4">
        <f>_xll.Interp2dTab(-1,0,'HP Tuner only'!$B$149:$P$149,'HP Tuner only'!$A$150:$A$162,'HP Tuner only'!$B$150:$P$162,'Post Injection'!$U124,'Post Injection'!AD$104)*_xll.Interp2dTab(-1,0,'HP Tuner only'!$B$166:$K$166,'HP Tuner only'!$A$167:$A$176,'HP Tuner only'!$B$167:$K$176,'Variables &amp; Axis Check'!$B$3,'Variables &amp; Axis Check'!$B$13)</f>
        <v>0</v>
      </c>
      <c r="AE124" s="4">
        <f>_xll.Interp2dTab(-1,0,'HP Tuner only'!$B$149:$P$149,'HP Tuner only'!$A$150:$A$162,'HP Tuner only'!$B$150:$P$162,'Post Injection'!$U124,'Post Injection'!AE$104)*_xll.Interp2dTab(-1,0,'HP Tuner only'!$B$166:$K$166,'HP Tuner only'!$A$167:$A$176,'HP Tuner only'!$B$167:$K$176,'Variables &amp; Axis Check'!$B$3,'Variables &amp; Axis Check'!$B$13)</f>
        <v>0</v>
      </c>
      <c r="AF124" s="4">
        <f>_xll.Interp2dTab(-1,0,'HP Tuner only'!$B$149:$P$149,'HP Tuner only'!$A$150:$A$162,'HP Tuner only'!$B$150:$P$162,'Post Injection'!$U124,'Post Injection'!AF$104)*_xll.Interp2dTab(-1,0,'HP Tuner only'!$B$166:$K$166,'HP Tuner only'!$A$167:$A$176,'HP Tuner only'!$B$167:$K$176,'Variables &amp; Axis Check'!$B$3,'Variables &amp; Axis Check'!$B$13)</f>
        <v>0</v>
      </c>
      <c r="AG124" s="4">
        <f>_xll.Interp2dTab(-1,0,'HP Tuner only'!$B$149:$P$149,'HP Tuner only'!$A$150:$A$162,'HP Tuner only'!$B$150:$P$162,'Post Injection'!$U124,'Post Injection'!AG$104)*_xll.Interp2dTab(-1,0,'HP Tuner only'!$B$166:$K$166,'HP Tuner only'!$A$167:$A$176,'HP Tuner only'!$B$167:$K$176,'Variables &amp; Axis Check'!$B$3,'Variables &amp; Axis Check'!$B$13)</f>
        <v>0</v>
      </c>
      <c r="AH124" s="4">
        <f>_xll.Interp2dTab(-1,0,'HP Tuner only'!$B$149:$P$149,'HP Tuner only'!$A$150:$A$162,'HP Tuner only'!$B$150:$P$162,'Post Injection'!$U124,'Post Injection'!AH$104)*_xll.Interp2dTab(-1,0,'HP Tuner only'!$B$166:$K$166,'HP Tuner only'!$A$167:$A$176,'HP Tuner only'!$B$167:$K$176,'Variables &amp; Axis Check'!$B$3,'Variables &amp; Axis Check'!$B$13)</f>
        <v>0</v>
      </c>
      <c r="AI124" s="4">
        <f>_xll.Interp2dTab(-1,0,'HP Tuner only'!$B$149:$P$149,'HP Tuner only'!$A$150:$A$162,'HP Tuner only'!$B$150:$P$162,'Post Injection'!$U124,'Post Injection'!AI$104)*_xll.Interp2dTab(-1,0,'HP Tuner only'!$B$166:$K$166,'HP Tuner only'!$A$167:$A$176,'HP Tuner only'!$B$167:$K$176,'Variables &amp; Axis Check'!$B$3,'Variables &amp; Axis Check'!$B$13)</f>
        <v>0</v>
      </c>
      <c r="AJ124" s="4">
        <f>_xll.Interp2dTab(-1,0,'HP Tuner only'!$B$149:$P$149,'HP Tuner only'!$A$150:$A$162,'HP Tuner only'!$B$150:$P$162,'Post Injection'!$U124,'Post Injection'!AJ$104)*_xll.Interp2dTab(-1,0,'HP Tuner only'!$B$166:$K$166,'HP Tuner only'!$A$167:$A$176,'HP Tuner only'!$B$167:$K$176,'Variables &amp; Axis Check'!$B$3,'Variables &amp; Axis Check'!$B$13)</f>
        <v>0</v>
      </c>
      <c r="AK124" s="4">
        <f>_xll.Interp2dTab(-1,0,'HP Tuner only'!$B$149:$P$149,'HP Tuner only'!$A$150:$A$162,'HP Tuner only'!$B$150:$P$162,'Post Injection'!$U124,'Post Injection'!AK$104)*_xll.Interp2dTab(-1,0,'HP Tuner only'!$B$166:$K$166,'HP Tuner only'!$A$167:$A$176,'HP Tuner only'!$B$167:$K$176,'Variables &amp; Axis Check'!$B$3,'Variables &amp; Axis Check'!$B$13)</f>
        <v>0</v>
      </c>
      <c r="AL124" s="4">
        <f>_xll.Interp2dTab(-1,0,'HP Tuner only'!$B$149:$P$149,'HP Tuner only'!$A$150:$A$162,'HP Tuner only'!$B$150:$P$162,'Post Injection'!$U124,'Post Injection'!AL$104)*_xll.Interp2dTab(-1,0,'HP Tuner only'!$B$166:$K$166,'HP Tuner only'!$A$167:$A$176,'HP Tuner only'!$B$167:$K$176,'Variables &amp; Axis Check'!$B$3,'Variables &amp; Axis Check'!$B$13)</f>
        <v>0</v>
      </c>
      <c r="AM124" s="12">
        <f t="shared" si="37"/>
        <v>0</v>
      </c>
    </row>
    <row r="125" spans="1:39" x14ac:dyDescent="0.3">
      <c r="A125" s="9">
        <f>'CSP5'!$A$189</f>
        <v>3501</v>
      </c>
      <c r="B125" s="12">
        <f>B124</f>
        <v>0</v>
      </c>
      <c r="C125" s="12">
        <f t="shared" ref="C125:S125" si="38">C124</f>
        <v>0</v>
      </c>
      <c r="D125" s="12">
        <f t="shared" si="38"/>
        <v>0</v>
      </c>
      <c r="E125" s="12">
        <f t="shared" si="38"/>
        <v>0</v>
      </c>
      <c r="F125" s="12">
        <f t="shared" si="38"/>
        <v>0</v>
      </c>
      <c r="G125" s="12">
        <f t="shared" si="38"/>
        <v>0</v>
      </c>
      <c r="H125" s="12">
        <f t="shared" si="38"/>
        <v>0</v>
      </c>
      <c r="I125" s="12">
        <f t="shared" si="38"/>
        <v>0</v>
      </c>
      <c r="J125" s="12">
        <f t="shared" si="38"/>
        <v>0</v>
      </c>
      <c r="K125" s="12">
        <f t="shared" si="38"/>
        <v>0</v>
      </c>
      <c r="L125" s="12">
        <f t="shared" si="38"/>
        <v>0</v>
      </c>
      <c r="M125" s="12">
        <f t="shared" si="38"/>
        <v>0</v>
      </c>
      <c r="N125" s="12">
        <f t="shared" si="38"/>
        <v>0</v>
      </c>
      <c r="O125" s="12">
        <f t="shared" si="38"/>
        <v>0</v>
      </c>
      <c r="P125" s="12">
        <f t="shared" si="38"/>
        <v>0</v>
      </c>
      <c r="Q125" s="12">
        <f t="shared" si="38"/>
        <v>0</v>
      </c>
      <c r="R125" s="12">
        <f t="shared" si="38"/>
        <v>0</v>
      </c>
      <c r="S125" s="12">
        <f t="shared" si="38"/>
        <v>0</v>
      </c>
      <c r="U125" s="9">
        <f>'CSP5'!$A$189</f>
        <v>3501</v>
      </c>
      <c r="V125" s="12">
        <f>V124</f>
        <v>0</v>
      </c>
      <c r="W125" s="12">
        <f t="shared" ref="W125:AM125" si="39">W124</f>
        <v>0</v>
      </c>
      <c r="X125" s="12">
        <f t="shared" si="39"/>
        <v>0</v>
      </c>
      <c r="Y125" s="12">
        <f t="shared" si="39"/>
        <v>0</v>
      </c>
      <c r="Z125" s="12">
        <f t="shared" si="39"/>
        <v>0</v>
      </c>
      <c r="AA125" s="12">
        <f t="shared" si="39"/>
        <v>0</v>
      </c>
      <c r="AB125" s="12">
        <f t="shared" si="39"/>
        <v>0</v>
      </c>
      <c r="AC125" s="12">
        <f t="shared" si="39"/>
        <v>0</v>
      </c>
      <c r="AD125" s="12">
        <f t="shared" si="39"/>
        <v>0</v>
      </c>
      <c r="AE125" s="12">
        <f t="shared" si="39"/>
        <v>0</v>
      </c>
      <c r="AF125" s="12">
        <f t="shared" si="39"/>
        <v>0</v>
      </c>
      <c r="AG125" s="12">
        <f t="shared" si="39"/>
        <v>0</v>
      </c>
      <c r="AH125" s="12">
        <f t="shared" si="39"/>
        <v>0</v>
      </c>
      <c r="AI125" s="12">
        <f t="shared" si="39"/>
        <v>0</v>
      </c>
      <c r="AJ125" s="12">
        <f t="shared" si="39"/>
        <v>0</v>
      </c>
      <c r="AK125" s="12">
        <f t="shared" si="39"/>
        <v>0</v>
      </c>
      <c r="AL125" s="12">
        <f t="shared" si="39"/>
        <v>0</v>
      </c>
      <c r="AM125" s="12">
        <f t="shared" si="39"/>
        <v>0</v>
      </c>
    </row>
    <row r="127" spans="1:39" x14ac:dyDescent="0.3">
      <c r="A127" s="13"/>
      <c r="B127" s="35" t="s">
        <v>1155</v>
      </c>
      <c r="C127" s="35"/>
      <c r="D127" s="35"/>
      <c r="E127" s="35"/>
      <c r="F127" s="35"/>
      <c r="G127" s="35"/>
      <c r="H127" s="35"/>
      <c r="I127" s="35"/>
      <c r="J127" s="35"/>
      <c r="K127" s="35"/>
      <c r="L127" s="35"/>
      <c r="M127" s="35"/>
      <c r="N127" s="35"/>
      <c r="O127" s="35"/>
      <c r="P127" s="35"/>
      <c r="Q127" s="35"/>
      <c r="R127" s="35"/>
      <c r="S127" s="35"/>
    </row>
    <row r="128" spans="1:39" x14ac:dyDescent="0.3">
      <c r="A128" s="3"/>
      <c r="B128" s="3" t="str">
        <f>'CSP5'!$B$167</f>
        <v>mm3</v>
      </c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</row>
    <row r="129" spans="1:19" x14ac:dyDescent="0.3">
      <c r="A129" s="3" t="str">
        <f>'CSP5'!$A$168</f>
        <v>RPM</v>
      </c>
      <c r="B129" s="9">
        <f>'CSP5'!$B$168</f>
        <v>-1</v>
      </c>
      <c r="C129" s="3">
        <f>'CSP5'!$C$168</f>
        <v>0</v>
      </c>
      <c r="D129" s="3">
        <f>'CSP5'!$D$168</f>
        <v>10</v>
      </c>
      <c r="E129" s="3">
        <f>'CSP5'!$E$168</f>
        <v>20</v>
      </c>
      <c r="F129" s="3">
        <f>'CSP5'!$F$168</f>
        <v>30</v>
      </c>
      <c r="G129" s="3">
        <f>'CSP5'!$G$168</f>
        <v>45</v>
      </c>
      <c r="H129" s="3">
        <f>'CSP5'!$H$168</f>
        <v>55</v>
      </c>
      <c r="I129" s="3">
        <f>'CSP5'!$I$168</f>
        <v>65</v>
      </c>
      <c r="J129" s="3">
        <f>'CSP5'!$J$168</f>
        <v>75</v>
      </c>
      <c r="K129" s="3">
        <f>'CSP5'!$K$168</f>
        <v>85</v>
      </c>
      <c r="L129" s="3">
        <f>'CSP5'!$L$168</f>
        <v>95</v>
      </c>
      <c r="M129" s="3">
        <f>'CSP5'!$M$168</f>
        <v>110</v>
      </c>
      <c r="N129" s="3">
        <f>'CSP5'!$N$168</f>
        <v>120</v>
      </c>
      <c r="O129" s="3">
        <f>'CSP5'!$O$168</f>
        <v>125</v>
      </c>
      <c r="P129" s="3">
        <f>'CSP5'!$P$168</f>
        <v>130</v>
      </c>
      <c r="Q129" s="3">
        <f>'CSP5'!$Q$168</f>
        <v>135</v>
      </c>
      <c r="R129" s="3">
        <f>'CSP5'!$R$168</f>
        <v>140</v>
      </c>
      <c r="S129" s="9">
        <f>'CSP5'!$S$168</f>
        <v>141</v>
      </c>
    </row>
    <row r="130" spans="1:19" x14ac:dyDescent="0.3">
      <c r="A130" s="9">
        <f>'CSP5'!$A$169</f>
        <v>619</v>
      </c>
      <c r="B130" s="12">
        <f>B131</f>
        <v>0</v>
      </c>
      <c r="C130" s="12">
        <f t="shared" ref="C130:S130" si="40">C131</f>
        <v>0</v>
      </c>
      <c r="D130" s="12">
        <f t="shared" si="40"/>
        <v>0</v>
      </c>
      <c r="E130" s="12">
        <f t="shared" si="40"/>
        <v>0</v>
      </c>
      <c r="F130" s="12">
        <f t="shared" si="40"/>
        <v>0</v>
      </c>
      <c r="G130" s="12">
        <f t="shared" si="40"/>
        <v>0</v>
      </c>
      <c r="H130" s="12">
        <f t="shared" si="40"/>
        <v>0</v>
      </c>
      <c r="I130" s="12">
        <f t="shared" si="40"/>
        <v>0</v>
      </c>
      <c r="J130" s="12">
        <f t="shared" si="40"/>
        <v>0</v>
      </c>
      <c r="K130" s="12">
        <f t="shared" si="40"/>
        <v>0</v>
      </c>
      <c r="L130" s="12">
        <f t="shared" si="40"/>
        <v>0</v>
      </c>
      <c r="M130" s="12">
        <f t="shared" si="40"/>
        <v>0</v>
      </c>
      <c r="N130" s="12">
        <f t="shared" si="40"/>
        <v>0</v>
      </c>
      <c r="O130" s="12">
        <f t="shared" si="40"/>
        <v>0</v>
      </c>
      <c r="P130" s="12">
        <f t="shared" si="40"/>
        <v>0</v>
      </c>
      <c r="Q130" s="12">
        <f t="shared" si="40"/>
        <v>0</v>
      </c>
      <c r="R130" s="12">
        <f t="shared" si="40"/>
        <v>0</v>
      </c>
      <c r="S130" s="12">
        <f t="shared" si="40"/>
        <v>0</v>
      </c>
    </row>
    <row r="131" spans="1:19" x14ac:dyDescent="0.3">
      <c r="A131" s="3">
        <f>'CSP5'!$A$170</f>
        <v>620</v>
      </c>
      <c r="B131" s="12">
        <f>C131</f>
        <v>0</v>
      </c>
      <c r="C131" s="4">
        <f>C106-C81</f>
        <v>0</v>
      </c>
      <c r="D131" s="4">
        <f t="shared" ref="D131:R131" si="41">D106-D81</f>
        <v>0</v>
      </c>
      <c r="E131" s="4">
        <f t="shared" si="41"/>
        <v>0</v>
      </c>
      <c r="F131" s="4">
        <f t="shared" si="41"/>
        <v>0</v>
      </c>
      <c r="G131" s="4">
        <f t="shared" si="41"/>
        <v>0</v>
      </c>
      <c r="H131" s="4">
        <f t="shared" si="41"/>
        <v>0</v>
      </c>
      <c r="I131" s="4">
        <f t="shared" si="41"/>
        <v>0</v>
      </c>
      <c r="J131" s="4">
        <f t="shared" si="41"/>
        <v>0</v>
      </c>
      <c r="K131" s="4">
        <f t="shared" si="41"/>
        <v>0</v>
      </c>
      <c r="L131" s="4">
        <f t="shared" si="41"/>
        <v>0</v>
      </c>
      <c r="M131" s="4">
        <f t="shared" si="41"/>
        <v>0</v>
      </c>
      <c r="N131" s="4">
        <f t="shared" si="41"/>
        <v>0</v>
      </c>
      <c r="O131" s="4">
        <f t="shared" si="41"/>
        <v>0</v>
      </c>
      <c r="P131" s="4">
        <f t="shared" si="41"/>
        <v>0</v>
      </c>
      <c r="Q131" s="4">
        <f t="shared" si="41"/>
        <v>0</v>
      </c>
      <c r="R131" s="4">
        <f t="shared" si="41"/>
        <v>0</v>
      </c>
      <c r="S131" s="12">
        <f>R131</f>
        <v>0</v>
      </c>
    </row>
    <row r="132" spans="1:19" x14ac:dyDescent="0.3">
      <c r="A132" s="3">
        <f>'CSP5'!$A$171</f>
        <v>650</v>
      </c>
      <c r="B132" s="12">
        <f t="shared" ref="B132:B149" si="42">C132</f>
        <v>0</v>
      </c>
      <c r="C132" s="4">
        <f t="shared" ref="C132:R132" si="43">C107-C82</f>
        <v>0</v>
      </c>
      <c r="D132" s="4">
        <f t="shared" si="43"/>
        <v>0</v>
      </c>
      <c r="E132" s="4">
        <f t="shared" si="43"/>
        <v>0</v>
      </c>
      <c r="F132" s="4">
        <f t="shared" si="43"/>
        <v>0</v>
      </c>
      <c r="G132" s="4">
        <f t="shared" si="43"/>
        <v>0</v>
      </c>
      <c r="H132" s="4">
        <f t="shared" si="43"/>
        <v>0</v>
      </c>
      <c r="I132" s="4">
        <f t="shared" si="43"/>
        <v>0</v>
      </c>
      <c r="J132" s="4">
        <f t="shared" si="43"/>
        <v>0</v>
      </c>
      <c r="K132" s="4">
        <f t="shared" si="43"/>
        <v>0</v>
      </c>
      <c r="L132" s="4">
        <f t="shared" si="43"/>
        <v>0</v>
      </c>
      <c r="M132" s="4">
        <f t="shared" si="43"/>
        <v>0</v>
      </c>
      <c r="N132" s="4">
        <f t="shared" si="43"/>
        <v>0</v>
      </c>
      <c r="O132" s="4">
        <f t="shared" si="43"/>
        <v>0</v>
      </c>
      <c r="P132" s="4">
        <f t="shared" si="43"/>
        <v>0</v>
      </c>
      <c r="Q132" s="4">
        <f t="shared" si="43"/>
        <v>0</v>
      </c>
      <c r="R132" s="4">
        <f t="shared" si="43"/>
        <v>0</v>
      </c>
      <c r="S132" s="12">
        <f t="shared" ref="S132:S149" si="44">R132</f>
        <v>0</v>
      </c>
    </row>
    <row r="133" spans="1:19" x14ac:dyDescent="0.3">
      <c r="A133" s="3">
        <f>'CSP5'!$A$172</f>
        <v>800</v>
      </c>
      <c r="B133" s="12">
        <f t="shared" si="42"/>
        <v>0</v>
      </c>
      <c r="C133" s="4">
        <f t="shared" ref="C133:R133" si="45">C108-C83</f>
        <v>0</v>
      </c>
      <c r="D133" s="4">
        <f t="shared" si="45"/>
        <v>0</v>
      </c>
      <c r="E133" s="4">
        <f t="shared" si="45"/>
        <v>0</v>
      </c>
      <c r="F133" s="4">
        <f t="shared" si="45"/>
        <v>0</v>
      </c>
      <c r="G133" s="4">
        <f t="shared" si="45"/>
        <v>0</v>
      </c>
      <c r="H133" s="4">
        <f t="shared" si="45"/>
        <v>0</v>
      </c>
      <c r="I133" s="4">
        <f t="shared" si="45"/>
        <v>0</v>
      </c>
      <c r="J133" s="4">
        <f t="shared" si="45"/>
        <v>0</v>
      </c>
      <c r="K133" s="4">
        <f t="shared" si="45"/>
        <v>0</v>
      </c>
      <c r="L133" s="4">
        <f t="shared" si="45"/>
        <v>0</v>
      </c>
      <c r="M133" s="4">
        <f t="shared" si="45"/>
        <v>0</v>
      </c>
      <c r="N133" s="4">
        <f t="shared" si="45"/>
        <v>0</v>
      </c>
      <c r="O133" s="4">
        <f t="shared" si="45"/>
        <v>0</v>
      </c>
      <c r="P133" s="4">
        <f t="shared" si="45"/>
        <v>0</v>
      </c>
      <c r="Q133" s="4">
        <f t="shared" si="45"/>
        <v>0</v>
      </c>
      <c r="R133" s="4">
        <f t="shared" si="45"/>
        <v>0</v>
      </c>
      <c r="S133" s="12">
        <f t="shared" si="44"/>
        <v>0</v>
      </c>
    </row>
    <row r="134" spans="1:19" x14ac:dyDescent="0.3">
      <c r="A134" s="3">
        <f>'CSP5'!$A$173</f>
        <v>1000</v>
      </c>
      <c r="B134" s="12">
        <f t="shared" si="42"/>
        <v>0</v>
      </c>
      <c r="C134" s="4">
        <f t="shared" ref="C134:R134" si="46">C109-C84</f>
        <v>0</v>
      </c>
      <c r="D134" s="4">
        <f t="shared" si="46"/>
        <v>-18.400023649014472</v>
      </c>
      <c r="E134" s="4">
        <f t="shared" si="46"/>
        <v>-20.141295503265198</v>
      </c>
      <c r="F134" s="4">
        <f t="shared" si="46"/>
        <v>-21.42850769411363</v>
      </c>
      <c r="G134" s="4">
        <f t="shared" si="46"/>
        <v>-22.802554150781209</v>
      </c>
      <c r="H134" s="4">
        <f t="shared" si="46"/>
        <v>0</v>
      </c>
      <c r="I134" s="4">
        <f t="shared" si="46"/>
        <v>0</v>
      </c>
      <c r="J134" s="4">
        <f t="shared" si="46"/>
        <v>0</v>
      </c>
      <c r="K134" s="4">
        <f t="shared" si="46"/>
        <v>0</v>
      </c>
      <c r="L134" s="4">
        <f t="shared" si="46"/>
        <v>0</v>
      </c>
      <c r="M134" s="4">
        <f t="shared" si="46"/>
        <v>0</v>
      </c>
      <c r="N134" s="4">
        <f t="shared" si="46"/>
        <v>0</v>
      </c>
      <c r="O134" s="4">
        <f t="shared" si="46"/>
        <v>0</v>
      </c>
      <c r="P134" s="4">
        <f t="shared" si="46"/>
        <v>0</v>
      </c>
      <c r="Q134" s="4">
        <f t="shared" si="46"/>
        <v>0</v>
      </c>
      <c r="R134" s="4">
        <f t="shared" si="46"/>
        <v>0</v>
      </c>
      <c r="S134" s="12">
        <f t="shared" si="44"/>
        <v>0</v>
      </c>
    </row>
    <row r="135" spans="1:19" x14ac:dyDescent="0.3">
      <c r="A135" s="3">
        <f>'CSP5'!$A$174</f>
        <v>1200</v>
      </c>
      <c r="B135" s="12">
        <f t="shared" si="42"/>
        <v>0</v>
      </c>
      <c r="C135" s="4">
        <f t="shared" ref="C135:R135" si="47">C110-C85</f>
        <v>0</v>
      </c>
      <c r="D135" s="4">
        <f t="shared" si="47"/>
        <v>-18.29227533404228</v>
      </c>
      <c r="E135" s="4">
        <f t="shared" si="47"/>
        <v>-19.845107537034814</v>
      </c>
      <c r="F135" s="4">
        <f t="shared" si="47"/>
        <v>-22.272170442912262</v>
      </c>
      <c r="G135" s="4">
        <f t="shared" si="47"/>
        <v>-24.238161246784131</v>
      </c>
      <c r="H135" s="4">
        <f t="shared" si="47"/>
        <v>-24.322771043183998</v>
      </c>
      <c r="I135" s="4">
        <f t="shared" si="47"/>
        <v>0</v>
      </c>
      <c r="J135" s="4">
        <f t="shared" si="47"/>
        <v>0</v>
      </c>
      <c r="K135" s="4">
        <f t="shared" si="47"/>
        <v>0</v>
      </c>
      <c r="L135" s="4">
        <f t="shared" si="47"/>
        <v>0</v>
      </c>
      <c r="M135" s="4">
        <f t="shared" si="47"/>
        <v>0</v>
      </c>
      <c r="N135" s="4">
        <f t="shared" si="47"/>
        <v>0</v>
      </c>
      <c r="O135" s="4">
        <f t="shared" si="47"/>
        <v>0</v>
      </c>
      <c r="P135" s="4">
        <f t="shared" si="47"/>
        <v>0</v>
      </c>
      <c r="Q135" s="4">
        <f t="shared" si="47"/>
        <v>0</v>
      </c>
      <c r="R135" s="4">
        <f t="shared" si="47"/>
        <v>0</v>
      </c>
      <c r="S135" s="12">
        <f t="shared" si="44"/>
        <v>0</v>
      </c>
    </row>
    <row r="136" spans="1:19" x14ac:dyDescent="0.3">
      <c r="A136" s="3">
        <f>'CSP5'!$A$175</f>
        <v>1400</v>
      </c>
      <c r="B136" s="12">
        <f t="shared" si="42"/>
        <v>0</v>
      </c>
      <c r="C136" s="4">
        <f t="shared" ref="C136:R136" si="48">C111-C86</f>
        <v>0</v>
      </c>
      <c r="D136" s="4">
        <f t="shared" si="48"/>
        <v>-21.399000498610661</v>
      </c>
      <c r="E136" s="4">
        <f t="shared" si="48"/>
        <v>-22.630595277470334</v>
      </c>
      <c r="F136" s="4">
        <f t="shared" si="48"/>
        <v>-23.37303982945814</v>
      </c>
      <c r="G136" s="4">
        <f t="shared" si="48"/>
        <v>-22.239928046906797</v>
      </c>
      <c r="H136" s="4">
        <f t="shared" si="48"/>
        <v>-22.29347993050667</v>
      </c>
      <c r="I136" s="4">
        <f t="shared" si="48"/>
        <v>-28.241187844000002</v>
      </c>
      <c r="J136" s="4">
        <f t="shared" si="48"/>
        <v>0</v>
      </c>
      <c r="K136" s="4">
        <f t="shared" si="48"/>
        <v>0</v>
      </c>
      <c r="L136" s="4">
        <f t="shared" si="48"/>
        <v>0</v>
      </c>
      <c r="M136" s="4">
        <f t="shared" si="48"/>
        <v>0</v>
      </c>
      <c r="N136" s="4">
        <f t="shared" si="48"/>
        <v>0</v>
      </c>
      <c r="O136" s="4">
        <f t="shared" si="48"/>
        <v>0</v>
      </c>
      <c r="P136" s="4">
        <f t="shared" si="48"/>
        <v>0</v>
      </c>
      <c r="Q136" s="4">
        <f t="shared" si="48"/>
        <v>0</v>
      </c>
      <c r="R136" s="4">
        <f t="shared" si="48"/>
        <v>0</v>
      </c>
      <c r="S136" s="12">
        <f t="shared" si="44"/>
        <v>0</v>
      </c>
    </row>
    <row r="137" spans="1:19" x14ac:dyDescent="0.3">
      <c r="A137" s="3">
        <f>'CSP5'!$A$176</f>
        <v>1550</v>
      </c>
      <c r="B137" s="12">
        <f t="shared" si="42"/>
        <v>0</v>
      </c>
      <c r="C137" s="4">
        <f t="shared" ref="C137:R137" si="49">C112-C87</f>
        <v>0</v>
      </c>
      <c r="D137" s="4">
        <f t="shared" si="49"/>
        <v>-22.93791763909779</v>
      </c>
      <c r="E137" s="4">
        <f t="shared" si="49"/>
        <v>-24.252798811622533</v>
      </c>
      <c r="F137" s="4">
        <f t="shared" si="49"/>
        <v>-24.951119556061826</v>
      </c>
      <c r="G137" s="4">
        <f t="shared" si="49"/>
        <v>-24.528344478744675</v>
      </c>
      <c r="H137" s="4">
        <f t="shared" si="49"/>
        <v>-21.325704749173333</v>
      </c>
      <c r="I137" s="4">
        <f t="shared" si="49"/>
        <v>-27.487343560399999</v>
      </c>
      <c r="J137" s="4">
        <f t="shared" si="49"/>
        <v>0</v>
      </c>
      <c r="K137" s="4">
        <f t="shared" si="49"/>
        <v>0</v>
      </c>
      <c r="L137" s="4">
        <f t="shared" si="49"/>
        <v>0</v>
      </c>
      <c r="M137" s="4">
        <f t="shared" si="49"/>
        <v>0</v>
      </c>
      <c r="N137" s="4">
        <f t="shared" si="49"/>
        <v>0</v>
      </c>
      <c r="O137" s="4">
        <f t="shared" si="49"/>
        <v>0</v>
      </c>
      <c r="P137" s="4">
        <f t="shared" si="49"/>
        <v>0</v>
      </c>
      <c r="Q137" s="4">
        <f t="shared" si="49"/>
        <v>0</v>
      </c>
      <c r="R137" s="4">
        <f t="shared" si="49"/>
        <v>0</v>
      </c>
      <c r="S137" s="12">
        <f t="shared" si="44"/>
        <v>0</v>
      </c>
    </row>
    <row r="138" spans="1:19" x14ac:dyDescent="0.3">
      <c r="A138" s="3">
        <f>'CSP5'!$A$177</f>
        <v>1700</v>
      </c>
      <c r="B138" s="12">
        <f t="shared" si="42"/>
        <v>0</v>
      </c>
      <c r="C138" s="4">
        <f t="shared" ref="C138:R138" si="50">C113-C88</f>
        <v>0</v>
      </c>
      <c r="D138" s="4">
        <f t="shared" si="50"/>
        <v>-24.873264229083937</v>
      </c>
      <c r="E138" s="4">
        <f t="shared" si="50"/>
        <v>-25.102529357815246</v>
      </c>
      <c r="F138" s="4">
        <f t="shared" si="50"/>
        <v>-25.242021320671402</v>
      </c>
      <c r="G138" s="4">
        <f t="shared" si="50"/>
        <v>-24.080028793301306</v>
      </c>
      <c r="H138" s="4">
        <f t="shared" si="50"/>
        <v>-23.063387397173333</v>
      </c>
      <c r="I138" s="4">
        <f t="shared" si="50"/>
        <v>-27.653411864799999</v>
      </c>
      <c r="J138" s="4">
        <f t="shared" si="50"/>
        <v>0</v>
      </c>
      <c r="K138" s="4">
        <f t="shared" si="50"/>
        <v>0</v>
      </c>
      <c r="L138" s="4">
        <f t="shared" si="50"/>
        <v>0</v>
      </c>
      <c r="M138" s="4">
        <f t="shared" si="50"/>
        <v>0</v>
      </c>
      <c r="N138" s="4">
        <f t="shared" si="50"/>
        <v>0</v>
      </c>
      <c r="O138" s="4">
        <f t="shared" si="50"/>
        <v>0</v>
      </c>
      <c r="P138" s="4">
        <f t="shared" si="50"/>
        <v>0</v>
      </c>
      <c r="Q138" s="4">
        <f t="shared" si="50"/>
        <v>0</v>
      </c>
      <c r="R138" s="4">
        <f t="shared" si="50"/>
        <v>0</v>
      </c>
      <c r="S138" s="12">
        <f t="shared" si="44"/>
        <v>0</v>
      </c>
    </row>
    <row r="139" spans="1:19" x14ac:dyDescent="0.3">
      <c r="A139" s="3">
        <f>'CSP5'!$A$178</f>
        <v>1800</v>
      </c>
      <c r="B139" s="12">
        <f t="shared" si="42"/>
        <v>0</v>
      </c>
      <c r="C139" s="4">
        <f t="shared" ref="C139:R139" si="51">C114-C89</f>
        <v>0</v>
      </c>
      <c r="D139" s="4">
        <f t="shared" si="51"/>
        <v>-26.168380070321501</v>
      </c>
      <c r="E139" s="4">
        <f t="shared" si="51"/>
        <v>-26.498643087996527</v>
      </c>
      <c r="F139" s="4">
        <f t="shared" si="51"/>
        <v>-26.831425210381305</v>
      </c>
      <c r="G139" s="4">
        <f t="shared" si="51"/>
        <v>-23.646164838578642</v>
      </c>
      <c r="H139" s="4">
        <f t="shared" si="51"/>
        <v>-23.429120431839998</v>
      </c>
      <c r="I139" s="4">
        <f t="shared" si="51"/>
        <v>-28.795500556</v>
      </c>
      <c r="J139" s="4">
        <f t="shared" si="51"/>
        <v>0</v>
      </c>
      <c r="K139" s="4">
        <f t="shared" si="51"/>
        <v>0</v>
      </c>
      <c r="L139" s="4">
        <f t="shared" si="51"/>
        <v>0</v>
      </c>
      <c r="M139" s="4">
        <f t="shared" si="51"/>
        <v>0</v>
      </c>
      <c r="N139" s="4">
        <f t="shared" si="51"/>
        <v>0</v>
      </c>
      <c r="O139" s="4">
        <f t="shared" si="51"/>
        <v>0</v>
      </c>
      <c r="P139" s="4">
        <f t="shared" si="51"/>
        <v>0</v>
      </c>
      <c r="Q139" s="4">
        <f t="shared" si="51"/>
        <v>0</v>
      </c>
      <c r="R139" s="4">
        <f t="shared" si="51"/>
        <v>0</v>
      </c>
      <c r="S139" s="12">
        <f t="shared" si="44"/>
        <v>0</v>
      </c>
    </row>
    <row r="140" spans="1:19" x14ac:dyDescent="0.3">
      <c r="A140" s="3">
        <f>'CSP5'!$A$179</f>
        <v>2000</v>
      </c>
      <c r="B140" s="12">
        <f t="shared" si="42"/>
        <v>0</v>
      </c>
      <c r="C140" s="4">
        <f t="shared" ref="C140:R140" si="52">C115-C90</f>
        <v>0</v>
      </c>
      <c r="D140" s="4">
        <f t="shared" si="52"/>
        <v>-12.489969932458752</v>
      </c>
      <c r="E140" s="4">
        <f t="shared" si="52"/>
        <v>-11.537606525024001</v>
      </c>
      <c r="F140" s="4">
        <f t="shared" si="52"/>
        <v>-10.247233821024</v>
      </c>
      <c r="G140" s="4">
        <f t="shared" si="52"/>
        <v>-15.873875285024001</v>
      </c>
      <c r="H140" s="4">
        <f t="shared" si="52"/>
        <v>-23.519753045173331</v>
      </c>
      <c r="I140" s="4">
        <f t="shared" si="52"/>
        <v>0</v>
      </c>
      <c r="J140" s="4">
        <f t="shared" si="52"/>
        <v>0</v>
      </c>
      <c r="K140" s="4">
        <f t="shared" si="52"/>
        <v>0</v>
      </c>
      <c r="L140" s="4">
        <f t="shared" si="52"/>
        <v>0</v>
      </c>
      <c r="M140" s="4">
        <f t="shared" si="52"/>
        <v>0</v>
      </c>
      <c r="N140" s="4">
        <f t="shared" si="52"/>
        <v>0</v>
      </c>
      <c r="O140" s="4">
        <f t="shared" si="52"/>
        <v>0</v>
      </c>
      <c r="P140" s="4">
        <f t="shared" si="52"/>
        <v>0</v>
      </c>
      <c r="Q140" s="4">
        <f t="shared" si="52"/>
        <v>0</v>
      </c>
      <c r="R140" s="4">
        <f t="shared" si="52"/>
        <v>0</v>
      </c>
      <c r="S140" s="12">
        <f t="shared" si="44"/>
        <v>0</v>
      </c>
    </row>
    <row r="141" spans="1:19" x14ac:dyDescent="0.3">
      <c r="A141" s="3">
        <f>'CSP5'!$A$180</f>
        <v>2200</v>
      </c>
      <c r="B141" s="12">
        <f t="shared" si="42"/>
        <v>0</v>
      </c>
      <c r="C141" s="4">
        <f t="shared" ref="C141:R141" si="53">C116-C91</f>
        <v>0</v>
      </c>
      <c r="D141" s="4">
        <f t="shared" si="53"/>
        <v>0</v>
      </c>
      <c r="E141" s="4">
        <f t="shared" si="53"/>
        <v>0</v>
      </c>
      <c r="F141" s="4">
        <f t="shared" si="53"/>
        <v>0</v>
      </c>
      <c r="G141" s="4">
        <f t="shared" si="53"/>
        <v>0</v>
      </c>
      <c r="H141" s="4">
        <f t="shared" si="53"/>
        <v>0</v>
      </c>
      <c r="I141" s="4">
        <f t="shared" si="53"/>
        <v>0</v>
      </c>
      <c r="J141" s="4">
        <f t="shared" si="53"/>
        <v>0</v>
      </c>
      <c r="K141" s="4">
        <f t="shared" si="53"/>
        <v>0</v>
      </c>
      <c r="L141" s="4">
        <f t="shared" si="53"/>
        <v>0</v>
      </c>
      <c r="M141" s="4">
        <f t="shared" si="53"/>
        <v>0</v>
      </c>
      <c r="N141" s="4">
        <f t="shared" si="53"/>
        <v>0</v>
      </c>
      <c r="O141" s="4">
        <f t="shared" si="53"/>
        <v>0</v>
      </c>
      <c r="P141" s="4">
        <f t="shared" si="53"/>
        <v>0</v>
      </c>
      <c r="Q141" s="4">
        <f t="shared" si="53"/>
        <v>0</v>
      </c>
      <c r="R141" s="4">
        <f t="shared" si="53"/>
        <v>0</v>
      </c>
      <c r="S141" s="12">
        <f t="shared" si="44"/>
        <v>0</v>
      </c>
    </row>
    <row r="142" spans="1:19" x14ac:dyDescent="0.3">
      <c r="A142" s="3">
        <f>'CSP5'!$A$181</f>
        <v>2400</v>
      </c>
      <c r="B142" s="12">
        <f t="shared" si="42"/>
        <v>0</v>
      </c>
      <c r="C142" s="4">
        <f t="shared" ref="C142:R142" si="54">C117-C92</f>
        <v>0</v>
      </c>
      <c r="D142" s="4">
        <f t="shared" si="54"/>
        <v>0</v>
      </c>
      <c r="E142" s="4">
        <f t="shared" si="54"/>
        <v>0</v>
      </c>
      <c r="F142" s="4">
        <f t="shared" si="54"/>
        <v>0</v>
      </c>
      <c r="G142" s="4">
        <f t="shared" si="54"/>
        <v>0</v>
      </c>
      <c r="H142" s="4">
        <f t="shared" si="54"/>
        <v>0</v>
      </c>
      <c r="I142" s="4">
        <f t="shared" si="54"/>
        <v>0</v>
      </c>
      <c r="J142" s="4">
        <f t="shared" si="54"/>
        <v>0</v>
      </c>
      <c r="K142" s="4">
        <f t="shared" si="54"/>
        <v>0</v>
      </c>
      <c r="L142" s="4">
        <f t="shared" si="54"/>
        <v>0</v>
      </c>
      <c r="M142" s="4">
        <f t="shared" si="54"/>
        <v>0</v>
      </c>
      <c r="N142" s="4">
        <f t="shared" si="54"/>
        <v>0</v>
      </c>
      <c r="O142" s="4">
        <f t="shared" si="54"/>
        <v>0</v>
      </c>
      <c r="P142" s="4">
        <f t="shared" si="54"/>
        <v>0</v>
      </c>
      <c r="Q142" s="4">
        <f t="shared" si="54"/>
        <v>0</v>
      </c>
      <c r="R142" s="4">
        <f t="shared" si="54"/>
        <v>0</v>
      </c>
      <c r="S142" s="12">
        <f t="shared" si="44"/>
        <v>0</v>
      </c>
    </row>
    <row r="143" spans="1:19" x14ac:dyDescent="0.3">
      <c r="A143" s="3">
        <f>'CSP5'!$A$182</f>
        <v>2600</v>
      </c>
      <c r="B143" s="12">
        <f t="shared" si="42"/>
        <v>0</v>
      </c>
      <c r="C143" s="4">
        <f t="shared" ref="C143:R143" si="55">C118-C93</f>
        <v>0</v>
      </c>
      <c r="D143" s="4">
        <f t="shared" si="55"/>
        <v>0</v>
      </c>
      <c r="E143" s="4">
        <f t="shared" si="55"/>
        <v>0</v>
      </c>
      <c r="F143" s="4">
        <f t="shared" si="55"/>
        <v>0</v>
      </c>
      <c r="G143" s="4">
        <f t="shared" si="55"/>
        <v>0</v>
      </c>
      <c r="H143" s="4">
        <f t="shared" si="55"/>
        <v>0</v>
      </c>
      <c r="I143" s="4">
        <f t="shared" si="55"/>
        <v>0</v>
      </c>
      <c r="J143" s="4">
        <f t="shared" si="55"/>
        <v>0</v>
      </c>
      <c r="K143" s="4">
        <f t="shared" si="55"/>
        <v>0</v>
      </c>
      <c r="L143" s="4">
        <f t="shared" si="55"/>
        <v>0</v>
      </c>
      <c r="M143" s="4">
        <f t="shared" si="55"/>
        <v>0</v>
      </c>
      <c r="N143" s="4">
        <f t="shared" si="55"/>
        <v>0</v>
      </c>
      <c r="O143" s="4">
        <f t="shared" si="55"/>
        <v>0</v>
      </c>
      <c r="P143" s="4">
        <f t="shared" si="55"/>
        <v>0</v>
      </c>
      <c r="Q143" s="4">
        <f t="shared" si="55"/>
        <v>0</v>
      </c>
      <c r="R143" s="4">
        <f t="shared" si="55"/>
        <v>0</v>
      </c>
      <c r="S143" s="12">
        <f t="shared" si="44"/>
        <v>0</v>
      </c>
    </row>
    <row r="144" spans="1:19" x14ac:dyDescent="0.3">
      <c r="A144" s="3">
        <f>'CSP5'!$A$183</f>
        <v>2800</v>
      </c>
      <c r="B144" s="12">
        <f t="shared" si="42"/>
        <v>0</v>
      </c>
      <c r="C144" s="4">
        <f t="shared" ref="C144:R144" si="56">C119-C94</f>
        <v>0</v>
      </c>
      <c r="D144" s="4">
        <f t="shared" si="56"/>
        <v>0</v>
      </c>
      <c r="E144" s="4">
        <f t="shared" si="56"/>
        <v>0</v>
      </c>
      <c r="F144" s="4">
        <f t="shared" si="56"/>
        <v>0</v>
      </c>
      <c r="G144" s="4">
        <f t="shared" si="56"/>
        <v>0</v>
      </c>
      <c r="H144" s="4">
        <f t="shared" si="56"/>
        <v>0</v>
      </c>
      <c r="I144" s="4">
        <f t="shared" si="56"/>
        <v>0</v>
      </c>
      <c r="J144" s="4">
        <f t="shared" si="56"/>
        <v>0</v>
      </c>
      <c r="K144" s="4">
        <f t="shared" si="56"/>
        <v>0</v>
      </c>
      <c r="L144" s="4">
        <f t="shared" si="56"/>
        <v>0</v>
      </c>
      <c r="M144" s="4">
        <f t="shared" si="56"/>
        <v>0</v>
      </c>
      <c r="N144" s="4">
        <f t="shared" si="56"/>
        <v>0</v>
      </c>
      <c r="O144" s="4">
        <f t="shared" si="56"/>
        <v>-48.813340186412418</v>
      </c>
      <c r="P144" s="4">
        <f t="shared" si="56"/>
        <v>-45.780165104223997</v>
      </c>
      <c r="Q144" s="4">
        <f t="shared" si="56"/>
        <v>-44.020352295504004</v>
      </c>
      <c r="R144" s="4">
        <f t="shared" si="56"/>
        <v>-45.279315428623995</v>
      </c>
      <c r="S144" s="12">
        <f t="shared" si="44"/>
        <v>-45.279315428623995</v>
      </c>
    </row>
    <row r="145" spans="1:39" x14ac:dyDescent="0.3">
      <c r="A145" s="3">
        <f>'CSP5'!$A$184</f>
        <v>2900</v>
      </c>
      <c r="B145" s="12">
        <f t="shared" si="42"/>
        <v>0</v>
      </c>
      <c r="C145" s="4">
        <f t="shared" ref="C145:R145" si="57">C120-C95</f>
        <v>0</v>
      </c>
      <c r="D145" s="4">
        <f t="shared" si="57"/>
        <v>0</v>
      </c>
      <c r="E145" s="4">
        <f t="shared" si="57"/>
        <v>0</v>
      </c>
      <c r="F145" s="4">
        <f t="shared" si="57"/>
        <v>0</v>
      </c>
      <c r="G145" s="4">
        <f t="shared" si="57"/>
        <v>0</v>
      </c>
      <c r="H145" s="4">
        <f t="shared" si="57"/>
        <v>0</v>
      </c>
      <c r="I145" s="4">
        <f t="shared" si="57"/>
        <v>0</v>
      </c>
      <c r="J145" s="4">
        <f t="shared" si="57"/>
        <v>0</v>
      </c>
      <c r="K145" s="4">
        <f t="shared" si="57"/>
        <v>0</v>
      </c>
      <c r="L145" s="4">
        <f t="shared" si="57"/>
        <v>0</v>
      </c>
      <c r="M145" s="4">
        <f t="shared" si="57"/>
        <v>0</v>
      </c>
      <c r="N145" s="4">
        <f t="shared" si="57"/>
        <v>-48.334855678624002</v>
      </c>
      <c r="O145" s="4">
        <f t="shared" si="57"/>
        <v>-46.327708531924003</v>
      </c>
      <c r="P145" s="4">
        <f t="shared" si="57"/>
        <v>-44.668142273923998</v>
      </c>
      <c r="Q145" s="4">
        <f t="shared" si="57"/>
        <v>-43.475716547744</v>
      </c>
      <c r="R145" s="4">
        <f t="shared" si="57"/>
        <v>-44.400855083423998</v>
      </c>
      <c r="S145" s="12">
        <f t="shared" si="44"/>
        <v>-44.400855083423998</v>
      </c>
    </row>
    <row r="146" spans="1:39" x14ac:dyDescent="0.3">
      <c r="A146" s="3">
        <f>'CSP5'!$A$185</f>
        <v>3000</v>
      </c>
      <c r="B146" s="12">
        <f t="shared" si="42"/>
        <v>0</v>
      </c>
      <c r="C146" s="4">
        <f t="shared" ref="C146:R146" si="58">C121-C96</f>
        <v>0</v>
      </c>
      <c r="D146" s="4">
        <f t="shared" si="58"/>
        <v>0</v>
      </c>
      <c r="E146" s="4">
        <f t="shared" si="58"/>
        <v>0</v>
      </c>
      <c r="F146" s="4">
        <f t="shared" si="58"/>
        <v>0</v>
      </c>
      <c r="G146" s="4">
        <f t="shared" si="58"/>
        <v>0</v>
      </c>
      <c r="H146" s="4">
        <f t="shared" si="58"/>
        <v>0</v>
      </c>
      <c r="I146" s="4">
        <f t="shared" si="58"/>
        <v>0</v>
      </c>
      <c r="J146" s="4">
        <f t="shared" si="58"/>
        <v>0</v>
      </c>
      <c r="K146" s="4">
        <f t="shared" si="58"/>
        <v>0</v>
      </c>
      <c r="L146" s="4">
        <f t="shared" si="58"/>
        <v>0</v>
      </c>
      <c r="M146" s="4">
        <f t="shared" si="58"/>
        <v>0</v>
      </c>
      <c r="N146" s="4">
        <f t="shared" si="58"/>
        <v>-47.962312247024002</v>
      </c>
      <c r="O146" s="4">
        <f t="shared" si="58"/>
        <v>-48.113214809824001</v>
      </c>
      <c r="P146" s="4">
        <f t="shared" si="58"/>
        <v>-47.320133696624005</v>
      </c>
      <c r="Q146" s="4">
        <f t="shared" si="58"/>
        <v>-45.472365583424008</v>
      </c>
      <c r="R146" s="4">
        <f t="shared" si="58"/>
        <v>-46.437097470223996</v>
      </c>
      <c r="S146" s="12">
        <f t="shared" si="44"/>
        <v>-46.437097470223996</v>
      </c>
    </row>
    <row r="147" spans="1:39" x14ac:dyDescent="0.3">
      <c r="A147" s="3">
        <f>'CSP5'!$A$186</f>
        <v>3200</v>
      </c>
      <c r="B147" s="12">
        <f t="shared" si="42"/>
        <v>0</v>
      </c>
      <c r="C147" s="4">
        <f t="shared" ref="C147:R147" si="59">C122-C97</f>
        <v>0</v>
      </c>
      <c r="D147" s="4">
        <f t="shared" si="59"/>
        <v>0</v>
      </c>
      <c r="E147" s="4">
        <f t="shared" si="59"/>
        <v>0</v>
      </c>
      <c r="F147" s="4">
        <f t="shared" si="59"/>
        <v>0</v>
      </c>
      <c r="G147" s="4">
        <f t="shared" si="59"/>
        <v>0</v>
      </c>
      <c r="H147" s="4">
        <f t="shared" si="59"/>
        <v>0</v>
      </c>
      <c r="I147" s="4">
        <f t="shared" si="59"/>
        <v>0</v>
      </c>
      <c r="J147" s="4">
        <f t="shared" si="59"/>
        <v>0</v>
      </c>
      <c r="K147" s="4">
        <f t="shared" si="59"/>
        <v>0</v>
      </c>
      <c r="L147" s="4">
        <f t="shared" si="59"/>
        <v>-47.170760805599997</v>
      </c>
      <c r="M147" s="4">
        <f t="shared" si="59"/>
        <v>-49.372919523387999</v>
      </c>
      <c r="N147" s="4">
        <f t="shared" si="59"/>
        <v>-49.562744432624001</v>
      </c>
      <c r="O147" s="4">
        <f t="shared" si="59"/>
        <v>-52.623967936943998</v>
      </c>
      <c r="P147" s="4">
        <f t="shared" si="59"/>
        <v>-54.153015411503993</v>
      </c>
      <c r="Q147" s="4">
        <f t="shared" si="59"/>
        <v>-54.627375757424005</v>
      </c>
      <c r="R147" s="4">
        <f t="shared" si="59"/>
        <v>-56.138944786544002</v>
      </c>
      <c r="S147" s="12">
        <f t="shared" si="44"/>
        <v>-56.138944786544002</v>
      </c>
    </row>
    <row r="148" spans="1:39" x14ac:dyDescent="0.3">
      <c r="A148" s="3">
        <f>'CSP5'!$A$187</f>
        <v>3300</v>
      </c>
      <c r="B148" s="12">
        <f t="shared" si="42"/>
        <v>0</v>
      </c>
      <c r="C148" s="4">
        <f t="shared" ref="C148:R148" si="60">C123-C98</f>
        <v>0</v>
      </c>
      <c r="D148" s="4">
        <f t="shared" si="60"/>
        <v>0</v>
      </c>
      <c r="E148" s="4">
        <f t="shared" si="60"/>
        <v>0</v>
      </c>
      <c r="F148" s="4">
        <f t="shared" si="60"/>
        <v>0</v>
      </c>
      <c r="G148" s="4">
        <f t="shared" si="60"/>
        <v>0</v>
      </c>
      <c r="H148" s="4">
        <f t="shared" si="60"/>
        <v>0</v>
      </c>
      <c r="I148" s="4">
        <f t="shared" si="60"/>
        <v>0</v>
      </c>
      <c r="J148" s="4">
        <f t="shared" si="60"/>
        <v>0</v>
      </c>
      <c r="K148" s="4">
        <f t="shared" si="60"/>
        <v>0</v>
      </c>
      <c r="L148" s="4">
        <f t="shared" si="60"/>
        <v>-49.435967474671401</v>
      </c>
      <c r="M148" s="4">
        <f t="shared" si="60"/>
        <v>-51.346205815271958</v>
      </c>
      <c r="N148" s="4">
        <f t="shared" si="60"/>
        <v>0</v>
      </c>
      <c r="O148" s="4">
        <f t="shared" si="60"/>
        <v>0</v>
      </c>
      <c r="P148" s="4">
        <f t="shared" si="60"/>
        <v>0</v>
      </c>
      <c r="Q148" s="4">
        <f t="shared" si="60"/>
        <v>0</v>
      </c>
      <c r="R148" s="4">
        <f t="shared" si="60"/>
        <v>0</v>
      </c>
      <c r="S148" s="12">
        <f t="shared" si="44"/>
        <v>0</v>
      </c>
    </row>
    <row r="149" spans="1:39" x14ac:dyDescent="0.3">
      <c r="A149" s="3">
        <f>'CSP5'!$A$188</f>
        <v>3500</v>
      </c>
      <c r="B149" s="12">
        <f t="shared" si="42"/>
        <v>0</v>
      </c>
      <c r="C149" s="4">
        <f t="shared" ref="C149:R149" si="61">C124-C99</f>
        <v>0</v>
      </c>
      <c r="D149" s="4">
        <f t="shared" si="61"/>
        <v>0</v>
      </c>
      <c r="E149" s="4">
        <f t="shared" si="61"/>
        <v>0</v>
      </c>
      <c r="F149" s="4">
        <f t="shared" si="61"/>
        <v>0</v>
      </c>
      <c r="G149" s="4">
        <f t="shared" si="61"/>
        <v>0</v>
      </c>
      <c r="H149" s="4">
        <f t="shared" si="61"/>
        <v>0</v>
      </c>
      <c r="I149" s="4">
        <f t="shared" si="61"/>
        <v>0</v>
      </c>
      <c r="J149" s="4">
        <f t="shared" si="61"/>
        <v>0</v>
      </c>
      <c r="K149" s="4">
        <f t="shared" si="61"/>
        <v>0</v>
      </c>
      <c r="L149" s="4">
        <f t="shared" si="61"/>
        <v>0</v>
      </c>
      <c r="M149" s="4">
        <f t="shared" si="61"/>
        <v>0</v>
      </c>
      <c r="N149" s="4">
        <f t="shared" si="61"/>
        <v>0</v>
      </c>
      <c r="O149" s="4">
        <f t="shared" si="61"/>
        <v>0</v>
      </c>
      <c r="P149" s="4">
        <f t="shared" si="61"/>
        <v>0</v>
      </c>
      <c r="Q149" s="4">
        <f t="shared" si="61"/>
        <v>0</v>
      </c>
      <c r="R149" s="4">
        <f t="shared" si="61"/>
        <v>0</v>
      </c>
      <c r="S149" s="12">
        <f t="shared" si="44"/>
        <v>0</v>
      </c>
    </row>
    <row r="150" spans="1:39" x14ac:dyDescent="0.3">
      <c r="A150" s="9">
        <f>'CSP5'!$A$189</f>
        <v>3501</v>
      </c>
      <c r="B150" s="12">
        <f>B149</f>
        <v>0</v>
      </c>
      <c r="C150" s="12">
        <f t="shared" ref="C150:S150" si="62">C149</f>
        <v>0</v>
      </c>
      <c r="D150" s="12">
        <f t="shared" si="62"/>
        <v>0</v>
      </c>
      <c r="E150" s="12">
        <f t="shared" si="62"/>
        <v>0</v>
      </c>
      <c r="F150" s="12">
        <f t="shared" si="62"/>
        <v>0</v>
      </c>
      <c r="G150" s="12">
        <f t="shared" si="62"/>
        <v>0</v>
      </c>
      <c r="H150" s="12">
        <f t="shared" si="62"/>
        <v>0</v>
      </c>
      <c r="I150" s="12">
        <f t="shared" si="62"/>
        <v>0</v>
      </c>
      <c r="J150" s="12">
        <f t="shared" si="62"/>
        <v>0</v>
      </c>
      <c r="K150" s="12">
        <f t="shared" si="62"/>
        <v>0</v>
      </c>
      <c r="L150" s="12">
        <f t="shared" si="62"/>
        <v>0</v>
      </c>
      <c r="M150" s="12">
        <f t="shared" si="62"/>
        <v>0</v>
      </c>
      <c r="N150" s="12">
        <f t="shared" si="62"/>
        <v>0</v>
      </c>
      <c r="O150" s="12">
        <f t="shared" si="62"/>
        <v>0</v>
      </c>
      <c r="P150" s="12">
        <f t="shared" si="62"/>
        <v>0</v>
      </c>
      <c r="Q150" s="12">
        <f t="shared" si="62"/>
        <v>0</v>
      </c>
      <c r="R150" s="12">
        <f t="shared" si="62"/>
        <v>0</v>
      </c>
      <c r="S150" s="12">
        <f t="shared" si="62"/>
        <v>0</v>
      </c>
    </row>
    <row r="152" spans="1:39" x14ac:dyDescent="0.3">
      <c r="A152" s="13"/>
      <c r="B152" s="35" t="s">
        <v>1156</v>
      </c>
      <c r="C152" s="35"/>
      <c r="D152" s="35"/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  <c r="S152" s="35"/>
      <c r="U152" s="13"/>
      <c r="V152" s="35" t="s">
        <v>1157</v>
      </c>
      <c r="W152" s="35"/>
      <c r="X152" s="35"/>
      <c r="Y152" s="35"/>
      <c r="Z152" s="35"/>
      <c r="AA152" s="35"/>
      <c r="AB152" s="35"/>
      <c r="AC152" s="35"/>
      <c r="AD152" s="35"/>
      <c r="AE152" s="35"/>
      <c r="AF152" s="35"/>
      <c r="AG152" s="35"/>
      <c r="AH152" s="35"/>
      <c r="AI152" s="35"/>
      <c r="AJ152" s="35"/>
      <c r="AK152" s="35"/>
      <c r="AL152" s="35"/>
      <c r="AM152" s="35"/>
    </row>
    <row r="153" spans="1:39" x14ac:dyDescent="0.3">
      <c r="A153" s="3"/>
      <c r="B153" s="3" t="str">
        <f>'CSP5'!$B$167</f>
        <v>mm3</v>
      </c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U153" s="3"/>
      <c r="V153" s="3" t="str">
        <f>'CSP5'!$B$167</f>
        <v>mm3</v>
      </c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</row>
    <row r="154" spans="1:39" x14ac:dyDescent="0.3">
      <c r="A154" s="3" t="str">
        <f>'CSP5'!$A$168</f>
        <v>RPM</v>
      </c>
      <c r="B154" s="9">
        <f>'CSP5'!$B$168</f>
        <v>-1</v>
      </c>
      <c r="C154" s="3">
        <f>'CSP5'!$C$168</f>
        <v>0</v>
      </c>
      <c r="D154" s="3">
        <f>'CSP5'!$D$168</f>
        <v>10</v>
      </c>
      <c r="E154" s="3">
        <f>'CSP5'!$E$168</f>
        <v>20</v>
      </c>
      <c r="F154" s="3">
        <f>'CSP5'!$F$168</f>
        <v>30</v>
      </c>
      <c r="G154" s="3">
        <f>'CSP5'!$G$168</f>
        <v>45</v>
      </c>
      <c r="H154" s="3">
        <f>'CSP5'!$H$168</f>
        <v>55</v>
      </c>
      <c r="I154" s="3">
        <f>'CSP5'!$I$168</f>
        <v>65</v>
      </c>
      <c r="J154" s="3">
        <f>'CSP5'!$J$168</f>
        <v>75</v>
      </c>
      <c r="K154" s="3">
        <f>'CSP5'!$K$168</f>
        <v>85</v>
      </c>
      <c r="L154" s="3">
        <f>'CSP5'!$L$168</f>
        <v>95</v>
      </c>
      <c r="M154" s="3">
        <f>'CSP5'!$M$168</f>
        <v>110</v>
      </c>
      <c r="N154" s="3">
        <f>'CSP5'!$N$168</f>
        <v>120</v>
      </c>
      <c r="O154" s="3">
        <f>'CSP5'!$O$168</f>
        <v>125</v>
      </c>
      <c r="P154" s="3">
        <f>'CSP5'!$P$168</f>
        <v>130</v>
      </c>
      <c r="Q154" s="3">
        <f>'CSP5'!$Q$168</f>
        <v>135</v>
      </c>
      <c r="R154" s="3">
        <f>'CSP5'!$R$168</f>
        <v>140</v>
      </c>
      <c r="S154" s="9">
        <f>'CSP5'!$S$168</f>
        <v>141</v>
      </c>
      <c r="U154" s="3" t="str">
        <f>'CSP5'!$A$168</f>
        <v>RPM</v>
      </c>
      <c r="V154" s="9">
        <f>'CSP5'!$B$168</f>
        <v>-1</v>
      </c>
      <c r="W154" s="3">
        <f>'CSP5'!$C$168</f>
        <v>0</v>
      </c>
      <c r="X154" s="3">
        <f>'CSP5'!$D$168</f>
        <v>10</v>
      </c>
      <c r="Y154" s="3">
        <f>'CSP5'!$E$168</f>
        <v>20</v>
      </c>
      <c r="Z154" s="3">
        <f>'CSP5'!$F$168</f>
        <v>30</v>
      </c>
      <c r="AA154" s="3">
        <f>'CSP5'!$G$168</f>
        <v>45</v>
      </c>
      <c r="AB154" s="3">
        <f>'CSP5'!$H$168</f>
        <v>55</v>
      </c>
      <c r="AC154" s="3">
        <f>'CSP5'!$I$168</f>
        <v>65</v>
      </c>
      <c r="AD154" s="3">
        <f>'CSP5'!$J$168</f>
        <v>75</v>
      </c>
      <c r="AE154" s="3">
        <f>'CSP5'!$K$168</f>
        <v>85</v>
      </c>
      <c r="AF154" s="3">
        <f>'CSP5'!$L$168</f>
        <v>95</v>
      </c>
      <c r="AG154" s="3">
        <f>'CSP5'!$M$168</f>
        <v>110</v>
      </c>
      <c r="AH154" s="3">
        <f>'CSP5'!$N$168</f>
        <v>120</v>
      </c>
      <c r="AI154" s="3">
        <f>'CSP5'!$O$168</f>
        <v>125</v>
      </c>
      <c r="AJ154" s="3">
        <f>'CSP5'!$P$168</f>
        <v>130</v>
      </c>
      <c r="AK154" s="3">
        <f>'CSP5'!$Q$168</f>
        <v>135</v>
      </c>
      <c r="AL154" s="3">
        <f>'CSP5'!$R$168</f>
        <v>140</v>
      </c>
      <c r="AM154" s="9">
        <f>'CSP5'!$S$168</f>
        <v>141</v>
      </c>
    </row>
    <row r="155" spans="1:39" x14ac:dyDescent="0.3">
      <c r="A155" s="9">
        <f>'CSP5'!$A$169</f>
        <v>619</v>
      </c>
      <c r="B155" s="12">
        <f>B156</f>
        <v>0</v>
      </c>
      <c r="C155" s="12">
        <f t="shared" ref="C155:S155" si="63">C156</f>
        <v>0</v>
      </c>
      <c r="D155" s="12">
        <f t="shared" si="63"/>
        <v>0</v>
      </c>
      <c r="E155" s="12">
        <f t="shared" si="63"/>
        <v>0</v>
      </c>
      <c r="F155" s="12">
        <f t="shared" si="63"/>
        <v>0</v>
      </c>
      <c r="G155" s="12">
        <f t="shared" si="63"/>
        <v>0</v>
      </c>
      <c r="H155" s="12">
        <f t="shared" si="63"/>
        <v>0</v>
      </c>
      <c r="I155" s="12">
        <f t="shared" si="63"/>
        <v>0</v>
      </c>
      <c r="J155" s="12">
        <f t="shared" si="63"/>
        <v>0</v>
      </c>
      <c r="K155" s="12">
        <f t="shared" si="63"/>
        <v>0</v>
      </c>
      <c r="L155" s="12">
        <f t="shared" si="63"/>
        <v>0</v>
      </c>
      <c r="M155" s="12">
        <f t="shared" si="63"/>
        <v>0</v>
      </c>
      <c r="N155" s="12">
        <f t="shared" si="63"/>
        <v>0</v>
      </c>
      <c r="O155" s="12">
        <f t="shared" si="63"/>
        <v>0</v>
      </c>
      <c r="P155" s="12">
        <f t="shared" si="63"/>
        <v>0</v>
      </c>
      <c r="Q155" s="12">
        <f t="shared" si="63"/>
        <v>0</v>
      </c>
      <c r="R155" s="12">
        <f t="shared" si="63"/>
        <v>0</v>
      </c>
      <c r="S155" s="12">
        <f t="shared" si="63"/>
        <v>0</v>
      </c>
      <c r="U155" s="9">
        <f>'CSP5'!$A$169</f>
        <v>619</v>
      </c>
      <c r="V155" s="12">
        <f>V156</f>
        <v>2.2320000000000002</v>
      </c>
      <c r="W155" s="12">
        <f t="shared" ref="W155:AM155" si="64">W156</f>
        <v>2.2320000000000002</v>
      </c>
      <c r="X155" s="12">
        <f t="shared" si="64"/>
        <v>2.2320000000000002</v>
      </c>
      <c r="Y155" s="12">
        <f t="shared" si="64"/>
        <v>2.2320000000000002</v>
      </c>
      <c r="Z155" s="12">
        <f t="shared" si="64"/>
        <v>2.2320000000000002</v>
      </c>
      <c r="AA155" s="12">
        <f t="shared" si="64"/>
        <v>2.2320000000000002</v>
      </c>
      <c r="AB155" s="12">
        <f t="shared" si="64"/>
        <v>2.2320000000000002</v>
      </c>
      <c r="AC155" s="12">
        <f t="shared" si="64"/>
        <v>2.2320000000000002</v>
      </c>
      <c r="AD155" s="12">
        <f t="shared" si="64"/>
        <v>2.2320000000000002</v>
      </c>
      <c r="AE155" s="12">
        <f t="shared" si="64"/>
        <v>2.2320000000000002</v>
      </c>
      <c r="AF155" s="12">
        <f t="shared" si="64"/>
        <v>2.2320000000000002</v>
      </c>
      <c r="AG155" s="12">
        <f t="shared" si="64"/>
        <v>2.2320000000000002</v>
      </c>
      <c r="AH155" s="12">
        <f t="shared" si="64"/>
        <v>2.2320000000000002</v>
      </c>
      <c r="AI155" s="12">
        <f t="shared" si="64"/>
        <v>2.2320000000000002</v>
      </c>
      <c r="AJ155" s="12">
        <f t="shared" si="64"/>
        <v>2.2320000000000002</v>
      </c>
      <c r="AK155" s="12">
        <f t="shared" si="64"/>
        <v>2.2320000000000002</v>
      </c>
      <c r="AL155" s="12">
        <f t="shared" si="64"/>
        <v>2.2320000000000002</v>
      </c>
      <c r="AM155" s="12">
        <f t="shared" si="64"/>
        <v>2.2320000000000002</v>
      </c>
    </row>
    <row r="156" spans="1:39" x14ac:dyDescent="0.3">
      <c r="A156" s="3">
        <f>'CSP5'!$A$170</f>
        <v>620</v>
      </c>
      <c r="B156" s="12">
        <f>C156</f>
        <v>0</v>
      </c>
      <c r="C156" s="4">
        <f>('CSP5'!C220*60*1000000)/($A156*360)</f>
        <v>0</v>
      </c>
      <c r="D156" s="4">
        <f>('CSP5'!D220*60*1000000)/($A156*360)</f>
        <v>0</v>
      </c>
      <c r="E156" s="4">
        <f>('CSP5'!E220*60*1000000)/($A156*360)</f>
        <v>0</v>
      </c>
      <c r="F156" s="4">
        <f>('CSP5'!F220*60*1000000)/($A156*360)</f>
        <v>0</v>
      </c>
      <c r="G156" s="4">
        <f>('CSP5'!G220*60*1000000)/($A156*360)</f>
        <v>0</v>
      </c>
      <c r="H156" s="4">
        <f>('CSP5'!H220*60*1000000)/($A156*360)</f>
        <v>0</v>
      </c>
      <c r="I156" s="4">
        <f>('CSP5'!I220*60*1000000)/($A156*360)</f>
        <v>0</v>
      </c>
      <c r="J156" s="4">
        <f>('CSP5'!J220*60*1000000)/($A156*360)</f>
        <v>0</v>
      </c>
      <c r="K156" s="4">
        <f>('CSP5'!K220*60*1000000)/($A156*360)</f>
        <v>0</v>
      </c>
      <c r="L156" s="4">
        <f>('CSP5'!L220*60*1000000)/($A156*360)</f>
        <v>0</v>
      </c>
      <c r="M156" s="4">
        <f>('CSP5'!M220*60*1000000)/($A156*360)</f>
        <v>0</v>
      </c>
      <c r="N156" s="4">
        <f>('CSP5'!N220*60*1000000)/($A156*360)</f>
        <v>0</v>
      </c>
      <c r="O156" s="4">
        <f>('CSP5'!O220*60*1000000)/($A156*360)</f>
        <v>0</v>
      </c>
      <c r="P156" s="4">
        <f>('CSP5'!P220*60*1000000)/($A156*360)</f>
        <v>0</v>
      </c>
      <c r="Q156" s="4">
        <f>('CSP5'!Q220*60*1000000)/($A156*360)</f>
        <v>0</v>
      </c>
      <c r="R156" s="4">
        <f>('CSP5'!R220*60*1000000)/($A156*360)</f>
        <v>0</v>
      </c>
      <c r="S156" s="12">
        <f>R156</f>
        <v>0</v>
      </c>
      <c r="U156" s="3">
        <f>'CSP5'!$A$170</f>
        <v>620</v>
      </c>
      <c r="V156" s="12">
        <f>W156</f>
        <v>2.2320000000000002</v>
      </c>
      <c r="W156" s="4">
        <f>($A106*360*'Internal Flash'!$B$392)/(60*1000000)</f>
        <v>2.2320000000000002</v>
      </c>
      <c r="X156" s="4">
        <f>($A106*360*'Internal Flash'!$B$392)/(60*1000000)</f>
        <v>2.2320000000000002</v>
      </c>
      <c r="Y156" s="4">
        <f>($A106*360*'Internal Flash'!$B$392)/(60*1000000)</f>
        <v>2.2320000000000002</v>
      </c>
      <c r="Z156" s="4">
        <f>($A106*360*'Internal Flash'!$B$392)/(60*1000000)</f>
        <v>2.2320000000000002</v>
      </c>
      <c r="AA156" s="4">
        <f>($A106*360*'Internal Flash'!$B$392)/(60*1000000)</f>
        <v>2.2320000000000002</v>
      </c>
      <c r="AB156" s="4">
        <f>($A106*360*'Internal Flash'!$B$392)/(60*1000000)</f>
        <v>2.2320000000000002</v>
      </c>
      <c r="AC156" s="4">
        <f>($A106*360*'Internal Flash'!$B$392)/(60*1000000)</f>
        <v>2.2320000000000002</v>
      </c>
      <c r="AD156" s="4">
        <f>($A106*360*'Internal Flash'!$B$392)/(60*1000000)</f>
        <v>2.2320000000000002</v>
      </c>
      <c r="AE156" s="4">
        <f>($A106*360*'Internal Flash'!$B$392)/(60*1000000)</f>
        <v>2.2320000000000002</v>
      </c>
      <c r="AF156" s="4">
        <f>($A106*360*'Internal Flash'!$B$392)/(60*1000000)</f>
        <v>2.2320000000000002</v>
      </c>
      <c r="AG156" s="4">
        <f>($A106*360*'Internal Flash'!$B$392)/(60*1000000)</f>
        <v>2.2320000000000002</v>
      </c>
      <c r="AH156" s="4">
        <f>($A106*360*'Internal Flash'!$B$392)/(60*1000000)</f>
        <v>2.2320000000000002</v>
      </c>
      <c r="AI156" s="4">
        <f>($A106*360*'Internal Flash'!$B$392)/(60*1000000)</f>
        <v>2.2320000000000002</v>
      </c>
      <c r="AJ156" s="4">
        <f>($A106*360*'Internal Flash'!$B$392)/(60*1000000)</f>
        <v>2.2320000000000002</v>
      </c>
      <c r="AK156" s="4">
        <f>($A106*360*'Internal Flash'!$B$392)/(60*1000000)</f>
        <v>2.2320000000000002</v>
      </c>
      <c r="AL156" s="4">
        <f>($A106*360*'Internal Flash'!$B$392)/(60*1000000)</f>
        <v>2.2320000000000002</v>
      </c>
      <c r="AM156" s="12">
        <f>AL156</f>
        <v>2.2320000000000002</v>
      </c>
    </row>
    <row r="157" spans="1:39" x14ac:dyDescent="0.3">
      <c r="A157" s="3">
        <f>'CSP5'!$A$171</f>
        <v>650</v>
      </c>
      <c r="B157" s="12">
        <f t="shared" ref="B157:B174" si="65">C157</f>
        <v>2043.2692307692307</v>
      </c>
      <c r="C157" s="4">
        <f>('CSP5'!C221*60*1000000)/($A157*360)</f>
        <v>2043.2692307692307</v>
      </c>
      <c r="D157" s="4">
        <f>('CSP5'!D221*60*1000000)/($A157*360)</f>
        <v>2043.2692307692307</v>
      </c>
      <c r="E157" s="4">
        <f>('CSP5'!E221*60*1000000)/($A157*360)</f>
        <v>2043.2692307692307</v>
      </c>
      <c r="F157" s="4">
        <f>('CSP5'!F221*60*1000000)/($A157*360)</f>
        <v>2043.2692307692307</v>
      </c>
      <c r="G157" s="4">
        <f>('CSP5'!G221*60*1000000)/($A157*360)</f>
        <v>2043.2692307692307</v>
      </c>
      <c r="H157" s="4">
        <f>('CSP5'!H221*60*1000000)/($A157*360)</f>
        <v>2043.2692307692307</v>
      </c>
      <c r="I157" s="4">
        <f>('CSP5'!I221*60*1000000)/($A157*360)</f>
        <v>2043.2692307692307</v>
      </c>
      <c r="J157" s="4">
        <f>('CSP5'!J221*60*1000000)/($A157*360)</f>
        <v>2043.2692307692307</v>
      </c>
      <c r="K157" s="4">
        <f>('CSP5'!K221*60*1000000)/($A157*360)</f>
        <v>0</v>
      </c>
      <c r="L157" s="4">
        <f>('CSP5'!L221*60*1000000)/($A157*360)</f>
        <v>0</v>
      </c>
      <c r="M157" s="4">
        <f>('CSP5'!M221*60*1000000)/($A157*360)</f>
        <v>0</v>
      </c>
      <c r="N157" s="4">
        <f>('CSP5'!N221*60*1000000)/($A157*360)</f>
        <v>0</v>
      </c>
      <c r="O157" s="4">
        <f>('CSP5'!O221*60*1000000)/($A157*360)</f>
        <v>0</v>
      </c>
      <c r="P157" s="4">
        <f>('CSP5'!P221*60*1000000)/($A157*360)</f>
        <v>0</v>
      </c>
      <c r="Q157" s="4">
        <f>('CSP5'!Q221*60*1000000)/($A157*360)</f>
        <v>0</v>
      </c>
      <c r="R157" s="4">
        <f>('CSP5'!R221*60*1000000)/($A157*360)</f>
        <v>0</v>
      </c>
      <c r="S157" s="12">
        <f t="shared" ref="S157:S174" si="66">R157</f>
        <v>0</v>
      </c>
      <c r="U157" s="3">
        <f>'CSP5'!$A$171</f>
        <v>650</v>
      </c>
      <c r="V157" s="12">
        <f t="shared" ref="V157:V174" si="67">W157</f>
        <v>2.34</v>
      </c>
      <c r="W157" s="4">
        <f>($A107*360*'Internal Flash'!$B$392)/(60*1000000)</f>
        <v>2.34</v>
      </c>
      <c r="X157" s="4">
        <f>($A107*360*'Internal Flash'!$B$392)/(60*1000000)</f>
        <v>2.34</v>
      </c>
      <c r="Y157" s="4">
        <f>($A107*360*'Internal Flash'!$B$392)/(60*1000000)</f>
        <v>2.34</v>
      </c>
      <c r="Z157" s="4">
        <f>($A107*360*'Internal Flash'!$B$392)/(60*1000000)</f>
        <v>2.34</v>
      </c>
      <c r="AA157" s="4">
        <f>($A107*360*'Internal Flash'!$B$392)/(60*1000000)</f>
        <v>2.34</v>
      </c>
      <c r="AB157" s="4">
        <f>($A107*360*'Internal Flash'!$B$392)/(60*1000000)</f>
        <v>2.34</v>
      </c>
      <c r="AC157" s="4">
        <f>($A107*360*'Internal Flash'!$B$392)/(60*1000000)</f>
        <v>2.34</v>
      </c>
      <c r="AD157" s="4">
        <f>($A107*360*'Internal Flash'!$B$392)/(60*1000000)</f>
        <v>2.34</v>
      </c>
      <c r="AE157" s="4">
        <f>($A107*360*'Internal Flash'!$B$392)/(60*1000000)</f>
        <v>2.34</v>
      </c>
      <c r="AF157" s="4">
        <f>($A107*360*'Internal Flash'!$B$392)/(60*1000000)</f>
        <v>2.34</v>
      </c>
      <c r="AG157" s="4">
        <f>($A107*360*'Internal Flash'!$B$392)/(60*1000000)</f>
        <v>2.34</v>
      </c>
      <c r="AH157" s="4">
        <f>($A107*360*'Internal Flash'!$B$392)/(60*1000000)</f>
        <v>2.34</v>
      </c>
      <c r="AI157" s="4">
        <f>($A107*360*'Internal Flash'!$B$392)/(60*1000000)</f>
        <v>2.34</v>
      </c>
      <c r="AJ157" s="4">
        <f>($A107*360*'Internal Flash'!$B$392)/(60*1000000)</f>
        <v>2.34</v>
      </c>
      <c r="AK157" s="4">
        <f>($A107*360*'Internal Flash'!$B$392)/(60*1000000)</f>
        <v>2.34</v>
      </c>
      <c r="AL157" s="4">
        <f>($A107*360*'Internal Flash'!$B$392)/(60*1000000)</f>
        <v>2.34</v>
      </c>
      <c r="AM157" s="12">
        <f t="shared" ref="AM157:AM174" si="68">AL157</f>
        <v>2.34</v>
      </c>
    </row>
    <row r="158" spans="1:39" x14ac:dyDescent="0.3">
      <c r="A158" s="3">
        <f>'CSP5'!$A$172</f>
        <v>800</v>
      </c>
      <c r="B158" s="12">
        <f t="shared" si="65"/>
        <v>1660.15625</v>
      </c>
      <c r="C158" s="4">
        <f>('CSP5'!C222*60*1000000)/($A158*360)</f>
        <v>1660.15625</v>
      </c>
      <c r="D158" s="4">
        <f>('CSP5'!D222*60*1000000)/($A158*360)</f>
        <v>1660.15625</v>
      </c>
      <c r="E158" s="4">
        <f>('CSP5'!E222*60*1000000)/($A158*360)</f>
        <v>1660.15625</v>
      </c>
      <c r="F158" s="4">
        <f>('CSP5'!F222*60*1000000)/($A158*360)</f>
        <v>1660.15625</v>
      </c>
      <c r="G158" s="4">
        <f>('CSP5'!G222*60*1000000)/($A158*360)</f>
        <v>1660.15625</v>
      </c>
      <c r="H158" s="4">
        <f>('CSP5'!H222*60*1000000)/($A158*360)</f>
        <v>1660.15625</v>
      </c>
      <c r="I158" s="4">
        <f>('CSP5'!I222*60*1000000)/($A158*360)</f>
        <v>1660.15625</v>
      </c>
      <c r="J158" s="4">
        <f>('CSP5'!J222*60*1000000)/($A158*360)</f>
        <v>1660.15625</v>
      </c>
      <c r="K158" s="4">
        <f>('CSP5'!K222*60*1000000)/($A158*360)</f>
        <v>0</v>
      </c>
      <c r="L158" s="4">
        <f>('CSP5'!L222*60*1000000)/($A158*360)</f>
        <v>0</v>
      </c>
      <c r="M158" s="4">
        <f>('CSP5'!M222*60*1000000)/($A158*360)</f>
        <v>0</v>
      </c>
      <c r="N158" s="4">
        <f>('CSP5'!N222*60*1000000)/($A158*360)</f>
        <v>0</v>
      </c>
      <c r="O158" s="4">
        <f>('CSP5'!O222*60*1000000)/($A158*360)</f>
        <v>0</v>
      </c>
      <c r="P158" s="4">
        <f>('CSP5'!P222*60*1000000)/($A158*360)</f>
        <v>0</v>
      </c>
      <c r="Q158" s="4">
        <f>('CSP5'!Q222*60*1000000)/($A158*360)</f>
        <v>0</v>
      </c>
      <c r="R158" s="4">
        <f>('CSP5'!R222*60*1000000)/($A158*360)</f>
        <v>0</v>
      </c>
      <c r="S158" s="12">
        <f t="shared" si="66"/>
        <v>0</v>
      </c>
      <c r="U158" s="3">
        <f>'CSP5'!$A$172</f>
        <v>800</v>
      </c>
      <c r="V158" s="12">
        <f t="shared" si="67"/>
        <v>2.88</v>
      </c>
      <c r="W158" s="4">
        <f>($A108*360*'Internal Flash'!$B$392)/(60*1000000)</f>
        <v>2.88</v>
      </c>
      <c r="X158" s="4">
        <f>($A108*360*'Internal Flash'!$B$392)/(60*1000000)</f>
        <v>2.88</v>
      </c>
      <c r="Y158" s="4">
        <f>($A108*360*'Internal Flash'!$B$392)/(60*1000000)</f>
        <v>2.88</v>
      </c>
      <c r="Z158" s="4">
        <f>($A108*360*'Internal Flash'!$B$392)/(60*1000000)</f>
        <v>2.88</v>
      </c>
      <c r="AA158" s="4">
        <f>($A108*360*'Internal Flash'!$B$392)/(60*1000000)</f>
        <v>2.88</v>
      </c>
      <c r="AB158" s="4">
        <f>($A108*360*'Internal Flash'!$B$392)/(60*1000000)</f>
        <v>2.88</v>
      </c>
      <c r="AC158" s="4">
        <f>($A108*360*'Internal Flash'!$B$392)/(60*1000000)</f>
        <v>2.88</v>
      </c>
      <c r="AD158" s="4">
        <f>($A108*360*'Internal Flash'!$B$392)/(60*1000000)</f>
        <v>2.88</v>
      </c>
      <c r="AE158" s="4">
        <f>($A108*360*'Internal Flash'!$B$392)/(60*1000000)</f>
        <v>2.88</v>
      </c>
      <c r="AF158" s="4">
        <f>($A108*360*'Internal Flash'!$B$392)/(60*1000000)</f>
        <v>2.88</v>
      </c>
      <c r="AG158" s="4">
        <f>($A108*360*'Internal Flash'!$B$392)/(60*1000000)</f>
        <v>2.88</v>
      </c>
      <c r="AH158" s="4">
        <f>($A108*360*'Internal Flash'!$B$392)/(60*1000000)</f>
        <v>2.88</v>
      </c>
      <c r="AI158" s="4">
        <f>($A108*360*'Internal Flash'!$B$392)/(60*1000000)</f>
        <v>2.88</v>
      </c>
      <c r="AJ158" s="4">
        <f>($A108*360*'Internal Flash'!$B$392)/(60*1000000)</f>
        <v>2.88</v>
      </c>
      <c r="AK158" s="4">
        <f>($A108*360*'Internal Flash'!$B$392)/(60*1000000)</f>
        <v>2.88</v>
      </c>
      <c r="AL158" s="4">
        <f>($A108*360*'Internal Flash'!$B$392)/(60*1000000)</f>
        <v>2.88</v>
      </c>
      <c r="AM158" s="12">
        <f t="shared" si="68"/>
        <v>2.88</v>
      </c>
    </row>
    <row r="159" spans="1:39" x14ac:dyDescent="0.3">
      <c r="A159" s="3">
        <f>'CSP5'!$A$173</f>
        <v>1000</v>
      </c>
      <c r="B159" s="12">
        <f t="shared" si="65"/>
        <v>1835.9375</v>
      </c>
      <c r="C159" s="4">
        <f>('CSP5'!C223*60*1000000)/($A159*360)</f>
        <v>1835.9375</v>
      </c>
      <c r="D159" s="4">
        <f>('CSP5'!D223*60*1000000)/($A159*360)</f>
        <v>1835.9375</v>
      </c>
      <c r="E159" s="4">
        <f>('CSP5'!E223*60*1000000)/($A159*360)</f>
        <v>1835.9375</v>
      </c>
      <c r="F159" s="4">
        <f>('CSP5'!F223*60*1000000)/($A159*360)</f>
        <v>1835.9375</v>
      </c>
      <c r="G159" s="4">
        <f>('CSP5'!G223*60*1000000)/($A159*360)</f>
        <v>1835.9375</v>
      </c>
      <c r="H159" s="4">
        <f>('CSP5'!H223*60*1000000)/($A159*360)</f>
        <v>1835.9375</v>
      </c>
      <c r="I159" s="4">
        <f>('CSP5'!I223*60*1000000)/($A159*360)</f>
        <v>1835.9375</v>
      </c>
      <c r="J159" s="4">
        <f>('CSP5'!J223*60*1000000)/($A159*360)</f>
        <v>1835.9375</v>
      </c>
      <c r="K159" s="4">
        <f>('CSP5'!K223*60*1000000)/($A159*360)</f>
        <v>0</v>
      </c>
      <c r="L159" s="4">
        <f>('CSP5'!L223*60*1000000)/($A159*360)</f>
        <v>0</v>
      </c>
      <c r="M159" s="4">
        <f>('CSP5'!M223*60*1000000)/($A159*360)</f>
        <v>0</v>
      </c>
      <c r="N159" s="4">
        <f>('CSP5'!N223*60*1000000)/($A159*360)</f>
        <v>0</v>
      </c>
      <c r="O159" s="4">
        <f>('CSP5'!O223*60*1000000)/($A159*360)</f>
        <v>0</v>
      </c>
      <c r="P159" s="4">
        <f>('CSP5'!P223*60*1000000)/($A159*360)</f>
        <v>0</v>
      </c>
      <c r="Q159" s="4">
        <f>('CSP5'!Q223*60*1000000)/($A159*360)</f>
        <v>0</v>
      </c>
      <c r="R159" s="4">
        <f>('CSP5'!R223*60*1000000)/($A159*360)</f>
        <v>0</v>
      </c>
      <c r="S159" s="12">
        <f t="shared" si="66"/>
        <v>0</v>
      </c>
      <c r="U159" s="3">
        <f>'CSP5'!$A$173</f>
        <v>1000</v>
      </c>
      <c r="V159" s="12">
        <f t="shared" si="67"/>
        <v>3.6</v>
      </c>
      <c r="W159" s="4">
        <f>($A109*360*'Internal Flash'!$B$392)/(60*1000000)</f>
        <v>3.6</v>
      </c>
      <c r="X159" s="4">
        <f>($A109*360*'Internal Flash'!$B$392)/(60*1000000)</f>
        <v>3.6</v>
      </c>
      <c r="Y159" s="4">
        <f>($A109*360*'Internal Flash'!$B$392)/(60*1000000)</f>
        <v>3.6</v>
      </c>
      <c r="Z159" s="4">
        <f>($A109*360*'Internal Flash'!$B$392)/(60*1000000)</f>
        <v>3.6</v>
      </c>
      <c r="AA159" s="4">
        <f>($A109*360*'Internal Flash'!$B$392)/(60*1000000)</f>
        <v>3.6</v>
      </c>
      <c r="AB159" s="4">
        <f>($A109*360*'Internal Flash'!$B$392)/(60*1000000)</f>
        <v>3.6</v>
      </c>
      <c r="AC159" s="4">
        <f>($A109*360*'Internal Flash'!$B$392)/(60*1000000)</f>
        <v>3.6</v>
      </c>
      <c r="AD159" s="4">
        <f>($A109*360*'Internal Flash'!$B$392)/(60*1000000)</f>
        <v>3.6</v>
      </c>
      <c r="AE159" s="4">
        <f>($A109*360*'Internal Flash'!$B$392)/(60*1000000)</f>
        <v>3.6</v>
      </c>
      <c r="AF159" s="4">
        <f>($A109*360*'Internal Flash'!$B$392)/(60*1000000)</f>
        <v>3.6</v>
      </c>
      <c r="AG159" s="4">
        <f>($A109*360*'Internal Flash'!$B$392)/(60*1000000)</f>
        <v>3.6</v>
      </c>
      <c r="AH159" s="4">
        <f>($A109*360*'Internal Flash'!$B$392)/(60*1000000)</f>
        <v>3.6</v>
      </c>
      <c r="AI159" s="4">
        <f>($A109*360*'Internal Flash'!$B$392)/(60*1000000)</f>
        <v>3.6</v>
      </c>
      <c r="AJ159" s="4">
        <f>($A109*360*'Internal Flash'!$B$392)/(60*1000000)</f>
        <v>3.6</v>
      </c>
      <c r="AK159" s="4">
        <f>($A109*360*'Internal Flash'!$B$392)/(60*1000000)</f>
        <v>3.6</v>
      </c>
      <c r="AL159" s="4">
        <f>($A109*360*'Internal Flash'!$B$392)/(60*1000000)</f>
        <v>3.6</v>
      </c>
      <c r="AM159" s="12">
        <f t="shared" si="68"/>
        <v>3.6</v>
      </c>
    </row>
    <row r="160" spans="1:39" x14ac:dyDescent="0.3">
      <c r="A160" s="3">
        <f>'CSP5'!$A$174</f>
        <v>1200</v>
      </c>
      <c r="B160" s="12">
        <f t="shared" si="65"/>
        <v>1871.744861111111</v>
      </c>
      <c r="C160" s="4">
        <f>('CSP5'!C224*60*1000000)/($A160*360)</f>
        <v>1871.744861111111</v>
      </c>
      <c r="D160" s="4">
        <f>('CSP5'!D224*60*1000000)/($A160*360)</f>
        <v>1871.744861111111</v>
      </c>
      <c r="E160" s="4">
        <f>('CSP5'!E224*60*1000000)/($A160*360)</f>
        <v>1871.744861111111</v>
      </c>
      <c r="F160" s="4">
        <f>('CSP5'!F224*60*1000000)/($A160*360)</f>
        <v>1871.744861111111</v>
      </c>
      <c r="G160" s="4">
        <f>('CSP5'!G224*60*1000000)/($A160*360)</f>
        <v>1871.744861111111</v>
      </c>
      <c r="H160" s="4">
        <f>('CSP5'!H224*60*1000000)/($A160*360)</f>
        <v>1871.744861111111</v>
      </c>
      <c r="I160" s="4">
        <f>('CSP5'!I224*60*1000000)/($A160*360)</f>
        <v>1871.744861111111</v>
      </c>
      <c r="J160" s="4">
        <f>('CSP5'!J224*60*1000000)/($A160*360)</f>
        <v>1871.744861111111</v>
      </c>
      <c r="K160" s="4">
        <f>('CSP5'!K224*60*1000000)/($A160*360)</f>
        <v>0</v>
      </c>
      <c r="L160" s="4">
        <f>('CSP5'!L224*60*1000000)/($A160*360)</f>
        <v>0</v>
      </c>
      <c r="M160" s="4">
        <f>('CSP5'!M224*60*1000000)/($A160*360)</f>
        <v>0</v>
      </c>
      <c r="N160" s="4">
        <f>('CSP5'!N224*60*1000000)/($A160*360)</f>
        <v>0</v>
      </c>
      <c r="O160" s="4">
        <f>('CSP5'!O224*60*1000000)/($A160*360)</f>
        <v>0</v>
      </c>
      <c r="P160" s="4">
        <f>('CSP5'!P224*60*1000000)/($A160*360)</f>
        <v>0</v>
      </c>
      <c r="Q160" s="4">
        <f>('CSP5'!Q224*60*1000000)/($A160*360)</f>
        <v>0</v>
      </c>
      <c r="R160" s="4">
        <f>('CSP5'!R224*60*1000000)/($A160*360)</f>
        <v>0</v>
      </c>
      <c r="S160" s="12">
        <f t="shared" si="66"/>
        <v>0</v>
      </c>
      <c r="U160" s="3">
        <f>'CSP5'!$A$174</f>
        <v>1200</v>
      </c>
      <c r="V160" s="12">
        <f t="shared" si="67"/>
        <v>4.32</v>
      </c>
      <c r="W160" s="4">
        <f>($A110*360*'Internal Flash'!$B$392)/(60*1000000)</f>
        <v>4.32</v>
      </c>
      <c r="X160" s="4">
        <f>($A110*360*'Internal Flash'!$B$392)/(60*1000000)</f>
        <v>4.32</v>
      </c>
      <c r="Y160" s="4">
        <f>($A110*360*'Internal Flash'!$B$392)/(60*1000000)</f>
        <v>4.32</v>
      </c>
      <c r="Z160" s="4">
        <f>($A110*360*'Internal Flash'!$B$392)/(60*1000000)</f>
        <v>4.32</v>
      </c>
      <c r="AA160" s="4">
        <f>($A110*360*'Internal Flash'!$B$392)/(60*1000000)</f>
        <v>4.32</v>
      </c>
      <c r="AB160" s="4">
        <f>($A110*360*'Internal Flash'!$B$392)/(60*1000000)</f>
        <v>4.32</v>
      </c>
      <c r="AC160" s="4">
        <f>($A110*360*'Internal Flash'!$B$392)/(60*1000000)</f>
        <v>4.32</v>
      </c>
      <c r="AD160" s="4">
        <f>($A110*360*'Internal Flash'!$B$392)/(60*1000000)</f>
        <v>4.32</v>
      </c>
      <c r="AE160" s="4">
        <f>($A110*360*'Internal Flash'!$B$392)/(60*1000000)</f>
        <v>4.32</v>
      </c>
      <c r="AF160" s="4">
        <f>($A110*360*'Internal Flash'!$B$392)/(60*1000000)</f>
        <v>4.32</v>
      </c>
      <c r="AG160" s="4">
        <f>($A110*360*'Internal Flash'!$B$392)/(60*1000000)</f>
        <v>4.32</v>
      </c>
      <c r="AH160" s="4">
        <f>($A110*360*'Internal Flash'!$B$392)/(60*1000000)</f>
        <v>4.32</v>
      </c>
      <c r="AI160" s="4">
        <f>($A110*360*'Internal Flash'!$B$392)/(60*1000000)</f>
        <v>4.32</v>
      </c>
      <c r="AJ160" s="4">
        <f>($A110*360*'Internal Flash'!$B$392)/(60*1000000)</f>
        <v>4.32</v>
      </c>
      <c r="AK160" s="4">
        <f>($A110*360*'Internal Flash'!$B$392)/(60*1000000)</f>
        <v>4.32</v>
      </c>
      <c r="AL160" s="4">
        <f>($A110*360*'Internal Flash'!$B$392)/(60*1000000)</f>
        <v>4.32</v>
      </c>
      <c r="AM160" s="12">
        <f t="shared" si="68"/>
        <v>4.32</v>
      </c>
    </row>
    <row r="161" spans="1:39" x14ac:dyDescent="0.3">
      <c r="A161" s="3">
        <f>'CSP5'!$A$175</f>
        <v>1400</v>
      </c>
      <c r="B161" s="12">
        <f t="shared" si="65"/>
        <v>1674.1071428571429</v>
      </c>
      <c r="C161" s="4">
        <f>('CSP5'!C225*60*1000000)/($A161*360)</f>
        <v>1674.1071428571429</v>
      </c>
      <c r="D161" s="4">
        <f>('CSP5'!D225*60*1000000)/($A161*360)</f>
        <v>1674.1071428571429</v>
      </c>
      <c r="E161" s="4">
        <f>('CSP5'!E225*60*1000000)/($A161*360)</f>
        <v>1674.1071428571429</v>
      </c>
      <c r="F161" s="4">
        <f>('CSP5'!F225*60*1000000)/($A161*360)</f>
        <v>1674.1071428571429</v>
      </c>
      <c r="G161" s="4">
        <f>('CSP5'!G225*60*1000000)/($A161*360)</f>
        <v>1674.1071428571429</v>
      </c>
      <c r="H161" s="4">
        <f>('CSP5'!H225*60*1000000)/($A161*360)</f>
        <v>1674.1071428571429</v>
      </c>
      <c r="I161" s="4">
        <f>('CSP5'!I225*60*1000000)/($A161*360)</f>
        <v>1674.1071428571429</v>
      </c>
      <c r="J161" s="4">
        <f>('CSP5'!J225*60*1000000)/($A161*360)</f>
        <v>1674.1071428571429</v>
      </c>
      <c r="K161" s="4">
        <f>('CSP5'!K225*60*1000000)/($A161*360)</f>
        <v>0</v>
      </c>
      <c r="L161" s="4">
        <f>('CSP5'!L225*60*1000000)/($A161*360)</f>
        <v>0</v>
      </c>
      <c r="M161" s="4">
        <f>('CSP5'!M225*60*1000000)/($A161*360)</f>
        <v>0</v>
      </c>
      <c r="N161" s="4">
        <f>('CSP5'!N225*60*1000000)/($A161*360)</f>
        <v>0</v>
      </c>
      <c r="O161" s="4">
        <f>('CSP5'!O225*60*1000000)/($A161*360)</f>
        <v>0</v>
      </c>
      <c r="P161" s="4">
        <f>('CSP5'!P225*60*1000000)/($A161*360)</f>
        <v>0</v>
      </c>
      <c r="Q161" s="4">
        <f>('CSP5'!Q225*60*1000000)/($A161*360)</f>
        <v>0</v>
      </c>
      <c r="R161" s="4">
        <f>('CSP5'!R225*60*1000000)/($A161*360)</f>
        <v>0</v>
      </c>
      <c r="S161" s="12">
        <f t="shared" si="66"/>
        <v>0</v>
      </c>
      <c r="U161" s="3">
        <f>'CSP5'!$A$175</f>
        <v>1400</v>
      </c>
      <c r="V161" s="12">
        <f t="shared" si="67"/>
        <v>5.04</v>
      </c>
      <c r="W161" s="4">
        <f>($A111*360*'Internal Flash'!$B$392)/(60*1000000)</f>
        <v>5.04</v>
      </c>
      <c r="X161" s="4">
        <f>($A111*360*'Internal Flash'!$B$392)/(60*1000000)</f>
        <v>5.04</v>
      </c>
      <c r="Y161" s="4">
        <f>($A111*360*'Internal Flash'!$B$392)/(60*1000000)</f>
        <v>5.04</v>
      </c>
      <c r="Z161" s="4">
        <f>($A111*360*'Internal Flash'!$B$392)/(60*1000000)</f>
        <v>5.04</v>
      </c>
      <c r="AA161" s="4">
        <f>($A111*360*'Internal Flash'!$B$392)/(60*1000000)</f>
        <v>5.04</v>
      </c>
      <c r="AB161" s="4">
        <f>($A111*360*'Internal Flash'!$B$392)/(60*1000000)</f>
        <v>5.04</v>
      </c>
      <c r="AC161" s="4">
        <f>($A111*360*'Internal Flash'!$B$392)/(60*1000000)</f>
        <v>5.04</v>
      </c>
      <c r="AD161" s="4">
        <f>($A111*360*'Internal Flash'!$B$392)/(60*1000000)</f>
        <v>5.04</v>
      </c>
      <c r="AE161" s="4">
        <f>($A111*360*'Internal Flash'!$B$392)/(60*1000000)</f>
        <v>5.04</v>
      </c>
      <c r="AF161" s="4">
        <f>($A111*360*'Internal Flash'!$B$392)/(60*1000000)</f>
        <v>5.04</v>
      </c>
      <c r="AG161" s="4">
        <f>($A111*360*'Internal Flash'!$B$392)/(60*1000000)</f>
        <v>5.04</v>
      </c>
      <c r="AH161" s="4">
        <f>($A111*360*'Internal Flash'!$B$392)/(60*1000000)</f>
        <v>5.04</v>
      </c>
      <c r="AI161" s="4">
        <f>($A111*360*'Internal Flash'!$B$392)/(60*1000000)</f>
        <v>5.04</v>
      </c>
      <c r="AJ161" s="4">
        <f>($A111*360*'Internal Flash'!$B$392)/(60*1000000)</f>
        <v>5.04</v>
      </c>
      <c r="AK161" s="4">
        <f>($A111*360*'Internal Flash'!$B$392)/(60*1000000)</f>
        <v>5.04</v>
      </c>
      <c r="AL161" s="4">
        <f>($A111*360*'Internal Flash'!$B$392)/(60*1000000)</f>
        <v>5.04</v>
      </c>
      <c r="AM161" s="12">
        <f t="shared" si="68"/>
        <v>5.04</v>
      </c>
    </row>
    <row r="162" spans="1:39" x14ac:dyDescent="0.3">
      <c r="A162" s="3">
        <f>'CSP5'!$A$176</f>
        <v>1550</v>
      </c>
      <c r="B162" s="12">
        <f t="shared" si="65"/>
        <v>1575.1008602150537</v>
      </c>
      <c r="C162" s="4">
        <f>('CSP5'!C226*60*1000000)/($A162*360)</f>
        <v>1575.1008602150537</v>
      </c>
      <c r="D162" s="4">
        <f>('CSP5'!D226*60*1000000)/($A162*360)</f>
        <v>1575.1008602150537</v>
      </c>
      <c r="E162" s="4">
        <f>('CSP5'!E226*60*1000000)/($A162*360)</f>
        <v>1575.1008602150537</v>
      </c>
      <c r="F162" s="4">
        <f>('CSP5'!F226*60*1000000)/($A162*360)</f>
        <v>1575.1008602150537</v>
      </c>
      <c r="G162" s="4">
        <f>('CSP5'!G226*60*1000000)/($A162*360)</f>
        <v>1575.1008602150537</v>
      </c>
      <c r="H162" s="4">
        <f>('CSP5'!H226*60*1000000)/($A162*360)</f>
        <v>1575.1008602150537</v>
      </c>
      <c r="I162" s="4">
        <f>('CSP5'!I226*60*1000000)/($A162*360)</f>
        <v>1575.1008602150537</v>
      </c>
      <c r="J162" s="4">
        <f>('CSP5'!J226*60*1000000)/($A162*360)</f>
        <v>1575.1008602150537</v>
      </c>
      <c r="K162" s="4">
        <f>('CSP5'!K226*60*1000000)/($A162*360)</f>
        <v>0</v>
      </c>
      <c r="L162" s="4">
        <f>('CSP5'!L226*60*1000000)/($A162*360)</f>
        <v>0</v>
      </c>
      <c r="M162" s="4">
        <f>('CSP5'!M226*60*1000000)/($A162*360)</f>
        <v>0</v>
      </c>
      <c r="N162" s="4">
        <f>('CSP5'!N226*60*1000000)/($A162*360)</f>
        <v>0</v>
      </c>
      <c r="O162" s="4">
        <f>('CSP5'!O226*60*1000000)/($A162*360)</f>
        <v>0</v>
      </c>
      <c r="P162" s="4">
        <f>('CSP5'!P226*60*1000000)/($A162*360)</f>
        <v>0</v>
      </c>
      <c r="Q162" s="4">
        <f>('CSP5'!Q226*60*1000000)/($A162*360)</f>
        <v>0</v>
      </c>
      <c r="R162" s="4">
        <f>('CSP5'!R226*60*1000000)/($A162*360)</f>
        <v>0</v>
      </c>
      <c r="S162" s="12">
        <f t="shared" si="66"/>
        <v>0</v>
      </c>
      <c r="U162" s="3">
        <f>'CSP5'!$A$176</f>
        <v>1550</v>
      </c>
      <c r="V162" s="12">
        <f t="shared" si="67"/>
        <v>5.58</v>
      </c>
      <c r="W162" s="4">
        <f>($A112*360*'Internal Flash'!$B$392)/(60*1000000)</f>
        <v>5.58</v>
      </c>
      <c r="X162" s="4">
        <f>($A112*360*'Internal Flash'!$B$392)/(60*1000000)</f>
        <v>5.58</v>
      </c>
      <c r="Y162" s="4">
        <f>($A112*360*'Internal Flash'!$B$392)/(60*1000000)</f>
        <v>5.58</v>
      </c>
      <c r="Z162" s="4">
        <f>($A112*360*'Internal Flash'!$B$392)/(60*1000000)</f>
        <v>5.58</v>
      </c>
      <c r="AA162" s="4">
        <f>($A112*360*'Internal Flash'!$B$392)/(60*1000000)</f>
        <v>5.58</v>
      </c>
      <c r="AB162" s="4">
        <f>($A112*360*'Internal Flash'!$B$392)/(60*1000000)</f>
        <v>5.58</v>
      </c>
      <c r="AC162" s="4">
        <f>($A112*360*'Internal Flash'!$B$392)/(60*1000000)</f>
        <v>5.58</v>
      </c>
      <c r="AD162" s="4">
        <f>($A112*360*'Internal Flash'!$B$392)/(60*1000000)</f>
        <v>5.58</v>
      </c>
      <c r="AE162" s="4">
        <f>($A112*360*'Internal Flash'!$B$392)/(60*1000000)</f>
        <v>5.58</v>
      </c>
      <c r="AF162" s="4">
        <f>($A112*360*'Internal Flash'!$B$392)/(60*1000000)</f>
        <v>5.58</v>
      </c>
      <c r="AG162" s="4">
        <f>($A112*360*'Internal Flash'!$B$392)/(60*1000000)</f>
        <v>5.58</v>
      </c>
      <c r="AH162" s="4">
        <f>($A112*360*'Internal Flash'!$B$392)/(60*1000000)</f>
        <v>5.58</v>
      </c>
      <c r="AI162" s="4">
        <f>($A112*360*'Internal Flash'!$B$392)/(60*1000000)</f>
        <v>5.58</v>
      </c>
      <c r="AJ162" s="4">
        <f>($A112*360*'Internal Flash'!$B$392)/(60*1000000)</f>
        <v>5.58</v>
      </c>
      <c r="AK162" s="4">
        <f>($A112*360*'Internal Flash'!$B$392)/(60*1000000)</f>
        <v>5.58</v>
      </c>
      <c r="AL162" s="4">
        <f>($A112*360*'Internal Flash'!$B$392)/(60*1000000)</f>
        <v>5.58</v>
      </c>
      <c r="AM162" s="12">
        <f t="shared" si="68"/>
        <v>5.58</v>
      </c>
    </row>
    <row r="163" spans="1:39" x14ac:dyDescent="0.3">
      <c r="A163" s="3">
        <f>'CSP5'!$A$177</f>
        <v>1700</v>
      </c>
      <c r="B163" s="12">
        <f t="shared" si="65"/>
        <v>1493.5661764705883</v>
      </c>
      <c r="C163" s="4">
        <f>('CSP5'!C227*60*1000000)/($A163*360)</f>
        <v>1493.5661764705883</v>
      </c>
      <c r="D163" s="4">
        <f>('CSP5'!D227*60*1000000)/($A163*360)</f>
        <v>1493.5661764705883</v>
      </c>
      <c r="E163" s="4">
        <f>('CSP5'!E227*60*1000000)/($A163*360)</f>
        <v>1493.5661764705883</v>
      </c>
      <c r="F163" s="4">
        <f>('CSP5'!F227*60*1000000)/($A163*360)</f>
        <v>1493.5661764705883</v>
      </c>
      <c r="G163" s="4">
        <f>('CSP5'!G227*60*1000000)/($A163*360)</f>
        <v>1493.5661764705883</v>
      </c>
      <c r="H163" s="4">
        <f>('CSP5'!H227*60*1000000)/($A163*360)</f>
        <v>1493.5661764705883</v>
      </c>
      <c r="I163" s="4">
        <f>('CSP5'!I227*60*1000000)/($A163*360)</f>
        <v>1493.5661764705883</v>
      </c>
      <c r="J163" s="4">
        <f>('CSP5'!J227*60*1000000)/($A163*360)</f>
        <v>1493.5661764705883</v>
      </c>
      <c r="K163" s="4">
        <f>('CSP5'!K227*60*1000000)/($A163*360)</f>
        <v>0</v>
      </c>
      <c r="L163" s="4">
        <f>('CSP5'!L227*60*1000000)/($A163*360)</f>
        <v>0</v>
      </c>
      <c r="M163" s="4">
        <f>('CSP5'!M227*60*1000000)/($A163*360)</f>
        <v>0</v>
      </c>
      <c r="N163" s="4">
        <f>('CSP5'!N227*60*1000000)/($A163*360)</f>
        <v>0</v>
      </c>
      <c r="O163" s="4">
        <f>('CSP5'!O227*60*1000000)/($A163*360)</f>
        <v>0</v>
      </c>
      <c r="P163" s="4">
        <f>('CSP5'!P227*60*1000000)/($A163*360)</f>
        <v>0</v>
      </c>
      <c r="Q163" s="4">
        <f>('CSP5'!Q227*60*1000000)/($A163*360)</f>
        <v>0</v>
      </c>
      <c r="R163" s="4">
        <f>('CSP5'!R227*60*1000000)/($A163*360)</f>
        <v>0</v>
      </c>
      <c r="S163" s="12">
        <f t="shared" si="66"/>
        <v>0</v>
      </c>
      <c r="U163" s="3">
        <f>'CSP5'!$A$177</f>
        <v>1700</v>
      </c>
      <c r="V163" s="12">
        <f t="shared" si="67"/>
        <v>6.12</v>
      </c>
      <c r="W163" s="4">
        <f>($A113*360*'Internal Flash'!$B$392)/(60*1000000)</f>
        <v>6.12</v>
      </c>
      <c r="X163" s="4">
        <f>($A113*360*'Internal Flash'!$B$392)/(60*1000000)</f>
        <v>6.12</v>
      </c>
      <c r="Y163" s="4">
        <f>($A113*360*'Internal Flash'!$B$392)/(60*1000000)</f>
        <v>6.12</v>
      </c>
      <c r="Z163" s="4">
        <f>($A113*360*'Internal Flash'!$B$392)/(60*1000000)</f>
        <v>6.12</v>
      </c>
      <c r="AA163" s="4">
        <f>($A113*360*'Internal Flash'!$B$392)/(60*1000000)</f>
        <v>6.12</v>
      </c>
      <c r="AB163" s="4">
        <f>($A113*360*'Internal Flash'!$B$392)/(60*1000000)</f>
        <v>6.12</v>
      </c>
      <c r="AC163" s="4">
        <f>($A113*360*'Internal Flash'!$B$392)/(60*1000000)</f>
        <v>6.12</v>
      </c>
      <c r="AD163" s="4">
        <f>($A113*360*'Internal Flash'!$B$392)/(60*1000000)</f>
        <v>6.12</v>
      </c>
      <c r="AE163" s="4">
        <f>($A113*360*'Internal Flash'!$B$392)/(60*1000000)</f>
        <v>6.12</v>
      </c>
      <c r="AF163" s="4">
        <f>($A113*360*'Internal Flash'!$B$392)/(60*1000000)</f>
        <v>6.12</v>
      </c>
      <c r="AG163" s="4">
        <f>($A113*360*'Internal Flash'!$B$392)/(60*1000000)</f>
        <v>6.12</v>
      </c>
      <c r="AH163" s="4">
        <f>($A113*360*'Internal Flash'!$B$392)/(60*1000000)</f>
        <v>6.12</v>
      </c>
      <c r="AI163" s="4">
        <f>($A113*360*'Internal Flash'!$B$392)/(60*1000000)</f>
        <v>6.12</v>
      </c>
      <c r="AJ163" s="4">
        <f>($A113*360*'Internal Flash'!$B$392)/(60*1000000)</f>
        <v>6.12</v>
      </c>
      <c r="AK163" s="4">
        <f>($A113*360*'Internal Flash'!$B$392)/(60*1000000)</f>
        <v>6.12</v>
      </c>
      <c r="AL163" s="4">
        <f>($A113*360*'Internal Flash'!$B$392)/(60*1000000)</f>
        <v>6.12</v>
      </c>
      <c r="AM163" s="12">
        <f t="shared" si="68"/>
        <v>6.12</v>
      </c>
    </row>
    <row r="164" spans="1:39" x14ac:dyDescent="0.3">
      <c r="A164" s="3">
        <f>'CSP5'!$A$178</f>
        <v>1800</v>
      </c>
      <c r="B164" s="12">
        <f t="shared" si="65"/>
        <v>1432.2916666666667</v>
      </c>
      <c r="C164" s="4">
        <f>('CSP5'!C228*60*1000000)/($A164*360)</f>
        <v>1432.2916666666667</v>
      </c>
      <c r="D164" s="4">
        <f>('CSP5'!D228*60*1000000)/($A164*360)</f>
        <v>1432.2916666666667</v>
      </c>
      <c r="E164" s="4">
        <f>('CSP5'!E228*60*1000000)/($A164*360)</f>
        <v>1432.2916666666667</v>
      </c>
      <c r="F164" s="4">
        <f>('CSP5'!F228*60*1000000)/($A164*360)</f>
        <v>1432.2916666666667</v>
      </c>
      <c r="G164" s="4">
        <f>('CSP5'!G228*60*1000000)/($A164*360)</f>
        <v>1432.2916666666667</v>
      </c>
      <c r="H164" s="4">
        <f>('CSP5'!H228*60*1000000)/($A164*360)</f>
        <v>1432.2916666666667</v>
      </c>
      <c r="I164" s="4">
        <f>('CSP5'!I228*60*1000000)/($A164*360)</f>
        <v>1432.2916666666667</v>
      </c>
      <c r="J164" s="4">
        <f>('CSP5'!J228*60*1000000)/($A164*360)</f>
        <v>1432.2916666666667</v>
      </c>
      <c r="K164" s="4">
        <f>('CSP5'!K228*60*1000000)/($A164*360)</f>
        <v>0</v>
      </c>
      <c r="L164" s="4">
        <f>('CSP5'!L228*60*1000000)/($A164*360)</f>
        <v>0</v>
      </c>
      <c r="M164" s="4">
        <f>('CSP5'!M228*60*1000000)/($A164*360)</f>
        <v>0</v>
      </c>
      <c r="N164" s="4">
        <f>('CSP5'!N228*60*1000000)/($A164*360)</f>
        <v>0</v>
      </c>
      <c r="O164" s="4">
        <f>('CSP5'!O228*60*1000000)/($A164*360)</f>
        <v>0</v>
      </c>
      <c r="P164" s="4">
        <f>('CSP5'!P228*60*1000000)/($A164*360)</f>
        <v>0</v>
      </c>
      <c r="Q164" s="4">
        <f>('CSP5'!Q228*60*1000000)/($A164*360)</f>
        <v>0</v>
      </c>
      <c r="R164" s="4">
        <f>('CSP5'!R228*60*1000000)/($A164*360)</f>
        <v>0</v>
      </c>
      <c r="S164" s="12">
        <f t="shared" si="66"/>
        <v>0</v>
      </c>
      <c r="U164" s="3">
        <f>'CSP5'!$A$178</f>
        <v>1800</v>
      </c>
      <c r="V164" s="12">
        <f t="shared" si="67"/>
        <v>6.48</v>
      </c>
      <c r="W164" s="4">
        <f>($A114*360*'Internal Flash'!$B$392)/(60*1000000)</f>
        <v>6.48</v>
      </c>
      <c r="X164" s="4">
        <f>($A114*360*'Internal Flash'!$B$392)/(60*1000000)</f>
        <v>6.48</v>
      </c>
      <c r="Y164" s="4">
        <f>($A114*360*'Internal Flash'!$B$392)/(60*1000000)</f>
        <v>6.48</v>
      </c>
      <c r="Z164" s="4">
        <f>($A114*360*'Internal Flash'!$B$392)/(60*1000000)</f>
        <v>6.48</v>
      </c>
      <c r="AA164" s="4">
        <f>($A114*360*'Internal Flash'!$B$392)/(60*1000000)</f>
        <v>6.48</v>
      </c>
      <c r="AB164" s="4">
        <f>($A114*360*'Internal Flash'!$B$392)/(60*1000000)</f>
        <v>6.48</v>
      </c>
      <c r="AC164" s="4">
        <f>($A114*360*'Internal Flash'!$B$392)/(60*1000000)</f>
        <v>6.48</v>
      </c>
      <c r="AD164" s="4">
        <f>($A114*360*'Internal Flash'!$B$392)/(60*1000000)</f>
        <v>6.48</v>
      </c>
      <c r="AE164" s="4">
        <f>($A114*360*'Internal Flash'!$B$392)/(60*1000000)</f>
        <v>6.48</v>
      </c>
      <c r="AF164" s="4">
        <f>($A114*360*'Internal Flash'!$B$392)/(60*1000000)</f>
        <v>6.48</v>
      </c>
      <c r="AG164" s="4">
        <f>($A114*360*'Internal Flash'!$B$392)/(60*1000000)</f>
        <v>6.48</v>
      </c>
      <c r="AH164" s="4">
        <f>($A114*360*'Internal Flash'!$B$392)/(60*1000000)</f>
        <v>6.48</v>
      </c>
      <c r="AI164" s="4">
        <f>($A114*360*'Internal Flash'!$B$392)/(60*1000000)</f>
        <v>6.48</v>
      </c>
      <c r="AJ164" s="4">
        <f>($A114*360*'Internal Flash'!$B$392)/(60*1000000)</f>
        <v>6.48</v>
      </c>
      <c r="AK164" s="4">
        <f>($A114*360*'Internal Flash'!$B$392)/(60*1000000)</f>
        <v>6.48</v>
      </c>
      <c r="AL164" s="4">
        <f>($A114*360*'Internal Flash'!$B$392)/(60*1000000)</f>
        <v>6.48</v>
      </c>
      <c r="AM164" s="12">
        <f t="shared" si="68"/>
        <v>6.48</v>
      </c>
    </row>
    <row r="165" spans="1:39" x14ac:dyDescent="0.3">
      <c r="A165" s="3">
        <f>'CSP5'!$A$179</f>
        <v>2000</v>
      </c>
      <c r="B165" s="12">
        <f t="shared" si="65"/>
        <v>1289.0625</v>
      </c>
      <c r="C165" s="4">
        <f>('CSP5'!C229*60*1000000)/($A165*360)</f>
        <v>1289.0625</v>
      </c>
      <c r="D165" s="4">
        <f>('CSP5'!D229*60*1000000)/($A165*360)</f>
        <v>1289.0625</v>
      </c>
      <c r="E165" s="4">
        <f>('CSP5'!E229*60*1000000)/($A165*360)</f>
        <v>1289.0625</v>
      </c>
      <c r="F165" s="4">
        <f>('CSP5'!F229*60*1000000)/($A165*360)</f>
        <v>1289.0625</v>
      </c>
      <c r="G165" s="4">
        <f>('CSP5'!G229*60*1000000)/($A165*360)</f>
        <v>1289.0625</v>
      </c>
      <c r="H165" s="4">
        <f>('CSP5'!H229*60*1000000)/($A165*360)</f>
        <v>1289.0625</v>
      </c>
      <c r="I165" s="4">
        <f>('CSP5'!I229*60*1000000)/($A165*360)</f>
        <v>1289.0625</v>
      </c>
      <c r="J165" s="4">
        <f>('CSP5'!J229*60*1000000)/($A165*360)</f>
        <v>1289.0625</v>
      </c>
      <c r="K165" s="4">
        <f>('CSP5'!K229*60*1000000)/($A165*360)</f>
        <v>0</v>
      </c>
      <c r="L165" s="4">
        <f>('CSP5'!L229*60*1000000)/($A165*360)</f>
        <v>0</v>
      </c>
      <c r="M165" s="4">
        <f>('CSP5'!M229*60*1000000)/($A165*360)</f>
        <v>0</v>
      </c>
      <c r="N165" s="4">
        <f>('CSP5'!N229*60*1000000)/($A165*360)</f>
        <v>0</v>
      </c>
      <c r="O165" s="4">
        <f>('CSP5'!O229*60*1000000)/($A165*360)</f>
        <v>0</v>
      </c>
      <c r="P165" s="4">
        <f>('CSP5'!P229*60*1000000)/($A165*360)</f>
        <v>0</v>
      </c>
      <c r="Q165" s="4">
        <f>('CSP5'!Q229*60*1000000)/($A165*360)</f>
        <v>0</v>
      </c>
      <c r="R165" s="4">
        <f>('CSP5'!R229*60*1000000)/($A165*360)</f>
        <v>0</v>
      </c>
      <c r="S165" s="12">
        <f t="shared" si="66"/>
        <v>0</v>
      </c>
      <c r="U165" s="3">
        <f>'CSP5'!$A$179</f>
        <v>2000</v>
      </c>
      <c r="V165" s="12">
        <f t="shared" si="67"/>
        <v>7.2</v>
      </c>
      <c r="W165" s="4">
        <f>($A115*360*'Internal Flash'!$B$392)/(60*1000000)</f>
        <v>7.2</v>
      </c>
      <c r="X165" s="4">
        <f>($A115*360*'Internal Flash'!$B$392)/(60*1000000)</f>
        <v>7.2</v>
      </c>
      <c r="Y165" s="4">
        <f>($A115*360*'Internal Flash'!$B$392)/(60*1000000)</f>
        <v>7.2</v>
      </c>
      <c r="Z165" s="4">
        <f>($A115*360*'Internal Flash'!$B$392)/(60*1000000)</f>
        <v>7.2</v>
      </c>
      <c r="AA165" s="4">
        <f>($A115*360*'Internal Flash'!$B$392)/(60*1000000)</f>
        <v>7.2</v>
      </c>
      <c r="AB165" s="4">
        <f>($A115*360*'Internal Flash'!$B$392)/(60*1000000)</f>
        <v>7.2</v>
      </c>
      <c r="AC165" s="4">
        <f>($A115*360*'Internal Flash'!$B$392)/(60*1000000)</f>
        <v>7.2</v>
      </c>
      <c r="AD165" s="4">
        <f>($A115*360*'Internal Flash'!$B$392)/(60*1000000)</f>
        <v>7.2</v>
      </c>
      <c r="AE165" s="4">
        <f>($A115*360*'Internal Flash'!$B$392)/(60*1000000)</f>
        <v>7.2</v>
      </c>
      <c r="AF165" s="4">
        <f>($A115*360*'Internal Flash'!$B$392)/(60*1000000)</f>
        <v>7.2</v>
      </c>
      <c r="AG165" s="4">
        <f>($A115*360*'Internal Flash'!$B$392)/(60*1000000)</f>
        <v>7.2</v>
      </c>
      <c r="AH165" s="4">
        <f>($A115*360*'Internal Flash'!$B$392)/(60*1000000)</f>
        <v>7.2</v>
      </c>
      <c r="AI165" s="4">
        <f>($A115*360*'Internal Flash'!$B$392)/(60*1000000)</f>
        <v>7.2</v>
      </c>
      <c r="AJ165" s="4">
        <f>($A115*360*'Internal Flash'!$B$392)/(60*1000000)</f>
        <v>7.2</v>
      </c>
      <c r="AK165" s="4">
        <f>($A115*360*'Internal Flash'!$B$392)/(60*1000000)</f>
        <v>7.2</v>
      </c>
      <c r="AL165" s="4">
        <f>($A115*360*'Internal Flash'!$B$392)/(60*1000000)</f>
        <v>7.2</v>
      </c>
      <c r="AM165" s="12">
        <f t="shared" si="68"/>
        <v>7.2</v>
      </c>
    </row>
    <row r="166" spans="1:39" x14ac:dyDescent="0.3">
      <c r="A166" s="3">
        <f>'CSP5'!$A$180</f>
        <v>2200</v>
      </c>
      <c r="B166" s="12">
        <f t="shared" si="65"/>
        <v>1171.875</v>
      </c>
      <c r="C166" s="4">
        <f>('CSP5'!C230*60*1000000)/($A166*360)</f>
        <v>1171.875</v>
      </c>
      <c r="D166" s="4">
        <f>('CSP5'!D230*60*1000000)/($A166*360)</f>
        <v>1171.875</v>
      </c>
      <c r="E166" s="4">
        <f>('CSP5'!E230*60*1000000)/($A166*360)</f>
        <v>1171.875</v>
      </c>
      <c r="F166" s="4">
        <f>('CSP5'!F230*60*1000000)/($A166*360)</f>
        <v>1171.875</v>
      </c>
      <c r="G166" s="4">
        <f>('CSP5'!G230*60*1000000)/($A166*360)</f>
        <v>1171.875</v>
      </c>
      <c r="H166" s="4">
        <f>('CSP5'!H230*60*1000000)/($A166*360)</f>
        <v>1171.875</v>
      </c>
      <c r="I166" s="4">
        <f>('CSP5'!I230*60*1000000)/($A166*360)</f>
        <v>1171.875</v>
      </c>
      <c r="J166" s="4">
        <f>('CSP5'!J230*60*1000000)/($A166*360)</f>
        <v>0</v>
      </c>
      <c r="K166" s="4">
        <f>('CSP5'!K230*60*1000000)/($A166*360)</f>
        <v>0</v>
      </c>
      <c r="L166" s="4">
        <f>('CSP5'!L230*60*1000000)/($A166*360)</f>
        <v>0</v>
      </c>
      <c r="M166" s="4">
        <f>('CSP5'!M230*60*1000000)/($A166*360)</f>
        <v>0</v>
      </c>
      <c r="N166" s="4">
        <f>('CSP5'!N230*60*1000000)/($A166*360)</f>
        <v>0</v>
      </c>
      <c r="O166" s="4">
        <f>('CSP5'!O230*60*1000000)/($A166*360)</f>
        <v>0</v>
      </c>
      <c r="P166" s="4">
        <f>('CSP5'!P230*60*1000000)/($A166*360)</f>
        <v>0</v>
      </c>
      <c r="Q166" s="4">
        <f>('CSP5'!Q230*60*1000000)/($A166*360)</f>
        <v>0</v>
      </c>
      <c r="R166" s="4">
        <f>('CSP5'!R230*60*1000000)/($A166*360)</f>
        <v>0</v>
      </c>
      <c r="S166" s="12">
        <f t="shared" si="66"/>
        <v>0</v>
      </c>
      <c r="U166" s="3">
        <f>'CSP5'!$A$180</f>
        <v>2200</v>
      </c>
      <c r="V166" s="12">
        <f t="shared" si="67"/>
        <v>7.92</v>
      </c>
      <c r="W166" s="4">
        <f>($A116*360*'Internal Flash'!$B$392)/(60*1000000)</f>
        <v>7.92</v>
      </c>
      <c r="X166" s="4">
        <f>($A116*360*'Internal Flash'!$B$392)/(60*1000000)</f>
        <v>7.92</v>
      </c>
      <c r="Y166" s="4">
        <f>($A116*360*'Internal Flash'!$B$392)/(60*1000000)</f>
        <v>7.92</v>
      </c>
      <c r="Z166" s="4">
        <f>($A116*360*'Internal Flash'!$B$392)/(60*1000000)</f>
        <v>7.92</v>
      </c>
      <c r="AA166" s="4">
        <f>($A116*360*'Internal Flash'!$B$392)/(60*1000000)</f>
        <v>7.92</v>
      </c>
      <c r="AB166" s="4">
        <f>($A116*360*'Internal Flash'!$B$392)/(60*1000000)</f>
        <v>7.92</v>
      </c>
      <c r="AC166" s="4">
        <f>($A116*360*'Internal Flash'!$B$392)/(60*1000000)</f>
        <v>7.92</v>
      </c>
      <c r="AD166" s="4">
        <f>($A116*360*'Internal Flash'!$B$392)/(60*1000000)</f>
        <v>7.92</v>
      </c>
      <c r="AE166" s="4">
        <f>($A116*360*'Internal Flash'!$B$392)/(60*1000000)</f>
        <v>7.92</v>
      </c>
      <c r="AF166" s="4">
        <f>($A116*360*'Internal Flash'!$B$392)/(60*1000000)</f>
        <v>7.92</v>
      </c>
      <c r="AG166" s="4">
        <f>($A116*360*'Internal Flash'!$B$392)/(60*1000000)</f>
        <v>7.92</v>
      </c>
      <c r="AH166" s="4">
        <f>($A116*360*'Internal Flash'!$B$392)/(60*1000000)</f>
        <v>7.92</v>
      </c>
      <c r="AI166" s="4">
        <f>($A116*360*'Internal Flash'!$B$392)/(60*1000000)</f>
        <v>7.92</v>
      </c>
      <c r="AJ166" s="4">
        <f>($A116*360*'Internal Flash'!$B$392)/(60*1000000)</f>
        <v>7.92</v>
      </c>
      <c r="AK166" s="4">
        <f>($A116*360*'Internal Flash'!$B$392)/(60*1000000)</f>
        <v>7.92</v>
      </c>
      <c r="AL166" s="4">
        <f>($A116*360*'Internal Flash'!$B$392)/(60*1000000)</f>
        <v>7.92</v>
      </c>
      <c r="AM166" s="12">
        <f t="shared" si="68"/>
        <v>7.92</v>
      </c>
    </row>
    <row r="167" spans="1:39" x14ac:dyDescent="0.3">
      <c r="A167" s="3">
        <f>'CSP5'!$A$181</f>
        <v>2400</v>
      </c>
      <c r="B167" s="12">
        <f t="shared" si="65"/>
        <v>1074.21875</v>
      </c>
      <c r="C167" s="4">
        <f>('CSP5'!C231*60*1000000)/($A167*360)</f>
        <v>1074.21875</v>
      </c>
      <c r="D167" s="4">
        <f>('CSP5'!D231*60*1000000)/($A167*360)</f>
        <v>1074.21875</v>
      </c>
      <c r="E167" s="4">
        <f>('CSP5'!E231*60*1000000)/($A167*360)</f>
        <v>1074.21875</v>
      </c>
      <c r="F167" s="4">
        <f>('CSP5'!F231*60*1000000)/($A167*360)</f>
        <v>1074.21875</v>
      </c>
      <c r="G167" s="4">
        <f>('CSP5'!G231*60*1000000)/($A167*360)</f>
        <v>1074.21875</v>
      </c>
      <c r="H167" s="4">
        <f>('CSP5'!H231*60*1000000)/($A167*360)</f>
        <v>1074.21875</v>
      </c>
      <c r="I167" s="4">
        <f>('CSP5'!I231*60*1000000)/($A167*360)</f>
        <v>1074.21875</v>
      </c>
      <c r="J167" s="4">
        <f>('CSP5'!J231*60*1000000)/($A167*360)</f>
        <v>553.38541666666663</v>
      </c>
      <c r="K167" s="4">
        <f>('CSP5'!K231*60*1000000)/($A167*360)</f>
        <v>553.38541666666663</v>
      </c>
      <c r="L167" s="4">
        <f>('CSP5'!L231*60*1000000)/($A167*360)</f>
        <v>553.38541666666663</v>
      </c>
      <c r="M167" s="4">
        <f>('CSP5'!M231*60*1000000)/($A167*360)</f>
        <v>553.38541666666663</v>
      </c>
      <c r="N167" s="4">
        <f>('CSP5'!N231*60*1000000)/($A167*360)</f>
        <v>553.38541666666663</v>
      </c>
      <c r="O167" s="4">
        <f>('CSP5'!O231*60*1000000)/($A167*360)</f>
        <v>488.28125</v>
      </c>
      <c r="P167" s="4">
        <f>('CSP5'!P231*60*1000000)/($A167*360)</f>
        <v>553.38541666666663</v>
      </c>
      <c r="Q167" s="4">
        <f>('CSP5'!Q231*60*1000000)/($A167*360)</f>
        <v>626.6276388888889</v>
      </c>
      <c r="R167" s="4">
        <f>('CSP5'!R231*60*1000000)/($A167*360)</f>
        <v>626.6276388888889</v>
      </c>
      <c r="S167" s="12">
        <f t="shared" si="66"/>
        <v>626.6276388888889</v>
      </c>
      <c r="U167" s="3">
        <f>'CSP5'!$A$181</f>
        <v>2400</v>
      </c>
      <c r="V167" s="12">
        <f t="shared" si="67"/>
        <v>8.64</v>
      </c>
      <c r="W167" s="4">
        <f>($A117*360*'Internal Flash'!$B$392)/(60*1000000)</f>
        <v>8.64</v>
      </c>
      <c r="X167" s="4">
        <f>($A117*360*'Internal Flash'!$B$392)/(60*1000000)</f>
        <v>8.64</v>
      </c>
      <c r="Y167" s="4">
        <f>($A117*360*'Internal Flash'!$B$392)/(60*1000000)</f>
        <v>8.64</v>
      </c>
      <c r="Z167" s="4">
        <f>($A117*360*'Internal Flash'!$B$392)/(60*1000000)</f>
        <v>8.64</v>
      </c>
      <c r="AA167" s="4">
        <f>($A117*360*'Internal Flash'!$B$392)/(60*1000000)</f>
        <v>8.64</v>
      </c>
      <c r="AB167" s="4">
        <f>($A117*360*'Internal Flash'!$B$392)/(60*1000000)</f>
        <v>8.64</v>
      </c>
      <c r="AC167" s="4">
        <f>($A117*360*'Internal Flash'!$B$392)/(60*1000000)</f>
        <v>8.64</v>
      </c>
      <c r="AD167" s="4">
        <f>($A117*360*'Internal Flash'!$B$392)/(60*1000000)</f>
        <v>8.64</v>
      </c>
      <c r="AE167" s="4">
        <f>($A117*360*'Internal Flash'!$B$392)/(60*1000000)</f>
        <v>8.64</v>
      </c>
      <c r="AF167" s="4">
        <f>($A117*360*'Internal Flash'!$B$392)/(60*1000000)</f>
        <v>8.64</v>
      </c>
      <c r="AG167" s="4">
        <f>($A117*360*'Internal Flash'!$B$392)/(60*1000000)</f>
        <v>8.64</v>
      </c>
      <c r="AH167" s="4">
        <f>($A117*360*'Internal Flash'!$B$392)/(60*1000000)</f>
        <v>8.64</v>
      </c>
      <c r="AI167" s="4">
        <f>($A117*360*'Internal Flash'!$B$392)/(60*1000000)</f>
        <v>8.64</v>
      </c>
      <c r="AJ167" s="4">
        <f>($A117*360*'Internal Flash'!$B$392)/(60*1000000)</f>
        <v>8.64</v>
      </c>
      <c r="AK167" s="4">
        <f>($A117*360*'Internal Flash'!$B$392)/(60*1000000)</f>
        <v>8.64</v>
      </c>
      <c r="AL167" s="4">
        <f>($A117*360*'Internal Flash'!$B$392)/(60*1000000)</f>
        <v>8.64</v>
      </c>
      <c r="AM167" s="12">
        <f t="shared" si="68"/>
        <v>8.64</v>
      </c>
    </row>
    <row r="168" spans="1:39" x14ac:dyDescent="0.3">
      <c r="A168" s="3">
        <f>'CSP5'!$A$182</f>
        <v>2600</v>
      </c>
      <c r="B168" s="12">
        <f t="shared" si="65"/>
        <v>991.58653846153845</v>
      </c>
      <c r="C168" s="4">
        <f>('CSP5'!C232*60*1000000)/($A168*360)</f>
        <v>991.58653846153845</v>
      </c>
      <c r="D168" s="4">
        <f>('CSP5'!D232*60*1000000)/($A168*360)</f>
        <v>991.58653846153845</v>
      </c>
      <c r="E168" s="4">
        <f>('CSP5'!E232*60*1000000)/($A168*360)</f>
        <v>991.58653846153845</v>
      </c>
      <c r="F168" s="4">
        <f>('CSP5'!F232*60*1000000)/($A168*360)</f>
        <v>991.58653846153845</v>
      </c>
      <c r="G168" s="4">
        <f>('CSP5'!G232*60*1000000)/($A168*360)</f>
        <v>991.58653846153845</v>
      </c>
      <c r="H168" s="4">
        <f>('CSP5'!H232*60*1000000)/($A168*360)</f>
        <v>991.58653846153845</v>
      </c>
      <c r="I168" s="4">
        <f>('CSP5'!I232*60*1000000)/($A168*360)</f>
        <v>991.58653846153845</v>
      </c>
      <c r="J168" s="4">
        <f>('CSP5'!J232*60*1000000)/($A168*360)</f>
        <v>510.81730769230768</v>
      </c>
      <c r="K168" s="4">
        <f>('CSP5'!K232*60*1000000)/($A168*360)</f>
        <v>803.78608974358974</v>
      </c>
      <c r="L168" s="4">
        <f>('CSP5'!L232*60*1000000)/($A168*360)</f>
        <v>803.78608974358974</v>
      </c>
      <c r="M168" s="4">
        <f>('CSP5'!M232*60*1000000)/($A168*360)</f>
        <v>803.78608974358974</v>
      </c>
      <c r="N168" s="4">
        <f>('CSP5'!N232*60*1000000)/($A168*360)</f>
        <v>803.78608974358974</v>
      </c>
      <c r="O168" s="4">
        <f>('CSP5'!O232*60*1000000)/($A168*360)</f>
        <v>803.78608974358974</v>
      </c>
      <c r="P168" s="4">
        <f>('CSP5'!P232*60*1000000)/($A168*360)</f>
        <v>803.78608974358974</v>
      </c>
      <c r="Q168" s="4">
        <f>('CSP5'!Q232*60*1000000)/($A168*360)</f>
        <v>803.78608974358974</v>
      </c>
      <c r="R168" s="4">
        <f>('CSP5'!R232*60*1000000)/($A168*360)</f>
        <v>803.78608974358974</v>
      </c>
      <c r="S168" s="12">
        <f t="shared" si="66"/>
        <v>803.78608974358974</v>
      </c>
      <c r="U168" s="3">
        <f>'CSP5'!$A$182</f>
        <v>2600</v>
      </c>
      <c r="V168" s="12">
        <f t="shared" si="67"/>
        <v>9.36</v>
      </c>
      <c r="W168" s="4">
        <f>($A118*360*'Internal Flash'!$B$392)/(60*1000000)</f>
        <v>9.36</v>
      </c>
      <c r="X168" s="4">
        <f>($A118*360*'Internal Flash'!$B$392)/(60*1000000)</f>
        <v>9.36</v>
      </c>
      <c r="Y168" s="4">
        <f>($A118*360*'Internal Flash'!$B$392)/(60*1000000)</f>
        <v>9.36</v>
      </c>
      <c r="Z168" s="4">
        <f>($A118*360*'Internal Flash'!$B$392)/(60*1000000)</f>
        <v>9.36</v>
      </c>
      <c r="AA168" s="4">
        <f>($A118*360*'Internal Flash'!$B$392)/(60*1000000)</f>
        <v>9.36</v>
      </c>
      <c r="AB168" s="4">
        <f>($A118*360*'Internal Flash'!$B$392)/(60*1000000)</f>
        <v>9.36</v>
      </c>
      <c r="AC168" s="4">
        <f>($A118*360*'Internal Flash'!$B$392)/(60*1000000)</f>
        <v>9.36</v>
      </c>
      <c r="AD168" s="4">
        <f>($A118*360*'Internal Flash'!$B$392)/(60*1000000)</f>
        <v>9.36</v>
      </c>
      <c r="AE168" s="4">
        <f>($A118*360*'Internal Flash'!$B$392)/(60*1000000)</f>
        <v>9.36</v>
      </c>
      <c r="AF168" s="4">
        <f>($A118*360*'Internal Flash'!$B$392)/(60*1000000)</f>
        <v>9.36</v>
      </c>
      <c r="AG168" s="4">
        <f>($A118*360*'Internal Flash'!$B$392)/(60*1000000)</f>
        <v>9.36</v>
      </c>
      <c r="AH168" s="4">
        <f>($A118*360*'Internal Flash'!$B$392)/(60*1000000)</f>
        <v>9.36</v>
      </c>
      <c r="AI168" s="4">
        <f>($A118*360*'Internal Flash'!$B$392)/(60*1000000)</f>
        <v>9.36</v>
      </c>
      <c r="AJ168" s="4">
        <f>($A118*360*'Internal Flash'!$B$392)/(60*1000000)</f>
        <v>9.36</v>
      </c>
      <c r="AK168" s="4">
        <f>($A118*360*'Internal Flash'!$B$392)/(60*1000000)</f>
        <v>9.36</v>
      </c>
      <c r="AL168" s="4">
        <f>($A118*360*'Internal Flash'!$B$392)/(60*1000000)</f>
        <v>9.36</v>
      </c>
      <c r="AM168" s="12">
        <f t="shared" si="68"/>
        <v>9.36</v>
      </c>
    </row>
    <row r="169" spans="1:39" x14ac:dyDescent="0.3">
      <c r="A169" s="3">
        <f>'CSP5'!$A$183</f>
        <v>2800</v>
      </c>
      <c r="B169" s="12">
        <f t="shared" si="65"/>
        <v>0</v>
      </c>
      <c r="C169" s="4">
        <f>('CSP5'!C233*60*1000000)/($A169*360)</f>
        <v>0</v>
      </c>
      <c r="D169" s="4">
        <f>('CSP5'!D233*60*1000000)/($A169*360)</f>
        <v>118.58261904761906</v>
      </c>
      <c r="E169" s="4">
        <f>('CSP5'!E233*60*1000000)/($A169*360)</f>
        <v>237.16517857142858</v>
      </c>
      <c r="F169" s="4">
        <f>('CSP5'!F233*60*1000000)/($A169*360)</f>
        <v>355.74779761904762</v>
      </c>
      <c r="G169" s="4">
        <f>('CSP5'!G233*60*1000000)/($A169*360)</f>
        <v>474.33035714285717</v>
      </c>
      <c r="H169" s="4">
        <f>('CSP5'!H233*60*1000000)/($A169*360)</f>
        <v>474.33035714285717</v>
      </c>
      <c r="I169" s="4">
        <f>('CSP5'!I233*60*1000000)/($A169*360)</f>
        <v>474.33035714285717</v>
      </c>
      <c r="J169" s="4">
        <f>('CSP5'!J233*60*1000000)/($A169*360)</f>
        <v>474.33035714285717</v>
      </c>
      <c r="K169" s="4">
        <f>('CSP5'!K233*60*1000000)/($A169*360)</f>
        <v>802.176369047619</v>
      </c>
      <c r="L169" s="4">
        <f>('CSP5'!L233*60*1000000)/($A169*360)</f>
        <v>802.176369047619</v>
      </c>
      <c r="M169" s="4">
        <f>('CSP5'!M233*60*1000000)/($A169*360)</f>
        <v>802.176369047619</v>
      </c>
      <c r="N169" s="4">
        <f>('CSP5'!N233*60*1000000)/($A169*360)</f>
        <v>802.176369047619</v>
      </c>
      <c r="O169" s="4">
        <f>('CSP5'!O233*60*1000000)/($A169*360)</f>
        <v>802.176369047619</v>
      </c>
      <c r="P169" s="4">
        <f>('CSP5'!P233*60*1000000)/($A169*360)</f>
        <v>802.176369047619</v>
      </c>
      <c r="Q169" s="4">
        <f>('CSP5'!Q233*60*1000000)/($A169*360)</f>
        <v>809.15178571428567</v>
      </c>
      <c r="R169" s="4">
        <f>('CSP5'!R233*60*1000000)/($A169*360)</f>
        <v>837.05357142857144</v>
      </c>
      <c r="S169" s="12">
        <f t="shared" si="66"/>
        <v>837.05357142857144</v>
      </c>
      <c r="U169" s="3">
        <f>'CSP5'!$A$183</f>
        <v>2800</v>
      </c>
      <c r="V169" s="12">
        <f t="shared" si="67"/>
        <v>10.08</v>
      </c>
      <c r="W169" s="4">
        <f>($A119*360*'Internal Flash'!$B$392)/(60*1000000)</f>
        <v>10.08</v>
      </c>
      <c r="X169" s="4">
        <f>($A119*360*'Internal Flash'!$B$392)/(60*1000000)</f>
        <v>10.08</v>
      </c>
      <c r="Y169" s="4">
        <f>($A119*360*'Internal Flash'!$B$392)/(60*1000000)</f>
        <v>10.08</v>
      </c>
      <c r="Z169" s="4">
        <f>($A119*360*'Internal Flash'!$B$392)/(60*1000000)</f>
        <v>10.08</v>
      </c>
      <c r="AA169" s="4">
        <f>($A119*360*'Internal Flash'!$B$392)/(60*1000000)</f>
        <v>10.08</v>
      </c>
      <c r="AB169" s="4">
        <f>($A119*360*'Internal Flash'!$B$392)/(60*1000000)</f>
        <v>10.08</v>
      </c>
      <c r="AC169" s="4">
        <f>($A119*360*'Internal Flash'!$B$392)/(60*1000000)</f>
        <v>10.08</v>
      </c>
      <c r="AD169" s="4">
        <f>($A119*360*'Internal Flash'!$B$392)/(60*1000000)</f>
        <v>10.08</v>
      </c>
      <c r="AE169" s="4">
        <f>($A119*360*'Internal Flash'!$B$392)/(60*1000000)</f>
        <v>10.08</v>
      </c>
      <c r="AF169" s="4">
        <f>($A119*360*'Internal Flash'!$B$392)/(60*1000000)</f>
        <v>10.08</v>
      </c>
      <c r="AG169" s="4">
        <f>($A119*360*'Internal Flash'!$B$392)/(60*1000000)</f>
        <v>10.08</v>
      </c>
      <c r="AH169" s="4">
        <f>($A119*360*'Internal Flash'!$B$392)/(60*1000000)</f>
        <v>10.08</v>
      </c>
      <c r="AI169" s="4">
        <f>($A119*360*'Internal Flash'!$B$392)/(60*1000000)</f>
        <v>10.08</v>
      </c>
      <c r="AJ169" s="4">
        <f>($A119*360*'Internal Flash'!$B$392)/(60*1000000)</f>
        <v>10.08</v>
      </c>
      <c r="AK169" s="4">
        <f>($A119*360*'Internal Flash'!$B$392)/(60*1000000)</f>
        <v>10.08</v>
      </c>
      <c r="AL169" s="4">
        <f>($A119*360*'Internal Flash'!$B$392)/(60*1000000)</f>
        <v>10.08</v>
      </c>
      <c r="AM169" s="12">
        <f t="shared" si="68"/>
        <v>10.08</v>
      </c>
    </row>
    <row r="170" spans="1:39" x14ac:dyDescent="0.3">
      <c r="A170" s="3">
        <f>'CSP5'!$A$184</f>
        <v>2900</v>
      </c>
      <c r="B170" s="12">
        <f t="shared" si="65"/>
        <v>0</v>
      </c>
      <c r="C170" s="4">
        <f>('CSP5'!C234*60*1000000)/($A170*360)</f>
        <v>0</v>
      </c>
      <c r="D170" s="4">
        <f>('CSP5'!D234*60*1000000)/($A170*360)</f>
        <v>114.49356321839082</v>
      </c>
      <c r="E170" s="4">
        <f>('CSP5'!E234*60*1000000)/($A170*360)</f>
        <v>228.98706896551724</v>
      </c>
      <c r="F170" s="4">
        <f>('CSP5'!F234*60*1000000)/($A170*360)</f>
        <v>343.48063218390803</v>
      </c>
      <c r="G170" s="4">
        <f>('CSP5'!G234*60*1000000)/($A170*360)</f>
        <v>457.97413793103448</v>
      </c>
      <c r="H170" s="4">
        <f>('CSP5'!H234*60*1000000)/($A170*360)</f>
        <v>457.97413793103448</v>
      </c>
      <c r="I170" s="4">
        <f>('CSP5'!I234*60*1000000)/($A170*360)</f>
        <v>457.97413793103448</v>
      </c>
      <c r="J170" s="4">
        <f>('CSP5'!J234*60*1000000)/($A170*360)</f>
        <v>457.97413793103448</v>
      </c>
      <c r="K170" s="4">
        <f>('CSP5'!K234*60*1000000)/($A170*360)</f>
        <v>801.45477011494256</v>
      </c>
      <c r="L170" s="4">
        <f>('CSP5'!L234*60*1000000)/($A170*360)</f>
        <v>801.45477011494256</v>
      </c>
      <c r="M170" s="4">
        <f>('CSP5'!M234*60*1000000)/($A170*360)</f>
        <v>801.45477011494256</v>
      </c>
      <c r="N170" s="4">
        <f>('CSP5'!N234*60*1000000)/($A170*360)</f>
        <v>801.45477011494256</v>
      </c>
      <c r="O170" s="4">
        <f>('CSP5'!O234*60*1000000)/($A170*360)</f>
        <v>801.45477011494256</v>
      </c>
      <c r="P170" s="4">
        <f>('CSP5'!P234*60*1000000)/($A170*360)</f>
        <v>808.18965517241384</v>
      </c>
      <c r="Q170" s="4">
        <f>('CSP5'!Q234*60*1000000)/($A170*360)</f>
        <v>828.39442528735628</v>
      </c>
      <c r="R170" s="4">
        <f>('CSP5'!R234*60*1000000)/($A170*360)</f>
        <v>855.33408045977012</v>
      </c>
      <c r="S170" s="12">
        <f t="shared" si="66"/>
        <v>855.33408045977012</v>
      </c>
      <c r="U170" s="3">
        <f>'CSP5'!$A$184</f>
        <v>2900</v>
      </c>
      <c r="V170" s="12">
        <f t="shared" si="67"/>
        <v>10.44</v>
      </c>
      <c r="W170" s="4">
        <f>($A120*360*'Internal Flash'!$B$392)/(60*1000000)</f>
        <v>10.44</v>
      </c>
      <c r="X170" s="4">
        <f>($A120*360*'Internal Flash'!$B$392)/(60*1000000)</f>
        <v>10.44</v>
      </c>
      <c r="Y170" s="4">
        <f>($A120*360*'Internal Flash'!$B$392)/(60*1000000)</f>
        <v>10.44</v>
      </c>
      <c r="Z170" s="4">
        <f>($A120*360*'Internal Flash'!$B$392)/(60*1000000)</f>
        <v>10.44</v>
      </c>
      <c r="AA170" s="4">
        <f>($A120*360*'Internal Flash'!$B$392)/(60*1000000)</f>
        <v>10.44</v>
      </c>
      <c r="AB170" s="4">
        <f>($A120*360*'Internal Flash'!$B$392)/(60*1000000)</f>
        <v>10.44</v>
      </c>
      <c r="AC170" s="4">
        <f>($A120*360*'Internal Flash'!$B$392)/(60*1000000)</f>
        <v>10.44</v>
      </c>
      <c r="AD170" s="4">
        <f>($A120*360*'Internal Flash'!$B$392)/(60*1000000)</f>
        <v>10.44</v>
      </c>
      <c r="AE170" s="4">
        <f>($A120*360*'Internal Flash'!$B$392)/(60*1000000)</f>
        <v>10.44</v>
      </c>
      <c r="AF170" s="4">
        <f>($A120*360*'Internal Flash'!$B$392)/(60*1000000)</f>
        <v>10.44</v>
      </c>
      <c r="AG170" s="4">
        <f>($A120*360*'Internal Flash'!$B$392)/(60*1000000)</f>
        <v>10.44</v>
      </c>
      <c r="AH170" s="4">
        <f>($A120*360*'Internal Flash'!$B$392)/(60*1000000)</f>
        <v>10.44</v>
      </c>
      <c r="AI170" s="4">
        <f>($A120*360*'Internal Flash'!$B$392)/(60*1000000)</f>
        <v>10.44</v>
      </c>
      <c r="AJ170" s="4">
        <f>($A120*360*'Internal Flash'!$B$392)/(60*1000000)</f>
        <v>10.44</v>
      </c>
      <c r="AK170" s="4">
        <f>($A120*360*'Internal Flash'!$B$392)/(60*1000000)</f>
        <v>10.44</v>
      </c>
      <c r="AL170" s="4">
        <f>($A120*360*'Internal Flash'!$B$392)/(60*1000000)</f>
        <v>10.44</v>
      </c>
      <c r="AM170" s="12">
        <f t="shared" si="68"/>
        <v>10.44</v>
      </c>
    </row>
    <row r="171" spans="1:39" x14ac:dyDescent="0.3">
      <c r="A171" s="3">
        <f>'CSP5'!$A$185</f>
        <v>3000</v>
      </c>
      <c r="B171" s="12">
        <f t="shared" si="65"/>
        <v>0</v>
      </c>
      <c r="C171" s="4">
        <f>('CSP5'!C235*60*1000000)/($A171*360)</f>
        <v>0</v>
      </c>
      <c r="D171" s="4">
        <f>('CSP5'!D235*60*1000000)/($A171*360)</f>
        <v>0</v>
      </c>
      <c r="E171" s="4">
        <f>('CSP5'!E235*60*1000000)/($A171*360)</f>
        <v>0</v>
      </c>
      <c r="F171" s="4">
        <f>('CSP5'!F235*60*1000000)/($A171*360)</f>
        <v>0</v>
      </c>
      <c r="G171" s="4">
        <f>('CSP5'!G235*60*1000000)/($A171*360)</f>
        <v>0</v>
      </c>
      <c r="H171" s="4">
        <f>('CSP5'!H235*60*1000000)/($A171*360)</f>
        <v>0</v>
      </c>
      <c r="I171" s="4">
        <f>('CSP5'!I235*60*1000000)/($A171*360)</f>
        <v>0</v>
      </c>
      <c r="J171" s="4">
        <f>('CSP5'!J235*60*1000000)/($A171*360)</f>
        <v>0</v>
      </c>
      <c r="K171" s="4">
        <f>('CSP5'!K235*60*1000000)/($A171*360)</f>
        <v>800.78127777777775</v>
      </c>
      <c r="L171" s="4">
        <f>('CSP5'!L235*60*1000000)/($A171*360)</f>
        <v>800.78127777777775</v>
      </c>
      <c r="M171" s="4">
        <f>('CSP5'!M235*60*1000000)/($A171*360)</f>
        <v>800.78127777777775</v>
      </c>
      <c r="N171" s="4">
        <f>('CSP5'!N235*60*1000000)/($A171*360)</f>
        <v>800.78127777777775</v>
      </c>
      <c r="O171" s="4">
        <f>('CSP5'!O235*60*1000000)/($A171*360)</f>
        <v>800.78127777777775</v>
      </c>
      <c r="P171" s="4">
        <f>('CSP5'!P235*60*1000000)/($A171*360)</f>
        <v>800.78127777777775</v>
      </c>
      <c r="Q171" s="4">
        <f>('CSP5'!Q235*60*1000000)/($A171*360)</f>
        <v>800.78127777777775</v>
      </c>
      <c r="R171" s="4">
        <f>('CSP5'!R235*60*1000000)/($A171*360)</f>
        <v>800.78127777777775</v>
      </c>
      <c r="S171" s="12">
        <f t="shared" si="66"/>
        <v>800.78127777777775</v>
      </c>
      <c r="U171" s="3">
        <f>'CSP5'!$A$185</f>
        <v>3000</v>
      </c>
      <c r="V171" s="12">
        <f t="shared" si="67"/>
        <v>10.8</v>
      </c>
      <c r="W171" s="4">
        <f>($A121*360*'Internal Flash'!$B$392)/(60*1000000)</f>
        <v>10.8</v>
      </c>
      <c r="X171" s="4">
        <f>($A121*360*'Internal Flash'!$B$392)/(60*1000000)</f>
        <v>10.8</v>
      </c>
      <c r="Y171" s="4">
        <f>($A121*360*'Internal Flash'!$B$392)/(60*1000000)</f>
        <v>10.8</v>
      </c>
      <c r="Z171" s="4">
        <f>($A121*360*'Internal Flash'!$B$392)/(60*1000000)</f>
        <v>10.8</v>
      </c>
      <c r="AA171" s="4">
        <f>($A121*360*'Internal Flash'!$B$392)/(60*1000000)</f>
        <v>10.8</v>
      </c>
      <c r="AB171" s="4">
        <f>($A121*360*'Internal Flash'!$B$392)/(60*1000000)</f>
        <v>10.8</v>
      </c>
      <c r="AC171" s="4">
        <f>($A121*360*'Internal Flash'!$B$392)/(60*1000000)</f>
        <v>10.8</v>
      </c>
      <c r="AD171" s="4">
        <f>($A121*360*'Internal Flash'!$B$392)/(60*1000000)</f>
        <v>10.8</v>
      </c>
      <c r="AE171" s="4">
        <f>($A121*360*'Internal Flash'!$B$392)/(60*1000000)</f>
        <v>10.8</v>
      </c>
      <c r="AF171" s="4">
        <f>($A121*360*'Internal Flash'!$B$392)/(60*1000000)</f>
        <v>10.8</v>
      </c>
      <c r="AG171" s="4">
        <f>($A121*360*'Internal Flash'!$B$392)/(60*1000000)</f>
        <v>10.8</v>
      </c>
      <c r="AH171" s="4">
        <f>($A121*360*'Internal Flash'!$B$392)/(60*1000000)</f>
        <v>10.8</v>
      </c>
      <c r="AI171" s="4">
        <f>($A121*360*'Internal Flash'!$B$392)/(60*1000000)</f>
        <v>10.8</v>
      </c>
      <c r="AJ171" s="4">
        <f>($A121*360*'Internal Flash'!$B$392)/(60*1000000)</f>
        <v>10.8</v>
      </c>
      <c r="AK171" s="4">
        <f>($A121*360*'Internal Flash'!$B$392)/(60*1000000)</f>
        <v>10.8</v>
      </c>
      <c r="AL171" s="4">
        <f>($A121*360*'Internal Flash'!$B$392)/(60*1000000)</f>
        <v>10.8</v>
      </c>
      <c r="AM171" s="12">
        <f t="shared" si="68"/>
        <v>10.8</v>
      </c>
    </row>
    <row r="172" spans="1:39" x14ac:dyDescent="0.3">
      <c r="A172" s="3">
        <f>'CSP5'!$A$186</f>
        <v>3200</v>
      </c>
      <c r="B172" s="12">
        <f t="shared" si="65"/>
        <v>0</v>
      </c>
      <c r="C172" s="4">
        <f>('CSP5'!C236*60*1000000)/($A172*360)</f>
        <v>0</v>
      </c>
      <c r="D172" s="4">
        <f>('CSP5'!D236*60*1000000)/($A172*360)</f>
        <v>0</v>
      </c>
      <c r="E172" s="4">
        <f>('CSP5'!E236*60*1000000)/($A172*360)</f>
        <v>0</v>
      </c>
      <c r="F172" s="4">
        <f>('CSP5'!F236*60*1000000)/($A172*360)</f>
        <v>0</v>
      </c>
      <c r="G172" s="4">
        <f>('CSP5'!G236*60*1000000)/($A172*360)</f>
        <v>0</v>
      </c>
      <c r="H172" s="4">
        <f>('CSP5'!H236*60*1000000)/($A172*360)</f>
        <v>0</v>
      </c>
      <c r="I172" s="4">
        <f>('CSP5'!I236*60*1000000)/($A172*360)</f>
        <v>0</v>
      </c>
      <c r="J172" s="4">
        <f>('CSP5'!J236*60*1000000)/($A172*360)</f>
        <v>0</v>
      </c>
      <c r="K172" s="4">
        <f>('CSP5'!K236*60*1000000)/($A172*360)</f>
        <v>805.6640625</v>
      </c>
      <c r="L172" s="4">
        <f>('CSP5'!L236*60*1000000)/($A172*360)</f>
        <v>805.6640625</v>
      </c>
      <c r="M172" s="4">
        <f>('CSP5'!M236*60*1000000)/($A172*360)</f>
        <v>805.6640625</v>
      </c>
      <c r="N172" s="4">
        <f>('CSP5'!N236*60*1000000)/($A172*360)</f>
        <v>805.6640625</v>
      </c>
      <c r="O172" s="4">
        <f>('CSP5'!O236*60*1000000)/($A172*360)</f>
        <v>805.6640625</v>
      </c>
      <c r="P172" s="4">
        <f>('CSP5'!P236*60*1000000)/($A172*360)</f>
        <v>805.6640625</v>
      </c>
      <c r="Q172" s="4">
        <f>('CSP5'!Q236*60*1000000)/($A172*360)</f>
        <v>805.6640625</v>
      </c>
      <c r="R172" s="4">
        <f>('CSP5'!R236*60*1000000)/($A172*360)</f>
        <v>805.6640625</v>
      </c>
      <c r="S172" s="12">
        <f t="shared" si="66"/>
        <v>805.6640625</v>
      </c>
      <c r="U172" s="3">
        <f>'CSP5'!$A$186</f>
        <v>3200</v>
      </c>
      <c r="V172" s="12">
        <f t="shared" si="67"/>
        <v>11.52</v>
      </c>
      <c r="W172" s="4">
        <f>($A122*360*'Internal Flash'!$B$392)/(60*1000000)</f>
        <v>11.52</v>
      </c>
      <c r="X172" s="4">
        <f>($A122*360*'Internal Flash'!$B$392)/(60*1000000)</f>
        <v>11.52</v>
      </c>
      <c r="Y172" s="4">
        <f>($A122*360*'Internal Flash'!$B$392)/(60*1000000)</f>
        <v>11.52</v>
      </c>
      <c r="Z172" s="4">
        <f>($A122*360*'Internal Flash'!$B$392)/(60*1000000)</f>
        <v>11.52</v>
      </c>
      <c r="AA172" s="4">
        <f>($A122*360*'Internal Flash'!$B$392)/(60*1000000)</f>
        <v>11.52</v>
      </c>
      <c r="AB172" s="4">
        <f>($A122*360*'Internal Flash'!$B$392)/(60*1000000)</f>
        <v>11.52</v>
      </c>
      <c r="AC172" s="4">
        <f>($A122*360*'Internal Flash'!$B$392)/(60*1000000)</f>
        <v>11.52</v>
      </c>
      <c r="AD172" s="4">
        <f>($A122*360*'Internal Flash'!$B$392)/(60*1000000)</f>
        <v>11.52</v>
      </c>
      <c r="AE172" s="4">
        <f>($A122*360*'Internal Flash'!$B$392)/(60*1000000)</f>
        <v>11.52</v>
      </c>
      <c r="AF172" s="4">
        <f>($A122*360*'Internal Flash'!$B$392)/(60*1000000)</f>
        <v>11.52</v>
      </c>
      <c r="AG172" s="4">
        <f>($A122*360*'Internal Flash'!$B$392)/(60*1000000)</f>
        <v>11.52</v>
      </c>
      <c r="AH172" s="4">
        <f>($A122*360*'Internal Flash'!$B$392)/(60*1000000)</f>
        <v>11.52</v>
      </c>
      <c r="AI172" s="4">
        <f>($A122*360*'Internal Flash'!$B$392)/(60*1000000)</f>
        <v>11.52</v>
      </c>
      <c r="AJ172" s="4">
        <f>($A122*360*'Internal Flash'!$B$392)/(60*1000000)</f>
        <v>11.52</v>
      </c>
      <c r="AK172" s="4">
        <f>($A122*360*'Internal Flash'!$B$392)/(60*1000000)</f>
        <v>11.52</v>
      </c>
      <c r="AL172" s="4">
        <f>($A122*360*'Internal Flash'!$B$392)/(60*1000000)</f>
        <v>11.52</v>
      </c>
      <c r="AM172" s="12">
        <f t="shared" si="68"/>
        <v>11.52</v>
      </c>
    </row>
    <row r="173" spans="1:39" x14ac:dyDescent="0.3">
      <c r="A173" s="3">
        <f>'CSP5'!$A$187</f>
        <v>3300</v>
      </c>
      <c r="B173" s="12">
        <f t="shared" si="65"/>
        <v>0</v>
      </c>
      <c r="C173" s="4">
        <f>('CSP5'!C237*60*1000000)/($A173*360)</f>
        <v>0</v>
      </c>
      <c r="D173" s="4">
        <f>('CSP5'!D237*60*1000000)/($A173*360)</f>
        <v>0</v>
      </c>
      <c r="E173" s="4">
        <f>('CSP5'!E237*60*1000000)/($A173*360)</f>
        <v>0</v>
      </c>
      <c r="F173" s="4">
        <f>('CSP5'!F237*60*1000000)/($A173*360)</f>
        <v>0</v>
      </c>
      <c r="G173" s="4">
        <f>('CSP5'!G237*60*1000000)/($A173*360)</f>
        <v>0</v>
      </c>
      <c r="H173" s="4">
        <f>('CSP5'!H237*60*1000000)/($A173*360)</f>
        <v>0</v>
      </c>
      <c r="I173" s="4">
        <f>('CSP5'!I237*60*1000000)/($A173*360)</f>
        <v>0</v>
      </c>
      <c r="J173" s="4">
        <f>('CSP5'!J237*60*1000000)/($A173*360)</f>
        <v>0</v>
      </c>
      <c r="K173" s="4">
        <f>('CSP5'!K237*60*1000000)/($A173*360)</f>
        <v>804.92424242424238</v>
      </c>
      <c r="L173" s="4">
        <f>('CSP5'!L237*60*1000000)/($A173*360)</f>
        <v>804.92424242424238</v>
      </c>
      <c r="M173" s="4">
        <f>('CSP5'!M237*60*1000000)/($A173*360)</f>
        <v>804.92424242424238</v>
      </c>
      <c r="N173" s="4">
        <f>('CSP5'!N237*60*1000000)/($A173*360)</f>
        <v>804.92424242424238</v>
      </c>
      <c r="O173" s="4">
        <f>('CSP5'!O237*60*1000000)/($A173*360)</f>
        <v>804.92424242424238</v>
      </c>
      <c r="P173" s="4">
        <f>('CSP5'!P237*60*1000000)/($A173*360)</f>
        <v>804.92424242424238</v>
      </c>
      <c r="Q173" s="4">
        <f>('CSP5'!Q237*60*1000000)/($A173*360)</f>
        <v>804.92424242424238</v>
      </c>
      <c r="R173" s="4">
        <f>('CSP5'!R237*60*1000000)/($A173*360)</f>
        <v>804.92424242424238</v>
      </c>
      <c r="S173" s="12">
        <f t="shared" si="66"/>
        <v>804.92424242424238</v>
      </c>
      <c r="U173" s="3">
        <f>'CSP5'!$A$187</f>
        <v>3300</v>
      </c>
      <c r="V173" s="12">
        <f t="shared" si="67"/>
        <v>11.88</v>
      </c>
      <c r="W173" s="4">
        <f>($A123*360*'Internal Flash'!$B$392)/(60*1000000)</f>
        <v>11.88</v>
      </c>
      <c r="X173" s="4">
        <f>($A123*360*'Internal Flash'!$B$392)/(60*1000000)</f>
        <v>11.88</v>
      </c>
      <c r="Y173" s="4">
        <f>($A123*360*'Internal Flash'!$B$392)/(60*1000000)</f>
        <v>11.88</v>
      </c>
      <c r="Z173" s="4">
        <f>($A123*360*'Internal Flash'!$B$392)/(60*1000000)</f>
        <v>11.88</v>
      </c>
      <c r="AA173" s="4">
        <f>($A123*360*'Internal Flash'!$B$392)/(60*1000000)</f>
        <v>11.88</v>
      </c>
      <c r="AB173" s="4">
        <f>($A123*360*'Internal Flash'!$B$392)/(60*1000000)</f>
        <v>11.88</v>
      </c>
      <c r="AC173" s="4">
        <f>($A123*360*'Internal Flash'!$B$392)/(60*1000000)</f>
        <v>11.88</v>
      </c>
      <c r="AD173" s="4">
        <f>($A123*360*'Internal Flash'!$B$392)/(60*1000000)</f>
        <v>11.88</v>
      </c>
      <c r="AE173" s="4">
        <f>($A123*360*'Internal Flash'!$B$392)/(60*1000000)</f>
        <v>11.88</v>
      </c>
      <c r="AF173" s="4">
        <f>($A123*360*'Internal Flash'!$B$392)/(60*1000000)</f>
        <v>11.88</v>
      </c>
      <c r="AG173" s="4">
        <f>($A123*360*'Internal Flash'!$B$392)/(60*1000000)</f>
        <v>11.88</v>
      </c>
      <c r="AH173" s="4">
        <f>($A123*360*'Internal Flash'!$B$392)/(60*1000000)</f>
        <v>11.88</v>
      </c>
      <c r="AI173" s="4">
        <f>($A123*360*'Internal Flash'!$B$392)/(60*1000000)</f>
        <v>11.88</v>
      </c>
      <c r="AJ173" s="4">
        <f>($A123*360*'Internal Flash'!$B$392)/(60*1000000)</f>
        <v>11.88</v>
      </c>
      <c r="AK173" s="4">
        <f>($A123*360*'Internal Flash'!$B$392)/(60*1000000)</f>
        <v>11.88</v>
      </c>
      <c r="AL173" s="4">
        <f>($A123*360*'Internal Flash'!$B$392)/(60*1000000)</f>
        <v>11.88</v>
      </c>
      <c r="AM173" s="12">
        <f t="shared" si="68"/>
        <v>11.88</v>
      </c>
    </row>
    <row r="174" spans="1:39" x14ac:dyDescent="0.3">
      <c r="A174" s="3">
        <f>'CSP5'!$A$188</f>
        <v>3500</v>
      </c>
      <c r="B174" s="12">
        <f t="shared" si="65"/>
        <v>0</v>
      </c>
      <c r="C174" s="4">
        <f>('CSP5'!C238*60*1000000)/($A174*360)</f>
        <v>0</v>
      </c>
      <c r="D174" s="4">
        <f>('CSP5'!D238*60*1000000)/($A174*360)</f>
        <v>0</v>
      </c>
      <c r="E174" s="4">
        <f>('CSP5'!E238*60*1000000)/($A174*360)</f>
        <v>0</v>
      </c>
      <c r="F174" s="4">
        <f>('CSP5'!F238*60*1000000)/($A174*360)</f>
        <v>0</v>
      </c>
      <c r="G174" s="4">
        <f>('CSP5'!G238*60*1000000)/($A174*360)</f>
        <v>0</v>
      </c>
      <c r="H174" s="4">
        <f>('CSP5'!H238*60*1000000)/($A174*360)</f>
        <v>0</v>
      </c>
      <c r="I174" s="4">
        <f>('CSP5'!I238*60*1000000)/($A174*360)</f>
        <v>0</v>
      </c>
      <c r="J174" s="4">
        <f>('CSP5'!J238*60*1000000)/($A174*360)</f>
        <v>0</v>
      </c>
      <c r="K174" s="4">
        <f>('CSP5'!K238*60*1000000)/($A174*360)</f>
        <v>797.99109523809511</v>
      </c>
      <c r="L174" s="4">
        <f>('CSP5'!L238*60*1000000)/($A174*360)</f>
        <v>797.99109523809511</v>
      </c>
      <c r="M174" s="4">
        <f>('CSP5'!M238*60*1000000)/($A174*360)</f>
        <v>797.99109523809511</v>
      </c>
      <c r="N174" s="4">
        <f>('CSP5'!N238*60*1000000)/($A174*360)</f>
        <v>797.99109523809511</v>
      </c>
      <c r="O174" s="4">
        <f>('CSP5'!O238*60*1000000)/($A174*360)</f>
        <v>797.99109523809511</v>
      </c>
      <c r="P174" s="4">
        <f>('CSP5'!P238*60*1000000)/($A174*360)</f>
        <v>797.99109523809511</v>
      </c>
      <c r="Q174" s="4">
        <f>('CSP5'!Q238*60*1000000)/($A174*360)</f>
        <v>797.99109523809511</v>
      </c>
      <c r="R174" s="4">
        <f>('CSP5'!R238*60*1000000)/($A174*360)</f>
        <v>797.99109523809511</v>
      </c>
      <c r="S174" s="12">
        <f t="shared" si="66"/>
        <v>797.99109523809511</v>
      </c>
      <c r="U174" s="3">
        <f>'CSP5'!$A$188</f>
        <v>3500</v>
      </c>
      <c r="V174" s="12">
        <f t="shared" si="67"/>
        <v>12.6</v>
      </c>
      <c r="W174" s="4">
        <f>($A124*360*'Internal Flash'!$B$392)/(60*1000000)</f>
        <v>12.6</v>
      </c>
      <c r="X174" s="4">
        <f>($A124*360*'Internal Flash'!$B$392)/(60*1000000)</f>
        <v>12.6</v>
      </c>
      <c r="Y174" s="4">
        <f>($A124*360*'Internal Flash'!$B$392)/(60*1000000)</f>
        <v>12.6</v>
      </c>
      <c r="Z174" s="4">
        <f>($A124*360*'Internal Flash'!$B$392)/(60*1000000)</f>
        <v>12.6</v>
      </c>
      <c r="AA174" s="4">
        <f>($A124*360*'Internal Flash'!$B$392)/(60*1000000)</f>
        <v>12.6</v>
      </c>
      <c r="AB174" s="4">
        <f>($A124*360*'Internal Flash'!$B$392)/(60*1000000)</f>
        <v>12.6</v>
      </c>
      <c r="AC174" s="4">
        <f>($A124*360*'Internal Flash'!$B$392)/(60*1000000)</f>
        <v>12.6</v>
      </c>
      <c r="AD174" s="4">
        <f>($A124*360*'Internal Flash'!$B$392)/(60*1000000)</f>
        <v>12.6</v>
      </c>
      <c r="AE174" s="4">
        <f>($A124*360*'Internal Flash'!$B$392)/(60*1000000)</f>
        <v>12.6</v>
      </c>
      <c r="AF174" s="4">
        <f>($A124*360*'Internal Flash'!$B$392)/(60*1000000)</f>
        <v>12.6</v>
      </c>
      <c r="AG174" s="4">
        <f>($A124*360*'Internal Flash'!$B$392)/(60*1000000)</f>
        <v>12.6</v>
      </c>
      <c r="AH174" s="4">
        <f>($A124*360*'Internal Flash'!$B$392)/(60*1000000)</f>
        <v>12.6</v>
      </c>
      <c r="AI174" s="4">
        <f>($A124*360*'Internal Flash'!$B$392)/(60*1000000)</f>
        <v>12.6</v>
      </c>
      <c r="AJ174" s="4">
        <f>($A124*360*'Internal Flash'!$B$392)/(60*1000000)</f>
        <v>12.6</v>
      </c>
      <c r="AK174" s="4">
        <f>($A124*360*'Internal Flash'!$B$392)/(60*1000000)</f>
        <v>12.6</v>
      </c>
      <c r="AL174" s="4">
        <f>($A124*360*'Internal Flash'!$B$392)/(60*1000000)</f>
        <v>12.6</v>
      </c>
      <c r="AM174" s="12">
        <f t="shared" si="68"/>
        <v>12.6</v>
      </c>
    </row>
    <row r="175" spans="1:39" x14ac:dyDescent="0.3">
      <c r="A175" s="9">
        <f>'CSP5'!$A$189</f>
        <v>3501</v>
      </c>
      <c r="B175" s="12">
        <f>B174</f>
        <v>0</v>
      </c>
      <c r="C175" s="12">
        <f t="shared" ref="C175:S175" si="69">C174</f>
        <v>0</v>
      </c>
      <c r="D175" s="12">
        <f t="shared" si="69"/>
        <v>0</v>
      </c>
      <c r="E175" s="12">
        <f t="shared" si="69"/>
        <v>0</v>
      </c>
      <c r="F175" s="12">
        <f t="shared" si="69"/>
        <v>0</v>
      </c>
      <c r="G175" s="12">
        <f t="shared" si="69"/>
        <v>0</v>
      </c>
      <c r="H175" s="12">
        <f t="shared" si="69"/>
        <v>0</v>
      </c>
      <c r="I175" s="12">
        <f t="shared" si="69"/>
        <v>0</v>
      </c>
      <c r="J175" s="12">
        <f t="shared" si="69"/>
        <v>0</v>
      </c>
      <c r="K175" s="12">
        <f t="shared" si="69"/>
        <v>797.99109523809511</v>
      </c>
      <c r="L175" s="12">
        <f t="shared" si="69"/>
        <v>797.99109523809511</v>
      </c>
      <c r="M175" s="12">
        <f t="shared" si="69"/>
        <v>797.99109523809511</v>
      </c>
      <c r="N175" s="12">
        <f t="shared" si="69"/>
        <v>797.99109523809511</v>
      </c>
      <c r="O175" s="12">
        <f t="shared" si="69"/>
        <v>797.99109523809511</v>
      </c>
      <c r="P175" s="12">
        <f t="shared" si="69"/>
        <v>797.99109523809511</v>
      </c>
      <c r="Q175" s="12">
        <f t="shared" si="69"/>
        <v>797.99109523809511</v>
      </c>
      <c r="R175" s="12">
        <f t="shared" si="69"/>
        <v>797.99109523809511</v>
      </c>
      <c r="S175" s="12">
        <f t="shared" si="69"/>
        <v>797.99109523809511</v>
      </c>
      <c r="U175" s="9">
        <f>'CSP5'!$A$189</f>
        <v>3501</v>
      </c>
      <c r="V175" s="12">
        <f>V174</f>
        <v>12.6</v>
      </c>
      <c r="W175" s="12">
        <f t="shared" ref="W175:AM175" si="70">W174</f>
        <v>12.6</v>
      </c>
      <c r="X175" s="12">
        <f t="shared" si="70"/>
        <v>12.6</v>
      </c>
      <c r="Y175" s="12">
        <f t="shared" si="70"/>
        <v>12.6</v>
      </c>
      <c r="Z175" s="12">
        <f t="shared" si="70"/>
        <v>12.6</v>
      </c>
      <c r="AA175" s="12">
        <f t="shared" si="70"/>
        <v>12.6</v>
      </c>
      <c r="AB175" s="12">
        <f t="shared" si="70"/>
        <v>12.6</v>
      </c>
      <c r="AC175" s="12">
        <f t="shared" si="70"/>
        <v>12.6</v>
      </c>
      <c r="AD175" s="12">
        <f t="shared" si="70"/>
        <v>12.6</v>
      </c>
      <c r="AE175" s="12">
        <f t="shared" si="70"/>
        <v>12.6</v>
      </c>
      <c r="AF175" s="12">
        <f t="shared" si="70"/>
        <v>12.6</v>
      </c>
      <c r="AG175" s="12">
        <f t="shared" si="70"/>
        <v>12.6</v>
      </c>
      <c r="AH175" s="12">
        <f t="shared" si="70"/>
        <v>12.6</v>
      </c>
      <c r="AI175" s="12">
        <f t="shared" si="70"/>
        <v>12.6</v>
      </c>
      <c r="AJ175" s="12">
        <f t="shared" si="70"/>
        <v>12.6</v>
      </c>
      <c r="AK175" s="12">
        <f t="shared" si="70"/>
        <v>12.6</v>
      </c>
      <c r="AL175" s="12">
        <f t="shared" si="70"/>
        <v>12.6</v>
      </c>
      <c r="AM175" s="12">
        <f t="shared" si="70"/>
        <v>12.6</v>
      </c>
    </row>
    <row r="177" spans="1:19" x14ac:dyDescent="0.3">
      <c r="A177" s="13"/>
      <c r="B177" s="35" t="s">
        <v>1161</v>
      </c>
      <c r="C177" s="35"/>
      <c r="D177" s="35"/>
      <c r="E177" s="35"/>
      <c r="F177" s="35"/>
      <c r="G177" s="35"/>
      <c r="H177" s="35"/>
      <c r="I177" s="35"/>
      <c r="J177" s="35"/>
      <c r="K177" s="35"/>
      <c r="L177" s="35"/>
      <c r="M177" s="35"/>
      <c r="N177" s="35"/>
      <c r="O177" s="35"/>
      <c r="P177" s="35"/>
      <c r="Q177" s="35"/>
      <c r="R177" s="35"/>
      <c r="S177" s="35"/>
    </row>
    <row r="178" spans="1:19" x14ac:dyDescent="0.3">
      <c r="A178" s="3"/>
      <c r="B178" s="3" t="str">
        <f>'CSP5'!$B$167</f>
        <v>mm3</v>
      </c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</row>
    <row r="179" spans="1:19" x14ac:dyDescent="0.3">
      <c r="A179" s="3" t="str">
        <f>'CSP5'!$A$168</f>
        <v>RPM</v>
      </c>
      <c r="B179" s="9">
        <f>'CSP5'!$B$168</f>
        <v>-1</v>
      </c>
      <c r="C179" s="3">
        <f>'CSP5'!$C$168</f>
        <v>0</v>
      </c>
      <c r="D179" s="3">
        <f>'CSP5'!$D$168</f>
        <v>10</v>
      </c>
      <c r="E179" s="3">
        <f>'CSP5'!$E$168</f>
        <v>20</v>
      </c>
      <c r="F179" s="3">
        <f>'CSP5'!$F$168</f>
        <v>30</v>
      </c>
      <c r="G179" s="3">
        <f>'CSP5'!$G$168</f>
        <v>45</v>
      </c>
      <c r="H179" s="3">
        <f>'CSP5'!$H$168</f>
        <v>55</v>
      </c>
      <c r="I179" s="3">
        <f>'CSP5'!$I$168</f>
        <v>65</v>
      </c>
      <c r="J179" s="3">
        <f>'CSP5'!$J$168</f>
        <v>75</v>
      </c>
      <c r="K179" s="3">
        <f>'CSP5'!$K$168</f>
        <v>85</v>
      </c>
      <c r="L179" s="3">
        <f>'CSP5'!$L$168</f>
        <v>95</v>
      </c>
      <c r="M179" s="3">
        <f>'CSP5'!$M$168</f>
        <v>110</v>
      </c>
      <c r="N179" s="3">
        <f>'CSP5'!$N$168</f>
        <v>120</v>
      </c>
      <c r="O179" s="3">
        <f>'CSP5'!$O$168</f>
        <v>125</v>
      </c>
      <c r="P179" s="3">
        <f>'CSP5'!$P$168</f>
        <v>130</v>
      </c>
      <c r="Q179" s="3">
        <f>'CSP5'!$Q$168</f>
        <v>135</v>
      </c>
      <c r="R179" s="3">
        <f>'CSP5'!$R$168</f>
        <v>140</v>
      </c>
      <c r="S179" s="9">
        <f>'CSP5'!$S$168</f>
        <v>141</v>
      </c>
    </row>
    <row r="180" spans="1:19" x14ac:dyDescent="0.3">
      <c r="A180" s="9">
        <f>'CSP5'!$A$169</f>
        <v>619</v>
      </c>
      <c r="B180" s="12">
        <f>B181</f>
        <v>0</v>
      </c>
      <c r="C180" s="12">
        <f t="shared" ref="C180:S180" si="71">C181</f>
        <v>0</v>
      </c>
      <c r="D180" s="12">
        <f t="shared" si="71"/>
        <v>0</v>
      </c>
      <c r="E180" s="12">
        <f t="shared" si="71"/>
        <v>0</v>
      </c>
      <c r="F180" s="12">
        <f t="shared" si="71"/>
        <v>0</v>
      </c>
      <c r="G180" s="12">
        <f t="shared" si="71"/>
        <v>0</v>
      </c>
      <c r="H180" s="12">
        <f t="shared" si="71"/>
        <v>0</v>
      </c>
      <c r="I180" s="12">
        <f t="shared" si="71"/>
        <v>0</v>
      </c>
      <c r="J180" s="12">
        <f t="shared" si="71"/>
        <v>0</v>
      </c>
      <c r="K180" s="12">
        <f t="shared" si="71"/>
        <v>0</v>
      </c>
      <c r="L180" s="12">
        <f t="shared" si="71"/>
        <v>0</v>
      </c>
      <c r="M180" s="12">
        <f t="shared" si="71"/>
        <v>0</v>
      </c>
      <c r="N180" s="12">
        <f t="shared" si="71"/>
        <v>0</v>
      </c>
      <c r="O180" s="12">
        <f t="shared" si="71"/>
        <v>0</v>
      </c>
      <c r="P180" s="12">
        <f t="shared" si="71"/>
        <v>0</v>
      </c>
      <c r="Q180" s="12">
        <f t="shared" si="71"/>
        <v>0</v>
      </c>
      <c r="R180" s="12">
        <f t="shared" si="71"/>
        <v>0</v>
      </c>
      <c r="S180" s="12">
        <f t="shared" si="71"/>
        <v>0</v>
      </c>
    </row>
    <row r="181" spans="1:19" x14ac:dyDescent="0.3">
      <c r="A181" s="3">
        <f>'CSP5'!$A$170</f>
        <v>620</v>
      </c>
      <c r="B181" s="12">
        <f>C181</f>
        <v>0</v>
      </c>
      <c r="C181" s="4">
        <f>($A181*360*C156)/(60*1000000)</f>
        <v>0</v>
      </c>
      <c r="D181" s="4">
        <f t="shared" ref="D181:R181" si="72">($A181*360*D156)/(60*1000000)</f>
        <v>0</v>
      </c>
      <c r="E181" s="4">
        <f t="shared" si="72"/>
        <v>0</v>
      </c>
      <c r="F181" s="4">
        <f t="shared" si="72"/>
        <v>0</v>
      </c>
      <c r="G181" s="4">
        <f t="shared" si="72"/>
        <v>0</v>
      </c>
      <c r="H181" s="4">
        <f t="shared" si="72"/>
        <v>0</v>
      </c>
      <c r="I181" s="4">
        <f t="shared" si="72"/>
        <v>0</v>
      </c>
      <c r="J181" s="4">
        <f t="shared" si="72"/>
        <v>0</v>
      </c>
      <c r="K181" s="4">
        <f t="shared" si="72"/>
        <v>0</v>
      </c>
      <c r="L181" s="4">
        <f t="shared" si="72"/>
        <v>0</v>
      </c>
      <c r="M181" s="4">
        <f t="shared" si="72"/>
        <v>0</v>
      </c>
      <c r="N181" s="4">
        <f t="shared" si="72"/>
        <v>0</v>
      </c>
      <c r="O181" s="4">
        <f t="shared" si="72"/>
        <v>0</v>
      </c>
      <c r="P181" s="4">
        <f t="shared" si="72"/>
        <v>0</v>
      </c>
      <c r="Q181" s="4">
        <f t="shared" si="72"/>
        <v>0</v>
      </c>
      <c r="R181" s="4">
        <f t="shared" si="72"/>
        <v>0</v>
      </c>
      <c r="S181" s="12">
        <f>R181</f>
        <v>0</v>
      </c>
    </row>
    <row r="182" spans="1:19" x14ac:dyDescent="0.3">
      <c r="A182" s="3">
        <f>'CSP5'!$A$171</f>
        <v>650</v>
      </c>
      <c r="B182" s="12">
        <f t="shared" ref="B182:B199" si="73">C182</f>
        <v>7.96875</v>
      </c>
      <c r="C182" s="4">
        <f t="shared" ref="C182:R197" si="74">($A182*360*C157)/(60*1000000)</f>
        <v>7.96875</v>
      </c>
      <c r="D182" s="4">
        <f t="shared" si="74"/>
        <v>7.96875</v>
      </c>
      <c r="E182" s="4">
        <f t="shared" si="74"/>
        <v>7.96875</v>
      </c>
      <c r="F182" s="4">
        <f t="shared" si="74"/>
        <v>7.96875</v>
      </c>
      <c r="G182" s="4">
        <f t="shared" si="74"/>
        <v>7.96875</v>
      </c>
      <c r="H182" s="4">
        <f t="shared" si="74"/>
        <v>7.96875</v>
      </c>
      <c r="I182" s="4">
        <f t="shared" si="74"/>
        <v>7.96875</v>
      </c>
      <c r="J182" s="4">
        <f t="shared" si="74"/>
        <v>7.96875</v>
      </c>
      <c r="K182" s="4">
        <f t="shared" si="74"/>
        <v>0</v>
      </c>
      <c r="L182" s="4">
        <f t="shared" si="74"/>
        <v>0</v>
      </c>
      <c r="M182" s="4">
        <f t="shared" si="74"/>
        <v>0</v>
      </c>
      <c r="N182" s="4">
        <f t="shared" si="74"/>
        <v>0</v>
      </c>
      <c r="O182" s="4">
        <f t="shared" si="74"/>
        <v>0</v>
      </c>
      <c r="P182" s="4">
        <f t="shared" si="74"/>
        <v>0</v>
      </c>
      <c r="Q182" s="4">
        <f t="shared" si="74"/>
        <v>0</v>
      </c>
      <c r="R182" s="4">
        <f t="shared" si="74"/>
        <v>0</v>
      </c>
      <c r="S182" s="12">
        <f t="shared" ref="S182:S199" si="75">R182</f>
        <v>0</v>
      </c>
    </row>
    <row r="183" spans="1:19" x14ac:dyDescent="0.3">
      <c r="A183" s="3">
        <f>'CSP5'!$A$172</f>
        <v>800</v>
      </c>
      <c r="B183" s="12">
        <f t="shared" si="73"/>
        <v>7.96875</v>
      </c>
      <c r="C183" s="4">
        <f t="shared" si="74"/>
        <v>7.96875</v>
      </c>
      <c r="D183" s="4">
        <f t="shared" si="74"/>
        <v>7.96875</v>
      </c>
      <c r="E183" s="4">
        <f t="shared" si="74"/>
        <v>7.96875</v>
      </c>
      <c r="F183" s="4">
        <f t="shared" si="74"/>
        <v>7.96875</v>
      </c>
      <c r="G183" s="4">
        <f t="shared" si="74"/>
        <v>7.96875</v>
      </c>
      <c r="H183" s="4">
        <f t="shared" si="74"/>
        <v>7.96875</v>
      </c>
      <c r="I183" s="4">
        <f t="shared" si="74"/>
        <v>7.96875</v>
      </c>
      <c r="J183" s="4">
        <f t="shared" si="74"/>
        <v>7.96875</v>
      </c>
      <c r="K183" s="4">
        <f t="shared" si="74"/>
        <v>0</v>
      </c>
      <c r="L183" s="4">
        <f t="shared" si="74"/>
        <v>0</v>
      </c>
      <c r="M183" s="4">
        <f t="shared" si="74"/>
        <v>0</v>
      </c>
      <c r="N183" s="4">
        <f t="shared" si="74"/>
        <v>0</v>
      </c>
      <c r="O183" s="4">
        <f t="shared" si="74"/>
        <v>0</v>
      </c>
      <c r="P183" s="4">
        <f t="shared" si="74"/>
        <v>0</v>
      </c>
      <c r="Q183" s="4">
        <f t="shared" si="74"/>
        <v>0</v>
      </c>
      <c r="R183" s="4">
        <f t="shared" si="74"/>
        <v>0</v>
      </c>
      <c r="S183" s="12">
        <f t="shared" si="75"/>
        <v>0</v>
      </c>
    </row>
    <row r="184" spans="1:19" x14ac:dyDescent="0.3">
      <c r="A184" s="3">
        <f>'CSP5'!$A$173</f>
        <v>1000</v>
      </c>
      <c r="B184" s="12">
        <f t="shared" si="73"/>
        <v>11.015625</v>
      </c>
      <c r="C184" s="4">
        <f t="shared" si="74"/>
        <v>11.015625</v>
      </c>
      <c r="D184" s="4">
        <f t="shared" si="74"/>
        <v>11.015625</v>
      </c>
      <c r="E184" s="4">
        <f t="shared" si="74"/>
        <v>11.015625</v>
      </c>
      <c r="F184" s="4">
        <f t="shared" si="74"/>
        <v>11.015625</v>
      </c>
      <c r="G184" s="4">
        <f t="shared" si="74"/>
        <v>11.015625</v>
      </c>
      <c r="H184" s="4">
        <f t="shared" si="74"/>
        <v>11.015625</v>
      </c>
      <c r="I184" s="4">
        <f t="shared" si="74"/>
        <v>11.015625</v>
      </c>
      <c r="J184" s="4">
        <f t="shared" si="74"/>
        <v>11.015625</v>
      </c>
      <c r="K184" s="4">
        <f t="shared" si="74"/>
        <v>0</v>
      </c>
      <c r="L184" s="4">
        <f t="shared" si="74"/>
        <v>0</v>
      </c>
      <c r="M184" s="4">
        <f t="shared" si="74"/>
        <v>0</v>
      </c>
      <c r="N184" s="4">
        <f t="shared" si="74"/>
        <v>0</v>
      </c>
      <c r="O184" s="4">
        <f t="shared" si="74"/>
        <v>0</v>
      </c>
      <c r="P184" s="4">
        <f t="shared" si="74"/>
        <v>0</v>
      </c>
      <c r="Q184" s="4">
        <f t="shared" si="74"/>
        <v>0</v>
      </c>
      <c r="R184" s="4">
        <f t="shared" si="74"/>
        <v>0</v>
      </c>
      <c r="S184" s="12">
        <f t="shared" si="75"/>
        <v>0</v>
      </c>
    </row>
    <row r="185" spans="1:19" x14ac:dyDescent="0.3">
      <c r="A185" s="3">
        <f>'CSP5'!$A$174</f>
        <v>1200</v>
      </c>
      <c r="B185" s="12">
        <f t="shared" si="73"/>
        <v>13.476563000000001</v>
      </c>
      <c r="C185" s="4">
        <f t="shared" si="74"/>
        <v>13.476563000000001</v>
      </c>
      <c r="D185" s="4">
        <f t="shared" si="74"/>
        <v>13.476563000000001</v>
      </c>
      <c r="E185" s="4">
        <f t="shared" si="74"/>
        <v>13.476563000000001</v>
      </c>
      <c r="F185" s="4">
        <f t="shared" si="74"/>
        <v>13.476563000000001</v>
      </c>
      <c r="G185" s="4">
        <f t="shared" si="74"/>
        <v>13.476563000000001</v>
      </c>
      <c r="H185" s="4">
        <f t="shared" si="74"/>
        <v>13.476563000000001</v>
      </c>
      <c r="I185" s="4">
        <f t="shared" si="74"/>
        <v>13.476563000000001</v>
      </c>
      <c r="J185" s="4">
        <f t="shared" si="74"/>
        <v>13.476563000000001</v>
      </c>
      <c r="K185" s="4">
        <f t="shared" si="74"/>
        <v>0</v>
      </c>
      <c r="L185" s="4">
        <f t="shared" si="74"/>
        <v>0</v>
      </c>
      <c r="M185" s="4">
        <f t="shared" si="74"/>
        <v>0</v>
      </c>
      <c r="N185" s="4">
        <f t="shared" si="74"/>
        <v>0</v>
      </c>
      <c r="O185" s="4">
        <f t="shared" si="74"/>
        <v>0</v>
      </c>
      <c r="P185" s="4">
        <f t="shared" si="74"/>
        <v>0</v>
      </c>
      <c r="Q185" s="4">
        <f t="shared" si="74"/>
        <v>0</v>
      </c>
      <c r="R185" s="4">
        <f t="shared" si="74"/>
        <v>0</v>
      </c>
      <c r="S185" s="12">
        <f t="shared" si="75"/>
        <v>0</v>
      </c>
    </row>
    <row r="186" spans="1:19" x14ac:dyDescent="0.3">
      <c r="A186" s="3">
        <f>'CSP5'!$A$175</f>
        <v>1400</v>
      </c>
      <c r="B186" s="12">
        <f t="shared" si="73"/>
        <v>14.0625</v>
      </c>
      <c r="C186" s="4">
        <f t="shared" si="74"/>
        <v>14.0625</v>
      </c>
      <c r="D186" s="4">
        <f t="shared" si="74"/>
        <v>14.0625</v>
      </c>
      <c r="E186" s="4">
        <f t="shared" si="74"/>
        <v>14.0625</v>
      </c>
      <c r="F186" s="4">
        <f t="shared" si="74"/>
        <v>14.0625</v>
      </c>
      <c r="G186" s="4">
        <f t="shared" si="74"/>
        <v>14.0625</v>
      </c>
      <c r="H186" s="4">
        <f t="shared" si="74"/>
        <v>14.0625</v>
      </c>
      <c r="I186" s="4">
        <f t="shared" si="74"/>
        <v>14.0625</v>
      </c>
      <c r="J186" s="4">
        <f t="shared" si="74"/>
        <v>14.0625</v>
      </c>
      <c r="K186" s="4">
        <f t="shared" si="74"/>
        <v>0</v>
      </c>
      <c r="L186" s="4">
        <f t="shared" si="74"/>
        <v>0</v>
      </c>
      <c r="M186" s="4">
        <f t="shared" si="74"/>
        <v>0</v>
      </c>
      <c r="N186" s="4">
        <f t="shared" si="74"/>
        <v>0</v>
      </c>
      <c r="O186" s="4">
        <f t="shared" si="74"/>
        <v>0</v>
      </c>
      <c r="P186" s="4">
        <f t="shared" si="74"/>
        <v>0</v>
      </c>
      <c r="Q186" s="4">
        <f t="shared" si="74"/>
        <v>0</v>
      </c>
      <c r="R186" s="4">
        <f t="shared" si="74"/>
        <v>0</v>
      </c>
      <c r="S186" s="12">
        <f t="shared" si="75"/>
        <v>0</v>
      </c>
    </row>
    <row r="187" spans="1:19" x14ac:dyDescent="0.3">
      <c r="A187" s="3">
        <f>'CSP5'!$A$176</f>
        <v>1550</v>
      </c>
      <c r="B187" s="12">
        <f t="shared" si="73"/>
        <v>14.648438000000001</v>
      </c>
      <c r="C187" s="4">
        <f t="shared" si="74"/>
        <v>14.648438000000001</v>
      </c>
      <c r="D187" s="4">
        <f t="shared" si="74"/>
        <v>14.648438000000001</v>
      </c>
      <c r="E187" s="4">
        <f t="shared" si="74"/>
        <v>14.648438000000001</v>
      </c>
      <c r="F187" s="4">
        <f t="shared" si="74"/>
        <v>14.648438000000001</v>
      </c>
      <c r="G187" s="4">
        <f t="shared" si="74"/>
        <v>14.648438000000001</v>
      </c>
      <c r="H187" s="4">
        <f t="shared" si="74"/>
        <v>14.648438000000001</v>
      </c>
      <c r="I187" s="4">
        <f t="shared" si="74"/>
        <v>14.648438000000001</v>
      </c>
      <c r="J187" s="4">
        <f t="shared" si="74"/>
        <v>14.648438000000001</v>
      </c>
      <c r="K187" s="4">
        <f t="shared" si="74"/>
        <v>0</v>
      </c>
      <c r="L187" s="4">
        <f t="shared" si="74"/>
        <v>0</v>
      </c>
      <c r="M187" s="4">
        <f t="shared" si="74"/>
        <v>0</v>
      </c>
      <c r="N187" s="4">
        <f t="shared" si="74"/>
        <v>0</v>
      </c>
      <c r="O187" s="4">
        <f t="shared" si="74"/>
        <v>0</v>
      </c>
      <c r="P187" s="4">
        <f t="shared" si="74"/>
        <v>0</v>
      </c>
      <c r="Q187" s="4">
        <f t="shared" si="74"/>
        <v>0</v>
      </c>
      <c r="R187" s="4">
        <f t="shared" si="74"/>
        <v>0</v>
      </c>
      <c r="S187" s="12">
        <f t="shared" si="75"/>
        <v>0</v>
      </c>
    </row>
    <row r="188" spans="1:19" x14ac:dyDescent="0.3">
      <c r="A188" s="3">
        <f>'CSP5'!$A$177</f>
        <v>1700</v>
      </c>
      <c r="B188" s="12">
        <f t="shared" si="73"/>
        <v>15.234375</v>
      </c>
      <c r="C188" s="4">
        <f t="shared" si="74"/>
        <v>15.234375</v>
      </c>
      <c r="D188" s="4">
        <f t="shared" si="74"/>
        <v>15.234375</v>
      </c>
      <c r="E188" s="4">
        <f t="shared" si="74"/>
        <v>15.234375</v>
      </c>
      <c r="F188" s="4">
        <f t="shared" si="74"/>
        <v>15.234375</v>
      </c>
      <c r="G188" s="4">
        <f t="shared" si="74"/>
        <v>15.234375</v>
      </c>
      <c r="H188" s="4">
        <f t="shared" si="74"/>
        <v>15.234375</v>
      </c>
      <c r="I188" s="4">
        <f t="shared" si="74"/>
        <v>15.234375</v>
      </c>
      <c r="J188" s="4">
        <f t="shared" si="74"/>
        <v>15.234375</v>
      </c>
      <c r="K188" s="4">
        <f t="shared" si="74"/>
        <v>0</v>
      </c>
      <c r="L188" s="4">
        <f t="shared" si="74"/>
        <v>0</v>
      </c>
      <c r="M188" s="4">
        <f t="shared" si="74"/>
        <v>0</v>
      </c>
      <c r="N188" s="4">
        <f t="shared" si="74"/>
        <v>0</v>
      </c>
      <c r="O188" s="4">
        <f t="shared" si="74"/>
        <v>0</v>
      </c>
      <c r="P188" s="4">
        <f t="shared" si="74"/>
        <v>0</v>
      </c>
      <c r="Q188" s="4">
        <f t="shared" si="74"/>
        <v>0</v>
      </c>
      <c r="R188" s="4">
        <f t="shared" si="74"/>
        <v>0</v>
      </c>
      <c r="S188" s="12">
        <f t="shared" si="75"/>
        <v>0</v>
      </c>
    </row>
    <row r="189" spans="1:19" x14ac:dyDescent="0.3">
      <c r="A189" s="3">
        <f>'CSP5'!$A$178</f>
        <v>1800</v>
      </c>
      <c r="B189" s="12">
        <f t="shared" si="73"/>
        <v>15.46875</v>
      </c>
      <c r="C189" s="4">
        <f t="shared" si="74"/>
        <v>15.46875</v>
      </c>
      <c r="D189" s="4">
        <f t="shared" si="74"/>
        <v>15.46875</v>
      </c>
      <c r="E189" s="4">
        <f t="shared" si="74"/>
        <v>15.46875</v>
      </c>
      <c r="F189" s="4">
        <f t="shared" si="74"/>
        <v>15.46875</v>
      </c>
      <c r="G189" s="4">
        <f t="shared" si="74"/>
        <v>15.46875</v>
      </c>
      <c r="H189" s="4">
        <f t="shared" si="74"/>
        <v>15.46875</v>
      </c>
      <c r="I189" s="4">
        <f t="shared" si="74"/>
        <v>15.46875</v>
      </c>
      <c r="J189" s="4">
        <f t="shared" si="74"/>
        <v>15.46875</v>
      </c>
      <c r="K189" s="4">
        <f t="shared" si="74"/>
        <v>0</v>
      </c>
      <c r="L189" s="4">
        <f t="shared" si="74"/>
        <v>0</v>
      </c>
      <c r="M189" s="4">
        <f t="shared" si="74"/>
        <v>0</v>
      </c>
      <c r="N189" s="4">
        <f t="shared" si="74"/>
        <v>0</v>
      </c>
      <c r="O189" s="4">
        <f t="shared" si="74"/>
        <v>0</v>
      </c>
      <c r="P189" s="4">
        <f t="shared" si="74"/>
        <v>0</v>
      </c>
      <c r="Q189" s="4">
        <f t="shared" si="74"/>
        <v>0</v>
      </c>
      <c r="R189" s="4">
        <f t="shared" si="74"/>
        <v>0</v>
      </c>
      <c r="S189" s="12">
        <f t="shared" si="75"/>
        <v>0</v>
      </c>
    </row>
    <row r="190" spans="1:19" x14ac:dyDescent="0.3">
      <c r="A190" s="3">
        <f>'CSP5'!$A$179</f>
        <v>2000</v>
      </c>
      <c r="B190" s="12">
        <f t="shared" si="73"/>
        <v>15.46875</v>
      </c>
      <c r="C190" s="4">
        <f t="shared" si="74"/>
        <v>15.46875</v>
      </c>
      <c r="D190" s="4">
        <f t="shared" si="74"/>
        <v>15.46875</v>
      </c>
      <c r="E190" s="4">
        <f t="shared" si="74"/>
        <v>15.46875</v>
      </c>
      <c r="F190" s="4">
        <f t="shared" si="74"/>
        <v>15.46875</v>
      </c>
      <c r="G190" s="4">
        <f t="shared" si="74"/>
        <v>15.46875</v>
      </c>
      <c r="H190" s="4">
        <f t="shared" si="74"/>
        <v>15.46875</v>
      </c>
      <c r="I190" s="4">
        <f t="shared" si="74"/>
        <v>15.46875</v>
      </c>
      <c r="J190" s="4">
        <f t="shared" si="74"/>
        <v>15.46875</v>
      </c>
      <c r="K190" s="4">
        <f t="shared" si="74"/>
        <v>0</v>
      </c>
      <c r="L190" s="4">
        <f t="shared" si="74"/>
        <v>0</v>
      </c>
      <c r="M190" s="4">
        <f t="shared" si="74"/>
        <v>0</v>
      </c>
      <c r="N190" s="4">
        <f t="shared" si="74"/>
        <v>0</v>
      </c>
      <c r="O190" s="4">
        <f t="shared" si="74"/>
        <v>0</v>
      </c>
      <c r="P190" s="4">
        <f t="shared" si="74"/>
        <v>0</v>
      </c>
      <c r="Q190" s="4">
        <f t="shared" si="74"/>
        <v>0</v>
      </c>
      <c r="R190" s="4">
        <f t="shared" si="74"/>
        <v>0</v>
      </c>
      <c r="S190" s="12">
        <f t="shared" si="75"/>
        <v>0</v>
      </c>
    </row>
    <row r="191" spans="1:19" x14ac:dyDescent="0.3">
      <c r="A191" s="3">
        <f>'CSP5'!$A$180</f>
        <v>2200</v>
      </c>
      <c r="B191" s="12">
        <f t="shared" si="73"/>
        <v>15.46875</v>
      </c>
      <c r="C191" s="4">
        <f t="shared" si="74"/>
        <v>15.46875</v>
      </c>
      <c r="D191" s="4">
        <f t="shared" si="74"/>
        <v>15.46875</v>
      </c>
      <c r="E191" s="4">
        <f t="shared" si="74"/>
        <v>15.46875</v>
      </c>
      <c r="F191" s="4">
        <f t="shared" si="74"/>
        <v>15.46875</v>
      </c>
      <c r="G191" s="4">
        <f t="shared" si="74"/>
        <v>15.46875</v>
      </c>
      <c r="H191" s="4">
        <f t="shared" si="74"/>
        <v>15.46875</v>
      </c>
      <c r="I191" s="4">
        <f t="shared" si="74"/>
        <v>15.46875</v>
      </c>
      <c r="J191" s="4">
        <f t="shared" si="74"/>
        <v>0</v>
      </c>
      <c r="K191" s="4">
        <f t="shared" si="74"/>
        <v>0</v>
      </c>
      <c r="L191" s="4">
        <f t="shared" si="74"/>
        <v>0</v>
      </c>
      <c r="M191" s="4">
        <f t="shared" si="74"/>
        <v>0</v>
      </c>
      <c r="N191" s="4">
        <f t="shared" si="74"/>
        <v>0</v>
      </c>
      <c r="O191" s="4">
        <f t="shared" si="74"/>
        <v>0</v>
      </c>
      <c r="P191" s="4">
        <f t="shared" si="74"/>
        <v>0</v>
      </c>
      <c r="Q191" s="4">
        <f t="shared" si="74"/>
        <v>0</v>
      </c>
      <c r="R191" s="4">
        <f t="shared" si="74"/>
        <v>0</v>
      </c>
      <c r="S191" s="12">
        <f t="shared" si="75"/>
        <v>0</v>
      </c>
    </row>
    <row r="192" spans="1:19" x14ac:dyDescent="0.3">
      <c r="A192" s="3">
        <f>'CSP5'!$A$181</f>
        <v>2400</v>
      </c>
      <c r="B192" s="12">
        <f t="shared" si="73"/>
        <v>15.46875</v>
      </c>
      <c r="C192" s="4">
        <f t="shared" si="74"/>
        <v>15.46875</v>
      </c>
      <c r="D192" s="4">
        <f t="shared" si="74"/>
        <v>15.46875</v>
      </c>
      <c r="E192" s="4">
        <f t="shared" si="74"/>
        <v>15.46875</v>
      </c>
      <c r="F192" s="4">
        <f t="shared" si="74"/>
        <v>15.46875</v>
      </c>
      <c r="G192" s="4">
        <f t="shared" si="74"/>
        <v>15.46875</v>
      </c>
      <c r="H192" s="4">
        <f t="shared" si="74"/>
        <v>15.46875</v>
      </c>
      <c r="I192" s="4">
        <f t="shared" si="74"/>
        <v>15.46875</v>
      </c>
      <c r="J192" s="4">
        <f t="shared" si="74"/>
        <v>7.9687499999999991</v>
      </c>
      <c r="K192" s="4">
        <f t="shared" si="74"/>
        <v>7.9687499999999991</v>
      </c>
      <c r="L192" s="4">
        <f t="shared" si="74"/>
        <v>7.9687499999999991</v>
      </c>
      <c r="M192" s="4">
        <f t="shared" si="74"/>
        <v>7.9687499999999991</v>
      </c>
      <c r="N192" s="4">
        <f t="shared" si="74"/>
        <v>7.9687499999999991</v>
      </c>
      <c r="O192" s="4">
        <f t="shared" si="74"/>
        <v>7.03125</v>
      </c>
      <c r="P192" s="4">
        <f t="shared" si="74"/>
        <v>7.9687499999999991</v>
      </c>
      <c r="Q192" s="4">
        <f t="shared" si="74"/>
        <v>9.0234380000000005</v>
      </c>
      <c r="R192" s="4">
        <f t="shared" si="74"/>
        <v>9.0234380000000005</v>
      </c>
      <c r="S192" s="12">
        <f t="shared" si="75"/>
        <v>9.0234380000000005</v>
      </c>
    </row>
    <row r="193" spans="1:19" x14ac:dyDescent="0.3">
      <c r="A193" s="3">
        <f>'CSP5'!$A$182</f>
        <v>2600</v>
      </c>
      <c r="B193" s="12">
        <f t="shared" si="73"/>
        <v>15.46875</v>
      </c>
      <c r="C193" s="4">
        <f t="shared" si="74"/>
        <v>15.46875</v>
      </c>
      <c r="D193" s="4">
        <f t="shared" si="74"/>
        <v>15.46875</v>
      </c>
      <c r="E193" s="4">
        <f t="shared" si="74"/>
        <v>15.46875</v>
      </c>
      <c r="F193" s="4">
        <f t="shared" si="74"/>
        <v>15.46875</v>
      </c>
      <c r="G193" s="4">
        <f t="shared" si="74"/>
        <v>15.46875</v>
      </c>
      <c r="H193" s="4">
        <f t="shared" si="74"/>
        <v>15.46875</v>
      </c>
      <c r="I193" s="4">
        <f t="shared" si="74"/>
        <v>15.46875</v>
      </c>
      <c r="J193" s="4">
        <f t="shared" si="74"/>
        <v>7.96875</v>
      </c>
      <c r="K193" s="4">
        <f t="shared" si="74"/>
        <v>12.539063000000001</v>
      </c>
      <c r="L193" s="4">
        <f t="shared" si="74"/>
        <v>12.539063000000001</v>
      </c>
      <c r="M193" s="4">
        <f t="shared" si="74"/>
        <v>12.539063000000001</v>
      </c>
      <c r="N193" s="4">
        <f t="shared" si="74"/>
        <v>12.539063000000001</v>
      </c>
      <c r="O193" s="4">
        <f t="shared" si="74"/>
        <v>12.539063000000001</v>
      </c>
      <c r="P193" s="4">
        <f t="shared" si="74"/>
        <v>12.539063000000001</v>
      </c>
      <c r="Q193" s="4">
        <f t="shared" si="74"/>
        <v>12.539063000000001</v>
      </c>
      <c r="R193" s="4">
        <f t="shared" si="74"/>
        <v>12.539063000000001</v>
      </c>
      <c r="S193" s="12">
        <f t="shared" si="75"/>
        <v>12.539063000000001</v>
      </c>
    </row>
    <row r="194" spans="1:19" x14ac:dyDescent="0.3">
      <c r="A194" s="3">
        <f>'CSP5'!$A$183</f>
        <v>2800</v>
      </c>
      <c r="B194" s="12">
        <f t="shared" si="73"/>
        <v>0</v>
      </c>
      <c r="C194" s="4">
        <f t="shared" si="74"/>
        <v>0</v>
      </c>
      <c r="D194" s="4">
        <f t="shared" si="74"/>
        <v>1.9921880000000003</v>
      </c>
      <c r="E194" s="4">
        <f t="shared" si="74"/>
        <v>3.984375</v>
      </c>
      <c r="F194" s="4">
        <f t="shared" si="74"/>
        <v>5.9765629999999996</v>
      </c>
      <c r="G194" s="4">
        <f t="shared" si="74"/>
        <v>7.96875</v>
      </c>
      <c r="H194" s="4">
        <f t="shared" si="74"/>
        <v>7.96875</v>
      </c>
      <c r="I194" s="4">
        <f t="shared" si="74"/>
        <v>7.96875</v>
      </c>
      <c r="J194" s="4">
        <f t="shared" si="74"/>
        <v>7.96875</v>
      </c>
      <c r="K194" s="4">
        <f t="shared" si="74"/>
        <v>13.476563000000001</v>
      </c>
      <c r="L194" s="4">
        <f t="shared" si="74"/>
        <v>13.476563000000001</v>
      </c>
      <c r="M194" s="4">
        <f t="shared" si="74"/>
        <v>13.476563000000001</v>
      </c>
      <c r="N194" s="4">
        <f t="shared" si="74"/>
        <v>13.476563000000001</v>
      </c>
      <c r="O194" s="4">
        <f t="shared" si="74"/>
        <v>13.476563000000001</v>
      </c>
      <c r="P194" s="4">
        <f t="shared" si="74"/>
        <v>13.476563000000001</v>
      </c>
      <c r="Q194" s="4">
        <f t="shared" si="74"/>
        <v>13.59375</v>
      </c>
      <c r="R194" s="4">
        <f t="shared" si="74"/>
        <v>14.0625</v>
      </c>
      <c r="S194" s="12">
        <f t="shared" si="75"/>
        <v>14.0625</v>
      </c>
    </row>
    <row r="195" spans="1:19" x14ac:dyDescent="0.3">
      <c r="A195" s="3">
        <f>'CSP5'!$A$184</f>
        <v>2900</v>
      </c>
      <c r="B195" s="12">
        <f t="shared" si="73"/>
        <v>0</v>
      </c>
      <c r="C195" s="4">
        <f t="shared" si="74"/>
        <v>0</v>
      </c>
      <c r="D195" s="4">
        <f t="shared" si="74"/>
        <v>1.9921880000000003</v>
      </c>
      <c r="E195" s="4">
        <f t="shared" si="74"/>
        <v>3.984375</v>
      </c>
      <c r="F195" s="4">
        <f t="shared" si="74"/>
        <v>5.9765629999999996</v>
      </c>
      <c r="G195" s="4">
        <f t="shared" si="74"/>
        <v>7.96875</v>
      </c>
      <c r="H195" s="4">
        <f t="shared" si="74"/>
        <v>7.96875</v>
      </c>
      <c r="I195" s="4">
        <f t="shared" si="74"/>
        <v>7.96875</v>
      </c>
      <c r="J195" s="4">
        <f t="shared" si="74"/>
        <v>7.96875</v>
      </c>
      <c r="K195" s="4">
        <f t="shared" si="74"/>
        <v>13.945313000000001</v>
      </c>
      <c r="L195" s="4">
        <f t="shared" si="74"/>
        <v>13.945313000000001</v>
      </c>
      <c r="M195" s="4">
        <f t="shared" si="74"/>
        <v>13.945313000000001</v>
      </c>
      <c r="N195" s="4">
        <f t="shared" si="74"/>
        <v>13.945313000000001</v>
      </c>
      <c r="O195" s="4">
        <f t="shared" si="74"/>
        <v>13.945313000000001</v>
      </c>
      <c r="P195" s="4">
        <f t="shared" si="74"/>
        <v>14.0625</v>
      </c>
      <c r="Q195" s="4">
        <f t="shared" si="74"/>
        <v>14.414063000000001</v>
      </c>
      <c r="R195" s="4">
        <f t="shared" si="74"/>
        <v>14.882813000000001</v>
      </c>
      <c r="S195" s="12">
        <f t="shared" si="75"/>
        <v>14.882813000000001</v>
      </c>
    </row>
    <row r="196" spans="1:19" x14ac:dyDescent="0.3">
      <c r="A196" s="3">
        <f>'CSP5'!$A$185</f>
        <v>3000</v>
      </c>
      <c r="B196" s="12">
        <f t="shared" si="73"/>
        <v>0</v>
      </c>
      <c r="C196" s="4">
        <f t="shared" si="74"/>
        <v>0</v>
      </c>
      <c r="D196" s="4">
        <f t="shared" si="74"/>
        <v>0</v>
      </c>
      <c r="E196" s="4">
        <f t="shared" si="74"/>
        <v>0</v>
      </c>
      <c r="F196" s="4">
        <f t="shared" si="74"/>
        <v>0</v>
      </c>
      <c r="G196" s="4">
        <f t="shared" si="74"/>
        <v>0</v>
      </c>
      <c r="H196" s="4">
        <f t="shared" si="74"/>
        <v>0</v>
      </c>
      <c r="I196" s="4">
        <f t="shared" si="74"/>
        <v>0</v>
      </c>
      <c r="J196" s="4">
        <f t="shared" si="74"/>
        <v>0</v>
      </c>
      <c r="K196" s="4">
        <f t="shared" si="74"/>
        <v>14.414063000000001</v>
      </c>
      <c r="L196" s="4">
        <f t="shared" si="74"/>
        <v>14.414063000000001</v>
      </c>
      <c r="M196" s="4">
        <f t="shared" si="74"/>
        <v>14.414063000000001</v>
      </c>
      <c r="N196" s="4">
        <f t="shared" si="74"/>
        <v>14.414063000000001</v>
      </c>
      <c r="O196" s="4">
        <f t="shared" si="74"/>
        <v>14.414063000000001</v>
      </c>
      <c r="P196" s="4">
        <f t="shared" si="74"/>
        <v>14.414063000000001</v>
      </c>
      <c r="Q196" s="4">
        <f t="shared" si="74"/>
        <v>14.414063000000001</v>
      </c>
      <c r="R196" s="4">
        <f t="shared" si="74"/>
        <v>14.414063000000001</v>
      </c>
      <c r="S196" s="12">
        <f t="shared" si="75"/>
        <v>14.414063000000001</v>
      </c>
    </row>
    <row r="197" spans="1:19" x14ac:dyDescent="0.3">
      <c r="A197" s="3">
        <f>'CSP5'!$A$186</f>
        <v>3200</v>
      </c>
      <c r="B197" s="12">
        <f t="shared" si="73"/>
        <v>0</v>
      </c>
      <c r="C197" s="4">
        <f t="shared" si="74"/>
        <v>0</v>
      </c>
      <c r="D197" s="4">
        <f t="shared" si="74"/>
        <v>0</v>
      </c>
      <c r="E197" s="4">
        <f t="shared" si="74"/>
        <v>0</v>
      </c>
      <c r="F197" s="4">
        <f t="shared" si="74"/>
        <v>0</v>
      </c>
      <c r="G197" s="4">
        <f t="shared" si="74"/>
        <v>0</v>
      </c>
      <c r="H197" s="4">
        <f t="shared" si="74"/>
        <v>0</v>
      </c>
      <c r="I197" s="4">
        <f t="shared" si="74"/>
        <v>0</v>
      </c>
      <c r="J197" s="4">
        <f t="shared" si="74"/>
        <v>0</v>
      </c>
      <c r="K197" s="4">
        <f t="shared" si="74"/>
        <v>15.46875</v>
      </c>
      <c r="L197" s="4">
        <f t="shared" si="74"/>
        <v>15.46875</v>
      </c>
      <c r="M197" s="4">
        <f t="shared" si="74"/>
        <v>15.46875</v>
      </c>
      <c r="N197" s="4">
        <f t="shared" si="74"/>
        <v>15.46875</v>
      </c>
      <c r="O197" s="4">
        <f t="shared" si="74"/>
        <v>15.46875</v>
      </c>
      <c r="P197" s="4">
        <f t="shared" si="74"/>
        <v>15.46875</v>
      </c>
      <c r="Q197" s="4">
        <f t="shared" si="74"/>
        <v>15.46875</v>
      </c>
      <c r="R197" s="4">
        <f t="shared" ref="R197" si="76">($A197*360*R172)/(60*1000000)</f>
        <v>15.46875</v>
      </c>
      <c r="S197" s="12">
        <f t="shared" si="75"/>
        <v>15.46875</v>
      </c>
    </row>
    <row r="198" spans="1:19" x14ac:dyDescent="0.3">
      <c r="A198" s="3">
        <f>'CSP5'!$A$187</f>
        <v>3300</v>
      </c>
      <c r="B198" s="12">
        <f t="shared" si="73"/>
        <v>0</v>
      </c>
      <c r="C198" s="4">
        <f t="shared" ref="C198:R199" si="77">($A198*360*C173)/(60*1000000)</f>
        <v>0</v>
      </c>
      <c r="D198" s="4">
        <f t="shared" si="77"/>
        <v>0</v>
      </c>
      <c r="E198" s="4">
        <f t="shared" si="77"/>
        <v>0</v>
      </c>
      <c r="F198" s="4">
        <f t="shared" si="77"/>
        <v>0</v>
      </c>
      <c r="G198" s="4">
        <f t="shared" si="77"/>
        <v>0</v>
      </c>
      <c r="H198" s="4">
        <f t="shared" si="77"/>
        <v>0</v>
      </c>
      <c r="I198" s="4">
        <f t="shared" si="77"/>
        <v>0</v>
      </c>
      <c r="J198" s="4">
        <f t="shared" si="77"/>
        <v>0</v>
      </c>
      <c r="K198" s="4">
        <f t="shared" si="77"/>
        <v>15.9375</v>
      </c>
      <c r="L198" s="4">
        <f t="shared" si="77"/>
        <v>15.9375</v>
      </c>
      <c r="M198" s="4">
        <f t="shared" si="77"/>
        <v>15.9375</v>
      </c>
      <c r="N198" s="4">
        <f t="shared" si="77"/>
        <v>15.9375</v>
      </c>
      <c r="O198" s="4">
        <f t="shared" si="77"/>
        <v>15.9375</v>
      </c>
      <c r="P198" s="4">
        <f t="shared" si="77"/>
        <v>15.9375</v>
      </c>
      <c r="Q198" s="4">
        <f t="shared" si="77"/>
        <v>15.9375</v>
      </c>
      <c r="R198" s="4">
        <f t="shared" si="77"/>
        <v>15.9375</v>
      </c>
      <c r="S198" s="12">
        <f t="shared" si="75"/>
        <v>15.9375</v>
      </c>
    </row>
    <row r="199" spans="1:19" x14ac:dyDescent="0.3">
      <c r="A199" s="3">
        <f>'CSP5'!$A$188</f>
        <v>3500</v>
      </c>
      <c r="B199" s="12">
        <f t="shared" si="73"/>
        <v>0</v>
      </c>
      <c r="C199" s="4">
        <f t="shared" si="77"/>
        <v>0</v>
      </c>
      <c r="D199" s="4">
        <f t="shared" si="77"/>
        <v>0</v>
      </c>
      <c r="E199" s="4">
        <f t="shared" si="77"/>
        <v>0</v>
      </c>
      <c r="F199" s="4">
        <f t="shared" si="77"/>
        <v>0</v>
      </c>
      <c r="G199" s="4">
        <f t="shared" si="77"/>
        <v>0</v>
      </c>
      <c r="H199" s="4">
        <f t="shared" si="77"/>
        <v>0</v>
      </c>
      <c r="I199" s="4">
        <f t="shared" si="77"/>
        <v>0</v>
      </c>
      <c r="J199" s="4">
        <f t="shared" si="77"/>
        <v>0</v>
      </c>
      <c r="K199" s="4">
        <f t="shared" si="77"/>
        <v>16.757812999999999</v>
      </c>
      <c r="L199" s="4">
        <f t="shared" si="77"/>
        <v>16.757812999999999</v>
      </c>
      <c r="M199" s="4">
        <f t="shared" si="77"/>
        <v>16.757812999999999</v>
      </c>
      <c r="N199" s="4">
        <f t="shared" si="77"/>
        <v>16.757812999999999</v>
      </c>
      <c r="O199" s="4">
        <f t="shared" si="77"/>
        <v>16.757812999999999</v>
      </c>
      <c r="P199" s="4">
        <f t="shared" si="77"/>
        <v>16.757812999999999</v>
      </c>
      <c r="Q199" s="4">
        <f t="shared" si="77"/>
        <v>16.757812999999999</v>
      </c>
      <c r="R199" s="4">
        <f t="shared" si="77"/>
        <v>16.757812999999999</v>
      </c>
      <c r="S199" s="12">
        <f t="shared" si="75"/>
        <v>16.757812999999999</v>
      </c>
    </row>
    <row r="200" spans="1:19" x14ac:dyDescent="0.3">
      <c r="A200" s="9">
        <f>'CSP5'!$A$189</f>
        <v>3501</v>
      </c>
      <c r="B200" s="12">
        <f>B199</f>
        <v>0</v>
      </c>
      <c r="C200" s="12">
        <f t="shared" ref="C200:S200" si="78">C199</f>
        <v>0</v>
      </c>
      <c r="D200" s="12">
        <f t="shared" si="78"/>
        <v>0</v>
      </c>
      <c r="E200" s="12">
        <f t="shared" si="78"/>
        <v>0</v>
      </c>
      <c r="F200" s="12">
        <f t="shared" si="78"/>
        <v>0</v>
      </c>
      <c r="G200" s="12">
        <f t="shared" si="78"/>
        <v>0</v>
      </c>
      <c r="H200" s="12">
        <f t="shared" si="78"/>
        <v>0</v>
      </c>
      <c r="I200" s="12">
        <f t="shared" si="78"/>
        <v>0</v>
      </c>
      <c r="J200" s="12">
        <f t="shared" si="78"/>
        <v>0</v>
      </c>
      <c r="K200" s="12">
        <f t="shared" si="78"/>
        <v>16.757812999999999</v>
      </c>
      <c r="L200" s="12">
        <f t="shared" si="78"/>
        <v>16.757812999999999</v>
      </c>
      <c r="M200" s="12">
        <f t="shared" si="78"/>
        <v>16.757812999999999</v>
      </c>
      <c r="N200" s="12">
        <f t="shared" si="78"/>
        <v>16.757812999999999</v>
      </c>
      <c r="O200" s="12">
        <f t="shared" si="78"/>
        <v>16.757812999999999</v>
      </c>
      <c r="P200" s="12">
        <f t="shared" si="78"/>
        <v>16.757812999999999</v>
      </c>
      <c r="Q200" s="12">
        <f t="shared" si="78"/>
        <v>16.757812999999999</v>
      </c>
      <c r="R200" s="12">
        <f t="shared" si="78"/>
        <v>16.757812999999999</v>
      </c>
      <c r="S200" s="12">
        <f t="shared" si="78"/>
        <v>16.757812999999999</v>
      </c>
    </row>
  </sheetData>
  <mergeCells count="14">
    <mergeCell ref="V152:AM152"/>
    <mergeCell ref="B127:S127"/>
    <mergeCell ref="V52:AM52"/>
    <mergeCell ref="A1:AM1"/>
    <mergeCell ref="B2:S2"/>
    <mergeCell ref="V2:AM2"/>
    <mergeCell ref="B27:S27"/>
    <mergeCell ref="V27:AM27"/>
    <mergeCell ref="V102:AM102"/>
    <mergeCell ref="B177:S177"/>
    <mergeCell ref="B52:S52"/>
    <mergeCell ref="B77:S77"/>
    <mergeCell ref="B102:S102"/>
    <mergeCell ref="B152:S152"/>
  </mergeCells>
  <conditionalFormatting sqref="C6:R24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:R49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6:R74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1:R99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06:R124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31:R149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56:R17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81:R19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6:AL24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31:AL49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56:AL74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106:AL12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156:AL17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3" operator="lessThan" id="{6BF9ACE2-C919-466D-B5EB-6D4A6747ADCF}">
            <xm:f>'Internal Flash'!$B$619-'Internal Flash'!$B$389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C106:R124</xm:sqref>
        </x14:conditionalFormatting>
        <x14:conditionalFormatting xmlns:xm="http://schemas.microsoft.com/office/excel/2006/main">
          <x14:cfRule type="cellIs" priority="4" operator="lessThan" id="{CCB1210C-231E-4C30-ADDD-0DB11930054A}">
            <xm:f>'Internal Flash'!$B$392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C156:R174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5"/>
  </sheetPr>
  <dimension ref="A1:Q45"/>
  <sheetViews>
    <sheetView topLeftCell="A10" workbookViewId="0">
      <selection activeCell="B27" sqref="B27:Q45"/>
    </sheetView>
  </sheetViews>
  <sheetFormatPr defaultRowHeight="14.4" x14ac:dyDescent="0.3"/>
  <cols>
    <col min="1" max="1" width="5" bestFit="1" customWidth="1"/>
    <col min="2" max="6" width="10.33203125" bestFit="1" customWidth="1"/>
    <col min="7" max="17" width="11.33203125" bestFit="1" customWidth="1"/>
  </cols>
  <sheetData>
    <row r="1" spans="1:17" x14ac:dyDescent="0.3">
      <c r="A1" s="13"/>
      <c r="B1" s="35" t="s">
        <v>1189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</row>
    <row r="2" spans="1:17" x14ac:dyDescent="0.3">
      <c r="A2" s="23"/>
      <c r="B2" s="23" t="str">
        <f>'CSP5'!$B$167</f>
        <v>mm3</v>
      </c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</row>
    <row r="3" spans="1:17" x14ac:dyDescent="0.3">
      <c r="A3" s="23" t="str">
        <f>'CSP5'!$A$168</f>
        <v>RPM</v>
      </c>
      <c r="B3" s="23">
        <f>'CSP5'!$C$168</f>
        <v>0</v>
      </c>
      <c r="C3" s="23">
        <f>'CSP5'!$D$168</f>
        <v>10</v>
      </c>
      <c r="D3" s="23">
        <f>'CSP5'!$E$168</f>
        <v>20</v>
      </c>
      <c r="E3" s="23">
        <f>'CSP5'!$F$168</f>
        <v>30</v>
      </c>
      <c r="F3" s="23">
        <f>'CSP5'!$G$168</f>
        <v>45</v>
      </c>
      <c r="G3" s="23">
        <f>'CSP5'!$H$168</f>
        <v>55</v>
      </c>
      <c r="H3" s="23">
        <f>'CSP5'!$I$168</f>
        <v>65</v>
      </c>
      <c r="I3" s="23">
        <f>'CSP5'!$J$168</f>
        <v>75</v>
      </c>
      <c r="J3" s="23">
        <f>'CSP5'!$K$168</f>
        <v>85</v>
      </c>
      <c r="K3" s="23">
        <f>'CSP5'!$L$168</f>
        <v>95</v>
      </c>
      <c r="L3" s="23">
        <f>'CSP5'!$M$168</f>
        <v>110</v>
      </c>
      <c r="M3" s="23">
        <f>'CSP5'!$N$168</f>
        <v>120</v>
      </c>
      <c r="N3" s="23">
        <f>'CSP5'!$O$168</f>
        <v>125</v>
      </c>
      <c r="O3" s="23">
        <f>'CSP5'!$P$168</f>
        <v>130</v>
      </c>
      <c r="P3" s="23">
        <f>'CSP5'!$Q$168</f>
        <v>135</v>
      </c>
      <c r="Q3" s="23">
        <f>'CSP5'!$R$168</f>
        <v>140</v>
      </c>
    </row>
    <row r="4" spans="1:17" x14ac:dyDescent="0.3">
      <c r="A4" s="24">
        <f>'CSP5'!$A$170</f>
        <v>620</v>
      </c>
      <c r="B4" s="4">
        <v>-30</v>
      </c>
      <c r="C4" s="4">
        <v>-30</v>
      </c>
      <c r="D4" s="4">
        <v>-30</v>
      </c>
      <c r="E4" s="4">
        <v>-30</v>
      </c>
      <c r="F4" s="4">
        <v>-30</v>
      </c>
      <c r="G4" s="4">
        <v>-30</v>
      </c>
      <c r="H4" s="4">
        <v>-30</v>
      </c>
      <c r="I4" s="4">
        <v>-30</v>
      </c>
      <c r="J4" s="4">
        <v>-30</v>
      </c>
      <c r="K4" s="4">
        <v>-30</v>
      </c>
      <c r="L4" s="4">
        <v>-30</v>
      </c>
      <c r="M4" s="4">
        <v>-30</v>
      </c>
      <c r="N4" s="4">
        <v>-30</v>
      </c>
      <c r="O4" s="4">
        <v>-30</v>
      </c>
      <c r="P4" s="4">
        <v>-30</v>
      </c>
      <c r="Q4" s="4">
        <v>-30</v>
      </c>
    </row>
    <row r="5" spans="1:17" x14ac:dyDescent="0.3">
      <c r="A5" s="24">
        <f>'CSP5'!$A$171</f>
        <v>650</v>
      </c>
      <c r="B5" s="4">
        <v>-30</v>
      </c>
      <c r="C5" s="4">
        <v>-30</v>
      </c>
      <c r="D5" s="4">
        <v>-30</v>
      </c>
      <c r="E5" s="4">
        <v>-30</v>
      </c>
      <c r="F5" s="4">
        <v>-30</v>
      </c>
      <c r="G5" s="4">
        <v>-30</v>
      </c>
      <c r="H5" s="4">
        <v>-30</v>
      </c>
      <c r="I5" s="4">
        <v>-30</v>
      </c>
      <c r="J5" s="4">
        <v>-30</v>
      </c>
      <c r="K5" s="4">
        <v>-30</v>
      </c>
      <c r="L5" s="4">
        <v>-30</v>
      </c>
      <c r="M5" s="4">
        <v>-30</v>
      </c>
      <c r="N5" s="4">
        <v>-30</v>
      </c>
      <c r="O5" s="4">
        <v>-30</v>
      </c>
      <c r="P5" s="4">
        <v>-30</v>
      </c>
      <c r="Q5" s="4">
        <v>-30</v>
      </c>
    </row>
    <row r="6" spans="1:17" x14ac:dyDescent="0.3">
      <c r="A6" s="24">
        <f>'CSP5'!$A$172</f>
        <v>800</v>
      </c>
      <c r="B6" s="4">
        <v>-30</v>
      </c>
      <c r="C6" s="4">
        <v>-30</v>
      </c>
      <c r="D6" s="4">
        <v>-30</v>
      </c>
      <c r="E6" s="4">
        <v>-30</v>
      </c>
      <c r="F6" s="4">
        <v>-30</v>
      </c>
      <c r="G6" s="4">
        <v>-30</v>
      </c>
      <c r="H6" s="4">
        <v>-30</v>
      </c>
      <c r="I6" s="4">
        <v>-30</v>
      </c>
      <c r="J6" s="4">
        <v>-30</v>
      </c>
      <c r="K6" s="4">
        <v>-30</v>
      </c>
      <c r="L6" s="4">
        <v>-30</v>
      </c>
      <c r="M6" s="4">
        <v>-30</v>
      </c>
      <c r="N6" s="4">
        <v>-30</v>
      </c>
      <c r="O6" s="4">
        <v>-30</v>
      </c>
      <c r="P6" s="4">
        <v>-30</v>
      </c>
      <c r="Q6" s="4">
        <v>-30</v>
      </c>
    </row>
    <row r="7" spans="1:17" x14ac:dyDescent="0.3">
      <c r="A7" s="24">
        <f>'CSP5'!$A$173</f>
        <v>1000</v>
      </c>
      <c r="B7" s="4">
        <v>-30</v>
      </c>
      <c r="C7" s="4">
        <v>-30</v>
      </c>
      <c r="D7" s="4">
        <v>-30</v>
      </c>
      <c r="E7" s="4">
        <v>-30</v>
      </c>
      <c r="F7" s="4">
        <v>-30</v>
      </c>
      <c r="G7" s="4">
        <v>-30</v>
      </c>
      <c r="H7" s="4">
        <v>-30</v>
      </c>
      <c r="I7" s="4">
        <v>-30</v>
      </c>
      <c r="J7" s="4">
        <v>-30</v>
      </c>
      <c r="K7" s="4">
        <v>-30</v>
      </c>
      <c r="L7" s="4">
        <v>-30</v>
      </c>
      <c r="M7" s="4">
        <v>-30</v>
      </c>
      <c r="N7" s="4">
        <v>-30</v>
      </c>
      <c r="O7" s="4">
        <v>-30</v>
      </c>
      <c r="P7" s="4">
        <v>-30</v>
      </c>
      <c r="Q7" s="4">
        <v>-30</v>
      </c>
    </row>
    <row r="8" spans="1:17" x14ac:dyDescent="0.3">
      <c r="A8" s="24">
        <f>'CSP5'!$A$174</f>
        <v>1200</v>
      </c>
      <c r="B8" s="4">
        <v>-30</v>
      </c>
      <c r="C8" s="4">
        <v>-30</v>
      </c>
      <c r="D8" s="4">
        <v>-30</v>
      </c>
      <c r="E8" s="4">
        <v>-30</v>
      </c>
      <c r="F8" s="4">
        <v>-30</v>
      </c>
      <c r="G8" s="4">
        <v>-30</v>
      </c>
      <c r="H8" s="4">
        <v>-30</v>
      </c>
      <c r="I8" s="4">
        <v>-30</v>
      </c>
      <c r="J8" s="4">
        <v>-30</v>
      </c>
      <c r="K8" s="4">
        <v>-30</v>
      </c>
      <c r="L8" s="4">
        <v>-30</v>
      </c>
      <c r="M8" s="4">
        <v>-30</v>
      </c>
      <c r="N8" s="4">
        <v>-30</v>
      </c>
      <c r="O8" s="4">
        <v>-30</v>
      </c>
      <c r="P8" s="4">
        <v>-30</v>
      </c>
      <c r="Q8" s="4">
        <v>-30</v>
      </c>
    </row>
    <row r="9" spans="1:17" x14ac:dyDescent="0.3">
      <c r="A9" s="24">
        <f>'CSP5'!$A$175</f>
        <v>1400</v>
      </c>
      <c r="B9" s="4">
        <v>-30</v>
      </c>
      <c r="C9" s="4">
        <v>-30</v>
      </c>
      <c r="D9" s="4">
        <v>-30</v>
      </c>
      <c r="E9" s="4">
        <v>-30</v>
      </c>
      <c r="F9" s="4">
        <v>-30</v>
      </c>
      <c r="G9" s="4">
        <v>-30</v>
      </c>
      <c r="H9" s="4">
        <v>-30</v>
      </c>
      <c r="I9" s="4">
        <v>-30</v>
      </c>
      <c r="J9" s="4">
        <v>-30</v>
      </c>
      <c r="K9" s="4">
        <v>-30</v>
      </c>
      <c r="L9" s="4">
        <v>-30</v>
      </c>
      <c r="M9" s="4">
        <v>-30</v>
      </c>
      <c r="N9" s="4">
        <v>-30</v>
      </c>
      <c r="O9" s="4">
        <v>-30</v>
      </c>
      <c r="P9" s="4">
        <v>-30</v>
      </c>
      <c r="Q9" s="4">
        <v>-30</v>
      </c>
    </row>
    <row r="10" spans="1:17" x14ac:dyDescent="0.3">
      <c r="A10" s="24">
        <f>'CSP5'!$A$176</f>
        <v>1550</v>
      </c>
      <c r="B10" s="4">
        <v>-30</v>
      </c>
      <c r="C10" s="4">
        <v>-30</v>
      </c>
      <c r="D10" s="4">
        <v>-30</v>
      </c>
      <c r="E10" s="4">
        <v>-30</v>
      </c>
      <c r="F10" s="4">
        <v>-30</v>
      </c>
      <c r="G10" s="4">
        <v>-30</v>
      </c>
      <c r="H10" s="4">
        <v>-30</v>
      </c>
      <c r="I10" s="4">
        <v>-30</v>
      </c>
      <c r="J10" s="4">
        <v>-30</v>
      </c>
      <c r="K10" s="4">
        <v>-30</v>
      </c>
      <c r="L10" s="4">
        <v>-30</v>
      </c>
      <c r="M10" s="4">
        <v>-30</v>
      </c>
      <c r="N10" s="4">
        <v>-30</v>
      </c>
      <c r="O10" s="4">
        <v>-30</v>
      </c>
      <c r="P10" s="4">
        <v>-30</v>
      </c>
      <c r="Q10" s="4">
        <v>-30</v>
      </c>
    </row>
    <row r="11" spans="1:17" x14ac:dyDescent="0.3">
      <c r="A11" s="24">
        <f>'CSP5'!$A$177</f>
        <v>1700</v>
      </c>
      <c r="B11" s="4">
        <v>-30</v>
      </c>
      <c r="C11" s="4">
        <v>-30</v>
      </c>
      <c r="D11" s="4">
        <v>-30</v>
      </c>
      <c r="E11" s="4">
        <v>-30</v>
      </c>
      <c r="F11" s="4">
        <v>-30</v>
      </c>
      <c r="G11" s="4">
        <v>-30</v>
      </c>
      <c r="H11" s="4">
        <v>-30</v>
      </c>
      <c r="I11" s="4">
        <v>-30</v>
      </c>
      <c r="J11" s="4">
        <v>-30</v>
      </c>
      <c r="K11" s="4">
        <v>-30</v>
      </c>
      <c r="L11" s="4">
        <v>-30</v>
      </c>
      <c r="M11" s="4">
        <v>-30</v>
      </c>
      <c r="N11" s="4">
        <v>-30</v>
      </c>
      <c r="O11" s="4">
        <v>-30</v>
      </c>
      <c r="P11" s="4">
        <v>-30</v>
      </c>
      <c r="Q11" s="4">
        <v>-30</v>
      </c>
    </row>
    <row r="12" spans="1:17" x14ac:dyDescent="0.3">
      <c r="A12" s="24">
        <f>'CSP5'!$A$178</f>
        <v>1800</v>
      </c>
      <c r="B12" s="4">
        <v>-30</v>
      </c>
      <c r="C12" s="4">
        <v>-30</v>
      </c>
      <c r="D12" s="4">
        <v>-30</v>
      </c>
      <c r="E12" s="4">
        <v>-30</v>
      </c>
      <c r="F12" s="4">
        <v>-30</v>
      </c>
      <c r="G12" s="4">
        <v>-30</v>
      </c>
      <c r="H12" s="4">
        <v>-30</v>
      </c>
      <c r="I12" s="4">
        <v>-30</v>
      </c>
      <c r="J12" s="4">
        <v>-30</v>
      </c>
      <c r="K12" s="4">
        <v>-30</v>
      </c>
      <c r="L12" s="4">
        <v>-30</v>
      </c>
      <c r="M12" s="4">
        <v>-30</v>
      </c>
      <c r="N12" s="4">
        <v>-30</v>
      </c>
      <c r="O12" s="4">
        <v>-30</v>
      </c>
      <c r="P12" s="4">
        <v>-30</v>
      </c>
      <c r="Q12" s="4">
        <v>-30</v>
      </c>
    </row>
    <row r="13" spans="1:17" x14ac:dyDescent="0.3">
      <c r="A13" s="24">
        <f>'CSP5'!$A$179</f>
        <v>2000</v>
      </c>
      <c r="B13" s="4">
        <v>-30</v>
      </c>
      <c r="C13" s="4">
        <v>-30</v>
      </c>
      <c r="D13" s="4">
        <v>-30</v>
      </c>
      <c r="E13" s="4">
        <v>-30</v>
      </c>
      <c r="F13" s="4">
        <v>-30</v>
      </c>
      <c r="G13" s="4">
        <v>-30</v>
      </c>
      <c r="H13" s="4">
        <v>-30</v>
      </c>
      <c r="I13" s="4">
        <v>-30</v>
      </c>
      <c r="J13" s="4">
        <v>-30</v>
      </c>
      <c r="K13" s="4">
        <v>-30</v>
      </c>
      <c r="L13" s="4">
        <v>-30</v>
      </c>
      <c r="M13" s="4">
        <v>-30</v>
      </c>
      <c r="N13" s="4">
        <v>-30</v>
      </c>
      <c r="O13" s="4">
        <v>-30</v>
      </c>
      <c r="P13" s="4">
        <v>-30</v>
      </c>
      <c r="Q13" s="4">
        <v>-30</v>
      </c>
    </row>
    <row r="14" spans="1:17" x14ac:dyDescent="0.3">
      <c r="A14" s="24">
        <f>'CSP5'!$A$180</f>
        <v>2200</v>
      </c>
      <c r="B14" s="4">
        <v>-30</v>
      </c>
      <c r="C14" s="4">
        <v>-30</v>
      </c>
      <c r="D14" s="4">
        <v>-30</v>
      </c>
      <c r="E14" s="4">
        <v>-30</v>
      </c>
      <c r="F14" s="4">
        <v>-30</v>
      </c>
      <c r="G14" s="4">
        <v>-30</v>
      </c>
      <c r="H14" s="4">
        <v>-30</v>
      </c>
      <c r="I14" s="4">
        <v>-30</v>
      </c>
      <c r="J14" s="4">
        <v>-30</v>
      </c>
      <c r="K14" s="4">
        <v>-30</v>
      </c>
      <c r="L14" s="4">
        <v>-30</v>
      </c>
      <c r="M14" s="4">
        <v>-30</v>
      </c>
      <c r="N14" s="4">
        <v>-30</v>
      </c>
      <c r="O14" s="4">
        <v>-30</v>
      </c>
      <c r="P14" s="4">
        <v>-30</v>
      </c>
      <c r="Q14" s="4">
        <v>-30</v>
      </c>
    </row>
    <row r="15" spans="1:17" x14ac:dyDescent="0.3">
      <c r="A15" s="24">
        <f>'CSP5'!$A$181</f>
        <v>2400</v>
      </c>
      <c r="B15" s="4">
        <v>-30</v>
      </c>
      <c r="C15" s="4">
        <v>-30</v>
      </c>
      <c r="D15" s="4">
        <v>-30</v>
      </c>
      <c r="E15" s="4">
        <v>-30</v>
      </c>
      <c r="F15" s="4">
        <v>-30</v>
      </c>
      <c r="G15" s="4">
        <v>-30</v>
      </c>
      <c r="H15" s="4">
        <v>-30</v>
      </c>
      <c r="I15" s="4">
        <v>-30</v>
      </c>
      <c r="J15" s="4">
        <v>-30</v>
      </c>
      <c r="K15" s="4">
        <v>-30</v>
      </c>
      <c r="L15" s="4">
        <v>-30</v>
      </c>
      <c r="M15" s="4">
        <v>-30</v>
      </c>
      <c r="N15" s="4">
        <v>-30</v>
      </c>
      <c r="O15" s="4">
        <v>-30</v>
      </c>
      <c r="P15" s="4">
        <v>-30</v>
      </c>
      <c r="Q15" s="4">
        <v>-30</v>
      </c>
    </row>
    <row r="16" spans="1:17" x14ac:dyDescent="0.3">
      <c r="A16" s="24">
        <f>'CSP5'!$A$182</f>
        <v>2600</v>
      </c>
      <c r="B16" s="4">
        <v>-30</v>
      </c>
      <c r="C16" s="4">
        <v>-30</v>
      </c>
      <c r="D16" s="4">
        <v>-30</v>
      </c>
      <c r="E16" s="4">
        <v>-30</v>
      </c>
      <c r="F16" s="4">
        <v>-30</v>
      </c>
      <c r="G16" s="4">
        <v>-30</v>
      </c>
      <c r="H16" s="4">
        <v>-30</v>
      </c>
      <c r="I16" s="4">
        <v>-30</v>
      </c>
      <c r="J16" s="4">
        <v>-30</v>
      </c>
      <c r="K16" s="4">
        <v>-30</v>
      </c>
      <c r="L16" s="4">
        <v>-30</v>
      </c>
      <c r="M16" s="4">
        <v>-30</v>
      </c>
      <c r="N16" s="4">
        <v>-30</v>
      </c>
      <c r="O16" s="4">
        <v>-30</v>
      </c>
      <c r="P16" s="4">
        <v>-30</v>
      </c>
      <c r="Q16" s="4">
        <v>-30</v>
      </c>
    </row>
    <row r="17" spans="1:17" x14ac:dyDescent="0.3">
      <c r="A17" s="24">
        <f>'CSP5'!$A$183</f>
        <v>2800</v>
      </c>
      <c r="B17" s="4">
        <v>-30</v>
      </c>
      <c r="C17" s="4">
        <v>-30</v>
      </c>
      <c r="D17" s="4">
        <v>-30</v>
      </c>
      <c r="E17" s="4">
        <v>-30</v>
      </c>
      <c r="F17" s="4">
        <v>-30</v>
      </c>
      <c r="G17" s="4">
        <v>-30</v>
      </c>
      <c r="H17" s="4">
        <v>-30</v>
      </c>
      <c r="I17" s="4">
        <v>-30</v>
      </c>
      <c r="J17" s="4">
        <v>-30</v>
      </c>
      <c r="K17" s="4">
        <v>-30</v>
      </c>
      <c r="L17" s="4">
        <v>-30</v>
      </c>
      <c r="M17" s="4">
        <v>-30</v>
      </c>
      <c r="N17" s="4">
        <v>-30</v>
      </c>
      <c r="O17" s="4">
        <v>-30</v>
      </c>
      <c r="P17" s="4">
        <v>-30</v>
      </c>
      <c r="Q17" s="4">
        <v>-30</v>
      </c>
    </row>
    <row r="18" spans="1:17" x14ac:dyDescent="0.3">
      <c r="A18" s="24">
        <f>'CSP5'!$A$184</f>
        <v>2900</v>
      </c>
      <c r="B18" s="4">
        <v>-30</v>
      </c>
      <c r="C18" s="4">
        <v>-30</v>
      </c>
      <c r="D18" s="4">
        <v>-30</v>
      </c>
      <c r="E18" s="4">
        <v>-30</v>
      </c>
      <c r="F18" s="4">
        <v>-30</v>
      </c>
      <c r="G18" s="4">
        <v>-30</v>
      </c>
      <c r="H18" s="4">
        <v>-30</v>
      </c>
      <c r="I18" s="4">
        <v>-30</v>
      </c>
      <c r="J18" s="4">
        <v>-30</v>
      </c>
      <c r="K18" s="4">
        <v>-30</v>
      </c>
      <c r="L18" s="4">
        <v>-30</v>
      </c>
      <c r="M18" s="4">
        <v>-30</v>
      </c>
      <c r="N18" s="4">
        <v>-30</v>
      </c>
      <c r="O18" s="4">
        <v>-30</v>
      </c>
      <c r="P18" s="4">
        <v>-30</v>
      </c>
      <c r="Q18" s="4">
        <v>-30</v>
      </c>
    </row>
    <row r="19" spans="1:17" x14ac:dyDescent="0.3">
      <c r="A19" s="24">
        <f>'CSP5'!$A$185</f>
        <v>3000</v>
      </c>
      <c r="B19" s="4">
        <v>-30</v>
      </c>
      <c r="C19" s="4">
        <v>-30</v>
      </c>
      <c r="D19" s="4">
        <v>-30</v>
      </c>
      <c r="E19" s="4">
        <v>-30</v>
      </c>
      <c r="F19" s="4">
        <v>-30</v>
      </c>
      <c r="G19" s="4">
        <v>-30</v>
      </c>
      <c r="H19" s="4">
        <v>-30</v>
      </c>
      <c r="I19" s="4">
        <v>-30</v>
      </c>
      <c r="J19" s="4">
        <v>-30</v>
      </c>
      <c r="K19" s="4">
        <v>-30</v>
      </c>
      <c r="L19" s="4">
        <v>-30</v>
      </c>
      <c r="M19" s="4">
        <v>-30</v>
      </c>
      <c r="N19" s="4">
        <v>-30</v>
      </c>
      <c r="O19" s="4">
        <v>-30</v>
      </c>
      <c r="P19" s="4">
        <v>-30</v>
      </c>
      <c r="Q19" s="4">
        <v>-30</v>
      </c>
    </row>
    <row r="20" spans="1:17" x14ac:dyDescent="0.3">
      <c r="A20" s="24">
        <f>'CSP5'!$A$186</f>
        <v>3200</v>
      </c>
      <c r="B20" s="4">
        <v>-30</v>
      </c>
      <c r="C20" s="4">
        <v>-30</v>
      </c>
      <c r="D20" s="4">
        <v>-30</v>
      </c>
      <c r="E20" s="4">
        <v>-30</v>
      </c>
      <c r="F20" s="4">
        <v>-30</v>
      </c>
      <c r="G20" s="4">
        <v>-30</v>
      </c>
      <c r="H20" s="4">
        <v>-30</v>
      </c>
      <c r="I20" s="4">
        <v>-30</v>
      </c>
      <c r="J20" s="4">
        <v>-30</v>
      </c>
      <c r="K20" s="4">
        <v>-30</v>
      </c>
      <c r="L20" s="4">
        <v>-30</v>
      </c>
      <c r="M20" s="4">
        <v>-30</v>
      </c>
      <c r="N20" s="4">
        <v>-30</v>
      </c>
      <c r="O20" s="4">
        <v>-30</v>
      </c>
      <c r="P20" s="4">
        <v>-30</v>
      </c>
      <c r="Q20" s="4">
        <v>-30</v>
      </c>
    </row>
    <row r="21" spans="1:17" x14ac:dyDescent="0.3">
      <c r="A21" s="24">
        <f>'CSP5'!$A$187</f>
        <v>3300</v>
      </c>
      <c r="B21" s="4">
        <v>-30</v>
      </c>
      <c r="C21" s="4">
        <v>-30</v>
      </c>
      <c r="D21" s="4">
        <v>-30</v>
      </c>
      <c r="E21" s="4">
        <v>-30</v>
      </c>
      <c r="F21" s="4">
        <v>-30</v>
      </c>
      <c r="G21" s="4">
        <v>-30</v>
      </c>
      <c r="H21" s="4">
        <v>-30</v>
      </c>
      <c r="I21" s="4">
        <v>-30</v>
      </c>
      <c r="J21" s="4">
        <v>-30</v>
      </c>
      <c r="K21" s="4">
        <v>-30</v>
      </c>
      <c r="L21" s="4">
        <v>-30</v>
      </c>
      <c r="M21" s="4">
        <v>-30</v>
      </c>
      <c r="N21" s="4">
        <v>-30</v>
      </c>
      <c r="O21" s="4">
        <v>-30</v>
      </c>
      <c r="P21" s="4">
        <v>-30</v>
      </c>
      <c r="Q21" s="4">
        <v>-30</v>
      </c>
    </row>
    <row r="22" spans="1:17" x14ac:dyDescent="0.3">
      <c r="A22" s="24">
        <f>'CSP5'!$A$188</f>
        <v>3500</v>
      </c>
      <c r="B22" s="4">
        <v>-30</v>
      </c>
      <c r="C22" s="4">
        <v>-30</v>
      </c>
      <c r="D22" s="4">
        <v>-30</v>
      </c>
      <c r="E22" s="4">
        <v>-30</v>
      </c>
      <c r="F22" s="4">
        <v>-30</v>
      </c>
      <c r="G22" s="4">
        <v>-30</v>
      </c>
      <c r="H22" s="4">
        <v>-30</v>
      </c>
      <c r="I22" s="4">
        <v>-30</v>
      </c>
      <c r="J22" s="4">
        <v>-30</v>
      </c>
      <c r="K22" s="4">
        <v>-30</v>
      </c>
      <c r="L22" s="4">
        <v>-30</v>
      </c>
      <c r="M22" s="4">
        <v>-30</v>
      </c>
      <c r="N22" s="4">
        <v>-30</v>
      </c>
      <c r="O22" s="4">
        <v>-30</v>
      </c>
      <c r="P22" s="4">
        <v>-30</v>
      </c>
      <c r="Q22" s="4">
        <v>-34</v>
      </c>
    </row>
    <row r="24" spans="1:17" x14ac:dyDescent="0.3">
      <c r="A24" s="13"/>
      <c r="B24" s="35" t="s">
        <v>1190</v>
      </c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</row>
    <row r="25" spans="1:17" x14ac:dyDescent="0.3">
      <c r="A25" s="3"/>
      <c r="B25" s="3" t="str">
        <f>'CSP5'!$B$167</f>
        <v>mm3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</row>
    <row r="26" spans="1:17" x14ac:dyDescent="0.3">
      <c r="A26" s="3" t="str">
        <f>'CSP5'!$A$168</f>
        <v>RPM</v>
      </c>
      <c r="B26" s="3">
        <f>'CSP5'!$C$168</f>
        <v>0</v>
      </c>
      <c r="C26" s="3">
        <f>'CSP5'!$D$168</f>
        <v>10</v>
      </c>
      <c r="D26" s="3">
        <f>'CSP5'!$E$168</f>
        <v>20</v>
      </c>
      <c r="E26" s="3">
        <f>'CSP5'!$F$168</f>
        <v>30</v>
      </c>
      <c r="F26" s="3">
        <f>'CSP5'!$G$168</f>
        <v>45</v>
      </c>
      <c r="G26" s="3">
        <f>'CSP5'!$H$168</f>
        <v>55</v>
      </c>
      <c r="H26" s="3">
        <f>'CSP5'!$I$168</f>
        <v>65</v>
      </c>
      <c r="I26" s="3">
        <f>'CSP5'!$J$168</f>
        <v>75</v>
      </c>
      <c r="J26" s="3">
        <f>'CSP5'!$K$168</f>
        <v>85</v>
      </c>
      <c r="K26" s="3">
        <f>'CSP5'!$L$168</f>
        <v>95</v>
      </c>
      <c r="L26" s="3">
        <f>'CSP5'!$M$168</f>
        <v>110</v>
      </c>
      <c r="M26" s="3">
        <f>'CSP5'!$N$168</f>
        <v>120</v>
      </c>
      <c r="N26" s="3">
        <f>'CSP5'!$O$168</f>
        <v>125</v>
      </c>
      <c r="O26" s="3">
        <f>'CSP5'!$P$168</f>
        <v>130</v>
      </c>
      <c r="P26" s="3">
        <f>'CSP5'!$Q$168</f>
        <v>135</v>
      </c>
      <c r="Q26" s="3">
        <f>'CSP5'!$R$168</f>
        <v>140</v>
      </c>
    </row>
    <row r="27" spans="1:17" x14ac:dyDescent="0.3">
      <c r="A27" s="6">
        <f>'CSP5'!$A$170</f>
        <v>620</v>
      </c>
      <c r="B27" s="34">
        <f>IF(('CSP5'!C170-'Main Injection'!C31)&lt;B4,B4+'Main Injection'!C31,'CSP5'!C170)</f>
        <v>-3.0078130000000001</v>
      </c>
      <c r="C27" s="34">
        <f>IF(('CSP5'!D170-'Main Injection'!D31)&lt;C4,C4+'Main Injection'!D31,'CSP5'!D170)</f>
        <v>-3.0078130000000001</v>
      </c>
      <c r="D27" s="34">
        <f>IF(('CSP5'!E170-'Main Injection'!E31)&lt;D4,D4+'Main Injection'!E31,'CSP5'!E170)</f>
        <v>-3.0078130000000001</v>
      </c>
      <c r="E27" s="34">
        <f>IF(('CSP5'!F170-'Main Injection'!F31)&lt;E4,E4+'Main Injection'!F31,'CSP5'!F170)</f>
        <v>-3.0078130000000001</v>
      </c>
      <c r="F27" s="34">
        <f>IF(('CSP5'!G170-'Main Injection'!G31)&lt;F4,F4+'Main Injection'!G31,'CSP5'!G170)</f>
        <v>-5</v>
      </c>
      <c r="G27" s="34">
        <f>IF(('CSP5'!H170-'Main Injection'!H31)&lt;G4,G4+'Main Injection'!H31,'CSP5'!H170)</f>
        <v>-8.8671880000000005</v>
      </c>
      <c r="H27" s="34">
        <f>IF(('CSP5'!I170-'Main Injection'!I31)&lt;H4,H4+'Main Injection'!I31,'CSP5'!I170)</f>
        <v>-12.03125</v>
      </c>
      <c r="I27" s="34">
        <f>IF(('CSP5'!J170-'Main Injection'!J31)&lt;I4,I4+'Main Injection'!J31,'CSP5'!J170)</f>
        <v>-12.03125</v>
      </c>
      <c r="J27" s="34">
        <f>IF(('CSP5'!K170-'Main Injection'!K31)&lt;J4,J4+'Main Injection'!K31,'CSP5'!K170)</f>
        <v>-12.03125</v>
      </c>
      <c r="K27" s="34">
        <f>IF(('CSP5'!L170-'Main Injection'!L31)&lt;K4,K4+'Main Injection'!L31,'CSP5'!L170)</f>
        <v>-12.03125</v>
      </c>
      <c r="L27" s="34">
        <f>IF(('CSP5'!M170-'Main Injection'!M31)&lt;L4,L4+'Main Injection'!M31,'CSP5'!M170)</f>
        <v>-8.046875</v>
      </c>
      <c r="M27" s="34">
        <f>IF(('CSP5'!N170-'Main Injection'!N31)&lt;M4,M4+'Main Injection'!N31,'CSP5'!N170)</f>
        <v>3.9063000000000001E-2</v>
      </c>
      <c r="N27" s="34">
        <f>IF(('CSP5'!O170-'Main Injection'!O31)&lt;N4,N4+'Main Injection'!O31,'CSP5'!O170)</f>
        <v>3.9063000000000001E-2</v>
      </c>
      <c r="O27" s="34">
        <f>IF(('CSP5'!P170-'Main Injection'!P31)&lt;O4,O4+'Main Injection'!P31,'CSP5'!P170)</f>
        <v>3.9063000000000001E-2</v>
      </c>
      <c r="P27" s="34">
        <f>IF(('CSP5'!Q170-'Main Injection'!Q31)&lt;P4,P4+'Main Injection'!Q31,'CSP5'!Q170)</f>
        <v>3.9063000000000001E-2</v>
      </c>
      <c r="Q27" s="34">
        <f>IF(('CSP5'!R170-'Main Injection'!R31)&lt;Q4,Q4+'Main Injection'!R31,'CSP5'!R170)</f>
        <v>3.9063000000000001E-2</v>
      </c>
    </row>
    <row r="28" spans="1:17" x14ac:dyDescent="0.3">
      <c r="A28" s="6">
        <f>'CSP5'!$A$171</f>
        <v>650</v>
      </c>
      <c r="B28" s="34">
        <f>IF(('CSP5'!C171-'Main Injection'!C32)&lt;B5,B5+'Main Injection'!C32,'CSP5'!C171)</f>
        <v>-3.9453130000000001</v>
      </c>
      <c r="C28" s="34">
        <f>IF(('CSP5'!D171-'Main Injection'!D32)&lt;C5,C5+'Main Injection'!D32,'CSP5'!D171)</f>
        <v>-4.53125</v>
      </c>
      <c r="D28" s="34">
        <f>IF(('CSP5'!E171-'Main Injection'!E32)&lt;D5,D5+'Main Injection'!E32,'CSP5'!E171)</f>
        <v>-4.53125</v>
      </c>
      <c r="E28" s="34">
        <f>IF(('CSP5'!F171-'Main Injection'!F32)&lt;E5,E5+'Main Injection'!F32,'CSP5'!F171)</f>
        <v>-5</v>
      </c>
      <c r="F28" s="34">
        <f>IF(('CSP5'!G171-'Main Injection'!G32)&lt;F5,F5+'Main Injection'!G32,'CSP5'!G171)</f>
        <v>-8.515625</v>
      </c>
      <c r="G28" s="34">
        <f>IF(('CSP5'!H171-'Main Injection'!H32)&lt;G5,G5+'Main Injection'!H32,'CSP5'!H171)</f>
        <v>-9.921875</v>
      </c>
      <c r="H28" s="34">
        <f>IF(('CSP5'!I171-'Main Injection'!I32)&lt;H5,H5+'Main Injection'!I32,'CSP5'!I171)</f>
        <v>-11.09375</v>
      </c>
      <c r="I28" s="34">
        <f>IF(('CSP5'!J171-'Main Injection'!J32)&lt;I5,I5+'Main Injection'!J32,'CSP5'!J171)</f>
        <v>-11.445313000000001</v>
      </c>
      <c r="J28" s="34">
        <f>IF(('CSP5'!K171-'Main Injection'!K32)&lt;J5,J5+'Main Injection'!K32,'CSP5'!K171)</f>
        <v>-12.265625</v>
      </c>
      <c r="K28" s="34">
        <f>IF(('CSP5'!L171-'Main Injection'!L32)&lt;K5,K5+'Main Injection'!L32,'CSP5'!L171)</f>
        <v>-12.734375</v>
      </c>
      <c r="L28" s="34">
        <f>IF(('CSP5'!M171-'Main Injection'!M32)&lt;L5,L5+'Main Injection'!M32,'CSP5'!M171)</f>
        <v>-12.734375</v>
      </c>
      <c r="M28" s="34">
        <f>IF(('CSP5'!N171-'Main Injection'!N32)&lt;M5,M5+'Main Injection'!N32,'CSP5'!N171)</f>
        <v>-12.734375</v>
      </c>
      <c r="N28" s="34">
        <f>IF(('CSP5'!O171-'Main Injection'!O32)&lt;N5,N5+'Main Injection'!O32,'CSP5'!O171)</f>
        <v>-12.734375</v>
      </c>
      <c r="O28" s="34">
        <f>IF(('CSP5'!P171-'Main Injection'!P32)&lt;O5,O5+'Main Injection'!P32,'CSP5'!P171)</f>
        <v>-12.734375</v>
      </c>
      <c r="P28" s="34">
        <f>IF(('CSP5'!Q171-'Main Injection'!Q32)&lt;P5,P5+'Main Injection'!Q32,'CSP5'!Q171)</f>
        <v>-12.734375</v>
      </c>
      <c r="Q28" s="34">
        <f>IF(('CSP5'!R171-'Main Injection'!R32)&lt;Q5,Q5+'Main Injection'!R32,'CSP5'!R171)</f>
        <v>-12.734375</v>
      </c>
    </row>
    <row r="29" spans="1:17" x14ac:dyDescent="0.3">
      <c r="A29" s="6">
        <f>'CSP5'!$A$172</f>
        <v>800</v>
      </c>
      <c r="B29" s="34">
        <f>IF(('CSP5'!C172-'Main Injection'!C33)&lt;B6,B6+'Main Injection'!C33,'CSP5'!C172)</f>
        <v>-3.9453130000000001</v>
      </c>
      <c r="C29" s="34">
        <f>IF(('CSP5'!D172-'Main Injection'!D33)&lt;C6,C6+'Main Injection'!D33,'CSP5'!D172)</f>
        <v>-3.9453130000000001</v>
      </c>
      <c r="D29" s="34">
        <f>IF(('CSP5'!E172-'Main Injection'!E33)&lt;D6,D6+'Main Injection'!E33,'CSP5'!E172)</f>
        <v>-3.9453130000000001</v>
      </c>
      <c r="E29" s="34">
        <f>IF(('CSP5'!F172-'Main Injection'!F33)&lt;E6,E6+'Main Injection'!F33,'CSP5'!F172)</f>
        <v>-3.9453130000000001</v>
      </c>
      <c r="F29" s="34">
        <f>IF(('CSP5'!G172-'Main Injection'!G33)&lt;F6,F6+'Main Injection'!G33,'CSP5'!G172)</f>
        <v>-6.9921879999999996</v>
      </c>
      <c r="G29" s="34">
        <f>IF(('CSP5'!H172-'Main Injection'!H33)&lt;G6,G6+'Main Injection'!H33,'CSP5'!H172)</f>
        <v>-10.039063000000001</v>
      </c>
      <c r="H29" s="34">
        <f>IF(('CSP5'!I172-'Main Injection'!I33)&lt;H6,H6+'Main Injection'!I33,'CSP5'!I172)</f>
        <v>-10.742188000000001</v>
      </c>
      <c r="I29" s="34">
        <f>IF(('CSP5'!J172-'Main Injection'!J33)&lt;I6,I6+'Main Injection'!J33,'CSP5'!J172)</f>
        <v>-11.445313000000001</v>
      </c>
      <c r="J29" s="34">
        <f>IF(('CSP5'!K172-'Main Injection'!K33)&lt;J6,J6+'Main Injection'!K33,'CSP5'!K172)</f>
        <v>-12.265625</v>
      </c>
      <c r="K29" s="34">
        <f>IF(('CSP5'!L172-'Main Injection'!L33)&lt;K6,K6+'Main Injection'!L33,'CSP5'!L172)</f>
        <v>-12.734375</v>
      </c>
      <c r="L29" s="34">
        <f>IF(('CSP5'!M172-'Main Injection'!M33)&lt;L6,L6+'Main Injection'!M33,'CSP5'!M172)</f>
        <v>-12.734375</v>
      </c>
      <c r="M29" s="34">
        <f>IF(('CSP5'!N172-'Main Injection'!N33)&lt;M6,M6+'Main Injection'!N33,'CSP5'!N172)</f>
        <v>-12.734375</v>
      </c>
      <c r="N29" s="34">
        <f>IF(('CSP5'!O172-'Main Injection'!O33)&lt;N6,N6+'Main Injection'!O33,'CSP5'!O172)</f>
        <v>-12.734375</v>
      </c>
      <c r="O29" s="34">
        <f>IF(('CSP5'!P172-'Main Injection'!P33)&lt;O6,O6+'Main Injection'!P33,'CSP5'!P172)</f>
        <v>-12.734375</v>
      </c>
      <c r="P29" s="34">
        <f>IF(('CSP5'!Q172-'Main Injection'!Q33)&lt;P6,P6+'Main Injection'!Q33,'CSP5'!Q172)</f>
        <v>-12.734375</v>
      </c>
      <c r="Q29" s="34">
        <f>IF(('CSP5'!R172-'Main Injection'!R33)&lt;Q6,Q6+'Main Injection'!R33,'CSP5'!R172)</f>
        <v>-12.734375</v>
      </c>
    </row>
    <row r="30" spans="1:17" x14ac:dyDescent="0.3">
      <c r="A30" s="6">
        <f>'CSP5'!$A$173</f>
        <v>1000</v>
      </c>
      <c r="B30" s="34">
        <f>IF(('CSP5'!C173-'Main Injection'!C34)&lt;B7,B7+'Main Injection'!C34,'CSP5'!C173)</f>
        <v>2.5</v>
      </c>
      <c r="C30" s="34">
        <f>IF(('CSP5'!D173-'Main Injection'!D34)&lt;C7,C7+'Main Injection'!D34,'CSP5'!D173)</f>
        <v>2.5</v>
      </c>
      <c r="D30" s="34">
        <f>IF(('CSP5'!E173-'Main Injection'!E34)&lt;D7,D7+'Main Injection'!E34,'CSP5'!E173)</f>
        <v>2.03125</v>
      </c>
      <c r="E30" s="34">
        <f>IF(('CSP5'!F173-'Main Injection'!F34)&lt;E7,E7+'Main Injection'!F34,'CSP5'!F173)</f>
        <v>0.97656299999999996</v>
      </c>
      <c r="F30" s="34">
        <f>IF(('CSP5'!G173-'Main Injection'!G34)&lt;F7,F7+'Main Injection'!G34,'CSP5'!G173)</f>
        <v>-3.9453130000000001</v>
      </c>
      <c r="G30" s="34">
        <f>IF(('CSP5'!H173-'Main Injection'!H34)&lt;G7,G7+'Main Injection'!H34,'CSP5'!H173)</f>
        <v>-8.984375</v>
      </c>
      <c r="H30" s="34">
        <f>IF(('CSP5'!I173-'Main Injection'!I34)&lt;H7,H7+'Main Injection'!I34,'CSP5'!I173)</f>
        <v>-9.921875</v>
      </c>
      <c r="I30" s="34">
        <f>IF(('CSP5'!J173-'Main Injection'!J34)&lt;I7,I7+'Main Injection'!J34,'CSP5'!J173)</f>
        <v>-10.039063000000001</v>
      </c>
      <c r="J30" s="34">
        <f>IF(('CSP5'!K173-'Main Injection'!K34)&lt;J7,J7+'Main Injection'!K34,'CSP5'!K173)</f>
        <v>-10.15625</v>
      </c>
      <c r="K30" s="34">
        <f>IF(('CSP5'!L173-'Main Injection'!L34)&lt;K7,K7+'Main Injection'!L34,'CSP5'!L173)</f>
        <v>-10.390625</v>
      </c>
      <c r="L30" s="34">
        <f>IF(('CSP5'!M173-'Main Injection'!M34)&lt;L7,L7+'Main Injection'!M34,'CSP5'!M173)</f>
        <v>-10.625</v>
      </c>
      <c r="M30" s="34">
        <f>IF(('CSP5'!N173-'Main Injection'!N34)&lt;M7,M7+'Main Injection'!N34,'CSP5'!N173)</f>
        <v>-10.742188000000001</v>
      </c>
      <c r="N30" s="34">
        <f>IF(('CSP5'!O173-'Main Injection'!O34)&lt;N7,N7+'Main Injection'!O34,'CSP5'!O173)</f>
        <v>-10.859375</v>
      </c>
      <c r="O30" s="34">
        <f>IF(('CSP5'!P173-'Main Injection'!P34)&lt;O7,O7+'Main Injection'!P34,'CSP5'!P173)</f>
        <v>-10.859375</v>
      </c>
      <c r="P30" s="34">
        <f>IF(('CSP5'!Q173-'Main Injection'!Q34)&lt;P7,P7+'Main Injection'!Q34,'CSP5'!Q173)</f>
        <v>-10.976563000000001</v>
      </c>
      <c r="Q30" s="34">
        <f>IF(('CSP5'!R173-'Main Injection'!R34)&lt;Q7,Q7+'Main Injection'!R34,'CSP5'!R173)</f>
        <v>-11.09375</v>
      </c>
    </row>
    <row r="31" spans="1:17" x14ac:dyDescent="0.3">
      <c r="A31" s="6">
        <f>'CSP5'!$A$174</f>
        <v>1200</v>
      </c>
      <c r="B31" s="34">
        <f>IF(('CSP5'!C174-'Main Injection'!C35)&lt;B8,B8+'Main Injection'!C35,'CSP5'!C174)</f>
        <v>8.0078130000000005</v>
      </c>
      <c r="C31" s="34">
        <f>IF(('CSP5'!D174-'Main Injection'!D35)&lt;C8,C8+'Main Injection'!D35,'CSP5'!D174)</f>
        <v>7.890625</v>
      </c>
      <c r="D31" s="34">
        <f>IF(('CSP5'!E174-'Main Injection'!E35)&lt;D8,D8+'Main Injection'!E35,'CSP5'!E174)</f>
        <v>7.1875</v>
      </c>
      <c r="E31" s="34">
        <f>IF(('CSP5'!F174-'Main Injection'!F35)&lt;E8,E8+'Main Injection'!F35,'CSP5'!F174)</f>
        <v>4.9609379999999996</v>
      </c>
      <c r="F31" s="34">
        <f>IF(('CSP5'!G174-'Main Injection'!G35)&lt;F8,F8+'Main Injection'!G35,'CSP5'!G174)</f>
        <v>-1.71875</v>
      </c>
      <c r="G31" s="34">
        <f>IF(('CSP5'!H174-'Main Injection'!H35)&lt;G8,G8+'Main Injection'!H35,'CSP5'!H174)</f>
        <v>-5</v>
      </c>
      <c r="H31" s="34">
        <f>IF(('CSP5'!I174-'Main Injection'!I35)&lt;H8,H8+'Main Injection'!I35,'CSP5'!I174)</f>
        <v>-6.5234379999999996</v>
      </c>
      <c r="I31" s="34">
        <f>IF(('CSP5'!J174-'Main Injection'!J35)&lt;I8,I8+'Main Injection'!J35,'CSP5'!J174)</f>
        <v>-6.7578129999999996</v>
      </c>
      <c r="J31" s="34">
        <f>IF(('CSP5'!K174-'Main Injection'!K35)&lt;J8,J8+'Main Injection'!K35,'CSP5'!K174)</f>
        <v>-6.7578129999999996</v>
      </c>
      <c r="K31" s="34">
        <f>IF(('CSP5'!L174-'Main Injection'!L35)&lt;K8,K8+'Main Injection'!L35,'CSP5'!L174)</f>
        <v>-7.2265629999999996</v>
      </c>
      <c r="L31" s="34">
        <f>IF(('CSP5'!M174-'Main Injection'!M35)&lt;L8,L8+'Main Injection'!M35,'CSP5'!M174)</f>
        <v>-7.9296879999999996</v>
      </c>
      <c r="M31" s="34">
        <f>IF(('CSP5'!N174-'Main Injection'!N35)&lt;M8,M8+'Main Injection'!N35,'CSP5'!N174)</f>
        <v>-8.3984380000000005</v>
      </c>
      <c r="N31" s="34">
        <f>IF(('CSP5'!O174-'Main Injection'!O35)&lt;N8,N8+'Main Injection'!O35,'CSP5'!O174)</f>
        <v>-8.6328130000000005</v>
      </c>
      <c r="O31" s="34">
        <f>IF(('CSP5'!P174-'Main Injection'!P35)&lt;O8,O8+'Main Injection'!P35,'CSP5'!P174)</f>
        <v>-8.8671880000000005</v>
      </c>
      <c r="P31" s="34">
        <f>IF(('CSP5'!Q174-'Main Injection'!Q35)&lt;P8,P8+'Main Injection'!Q35,'CSP5'!Q174)</f>
        <v>-8.984375</v>
      </c>
      <c r="Q31" s="34">
        <f>IF(('CSP5'!R174-'Main Injection'!R35)&lt;Q8,Q8+'Main Injection'!R35,'CSP5'!R174)</f>
        <v>-9.21875</v>
      </c>
    </row>
    <row r="32" spans="1:17" x14ac:dyDescent="0.3">
      <c r="A32" s="6">
        <f>'CSP5'!$A$175</f>
        <v>1400</v>
      </c>
      <c r="B32" s="34">
        <f>IF(('CSP5'!C175-'Main Injection'!C36)&lt;B9,B9+'Main Injection'!C36,'CSP5'!C175)</f>
        <v>8.0078130000000005</v>
      </c>
      <c r="C32" s="34">
        <f>IF(('CSP5'!D175-'Main Injection'!D36)&lt;C9,C9+'Main Injection'!D36,'CSP5'!D175)</f>
        <v>7.890625</v>
      </c>
      <c r="D32" s="34">
        <f>IF(('CSP5'!E175-'Main Injection'!E36)&lt;D9,D9+'Main Injection'!E36,'CSP5'!E175)</f>
        <v>7.1875</v>
      </c>
      <c r="E32" s="34">
        <f>IF(('CSP5'!F175-'Main Injection'!F36)&lt;E9,E9+'Main Injection'!F36,'CSP5'!F175)</f>
        <v>6.953125</v>
      </c>
      <c r="F32" s="34">
        <f>IF(('CSP5'!G175-'Main Injection'!G36)&lt;F9,F9+'Main Injection'!G36,'CSP5'!G175)</f>
        <v>2.03125</v>
      </c>
      <c r="G32" s="34">
        <f>IF(('CSP5'!H175-'Main Injection'!H36)&lt;G9,G9+'Main Injection'!H36,'CSP5'!H175)</f>
        <v>-2.5390630000000001</v>
      </c>
      <c r="H32" s="34">
        <f>IF(('CSP5'!I175-'Main Injection'!I36)&lt;H9,H9+'Main Injection'!I36,'CSP5'!I175)</f>
        <v>-5</v>
      </c>
      <c r="I32" s="34">
        <f>IF(('CSP5'!J175-'Main Injection'!J36)&lt;I9,I9+'Main Injection'!J36,'CSP5'!J175)</f>
        <v>-4.6484379999999996</v>
      </c>
      <c r="J32" s="34">
        <f>IF(('CSP5'!K175-'Main Injection'!K36)&lt;J9,J9+'Main Injection'!K36,'CSP5'!K175)</f>
        <v>-4.6484379999999996</v>
      </c>
      <c r="K32" s="34">
        <f>IF(('CSP5'!L175-'Main Injection'!L36)&lt;K9,K9+'Main Injection'!L36,'CSP5'!L175)</f>
        <v>-4.6484379999999996</v>
      </c>
      <c r="L32" s="34">
        <f>IF(('CSP5'!M175-'Main Injection'!M36)&lt;L9,L9+'Main Injection'!M36,'CSP5'!M175)</f>
        <v>-4.1796879999999996</v>
      </c>
      <c r="M32" s="34">
        <f>IF(('CSP5'!N175-'Main Injection'!N36)&lt;M9,M9+'Main Injection'!N36,'CSP5'!N175)</f>
        <v>-4.1796879999999996</v>
      </c>
      <c r="N32" s="34">
        <f>IF(('CSP5'!O175-'Main Injection'!O36)&lt;N9,N9+'Main Injection'!O36,'CSP5'!O175)</f>
        <v>-4.296875</v>
      </c>
      <c r="O32" s="34">
        <f>IF(('CSP5'!P175-'Main Injection'!P36)&lt;O9,O9+'Main Injection'!P36,'CSP5'!P175)</f>
        <v>-4.296875</v>
      </c>
      <c r="P32" s="34">
        <f>IF(('CSP5'!Q175-'Main Injection'!Q36)&lt;P9,P9+'Main Injection'!Q36,'CSP5'!Q175)</f>
        <v>-4.296875</v>
      </c>
      <c r="Q32" s="34">
        <f>IF(('CSP5'!R175-'Main Injection'!R36)&lt;Q9,Q9+'Main Injection'!R36,'CSP5'!R175)</f>
        <v>-4.296875</v>
      </c>
    </row>
    <row r="33" spans="1:17" x14ac:dyDescent="0.3">
      <c r="A33" s="6">
        <f>'CSP5'!$A$176</f>
        <v>1550</v>
      </c>
      <c r="B33" s="34">
        <f>IF(('CSP5'!C176-'Main Injection'!C37)&lt;B10,B10+'Main Injection'!C37,'CSP5'!C176)</f>
        <v>8.0078130000000005</v>
      </c>
      <c r="C33" s="34">
        <f>IF(('CSP5'!D176-'Main Injection'!D37)&lt;C10,C10+'Main Injection'!D37,'CSP5'!D176)</f>
        <v>7.890625</v>
      </c>
      <c r="D33" s="34">
        <f>IF(('CSP5'!E176-'Main Injection'!E37)&lt;D10,D10+'Main Injection'!E37,'CSP5'!E176)</f>
        <v>7.1875</v>
      </c>
      <c r="E33" s="34">
        <f>IF(('CSP5'!F176-'Main Injection'!F37)&lt;E10,E10+'Main Injection'!F37,'CSP5'!F176)</f>
        <v>6.953125</v>
      </c>
      <c r="F33" s="34">
        <f>IF(('CSP5'!G176-'Main Injection'!G37)&lt;F10,F10+'Main Injection'!G37,'CSP5'!G176)</f>
        <v>1.6796880000000001</v>
      </c>
      <c r="G33" s="34">
        <f>IF(('CSP5'!H176-'Main Injection'!H37)&lt;G10,G10+'Main Injection'!H37,'CSP5'!H176)</f>
        <v>-0.3125</v>
      </c>
      <c r="H33" s="34">
        <f>IF(('CSP5'!I176-'Main Injection'!I37)&lt;H10,H10+'Main Injection'!I37,'CSP5'!I176)</f>
        <v>-3.0078130000000001</v>
      </c>
      <c r="I33" s="34">
        <f>IF(('CSP5'!J176-'Main Injection'!J37)&lt;I10,I10+'Main Injection'!J37,'CSP5'!J176)</f>
        <v>-4.765625</v>
      </c>
      <c r="J33" s="34">
        <f>IF(('CSP5'!K176-'Main Injection'!K37)&lt;J10,J10+'Main Injection'!K37,'CSP5'!K176)</f>
        <v>-4.6484379999999996</v>
      </c>
      <c r="K33" s="34">
        <f>IF(('CSP5'!L176-'Main Injection'!L37)&lt;K10,K10+'Main Injection'!L37,'CSP5'!L176)</f>
        <v>-4.4140629999999996</v>
      </c>
      <c r="L33" s="34">
        <f>IF(('CSP5'!M176-'Main Injection'!M37)&lt;L10,L10+'Main Injection'!M37,'CSP5'!M176)</f>
        <v>-4.8828129999999996</v>
      </c>
      <c r="M33" s="34">
        <f>IF(('CSP5'!N176-'Main Injection'!N37)&lt;M10,M10+'Main Injection'!N37,'CSP5'!N176)</f>
        <v>-5.46875</v>
      </c>
      <c r="N33" s="34">
        <f>IF(('CSP5'!O176-'Main Injection'!O37)&lt;N10,N10+'Main Injection'!O37,'CSP5'!O176)</f>
        <v>-4.296875</v>
      </c>
      <c r="O33" s="34">
        <f>IF(('CSP5'!P176-'Main Injection'!P37)&lt;O10,O10+'Main Injection'!P37,'CSP5'!P176)</f>
        <v>-4.296875</v>
      </c>
      <c r="P33" s="34">
        <f>IF(('CSP5'!Q176-'Main Injection'!Q37)&lt;P10,P10+'Main Injection'!Q37,'CSP5'!Q176)</f>
        <v>-4.296875</v>
      </c>
      <c r="Q33" s="34">
        <f>IF(('CSP5'!R176-'Main Injection'!R37)&lt;Q10,Q10+'Main Injection'!R37,'CSP5'!R176)</f>
        <v>-4.296875</v>
      </c>
    </row>
    <row r="34" spans="1:17" x14ac:dyDescent="0.3">
      <c r="A34" s="6">
        <f>'CSP5'!$A$177</f>
        <v>1700</v>
      </c>
      <c r="B34" s="34">
        <f>IF(('CSP5'!C177-'Main Injection'!C38)&lt;B11,B11+'Main Injection'!C38,'CSP5'!C177)</f>
        <v>8.0078130000000005</v>
      </c>
      <c r="C34" s="34">
        <f>IF(('CSP5'!D177-'Main Injection'!D38)&lt;C11,C11+'Main Injection'!D38,'CSP5'!D177)</f>
        <v>7.890625</v>
      </c>
      <c r="D34" s="34">
        <f>IF(('CSP5'!E177-'Main Injection'!E38)&lt;D11,D11+'Main Injection'!E38,'CSP5'!E177)</f>
        <v>8.4765630000000005</v>
      </c>
      <c r="E34" s="34">
        <f>IF(('CSP5'!F177-'Main Injection'!F38)&lt;E11,E11+'Main Injection'!F38,'CSP5'!F177)</f>
        <v>8.9453130000000005</v>
      </c>
      <c r="F34" s="34">
        <f>IF(('CSP5'!G177-'Main Injection'!G38)&lt;F11,F11+'Main Injection'!G38,'CSP5'!G177)</f>
        <v>4.0234379999999996</v>
      </c>
      <c r="G34" s="34">
        <f>IF(('CSP5'!H177-'Main Injection'!H38)&lt;G11,G11+'Main Injection'!H38,'CSP5'!H177)</f>
        <v>-0.546875</v>
      </c>
      <c r="H34" s="34">
        <f>IF(('CSP5'!I177-'Main Injection'!I38)&lt;H11,H11+'Main Injection'!I38,'CSP5'!I177)</f>
        <v>-1.484375</v>
      </c>
      <c r="I34" s="34">
        <f>IF(('CSP5'!J177-'Main Injection'!J38)&lt;I11,I11+'Main Injection'!J38,'CSP5'!J177)</f>
        <v>-4.296875</v>
      </c>
      <c r="J34" s="34">
        <f>IF(('CSP5'!K177-'Main Injection'!K38)&lt;J11,J11+'Main Injection'!K38,'CSP5'!K177)</f>
        <v>-4.8828129999999996</v>
      </c>
      <c r="K34" s="34">
        <f>IF(('CSP5'!L177-'Main Injection'!L38)&lt;K11,K11+'Main Injection'!L38,'CSP5'!L177)</f>
        <v>-5.46875</v>
      </c>
      <c r="L34" s="34">
        <f>IF(('CSP5'!M177-'Main Injection'!M38)&lt;L11,L11+'Main Injection'!M38,'CSP5'!M177)</f>
        <v>-6.40625</v>
      </c>
      <c r="M34" s="34">
        <f>IF(('CSP5'!N177-'Main Injection'!N38)&lt;M11,M11+'Main Injection'!N38,'CSP5'!N177)</f>
        <v>-7.109375</v>
      </c>
      <c r="N34" s="34">
        <f>IF(('CSP5'!O177-'Main Injection'!O38)&lt;N11,N11+'Main Injection'!O38,'CSP5'!O177)</f>
        <v>-6.0546879999999996</v>
      </c>
      <c r="O34" s="34">
        <f>IF(('CSP5'!P177-'Main Injection'!P38)&lt;O11,O11+'Main Injection'!P38,'CSP5'!P177)</f>
        <v>-5.703125</v>
      </c>
      <c r="P34" s="34">
        <f>IF(('CSP5'!Q177-'Main Injection'!Q38)&lt;P11,P11+'Main Injection'!Q38,'CSP5'!Q177)</f>
        <v>-5.703125</v>
      </c>
      <c r="Q34" s="34">
        <f>IF(('CSP5'!R177-'Main Injection'!R38)&lt;Q11,Q11+'Main Injection'!R38,'CSP5'!R177)</f>
        <v>-5.703125</v>
      </c>
    </row>
    <row r="35" spans="1:17" x14ac:dyDescent="0.3">
      <c r="A35" s="6">
        <f>'CSP5'!$A$178</f>
        <v>1800</v>
      </c>
      <c r="B35" s="34">
        <f>IF(('CSP5'!C178-'Main Injection'!C39)&lt;B12,B12+'Main Injection'!C39,'CSP5'!C178)</f>
        <v>8.0078130000000005</v>
      </c>
      <c r="C35" s="34">
        <f>IF(('CSP5'!D178-'Main Injection'!D39)&lt;C12,C12+'Main Injection'!D39,'CSP5'!D178)</f>
        <v>7.890625</v>
      </c>
      <c r="D35" s="34">
        <f>IF(('CSP5'!E178-'Main Injection'!E39)&lt;D12,D12+'Main Injection'!E39,'CSP5'!E178)</f>
        <v>8.4765630000000005</v>
      </c>
      <c r="E35" s="34">
        <f>IF(('CSP5'!F178-'Main Injection'!F39)&lt;E12,E12+'Main Injection'!F39,'CSP5'!F178)</f>
        <v>8.9453130000000005</v>
      </c>
      <c r="F35" s="34">
        <f>IF(('CSP5'!G178-'Main Injection'!G39)&lt;F12,F12+'Main Injection'!G39,'CSP5'!G178)</f>
        <v>5.546875</v>
      </c>
      <c r="G35" s="34">
        <f>IF(('CSP5'!H178-'Main Injection'!H39)&lt;G12,G12+'Main Injection'!H39,'CSP5'!H178)</f>
        <v>3.9063000000000001E-2</v>
      </c>
      <c r="H35" s="34">
        <f>IF(('CSP5'!I178-'Main Injection'!I39)&lt;H12,H12+'Main Injection'!I39,'CSP5'!I178)</f>
        <v>-1.484375</v>
      </c>
      <c r="I35" s="34">
        <f>IF(('CSP5'!J178-'Main Injection'!J39)&lt;I12,I12+'Main Injection'!J39,'CSP5'!J178)</f>
        <v>-3.4765630000000001</v>
      </c>
      <c r="J35" s="34">
        <f>IF(('CSP5'!K178-'Main Injection'!K39)&lt;J12,J12+'Main Injection'!K39,'CSP5'!K178)</f>
        <v>-4.6484379999999996</v>
      </c>
      <c r="K35" s="34">
        <f>IF(('CSP5'!L178-'Main Injection'!L39)&lt;K12,K12+'Main Injection'!L39,'CSP5'!L178)</f>
        <v>-5.234375</v>
      </c>
      <c r="L35" s="34">
        <f>IF(('CSP5'!M178-'Main Injection'!M39)&lt;L12,L12+'Main Injection'!M39,'CSP5'!M178)</f>
        <v>-6.5234379999999996</v>
      </c>
      <c r="M35" s="34">
        <f>IF(('CSP5'!N178-'Main Injection'!N39)&lt;M12,M12+'Main Injection'!N39,'CSP5'!N178)</f>
        <v>-7.34375</v>
      </c>
      <c r="N35" s="34">
        <f>IF(('CSP5'!O178-'Main Injection'!O39)&lt;N12,N12+'Main Injection'!O39,'CSP5'!O178)</f>
        <v>-6.2890629999999996</v>
      </c>
      <c r="O35" s="34">
        <f>IF(('CSP5'!P178-'Main Injection'!P39)&lt;O12,O12+'Main Injection'!P39,'CSP5'!P178)</f>
        <v>-6.2890629999999996</v>
      </c>
      <c r="P35" s="34">
        <f>IF(('CSP5'!Q178-'Main Injection'!Q39)&lt;P12,P12+'Main Injection'!Q39,'CSP5'!Q178)</f>
        <v>-6.2890629999999996</v>
      </c>
      <c r="Q35" s="34">
        <f>IF(('CSP5'!R178-'Main Injection'!R39)&lt;Q12,Q12+'Main Injection'!R39,'CSP5'!R178)</f>
        <v>-6.2890629999999996</v>
      </c>
    </row>
    <row r="36" spans="1:17" x14ac:dyDescent="0.3">
      <c r="A36" s="6">
        <f>'CSP5'!$A$179</f>
        <v>2000</v>
      </c>
      <c r="B36" s="34">
        <f>IF(('CSP5'!C179-'Main Injection'!C40)&lt;B13,B13+'Main Injection'!C40,'CSP5'!C179)</f>
        <v>4.9609379999999996</v>
      </c>
      <c r="C36" s="34">
        <f>IF(('CSP5'!D179-'Main Injection'!D40)&lt;C13,C13+'Main Injection'!D40,'CSP5'!D179)</f>
        <v>4.9609379999999996</v>
      </c>
      <c r="D36" s="34">
        <f>IF(('CSP5'!E179-'Main Injection'!E40)&lt;D13,D13+'Main Injection'!E40,'CSP5'!E179)</f>
        <v>6.953125</v>
      </c>
      <c r="E36" s="34">
        <f>IF(('CSP5'!F179-'Main Injection'!F40)&lt;E13,E13+'Main Injection'!F40,'CSP5'!F179)</f>
        <v>8.9453130000000005</v>
      </c>
      <c r="F36" s="34">
        <f>IF(('CSP5'!G179-'Main Injection'!G40)&lt;F13,F13+'Main Injection'!G40,'CSP5'!G179)</f>
        <v>5.546875</v>
      </c>
      <c r="G36" s="34">
        <f>IF(('CSP5'!H179-'Main Injection'!H40)&lt;G13,G13+'Main Injection'!H40,'CSP5'!H179)</f>
        <v>0.50781299999999996</v>
      </c>
      <c r="H36" s="34">
        <f>IF(('CSP5'!I179-'Main Injection'!I40)&lt;H13,H13+'Main Injection'!I40,'CSP5'!I179)</f>
        <v>3.9063000000000001E-2</v>
      </c>
      <c r="I36" s="34">
        <f>IF(('CSP5'!J179-'Main Injection'!J40)&lt;I13,I13+'Main Injection'!J40,'CSP5'!J179)</f>
        <v>-1.953125</v>
      </c>
      <c r="J36" s="34">
        <f>IF(('CSP5'!K179-'Main Injection'!K40)&lt;J13,J13+'Main Injection'!K40,'CSP5'!K179)</f>
        <v>-4.4140629999999996</v>
      </c>
      <c r="K36" s="34">
        <f>IF(('CSP5'!L179-'Main Injection'!L40)&lt;K13,K13+'Main Injection'!L40,'CSP5'!L179)</f>
        <v>-6.9921879999999996</v>
      </c>
      <c r="L36" s="34">
        <f>IF(('CSP5'!M179-'Main Injection'!M40)&lt;L13,L13+'Main Injection'!M40,'CSP5'!M179)</f>
        <v>-6.9473203199999993</v>
      </c>
      <c r="M36" s="34">
        <f>IF(('CSP5'!N179-'Main Injection'!N40)&lt;M13,M13+'Main Injection'!N40,'CSP5'!N179)</f>
        <v>-4.77521664</v>
      </c>
      <c r="N36" s="34">
        <f>IF(('CSP5'!O179-'Main Injection'!O40)&lt;N13,N13+'Main Injection'!O40,'CSP5'!O179)</f>
        <v>-3.6771849600000017</v>
      </c>
      <c r="O36" s="34">
        <f>IF(('CSP5'!P179-'Main Injection'!P40)&lt;O13,O13+'Main Injection'!P40,'CSP5'!P179)</f>
        <v>-5.5287033600000015</v>
      </c>
      <c r="P36" s="34">
        <f>IF(('CSP5'!Q179-'Main Injection'!Q40)&lt;P13,P13+'Main Injection'!Q40,'CSP5'!Q179)</f>
        <v>-5.1030289920000023</v>
      </c>
      <c r="Q36" s="34">
        <f>IF(('CSP5'!R179-'Main Injection'!R40)&lt;Q13,Q13+'Main Injection'!R40,'CSP5'!R179)</f>
        <v>-4.4907162239999998</v>
      </c>
    </row>
    <row r="37" spans="1:17" x14ac:dyDescent="0.3">
      <c r="A37" s="6">
        <f>'CSP5'!$A$180</f>
        <v>2200</v>
      </c>
      <c r="B37" s="34">
        <f>IF(('CSP5'!C180-'Main Injection'!C41)&lt;B14,B14+'Main Injection'!C41,'CSP5'!C180)</f>
        <v>4.4921879999999996</v>
      </c>
      <c r="C37" s="34">
        <f>IF(('CSP5'!D180-'Main Injection'!D41)&lt;C14,C14+'Main Injection'!D41,'CSP5'!D180)</f>
        <v>2.03125</v>
      </c>
      <c r="D37" s="34">
        <f>IF(('CSP5'!E180-'Main Injection'!E41)&lt;D14,D14+'Main Injection'!E41,'CSP5'!E180)</f>
        <v>0.97656299999999996</v>
      </c>
      <c r="E37" s="34">
        <f>IF(('CSP5'!F180-'Main Injection'!F41)&lt;E14,E14+'Main Injection'!F41,'CSP5'!F180)</f>
        <v>3.9063000000000001E-2</v>
      </c>
      <c r="F37" s="34">
        <f>IF(('CSP5'!G180-'Main Injection'!G41)&lt;F14,F14+'Main Injection'!G41,'CSP5'!G180)</f>
        <v>-2.1875</v>
      </c>
      <c r="G37" s="34">
        <f>IF(('CSP5'!H180-'Main Injection'!H41)&lt;G14,G14+'Main Injection'!H41,'CSP5'!H180)</f>
        <v>-3.2421880000000001</v>
      </c>
      <c r="H37" s="34">
        <f>IF(('CSP5'!I180-'Main Injection'!I41)&lt;H14,H14+'Main Injection'!I41,'CSP5'!I180)</f>
        <v>-5</v>
      </c>
      <c r="I37" s="34">
        <f>IF(('CSP5'!J180-'Main Injection'!J41)&lt;I14,I14+'Main Injection'!J41,'CSP5'!J180)</f>
        <v>-6.0546879999999996</v>
      </c>
      <c r="J37" s="34">
        <f>IF(('CSP5'!K180-'Main Injection'!K41)&lt;J14,J14+'Main Injection'!K41,'CSP5'!K180)</f>
        <v>-8.046875</v>
      </c>
      <c r="K37" s="34">
        <f>IF(('CSP5'!L180-'Main Injection'!L41)&lt;K14,K14+'Main Injection'!L41,'CSP5'!L180)</f>
        <v>-8.046875</v>
      </c>
      <c r="L37" s="34">
        <f>IF(('CSP5'!M180-'Main Injection'!M41)&lt;L14,L14+'Main Injection'!M41,'CSP5'!M180)</f>
        <v>-5.2619030207999984</v>
      </c>
      <c r="M37" s="34">
        <f>IF(('CSP5'!N180-'Main Injection'!N41)&lt;M14,M14+'Main Injection'!N41,'CSP5'!N180)</f>
        <v>-3.9180671999999994</v>
      </c>
      <c r="N37" s="34">
        <f>IF(('CSP5'!O180-'Main Injection'!O41)&lt;N14,N14+'Main Injection'!O41,'CSP5'!O180)</f>
        <v>-3.2436380159999949</v>
      </c>
      <c r="O37" s="34">
        <f>IF(('CSP5'!P180-'Main Injection'!P41)&lt;O14,O14+'Main Injection'!P41,'CSP5'!P180)</f>
        <v>-3.2046726719999974</v>
      </c>
      <c r="P37" s="34">
        <f>IF(('CSP5'!Q180-'Main Injection'!Q41)&lt;P14,P14+'Main Injection'!Q41,'CSP5'!Q180)</f>
        <v>-2.8056007680000015</v>
      </c>
      <c r="Q37" s="34">
        <f>IF(('CSP5'!R180-'Main Injection'!R41)&lt;Q14,Q14+'Main Injection'!R41,'CSP5'!R180)</f>
        <v>-2.0369271743999988</v>
      </c>
    </row>
    <row r="38" spans="1:17" x14ac:dyDescent="0.3">
      <c r="A38" s="6">
        <f>'CSP5'!$A$181</f>
        <v>2400</v>
      </c>
      <c r="B38" s="34">
        <f>IF(('CSP5'!C181-'Main Injection'!C42)&lt;B15,B15+'Main Injection'!C42,'CSP5'!C181)</f>
        <v>4.0234379999999996</v>
      </c>
      <c r="C38" s="34">
        <f>IF(('CSP5'!D181-'Main Injection'!D42)&lt;C15,C15+'Main Injection'!D42,'CSP5'!D181)</f>
        <v>3.9063000000000001E-2</v>
      </c>
      <c r="D38" s="34">
        <f>IF(('CSP5'!E181-'Main Injection'!E42)&lt;D15,D15+'Main Injection'!E42,'CSP5'!E181)</f>
        <v>-3.0078130000000001</v>
      </c>
      <c r="E38" s="34">
        <f>IF(('CSP5'!F181-'Main Injection'!F42)&lt;E15,E15+'Main Injection'!F42,'CSP5'!F181)</f>
        <v>-5.46875</v>
      </c>
      <c r="F38" s="34">
        <f>IF(('CSP5'!G181-'Main Injection'!G42)&lt;F15,F15+'Main Injection'!G42,'CSP5'!G181)</f>
        <v>-6.9921879999999996</v>
      </c>
      <c r="G38" s="34">
        <f>IF(('CSP5'!H181-'Main Injection'!H42)&lt;G15,G15+'Main Injection'!H42,'CSP5'!H181)</f>
        <v>-7.8125</v>
      </c>
      <c r="H38" s="34">
        <f>IF(('CSP5'!I181-'Main Injection'!I42)&lt;H15,H15+'Main Injection'!I42,'CSP5'!I181)</f>
        <v>-8.984375</v>
      </c>
      <c r="I38" s="34">
        <f>IF(('CSP5'!J181-'Main Injection'!J42)&lt;I15,I15+'Main Injection'!J42,'CSP5'!J181)</f>
        <v>-9.453125</v>
      </c>
      <c r="J38" s="34">
        <f>IF(('CSP5'!K181-'Main Injection'!K42)&lt;J15,J15+'Main Injection'!K42,'CSP5'!K181)</f>
        <v>-9.446956377600003</v>
      </c>
      <c r="K38" s="34">
        <f>IF(('CSP5'!L181-'Main Injection'!L42)&lt;K15,K15+'Main Injection'!L42,'CSP5'!L181)</f>
        <v>-7.1509375487999982</v>
      </c>
      <c r="L38" s="34">
        <f>IF(('CSP5'!M181-'Main Injection'!M42)&lt;L15,L15+'Main Injection'!M42,'CSP5'!M181)</f>
        <v>-3.6824524031999992</v>
      </c>
      <c r="M38" s="34">
        <f>IF(('CSP5'!N181-'Main Injection'!N42)&lt;M15,M15+'Main Injection'!N42,'CSP5'!N181)</f>
        <v>-3.0163699200000025</v>
      </c>
      <c r="N38" s="34">
        <f>IF(('CSP5'!O181-'Main Injection'!O42)&lt;N15,N15+'Main Injection'!O42,'CSP5'!O181)</f>
        <v>-1.9552696319999967</v>
      </c>
      <c r="O38" s="34">
        <f>IF(('CSP5'!P181-'Main Injection'!P42)&lt;O15,O15+'Main Injection'!P42,'CSP5'!P181)</f>
        <v>-1.593806592</v>
      </c>
      <c r="P38" s="34">
        <f>IF(('CSP5'!Q181-'Main Injection'!Q42)&lt;P15,P15+'Main Injection'!Q42,'CSP5'!Q181)</f>
        <v>-1.3821219839999976</v>
      </c>
      <c r="Q38" s="34">
        <f>IF(('CSP5'!R181-'Main Injection'!R42)&lt;Q15,Q15+'Main Injection'!R42,'CSP5'!R181)</f>
        <v>-0.47505377279999905</v>
      </c>
    </row>
    <row r="39" spans="1:17" x14ac:dyDescent="0.3">
      <c r="A39" s="6">
        <f>'CSP5'!$A$182</f>
        <v>2600</v>
      </c>
      <c r="B39" s="34">
        <f>IF(('CSP5'!C182-'Main Injection'!C43)&lt;B16,B16+'Main Injection'!C43,'CSP5'!C182)</f>
        <v>2.96875</v>
      </c>
      <c r="C39" s="34">
        <f>IF(('CSP5'!D182-'Main Injection'!D43)&lt;C16,C16+'Main Injection'!D43,'CSP5'!D182)</f>
        <v>-1.015625</v>
      </c>
      <c r="D39" s="34">
        <f>IF(('CSP5'!E182-'Main Injection'!E43)&lt;D16,D16+'Main Injection'!E43,'CSP5'!E182)</f>
        <v>-3.9453130000000001</v>
      </c>
      <c r="E39" s="34">
        <f>IF(('CSP5'!F182-'Main Injection'!F43)&lt;E16,E16+'Main Injection'!F43,'CSP5'!F182)</f>
        <v>-5.703125</v>
      </c>
      <c r="F39" s="34">
        <f>IF(('CSP5'!G182-'Main Injection'!G43)&lt;F16,F16+'Main Injection'!G43,'CSP5'!G182)</f>
        <v>-5.5859379999999996</v>
      </c>
      <c r="G39" s="34">
        <f>IF(('CSP5'!H182-'Main Injection'!H43)&lt;G16,G16+'Main Injection'!H43,'CSP5'!H182)</f>
        <v>-6.7578129999999996</v>
      </c>
      <c r="H39" s="34">
        <f>IF(('CSP5'!I182-'Main Injection'!I43)&lt;H16,H16+'Main Injection'!I43,'CSP5'!I182)</f>
        <v>-6.5234379999999996</v>
      </c>
      <c r="I39" s="34">
        <f>IF(('CSP5'!J182-'Main Injection'!J43)&lt;I16,I16+'Main Injection'!J43,'CSP5'!J182)</f>
        <v>-8.984375</v>
      </c>
      <c r="J39" s="34">
        <f>IF(('CSP5'!K182-'Main Injection'!K43)&lt;J16,J16+'Main Injection'!K43,'CSP5'!K182)</f>
        <v>-8.292510268800001</v>
      </c>
      <c r="K39" s="34">
        <f>IF(('CSP5'!L182-'Main Injection'!L43)&lt;K16,K16+'Main Injection'!L43,'CSP5'!L182)</f>
        <v>-5.4387144095999993</v>
      </c>
      <c r="L39" s="34">
        <f>IF(('CSP5'!M182-'Main Injection'!M43)&lt;L16,L16+'Main Injection'!M43,'CSP5'!M182)</f>
        <v>-2.102780831999997</v>
      </c>
      <c r="M39" s="34">
        <f>IF(('CSP5'!N182-'Main Injection'!N43)&lt;M16,M16+'Main Injection'!N43,'CSP5'!N182)</f>
        <v>-1.4340100800000002</v>
      </c>
      <c r="N39" s="34">
        <f>IF(('CSP5'!O182-'Main Injection'!O43)&lt;N16,N16+'Main Injection'!O43,'CSP5'!O182)</f>
        <v>-0.6922370688000008</v>
      </c>
      <c r="O39" s="34">
        <f>IF(('CSP5'!P182-'Main Injection'!P43)&lt;O16,O16+'Main Injection'!P43,'CSP5'!P182)</f>
        <v>3.8134655999968459E-3</v>
      </c>
      <c r="P39" s="34">
        <f>IF(('CSP5'!Q182-'Main Injection'!Q43)&lt;P16,P16+'Main Injection'!Q43,'CSP5'!Q182)</f>
        <v>0.15625</v>
      </c>
      <c r="Q39" s="34">
        <f>IF(('CSP5'!R182-'Main Injection'!R43)&lt;Q16,Q16+'Main Injection'!R43,'CSP5'!R182)</f>
        <v>1.2797541888000019</v>
      </c>
    </row>
    <row r="40" spans="1:17" x14ac:dyDescent="0.3">
      <c r="A40" s="6">
        <f>'CSP5'!$A$183</f>
        <v>2800</v>
      </c>
      <c r="B40" s="34">
        <f>IF(('CSP5'!C183-'Main Injection'!C44)&lt;B17,B17+'Main Injection'!C44,'CSP5'!C183)</f>
        <v>2.96875</v>
      </c>
      <c r="C40" s="34">
        <f>IF(('CSP5'!D183-'Main Injection'!D44)&lt;C17,C17+'Main Injection'!D44,'CSP5'!D183)</f>
        <v>-1.015625</v>
      </c>
      <c r="D40" s="34">
        <f>IF(('CSP5'!E183-'Main Injection'!E44)&lt;D17,D17+'Main Injection'!E44,'CSP5'!E183)</f>
        <v>-3.7109380000000001</v>
      </c>
      <c r="E40" s="34">
        <f>IF(('CSP5'!F183-'Main Injection'!F44)&lt;E17,E17+'Main Injection'!F44,'CSP5'!F183)</f>
        <v>-5.8203129999999996</v>
      </c>
      <c r="F40" s="34">
        <f>IF(('CSP5'!G183-'Main Injection'!G44)&lt;F17,F17+'Main Injection'!G44,'CSP5'!G183)</f>
        <v>-6.0546879999999996</v>
      </c>
      <c r="G40" s="34">
        <f>IF(('CSP5'!H183-'Main Injection'!H44)&lt;G17,G17+'Main Injection'!H44,'CSP5'!H183)</f>
        <v>-6.640625</v>
      </c>
      <c r="H40" s="34">
        <f>IF(('CSP5'!I183-'Main Injection'!I44)&lt;H17,H17+'Main Injection'!I44,'CSP5'!I183)</f>
        <v>-6.171875</v>
      </c>
      <c r="I40" s="34">
        <f>IF(('CSP5'!J183-'Main Injection'!J44)&lt;I17,I17+'Main Injection'!J44,'CSP5'!J183)</f>
        <v>-8.515625</v>
      </c>
      <c r="J40" s="34">
        <f>IF(('CSP5'!K183-'Main Injection'!K44)&lt;J17,J17+'Main Injection'!K44,'CSP5'!K183)</f>
        <v>-6.9921879999999996</v>
      </c>
      <c r="K40" s="34">
        <f>IF(('CSP5'!L183-'Main Injection'!L44)&lt;K17,K17+'Main Injection'!L44,'CSP5'!L183)</f>
        <v>-5.7679801152000003</v>
      </c>
      <c r="L40" s="34">
        <f>IF(('CSP5'!M183-'Main Injection'!M44)&lt;L17,L17+'Main Injection'!M44,'CSP5'!M183)</f>
        <v>-1.9514518080000052</v>
      </c>
      <c r="M40" s="34">
        <f>IF(('CSP5'!N183-'Main Injection'!N44)&lt;M17,M17+'Main Injection'!N44,'CSP5'!N183)</f>
        <v>-0.872616960000002</v>
      </c>
      <c r="N40" s="34">
        <f>IF(('CSP5'!O183-'Main Injection'!O44)&lt;N17,N17+'Main Injection'!O44,'CSP5'!O183)</f>
        <v>0.42607196160000171</v>
      </c>
      <c r="O40" s="34">
        <f>IF(('CSP5'!P183-'Main Injection'!P44)&lt;O17,O17+'Main Injection'!P44,'CSP5'!P183)</f>
        <v>2.03125</v>
      </c>
      <c r="P40" s="34">
        <f>IF(('CSP5'!Q183-'Main Injection'!Q44)&lt;P17,P17+'Main Injection'!Q44,'CSP5'!Q183)</f>
        <v>5.4296879999999996</v>
      </c>
      <c r="Q40" s="34">
        <f>IF(('CSP5'!R183-'Main Injection'!R44)&lt;Q17,Q17+'Main Injection'!R44,'CSP5'!R183)</f>
        <v>6.015625</v>
      </c>
    </row>
    <row r="41" spans="1:17" x14ac:dyDescent="0.3">
      <c r="A41" s="6">
        <f>'CSP5'!$A$184</f>
        <v>2900</v>
      </c>
      <c r="B41" s="34">
        <f>IF(('CSP5'!C184-'Main Injection'!C45)&lt;B18,B18+'Main Injection'!C45,'CSP5'!C184)</f>
        <v>-1.953125</v>
      </c>
      <c r="C41" s="34">
        <f>IF(('CSP5'!D184-'Main Injection'!D45)&lt;C18,C18+'Main Injection'!D45,'CSP5'!D184)</f>
        <v>-3.0078130000000001</v>
      </c>
      <c r="D41" s="34">
        <f>IF(('CSP5'!E184-'Main Injection'!E45)&lt;D18,D18+'Main Injection'!E45,'CSP5'!E184)</f>
        <v>-3.4765630000000001</v>
      </c>
      <c r="E41" s="34">
        <f>IF(('CSP5'!F184-'Main Injection'!F45)&lt;E18,E18+'Main Injection'!F45,'CSP5'!F184)</f>
        <v>-4.296875</v>
      </c>
      <c r="F41" s="34">
        <f>IF(('CSP5'!G184-'Main Injection'!G45)&lt;F18,F18+'Main Injection'!G45,'CSP5'!G184)</f>
        <v>-4.4140629999999996</v>
      </c>
      <c r="G41" s="34">
        <f>IF(('CSP5'!H184-'Main Injection'!H45)&lt;G18,G18+'Main Injection'!H45,'CSP5'!H184)</f>
        <v>-5.5859379999999996</v>
      </c>
      <c r="H41" s="34">
        <f>IF(('CSP5'!I184-'Main Injection'!I45)&lt;H18,H18+'Main Injection'!I45,'CSP5'!I184)</f>
        <v>-5.46875</v>
      </c>
      <c r="I41" s="34">
        <f>IF(('CSP5'!J184-'Main Injection'!J45)&lt;I18,I18+'Main Injection'!J45,'CSP5'!J184)</f>
        <v>-6.5234379999999996</v>
      </c>
      <c r="J41" s="34">
        <f>IF(('CSP5'!K184-'Main Injection'!K45)&lt;J18,J18+'Main Injection'!K45,'CSP5'!K184)</f>
        <v>-6.0546879999999996</v>
      </c>
      <c r="K41" s="34">
        <f>IF(('CSP5'!L184-'Main Injection'!L45)&lt;K18,K18+'Main Injection'!L45,'CSP5'!L184)</f>
        <v>-6.0546879999999996</v>
      </c>
      <c r="L41" s="34">
        <f>IF(('CSP5'!M184-'Main Injection'!M45)&lt;L18,L18+'Main Injection'!M45,'CSP5'!M184)</f>
        <v>-3.0555316463999986</v>
      </c>
      <c r="M41" s="34">
        <f>IF(('CSP5'!N184-'Main Injection'!N45)&lt;M18,M18+'Main Injection'!N45,'CSP5'!N184)</f>
        <v>-0.4004053727999981</v>
      </c>
      <c r="N41" s="34">
        <f>IF(('CSP5'!O184-'Main Injection'!O45)&lt;N18,N18+'Main Injection'!O45,'CSP5'!O184)</f>
        <v>2.03125</v>
      </c>
      <c r="O41" s="34">
        <f>IF(('CSP5'!P184-'Main Injection'!P45)&lt;O18,O18+'Main Injection'!P45,'CSP5'!P184)</f>
        <v>5.3125</v>
      </c>
      <c r="P41" s="34">
        <f>IF(('CSP5'!Q184-'Main Injection'!Q45)&lt;P18,P18+'Main Injection'!Q45,'CSP5'!Q184)</f>
        <v>8.2421880000000005</v>
      </c>
      <c r="Q41" s="34">
        <f>IF(('CSP5'!R184-'Main Injection'!R45)&lt;Q18,Q18+'Main Injection'!R45,'CSP5'!R184)</f>
        <v>9.1796880000000005</v>
      </c>
    </row>
    <row r="42" spans="1:17" x14ac:dyDescent="0.3">
      <c r="A42" s="6">
        <f>'CSP5'!$A$185</f>
        <v>3000</v>
      </c>
      <c r="B42" s="34">
        <f>IF(('CSP5'!C185-'Main Injection'!C46)&lt;B19,B19+'Main Injection'!C46,'CSP5'!C185)</f>
        <v>-1.015625</v>
      </c>
      <c r="C42" s="34">
        <f>IF(('CSP5'!D185-'Main Injection'!D46)&lt;C19,C19+'Main Injection'!D46,'CSP5'!D185)</f>
        <v>-1.015625</v>
      </c>
      <c r="D42" s="34">
        <f>IF(('CSP5'!E185-'Main Injection'!E46)&lt;D19,D19+'Main Injection'!E46,'CSP5'!E185)</f>
        <v>-1.015625</v>
      </c>
      <c r="E42" s="34">
        <f>IF(('CSP5'!F185-'Main Injection'!F46)&lt;E19,E19+'Main Injection'!F46,'CSP5'!F185)</f>
        <v>-3.0078130000000001</v>
      </c>
      <c r="F42" s="34">
        <f>IF(('CSP5'!G185-'Main Injection'!G46)&lt;F19,F19+'Main Injection'!G46,'CSP5'!G185)</f>
        <v>-3.4765630000000001</v>
      </c>
      <c r="G42" s="34">
        <f>IF(('CSP5'!H185-'Main Injection'!H46)&lt;G19,G19+'Main Injection'!H46,'CSP5'!H185)</f>
        <v>-4.4140629999999996</v>
      </c>
      <c r="H42" s="34">
        <f>IF(('CSP5'!I185-'Main Injection'!I46)&lt;H19,H19+'Main Injection'!I46,'CSP5'!I185)</f>
        <v>-5.1171879999999996</v>
      </c>
      <c r="I42" s="34">
        <f>IF(('CSP5'!J185-'Main Injection'!J46)&lt;I19,I19+'Main Injection'!J46,'CSP5'!J185)</f>
        <v>-6.0546879999999996</v>
      </c>
      <c r="J42" s="34">
        <f>IF(('CSP5'!K185-'Main Injection'!K46)&lt;J19,J19+'Main Injection'!K46,'CSP5'!K185)</f>
        <v>-6.0546879999999996</v>
      </c>
      <c r="K42" s="34">
        <f>IF(('CSP5'!L185-'Main Injection'!L46)&lt;K19,K19+'Main Injection'!L46,'CSP5'!L185)</f>
        <v>-5.46875</v>
      </c>
      <c r="L42" s="34">
        <f>IF(('CSP5'!M185-'Main Injection'!M46)&lt;L19,L19+'Main Injection'!M46,'CSP5'!M185)</f>
        <v>-2.1264120479999988</v>
      </c>
      <c r="M42" s="34">
        <f>IF(('CSP5'!N185-'Main Injection'!N46)&lt;M19,M19+'Main Injection'!N46,'CSP5'!N185)</f>
        <v>0.62027030400000172</v>
      </c>
      <c r="N42" s="34">
        <f>IF(('CSP5'!O185-'Main Injection'!O46)&lt;N19,N19+'Main Injection'!O46,'CSP5'!O185)</f>
        <v>2.03125</v>
      </c>
      <c r="O42" s="34">
        <f>IF(('CSP5'!P185-'Main Injection'!P46)&lt;O19,O19+'Main Injection'!P46,'CSP5'!P185)</f>
        <v>4.2578129999999996</v>
      </c>
      <c r="P42" s="34">
        <f>IF(('CSP5'!Q185-'Main Injection'!Q46)&lt;P19,P19+'Main Injection'!Q46,'CSP5'!Q185)</f>
        <v>7.5390629999999996</v>
      </c>
      <c r="Q42" s="34">
        <f>IF(('CSP5'!R185-'Main Injection'!R46)&lt;Q19,Q19+'Main Injection'!R46,'CSP5'!R185)</f>
        <v>8.0078130000000005</v>
      </c>
    </row>
    <row r="43" spans="1:17" x14ac:dyDescent="0.3">
      <c r="A43" s="6">
        <f>'CSP5'!$A$186</f>
        <v>3200</v>
      </c>
      <c r="B43" s="34">
        <f>IF(('CSP5'!C186-'Main Injection'!C47)&lt;B20,B20+'Main Injection'!C47,'CSP5'!C186)</f>
        <v>4.9609379999999996</v>
      </c>
      <c r="C43" s="34">
        <f>IF(('CSP5'!D186-'Main Injection'!D47)&lt;C20,C20+'Main Injection'!D47,'CSP5'!D186)</f>
        <v>2.03125</v>
      </c>
      <c r="D43" s="34">
        <f>IF(('CSP5'!E186-'Main Injection'!E47)&lt;D20,D20+'Main Injection'!E47,'CSP5'!E186)</f>
        <v>3.9063000000000001E-2</v>
      </c>
      <c r="E43" s="34">
        <f>IF(('CSP5'!F186-'Main Injection'!F47)&lt;E20,E20+'Main Injection'!F47,'CSP5'!F186)</f>
        <v>-2.0703130000000001</v>
      </c>
      <c r="F43" s="34">
        <f>IF(('CSP5'!G186-'Main Injection'!G47)&lt;F20,F20+'Main Injection'!G47,'CSP5'!G186)</f>
        <v>-3.9453130000000001</v>
      </c>
      <c r="G43" s="34">
        <f>IF(('CSP5'!H186-'Main Injection'!H47)&lt;G20,G20+'Main Injection'!H47,'CSP5'!H186)</f>
        <v>-3.9453130000000001</v>
      </c>
      <c r="H43" s="34">
        <f>IF(('CSP5'!I186-'Main Injection'!I47)&lt;H20,H20+'Main Injection'!I47,'CSP5'!I186)</f>
        <v>-3.9453130000000001</v>
      </c>
      <c r="I43" s="34">
        <f>IF(('CSP5'!J186-'Main Injection'!J47)&lt;I20,I20+'Main Injection'!J47,'CSP5'!J186)</f>
        <v>-3.7109380000000001</v>
      </c>
      <c r="J43" s="34">
        <f>IF(('CSP5'!K186-'Main Injection'!K47)&lt;J20,J20+'Main Injection'!K47,'CSP5'!K186)</f>
        <v>-3.7109380000000001</v>
      </c>
      <c r="K43" s="34">
        <f>IF(('CSP5'!L186-'Main Injection'!L47)&lt;K20,K20+'Main Injection'!L47,'CSP5'!L186)</f>
        <v>-3.4765630000000001</v>
      </c>
      <c r="L43" s="34">
        <f>IF(('CSP5'!M186-'Main Injection'!M47)&lt;L20,L20+'Main Injection'!M47,'CSP5'!M186)</f>
        <v>-0.26817285119999923</v>
      </c>
      <c r="M43" s="34">
        <f>IF(('CSP5'!N186-'Main Injection'!N47)&lt;M20,M20+'Main Injection'!N47,'CSP5'!N186)</f>
        <v>2.6616216576000014</v>
      </c>
      <c r="N43" s="34">
        <f>IF(('CSP5'!O186-'Main Injection'!O47)&lt;N20,N20+'Main Injection'!O47,'CSP5'!O186)</f>
        <v>4.1207559935999996</v>
      </c>
      <c r="O43" s="34">
        <f>IF(('CSP5'!P186-'Main Injection'!P47)&lt;O20,O20+'Main Injection'!P47,'CSP5'!P186)</f>
        <v>5.5798903295999978</v>
      </c>
      <c r="P43" s="34">
        <f>IF(('CSP5'!Q186-'Main Injection'!Q47)&lt;P20,P20+'Main Injection'!Q47,'CSP5'!Q186)</f>
        <v>7.0390246656000031</v>
      </c>
      <c r="Q43" s="34">
        <f>IF(('CSP5'!R186-'Main Injection'!R47)&lt;Q20,Q20+'Main Injection'!R47,'CSP5'!R186)</f>
        <v>8.4981590016000013</v>
      </c>
    </row>
    <row r="44" spans="1:17" x14ac:dyDescent="0.3">
      <c r="A44" s="6">
        <f>'CSP5'!$A$187</f>
        <v>3300</v>
      </c>
      <c r="B44" s="34">
        <f>IF(('CSP5'!C187-'Main Injection'!C48)&lt;B21,B21+'Main Injection'!C48,'CSP5'!C187)</f>
        <v>4.9609379999999996</v>
      </c>
      <c r="C44" s="34">
        <f>IF(('CSP5'!D187-'Main Injection'!D48)&lt;C21,C21+'Main Injection'!D48,'CSP5'!D187)</f>
        <v>2.03125</v>
      </c>
      <c r="D44" s="34">
        <f>IF(('CSP5'!E187-'Main Injection'!E48)&lt;D21,D21+'Main Injection'!E48,'CSP5'!E187)</f>
        <v>3.9063000000000001E-2</v>
      </c>
      <c r="E44" s="34">
        <f>IF(('CSP5'!F187-'Main Injection'!F48)&lt;E21,E21+'Main Injection'!F48,'CSP5'!F187)</f>
        <v>-2.0703130000000001</v>
      </c>
      <c r="F44" s="34">
        <f>IF(('CSP5'!G187-'Main Injection'!G48)&lt;F21,F21+'Main Injection'!G48,'CSP5'!G187)</f>
        <v>-3.9453130000000001</v>
      </c>
      <c r="G44" s="34">
        <f>IF(('CSP5'!H187-'Main Injection'!H48)&lt;G21,G21+'Main Injection'!H48,'CSP5'!H187)</f>
        <v>-3.9453130000000001</v>
      </c>
      <c r="H44" s="34">
        <f>IF(('CSP5'!I187-'Main Injection'!I48)&lt;H21,H21+'Main Injection'!I48,'CSP5'!I187)</f>
        <v>-3.9453130000000001</v>
      </c>
      <c r="I44" s="34">
        <f>IF(('CSP5'!J187-'Main Injection'!J48)&lt;I21,I21+'Main Injection'!J48,'CSP5'!J187)</f>
        <v>-3.9453130000000001</v>
      </c>
      <c r="J44" s="34">
        <f>IF(('CSP5'!K187-'Main Injection'!K48)&lt;J21,J21+'Main Injection'!K48,'CSP5'!K187)</f>
        <v>-3.9453130000000001</v>
      </c>
      <c r="K44" s="34">
        <f>IF(('CSP5'!L187-'Main Injection'!L48)&lt;K21,K21+'Main Injection'!L48,'CSP5'!L187)</f>
        <v>-3.5361124224000022</v>
      </c>
      <c r="L44" s="34">
        <f>IF(('CSP5'!M187-'Main Injection'!M48)&lt;L21,L21+'Main Injection'!M48,'CSP5'!M187)</f>
        <v>1.0599189119999934</v>
      </c>
      <c r="M44" s="34">
        <f>IF(('CSP5'!N187-'Main Injection'!N48)&lt;M21,M21+'Main Injection'!N48,'CSP5'!N187)</f>
        <v>4.1109753599999976</v>
      </c>
      <c r="N44" s="34">
        <f>IF(('CSP5'!O187-'Main Injection'!O48)&lt;N21,N21+'Main Injection'!O48,'CSP5'!O187)</f>
        <v>5.6328639744000029</v>
      </c>
      <c r="O44" s="34">
        <f>IF(('CSP5'!P187-'Main Injection'!P48)&lt;O21,O21+'Main Injection'!P48,'CSP5'!P187)</f>
        <v>7.154752588800001</v>
      </c>
      <c r="P44" s="34">
        <f>IF(('CSP5'!Q187-'Main Injection'!Q48)&lt;P21,P21+'Main Injection'!Q48,'CSP5'!Q187)</f>
        <v>8.6766412031999991</v>
      </c>
      <c r="Q44" s="34">
        <f>IF(('CSP5'!R187-'Main Injection'!R48)&lt;Q21,Q21+'Main Injection'!R48,'CSP5'!R187)</f>
        <v>10.198529817599997</v>
      </c>
    </row>
    <row r="45" spans="1:17" x14ac:dyDescent="0.3">
      <c r="A45" s="6">
        <f>'CSP5'!$A$188</f>
        <v>3500</v>
      </c>
      <c r="B45" s="34">
        <f>IF(('CSP5'!C188-'Main Injection'!C49)&lt;B22,B22+'Main Injection'!C49,'CSP5'!C188)</f>
        <v>4.9609379999999996</v>
      </c>
      <c r="C45" s="34">
        <f>IF(('CSP5'!D188-'Main Injection'!D49)&lt;C22,C22+'Main Injection'!D49,'CSP5'!D188)</f>
        <v>2.03125</v>
      </c>
      <c r="D45" s="34">
        <f>IF(('CSP5'!E188-'Main Injection'!E49)&lt;D22,D22+'Main Injection'!E49,'CSP5'!E188)</f>
        <v>3.9063000000000001E-2</v>
      </c>
      <c r="E45" s="34">
        <f>IF(('CSP5'!F188-'Main Injection'!F49)&lt;E22,E22+'Main Injection'!F49,'CSP5'!F188)</f>
        <v>-2.0703130000000001</v>
      </c>
      <c r="F45" s="34">
        <f>IF(('CSP5'!G188-'Main Injection'!G49)&lt;F22,F22+'Main Injection'!G49,'CSP5'!G188)</f>
        <v>-3.9453130000000001</v>
      </c>
      <c r="G45" s="34">
        <f>IF(('CSP5'!H188-'Main Injection'!H49)&lt;G22,G22+'Main Injection'!H49,'CSP5'!H188)</f>
        <v>-3.828125</v>
      </c>
      <c r="H45" s="34">
        <f>IF(('CSP5'!I188-'Main Injection'!I49)&lt;H22,H22+'Main Injection'!I49,'CSP5'!I188)</f>
        <v>-3.828125</v>
      </c>
      <c r="I45" s="34">
        <f>IF(('CSP5'!J188-'Main Injection'!J49)&lt;I22,I22+'Main Injection'!J49,'CSP5'!J188)</f>
        <v>-3.828125</v>
      </c>
      <c r="J45" s="34">
        <f>IF(('CSP5'!K188-'Main Injection'!K49)&lt;J22,J22+'Main Injection'!K49,'CSP5'!K188)</f>
        <v>-3.828125</v>
      </c>
      <c r="K45" s="34">
        <f>IF(('CSP5'!L188-'Main Injection'!L49)&lt;K22,K22+'Main Injection'!L49,'CSP5'!L188)</f>
        <v>-1.1913442080000003</v>
      </c>
      <c r="L45" s="34">
        <f>IF(('CSP5'!M188-'Main Injection'!M49)&lt;L22,L22+'Main Injection'!M49,'CSP5'!M188)</f>
        <v>3.7896770400000008</v>
      </c>
      <c r="M45" s="34">
        <f>IF(('CSP5'!N188-'Main Injection'!N49)&lt;M22,M22+'Main Injection'!N49,'CSP5'!N188)</f>
        <v>7.0886712000000003</v>
      </c>
      <c r="N45" s="34">
        <f>IF(('CSP5'!O188-'Main Injection'!O49)&lt;N22,N22+'Main Injection'!O49,'CSP5'!O188)</f>
        <v>8.7392100480000039</v>
      </c>
      <c r="O45" s="34">
        <f>IF(('CSP5'!P188-'Main Injection'!P49)&lt;O22,O22+'Main Injection'!P49,'CSP5'!P188)</f>
        <v>10.389748895999993</v>
      </c>
      <c r="P45" s="34">
        <f>IF(('CSP5'!Q188-'Main Injection'!Q49)&lt;P22,P22+'Main Injection'!Q49,'CSP5'!Q188)</f>
        <v>12.040287743999997</v>
      </c>
      <c r="Q45" s="34">
        <f>IF(('CSP5'!R188-'Main Injection'!R49)&lt;Q22,Q22+'Main Injection'!R49,'CSP5'!R188)</f>
        <v>9.6908265920000005</v>
      </c>
    </row>
  </sheetData>
  <mergeCells count="2">
    <mergeCell ref="B1:Q1"/>
    <mergeCell ref="B24:Q24"/>
  </mergeCells>
  <conditionalFormatting sqref="B4:Q2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7:Q4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5"/>
  </sheetPr>
  <dimension ref="A1:I28"/>
  <sheetViews>
    <sheetView workbookViewId="0">
      <selection activeCell="B21" sqref="B21:I28"/>
    </sheetView>
  </sheetViews>
  <sheetFormatPr defaultRowHeight="14.4" x14ac:dyDescent="0.3"/>
  <cols>
    <col min="2" max="5" width="9.5546875" bestFit="1" customWidth="1"/>
    <col min="6" max="9" width="10.5546875" bestFit="1" customWidth="1"/>
  </cols>
  <sheetData>
    <row r="1" spans="1:9" x14ac:dyDescent="0.3">
      <c r="A1" s="13" t="str">
        <f>'CSP5'!$A$266</f>
        <v>D0790</v>
      </c>
      <c r="B1" s="35" t="str">
        <f>'CSP5'!$B$266</f>
        <v>Fuel Pressure Reg, Base Duty Cycle</v>
      </c>
      <c r="C1" s="35"/>
      <c r="D1" s="35"/>
      <c r="E1" s="35"/>
      <c r="F1" s="35"/>
      <c r="G1" s="35"/>
      <c r="H1" s="35"/>
      <c r="I1" s="35"/>
    </row>
    <row r="2" spans="1:9" x14ac:dyDescent="0.3">
      <c r="A2" s="3"/>
      <c r="B2" s="3" t="str">
        <f>'CSP5'!$B$267</f>
        <v>mm3</v>
      </c>
      <c r="C2" s="3"/>
      <c r="D2" s="3"/>
      <c r="E2" s="3"/>
      <c r="F2" s="3"/>
      <c r="G2" s="3"/>
      <c r="H2" s="3"/>
      <c r="I2" s="3"/>
    </row>
    <row r="3" spans="1:9" x14ac:dyDescent="0.3">
      <c r="A3" s="3" t="str">
        <f>'CSP5'!$A$268</f>
        <v>RPM</v>
      </c>
      <c r="B3" s="3">
        <f>'CSP5'!$C$268</f>
        <v>0</v>
      </c>
      <c r="C3" s="3">
        <f>'CSP5'!$D$268</f>
        <v>10</v>
      </c>
      <c r="D3" s="3">
        <f>'CSP5'!$E$268</f>
        <v>20</v>
      </c>
      <c r="E3" s="3">
        <f>'CSP5'!$F$268</f>
        <v>30</v>
      </c>
      <c r="F3" s="3">
        <f>'CSP5'!$G$268</f>
        <v>50</v>
      </c>
      <c r="G3" s="3">
        <f>'CSP5'!$H$268</f>
        <v>60</v>
      </c>
      <c r="H3" s="3">
        <f>'CSP5'!$I$268</f>
        <v>100</v>
      </c>
      <c r="I3" s="3">
        <f>'CSP5'!$J$268</f>
        <v>140</v>
      </c>
    </row>
    <row r="4" spans="1:9" x14ac:dyDescent="0.3">
      <c r="A4" s="3">
        <f>'CSP5'!$A$270</f>
        <v>0</v>
      </c>
      <c r="B4">
        <f>'CSP5'!$C$270</f>
        <v>0</v>
      </c>
      <c r="C4">
        <f>'CSP5'!$D$270</f>
        <v>0</v>
      </c>
      <c r="D4">
        <f>'CSP5'!$E$270</f>
        <v>0</v>
      </c>
      <c r="E4">
        <f>'CSP5'!$F$270</f>
        <v>0</v>
      </c>
      <c r="F4">
        <f>'CSP5'!$G$270</f>
        <v>0</v>
      </c>
      <c r="G4">
        <f>'CSP5'!$H$270</f>
        <v>0</v>
      </c>
      <c r="H4">
        <f>'CSP5'!$I$270</f>
        <v>0</v>
      </c>
      <c r="I4">
        <f>'CSP5'!$J$270</f>
        <v>0</v>
      </c>
    </row>
    <row r="5" spans="1:9" x14ac:dyDescent="0.3">
      <c r="A5" s="3">
        <f>'CSP5'!$A$271</f>
        <v>100</v>
      </c>
      <c r="B5">
        <f>'CSP5'!$C$271</f>
        <v>0</v>
      </c>
      <c r="C5">
        <f>'CSP5'!$D$271</f>
        <v>0.43919999999999998</v>
      </c>
      <c r="D5">
        <f>'CSP5'!$E$271</f>
        <v>0.90280000000000005</v>
      </c>
      <c r="E5">
        <f>'CSP5'!$F$271</f>
        <v>1.3420000000000001</v>
      </c>
      <c r="F5">
        <f>'CSP5'!$G$271</f>
        <v>2.2448000000000001</v>
      </c>
      <c r="G5">
        <f>'CSP5'!$H$271</f>
        <v>2.6840000000000002</v>
      </c>
      <c r="H5">
        <f>'CSP5'!$I$271</f>
        <v>4.4896000000000003</v>
      </c>
      <c r="I5">
        <f>'CSP5'!$J$271</f>
        <v>6.2952000000000004</v>
      </c>
    </row>
    <row r="6" spans="1:9" x14ac:dyDescent="0.3">
      <c r="A6" s="3">
        <f>'CSP5'!$A$272</f>
        <v>500</v>
      </c>
      <c r="B6">
        <f>'CSP5'!$C$272</f>
        <v>0</v>
      </c>
      <c r="C6">
        <f>'CSP5'!$D$272</f>
        <v>0.43919999999999998</v>
      </c>
      <c r="D6">
        <f>'CSP5'!$E$272</f>
        <v>0.90280000000000005</v>
      </c>
      <c r="E6">
        <f>'CSP5'!$F$272</f>
        <v>1.3420000000000001</v>
      </c>
      <c r="F6">
        <f>'CSP5'!$G$272</f>
        <v>2.2448000000000001</v>
      </c>
      <c r="G6">
        <f>'CSP5'!$H$272</f>
        <v>2.6840000000000002</v>
      </c>
      <c r="H6">
        <f>'CSP5'!$I$272</f>
        <v>4.4896000000000003</v>
      </c>
      <c r="I6">
        <f>'CSP5'!$J$272</f>
        <v>6.2952000000000004</v>
      </c>
    </row>
    <row r="7" spans="1:9" x14ac:dyDescent="0.3">
      <c r="A7" s="3">
        <f>'CSP5'!$A$273</f>
        <v>650</v>
      </c>
      <c r="B7">
        <f>'CSP5'!$C$273</f>
        <v>0</v>
      </c>
      <c r="C7">
        <f>'CSP5'!$D$273</f>
        <v>0.43919999999999998</v>
      </c>
      <c r="D7">
        <f>'CSP5'!$E$273</f>
        <v>0.90280000000000005</v>
      </c>
      <c r="E7">
        <f>'CSP5'!$F$273</f>
        <v>1.3420000000000001</v>
      </c>
      <c r="F7">
        <f>'CSP5'!$G$273</f>
        <v>2.2448000000000001</v>
      </c>
      <c r="G7">
        <f>'CSP5'!$H$273</f>
        <v>2.6840000000000002</v>
      </c>
      <c r="H7">
        <f>'CSP5'!$I$273</f>
        <v>4.4896000000000003</v>
      </c>
      <c r="I7">
        <f>'CSP5'!$J$273</f>
        <v>6.2952000000000004</v>
      </c>
    </row>
    <row r="8" spans="1:9" x14ac:dyDescent="0.3">
      <c r="A8" s="3">
        <f>'CSP5'!$A$274</f>
        <v>1000</v>
      </c>
      <c r="B8">
        <f>'CSP5'!$C$274</f>
        <v>0</v>
      </c>
      <c r="C8">
        <f>'CSP5'!$D$274</f>
        <v>0.68320000000000003</v>
      </c>
      <c r="D8">
        <f>'CSP5'!$E$274</f>
        <v>1.3908</v>
      </c>
      <c r="E8">
        <f>'CSP5'!$F$274</f>
        <v>2.0739999999999998</v>
      </c>
      <c r="F8">
        <f>'CSP5'!$G$274</f>
        <v>3.4403999999999999</v>
      </c>
      <c r="G8">
        <f>'CSP5'!$H$274</f>
        <v>4.1479999999999997</v>
      </c>
      <c r="H8">
        <f>'CSP5'!$I$274</f>
        <v>6.9051999999999998</v>
      </c>
      <c r="I8">
        <f>'CSP5'!$J$274</f>
        <v>9.6623999999999999</v>
      </c>
    </row>
    <row r="9" spans="1:9" x14ac:dyDescent="0.3">
      <c r="A9" s="3">
        <f>'CSP5'!$A$275</f>
        <v>1800</v>
      </c>
      <c r="B9">
        <f>'CSP5'!$C$275</f>
        <v>0</v>
      </c>
      <c r="C9">
        <f>'CSP5'!$D$275</f>
        <v>1.2687999999999999</v>
      </c>
      <c r="D9">
        <f>'CSP5'!$E$275</f>
        <v>2.5619999999999998</v>
      </c>
      <c r="E9">
        <f>'CSP5'!$F$275</f>
        <v>3.8308</v>
      </c>
      <c r="F9">
        <f>'CSP5'!$G$275</f>
        <v>6.3928000000000003</v>
      </c>
      <c r="G9">
        <f>'CSP5'!$H$275</f>
        <v>7.6616</v>
      </c>
      <c r="H9">
        <f>'CSP5'!$I$275</f>
        <v>12.785600000000001</v>
      </c>
      <c r="I9">
        <f>'CSP5'!$J$275</f>
        <v>17.909600000000001</v>
      </c>
    </row>
    <row r="10" spans="1:9" x14ac:dyDescent="0.3">
      <c r="A10" s="3">
        <f>'CSP5'!$A$276</f>
        <v>2400</v>
      </c>
      <c r="B10">
        <f>'CSP5'!$C$276</f>
        <v>0</v>
      </c>
      <c r="C10">
        <f>'CSP5'!$D$276</f>
        <v>1.7323999999999999</v>
      </c>
      <c r="D10">
        <f>'CSP5'!$E$276</f>
        <v>3.4891999999999999</v>
      </c>
      <c r="E10">
        <f>'CSP5'!$F$276</f>
        <v>5.2215999999999996</v>
      </c>
      <c r="F10">
        <f>'CSP5'!$G$276</f>
        <v>8.7108000000000008</v>
      </c>
      <c r="G10">
        <f>'CSP5'!$H$276</f>
        <v>10.443199999999999</v>
      </c>
      <c r="H10">
        <f>'CSP5'!$I$276</f>
        <v>17.397200000000002</v>
      </c>
      <c r="I10">
        <f>'CSP5'!$J$276</f>
        <v>24.351199999999999</v>
      </c>
    </row>
    <row r="11" spans="1:9" x14ac:dyDescent="0.3">
      <c r="A11" s="3">
        <f>'CSP5'!$A$277</f>
        <v>3500</v>
      </c>
      <c r="B11">
        <f>'CSP5'!$C$277</f>
        <v>0</v>
      </c>
      <c r="C11">
        <f>'CSP5'!$D$277</f>
        <v>2.6352000000000002</v>
      </c>
      <c r="D11">
        <f>'CSP5'!$E$277</f>
        <v>5.2704000000000004</v>
      </c>
      <c r="E11">
        <f>'CSP5'!$F$277</f>
        <v>7.9055999999999997</v>
      </c>
      <c r="F11">
        <f>'CSP5'!$G$277</f>
        <v>13.176</v>
      </c>
      <c r="G11">
        <f>'CSP5'!$H$277</f>
        <v>15.811199999999999</v>
      </c>
      <c r="H11">
        <f>'CSP5'!$I$277</f>
        <v>26.352</v>
      </c>
      <c r="I11">
        <f>'CSP5'!$J$277</f>
        <v>36.892800000000001</v>
      </c>
    </row>
    <row r="18" spans="1:9" x14ac:dyDescent="0.3">
      <c r="A18" s="13"/>
      <c r="B18" s="35" t="s">
        <v>1192</v>
      </c>
      <c r="C18" s="35"/>
      <c r="D18" s="35"/>
      <c r="E18" s="35"/>
      <c r="F18" s="35"/>
      <c r="G18" s="35"/>
      <c r="H18" s="35"/>
      <c r="I18" s="35"/>
    </row>
    <row r="19" spans="1:9" x14ac:dyDescent="0.3">
      <c r="A19" s="3" t="s">
        <v>1191</v>
      </c>
      <c r="B19" s="3" t="s">
        <v>26</v>
      </c>
      <c r="C19" s="3"/>
      <c r="D19" s="3"/>
      <c r="E19" s="3"/>
      <c r="F19" s="3"/>
      <c r="G19" s="3"/>
      <c r="H19" s="3"/>
      <c r="I19" s="3"/>
    </row>
    <row r="20" spans="1:9" x14ac:dyDescent="0.3">
      <c r="A20" s="3" t="s">
        <v>22</v>
      </c>
      <c r="B20" s="3">
        <v>0</v>
      </c>
      <c r="C20" s="3">
        <v>10</v>
      </c>
      <c r="D20" s="3">
        <v>20</v>
      </c>
      <c r="E20" s="3">
        <v>30</v>
      </c>
      <c r="F20" s="3">
        <v>60</v>
      </c>
      <c r="G20" s="3">
        <v>100</v>
      </c>
      <c r="H20" s="3">
        <v>140</v>
      </c>
      <c r="I20" s="3">
        <v>233.5</v>
      </c>
    </row>
    <row r="21" spans="1:9" x14ac:dyDescent="0.3">
      <c r="A21" s="3">
        <v>0</v>
      </c>
      <c r="B21" s="34">
        <f>_xll.Interp2dTab(-1,0,$B$3:$I$3,$A$4:$A$11,$B$4:$I$11,B$20,$A21)</f>
        <v>0</v>
      </c>
      <c r="C21" s="34">
        <f>_xll.Interp2dTab(-1,0,$B$3:$I$3,$A$4:$A$11,$B$4:$I$11,C$20,$A21)</f>
        <v>0</v>
      </c>
      <c r="D21" s="34">
        <f>_xll.Interp2dTab(-1,0,$B$3:$I$3,$A$4:$A$11,$B$4:$I$11,D$20,$A21)</f>
        <v>0</v>
      </c>
      <c r="E21" s="34">
        <f>_xll.Interp2dTab(-1,0,$B$3:$I$3,$A$4:$A$11,$B$4:$I$11,E$20,$A21)</f>
        <v>0</v>
      </c>
      <c r="F21" s="34">
        <f>_xll.Interp2dTab(-1,0,$B$3:$I$3,$A$4:$A$11,$B$4:$I$11,F$20,$A21)</f>
        <v>0</v>
      </c>
      <c r="G21" s="34">
        <f>_xll.Interp2dTab(-1,0,$B$3:$I$3,$A$4:$A$11,$B$4:$I$11,G$20,$A21)</f>
        <v>0</v>
      </c>
      <c r="H21" s="34">
        <f>_xll.Interp2dTab(-1,0,$B$3:$I$3,$A$4:$A$11,$B$4:$I$11,H$20,$A21)</f>
        <v>0</v>
      </c>
      <c r="I21" s="34">
        <f>_xll.Interp2dTab(-1,0,$B$3:$I$3,$A$4:$A$11,$B$4:$I$11,I$20,$A21)</f>
        <v>0</v>
      </c>
    </row>
    <row r="22" spans="1:9" x14ac:dyDescent="0.3">
      <c r="A22" s="3">
        <v>100</v>
      </c>
      <c r="B22" s="34">
        <f>_xll.Interp2dTab(-1,0,$B$3:$I$3,$A$4:$A$11,$B$4:$I$11,B$20,$A22)</f>
        <v>0</v>
      </c>
      <c r="C22" s="34">
        <f>_xll.Interp2dTab(-1,0,$B$3:$I$3,$A$4:$A$11,$B$4:$I$11,C$20,$A22)</f>
        <v>0.43919999999999998</v>
      </c>
      <c r="D22" s="34">
        <f>_xll.Interp2dTab(-1,0,$B$3:$I$3,$A$4:$A$11,$B$4:$I$11,D$20,$A22)</f>
        <v>0.90280000000000005</v>
      </c>
      <c r="E22" s="34">
        <f>_xll.Interp2dTab(-1,0,$B$3:$I$3,$A$4:$A$11,$B$4:$I$11,E$20,$A22)</f>
        <v>1.3420000000000001</v>
      </c>
      <c r="F22" s="34">
        <f>_xll.Interp2dTab(-1,0,$B$3:$I$3,$A$4:$A$11,$B$4:$I$11,F$20,$A22)</f>
        <v>2.6840000000000002</v>
      </c>
      <c r="G22" s="34">
        <f>_xll.Interp2dTab(-1,0,$B$3:$I$3,$A$4:$A$11,$B$4:$I$11,G$20,$A22)</f>
        <v>4.4896000000000003</v>
      </c>
      <c r="H22" s="34">
        <f>_xll.Interp2dTab(-1,0,$B$3:$I$3,$A$4:$A$11,$B$4:$I$11,H$20,$A22)</f>
        <v>6.2952000000000004</v>
      </c>
      <c r="I22" s="34">
        <f>_xll.Interp2dTab(-1,0,$B$3:$I$3,$A$4:$A$11,$B$4:$I$11,I$20,$A22)</f>
        <v>10.515789999999999</v>
      </c>
    </row>
    <row r="23" spans="1:9" x14ac:dyDescent="0.3">
      <c r="A23" s="3">
        <v>500</v>
      </c>
      <c r="B23" s="34">
        <f>_xll.Interp2dTab(-1,0,$B$3:$I$3,$A$4:$A$11,$B$4:$I$11,B$20,$A23)</f>
        <v>0</v>
      </c>
      <c r="C23" s="34">
        <f>_xll.Interp2dTab(-1,0,$B$3:$I$3,$A$4:$A$11,$B$4:$I$11,C$20,$A23)</f>
        <v>0.43919999999999998</v>
      </c>
      <c r="D23" s="34">
        <f>_xll.Interp2dTab(-1,0,$B$3:$I$3,$A$4:$A$11,$B$4:$I$11,D$20,$A23)</f>
        <v>0.90280000000000005</v>
      </c>
      <c r="E23" s="34">
        <f>_xll.Interp2dTab(-1,0,$B$3:$I$3,$A$4:$A$11,$B$4:$I$11,E$20,$A23)</f>
        <v>1.3420000000000001</v>
      </c>
      <c r="F23" s="34">
        <f>_xll.Interp2dTab(-1,0,$B$3:$I$3,$A$4:$A$11,$B$4:$I$11,F$20,$A23)</f>
        <v>2.6840000000000002</v>
      </c>
      <c r="G23" s="34">
        <f>_xll.Interp2dTab(-1,0,$B$3:$I$3,$A$4:$A$11,$B$4:$I$11,G$20,$A23)</f>
        <v>4.4896000000000003</v>
      </c>
      <c r="H23" s="34">
        <f>_xll.Interp2dTab(-1,0,$B$3:$I$3,$A$4:$A$11,$B$4:$I$11,H$20,$A23)</f>
        <v>6.2952000000000004</v>
      </c>
      <c r="I23" s="34">
        <f>_xll.Interp2dTab(-1,0,$B$3:$I$3,$A$4:$A$11,$B$4:$I$11,I$20,$A23)</f>
        <v>10.515789999999999</v>
      </c>
    </row>
    <row r="24" spans="1:9" x14ac:dyDescent="0.3">
      <c r="A24" s="3">
        <v>650</v>
      </c>
      <c r="B24" s="34">
        <f>_xll.Interp2dTab(-1,0,$B$3:$I$3,$A$4:$A$11,$B$4:$I$11,B$20,$A24)</f>
        <v>0</v>
      </c>
      <c r="C24" s="34">
        <f>_xll.Interp2dTab(-1,0,$B$3:$I$3,$A$4:$A$11,$B$4:$I$11,C$20,$A24)</f>
        <v>0.43919999999999998</v>
      </c>
      <c r="D24" s="34">
        <f>_xll.Interp2dTab(-1,0,$B$3:$I$3,$A$4:$A$11,$B$4:$I$11,D$20,$A24)</f>
        <v>0.90280000000000005</v>
      </c>
      <c r="E24" s="34">
        <f>_xll.Interp2dTab(-1,0,$B$3:$I$3,$A$4:$A$11,$B$4:$I$11,E$20,$A24)</f>
        <v>1.3420000000000001</v>
      </c>
      <c r="F24" s="34">
        <f>_xll.Interp2dTab(-1,0,$B$3:$I$3,$A$4:$A$11,$B$4:$I$11,F$20,$A24)</f>
        <v>2.6840000000000002</v>
      </c>
      <c r="G24" s="34">
        <f>_xll.Interp2dTab(-1,0,$B$3:$I$3,$A$4:$A$11,$B$4:$I$11,G$20,$A24)</f>
        <v>4.4896000000000003</v>
      </c>
      <c r="H24" s="34">
        <f>_xll.Interp2dTab(-1,0,$B$3:$I$3,$A$4:$A$11,$B$4:$I$11,H$20,$A24)</f>
        <v>6.2952000000000004</v>
      </c>
      <c r="I24" s="34">
        <f>_xll.Interp2dTab(-1,0,$B$3:$I$3,$A$4:$A$11,$B$4:$I$11,I$20,$A24)</f>
        <v>10.515789999999999</v>
      </c>
    </row>
    <row r="25" spans="1:9" x14ac:dyDescent="0.3">
      <c r="A25" s="3">
        <v>1000</v>
      </c>
      <c r="B25" s="34">
        <f>_xll.Interp2dTab(-1,0,$B$3:$I$3,$A$4:$A$11,$B$4:$I$11,B$20,$A25)</f>
        <v>0</v>
      </c>
      <c r="C25" s="34">
        <f>_xll.Interp2dTab(-1,0,$B$3:$I$3,$A$4:$A$11,$B$4:$I$11,C$20,$A25)</f>
        <v>0.68320000000000003</v>
      </c>
      <c r="D25" s="34">
        <f>_xll.Interp2dTab(-1,0,$B$3:$I$3,$A$4:$A$11,$B$4:$I$11,D$20,$A25)</f>
        <v>1.3908</v>
      </c>
      <c r="E25" s="34">
        <f>_xll.Interp2dTab(-1,0,$B$3:$I$3,$A$4:$A$11,$B$4:$I$11,E$20,$A25)</f>
        <v>2.0739999999999998</v>
      </c>
      <c r="F25" s="34">
        <f>_xll.Interp2dTab(-1,0,$B$3:$I$3,$A$4:$A$11,$B$4:$I$11,F$20,$A25)</f>
        <v>4.1479999999999997</v>
      </c>
      <c r="G25" s="34">
        <f>_xll.Interp2dTab(-1,0,$B$3:$I$3,$A$4:$A$11,$B$4:$I$11,G$20,$A25)</f>
        <v>6.9051999999999998</v>
      </c>
      <c r="H25" s="34">
        <f>_xll.Interp2dTab(-1,0,$B$3:$I$3,$A$4:$A$11,$B$4:$I$11,H$20,$A25)</f>
        <v>9.6623999999999999</v>
      </c>
      <c r="I25" s="34">
        <f>_xll.Interp2dTab(-1,0,$B$3:$I$3,$A$4:$A$11,$B$4:$I$11,I$20,$A25)</f>
        <v>16.107355000000002</v>
      </c>
    </row>
    <row r="26" spans="1:9" x14ac:dyDescent="0.3">
      <c r="A26" s="3">
        <v>2000</v>
      </c>
      <c r="B26" s="34">
        <f>_xll.Interp2dTab(-1,0,$B$3:$I$3,$A$4:$A$11,$B$4:$I$11,B$20,$A26)</f>
        <v>0</v>
      </c>
      <c r="C26" s="34">
        <f>_xll.Interp2dTab(-1,0,$B$3:$I$3,$A$4:$A$11,$B$4:$I$11,C$20,$A26)</f>
        <v>1.4233333333333333</v>
      </c>
      <c r="D26" s="34">
        <f>_xll.Interp2dTab(-1,0,$B$3:$I$3,$A$4:$A$11,$B$4:$I$11,D$20,$A26)</f>
        <v>2.8710666666666667</v>
      </c>
      <c r="E26" s="34">
        <f>_xll.Interp2dTab(-1,0,$B$3:$I$3,$A$4:$A$11,$B$4:$I$11,E$20,$A26)</f>
        <v>4.2943999999999996</v>
      </c>
      <c r="F26" s="34">
        <f>_xll.Interp2dTab(-1,0,$B$3:$I$3,$A$4:$A$11,$B$4:$I$11,F$20,$A26)</f>
        <v>8.5887999999999991</v>
      </c>
      <c r="G26" s="34">
        <f>_xll.Interp2dTab(-1,0,$B$3:$I$3,$A$4:$A$11,$B$4:$I$11,G$20,$A26)</f>
        <v>14.322800000000001</v>
      </c>
      <c r="H26" s="34">
        <f>_xll.Interp2dTab(-1,0,$B$3:$I$3,$A$4:$A$11,$B$4:$I$11,H$20,$A26)</f>
        <v>20.056800000000003</v>
      </c>
      <c r="I26" s="34">
        <f>_xll.Interp2dTab(-1,0,$B$3:$I$3,$A$4:$A$11,$B$4:$I$11,I$20,$A26)</f>
        <v>33.460024999999995</v>
      </c>
    </row>
    <row r="27" spans="1:9" x14ac:dyDescent="0.3">
      <c r="A27" s="3">
        <v>3000</v>
      </c>
      <c r="B27" s="34">
        <f>_xll.Interp2dTab(-1,0,$B$3:$I$3,$A$4:$A$11,$B$4:$I$11,B$20,$A27)</f>
        <v>0</v>
      </c>
      <c r="C27" s="34">
        <f>_xll.Interp2dTab(-1,0,$B$3:$I$3,$A$4:$A$11,$B$4:$I$11,C$20,$A27)</f>
        <v>2.2248363636363635</v>
      </c>
      <c r="D27" s="34">
        <f>_xll.Interp2dTab(-1,0,$B$3:$I$3,$A$4:$A$11,$B$4:$I$11,D$20,$A27)</f>
        <v>4.4607636363636365</v>
      </c>
      <c r="E27" s="34">
        <f>_xll.Interp2dTab(-1,0,$B$3:$I$3,$A$4:$A$11,$B$4:$I$11,E$20,$A27)</f>
        <v>6.6855999999999991</v>
      </c>
      <c r="F27" s="34">
        <f>_xll.Interp2dTab(-1,0,$B$3:$I$3,$A$4:$A$11,$B$4:$I$11,F$20,$A27)</f>
        <v>13.371199999999998</v>
      </c>
      <c r="G27" s="34">
        <f>_xll.Interp2dTab(-1,0,$B$3:$I$3,$A$4:$A$11,$B$4:$I$11,G$20,$A27)</f>
        <v>22.281636363636363</v>
      </c>
      <c r="H27" s="34">
        <f>_xll.Interp2dTab(-1,0,$B$3:$I$3,$A$4:$A$11,$B$4:$I$11,H$20,$A27)</f>
        <v>31.192072727272727</v>
      </c>
      <c r="I27" s="34">
        <f>_xll.Interp2dTab(-1,0,$B$3:$I$3,$A$4:$A$11,$B$4:$I$11,I$20,$A27)</f>
        <v>52.020217727272723</v>
      </c>
    </row>
    <row r="28" spans="1:9" x14ac:dyDescent="0.3">
      <c r="A28" s="3">
        <v>4000</v>
      </c>
      <c r="B28" s="34">
        <f>_xll.Interp2dTab(-1,0,$B$3:$I$3,$A$4:$A$11,$B$4:$I$11,B$20,$A28)</f>
        <v>0</v>
      </c>
      <c r="C28" s="34">
        <f>_xll.Interp2dTab(-1,0,$B$3:$I$3,$A$4:$A$11,$B$4:$I$11,C$20,$A28)</f>
        <v>3.0455636363636369</v>
      </c>
      <c r="D28" s="34">
        <f>_xll.Interp2dTab(-1,0,$B$3:$I$3,$A$4:$A$11,$B$4:$I$11,D$20,$A28)</f>
        <v>6.0800363636363643</v>
      </c>
      <c r="E28" s="34">
        <f>_xll.Interp2dTab(-1,0,$B$3:$I$3,$A$4:$A$11,$B$4:$I$11,E$20,$A28)</f>
        <v>9.1255999999999986</v>
      </c>
      <c r="F28" s="34">
        <f>_xll.Interp2dTab(-1,0,$B$3:$I$3,$A$4:$A$11,$B$4:$I$11,F$20,$A28)</f>
        <v>18.251199999999997</v>
      </c>
      <c r="G28" s="34">
        <f>_xll.Interp2dTab(-1,0,$B$3:$I$3,$A$4:$A$11,$B$4:$I$11,G$20,$A28)</f>
        <v>30.422363636363638</v>
      </c>
      <c r="H28" s="34">
        <f>_xll.Interp2dTab(-1,0,$B$3:$I$3,$A$4:$A$11,$B$4:$I$11,H$20,$A28)</f>
        <v>42.593527272727279</v>
      </c>
      <c r="I28" s="34">
        <f>_xll.Interp2dTab(-1,0,$B$3:$I$3,$A$4:$A$11,$B$4:$I$11,I$20,$A28)</f>
        <v>71.043622272727276</v>
      </c>
    </row>
  </sheetData>
  <mergeCells count="2">
    <mergeCell ref="B1:I1"/>
    <mergeCell ref="B18:I18"/>
  </mergeCells>
  <conditionalFormatting sqref="B4:I1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1:I2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278"/>
  <sheetViews>
    <sheetView workbookViewId="0">
      <selection activeCell="C141" sqref="C141"/>
    </sheetView>
  </sheetViews>
  <sheetFormatPr defaultColWidth="21.44140625" defaultRowHeight="14.4" x14ac:dyDescent="0.3"/>
  <cols>
    <col min="1" max="1" width="16.5546875" bestFit="1" customWidth="1"/>
    <col min="2" max="2" width="12.6640625" bestFit="1" customWidth="1"/>
    <col min="3" max="17" width="5.5546875" bestFit="1" customWidth="1"/>
    <col min="18" max="19" width="5.33203125" bestFit="1" customWidth="1"/>
  </cols>
  <sheetData>
    <row r="1" spans="1:7" x14ac:dyDescent="0.3">
      <c r="A1" s="13" t="s">
        <v>1096</v>
      </c>
    </row>
    <row r="2" spans="1:7" x14ac:dyDescent="0.3">
      <c r="A2" s="3" t="s">
        <v>1233</v>
      </c>
    </row>
    <row r="5" spans="1:7" x14ac:dyDescent="0.3">
      <c r="A5" s="13" t="str">
        <f>IF(ISNUMBER($A$2),CONCATENATE("A9",$A$2,"01"),"F0505")</f>
        <v>F0505</v>
      </c>
      <c r="B5" s="35" t="str">
        <f>INDEX('Paste Calib Data'!$1:$1048576,MATCH($A$5,'Paste Calib Data'!$A:$A,0)+(ROW()-ROW($A$5)),COLUMN())</f>
        <v xml:space="preserve">Pedal Position to Desired Fuel (Normal) </v>
      </c>
      <c r="C5" s="35"/>
      <c r="D5" s="35"/>
      <c r="E5" s="35"/>
      <c r="F5" s="35"/>
      <c r="G5" s="35"/>
    </row>
    <row r="6" spans="1:7" x14ac:dyDescent="0.3">
      <c r="A6" s="3"/>
      <c r="B6" s="3" t="str">
        <f>INDEX('Paste Calib Data'!$1:$1048576,MATCH($A$5,'Paste Calib Data'!$A:$A,0)+(ROW()-ROW($A$5)),COLUMN())</f>
        <v>TPS %</v>
      </c>
      <c r="C6" s="3"/>
      <c r="D6" s="3"/>
      <c r="E6" s="3"/>
      <c r="F6" s="3"/>
      <c r="G6" s="3"/>
    </row>
    <row r="7" spans="1:7" x14ac:dyDescent="0.3">
      <c r="A7" s="3" t="str">
        <f>INDEX('Paste Calib Data'!$1:$1048576,MATCH($A$5,'Paste Calib Data'!$A:$A,0)+(ROW()-ROW($A$5)),COLUMN())</f>
        <v>RPM</v>
      </c>
      <c r="B7" s="9">
        <f>C7-1</f>
        <v>-1</v>
      </c>
      <c r="C7" s="3">
        <f>INDEX('Paste Calib Data'!$1:$1048576,MATCH($A$5,'Paste Calib Data'!$A:$A,0)+(ROW()-ROW($A$5)),COLUMN()-1)</f>
        <v>0</v>
      </c>
      <c r="D7" s="3">
        <f>INDEX('Paste Calib Data'!$1:$1048576,MATCH($A$5,'Paste Calib Data'!$A:$A,0)+(ROW()-ROW($A$5)),COLUMN()-1)</f>
        <v>25</v>
      </c>
      <c r="E7" s="3">
        <f>INDEX('Paste Calib Data'!$1:$1048576,MATCH($A$5,'Paste Calib Data'!$A:$A,0)+(ROW()-ROW($A$5)),COLUMN()-1)</f>
        <v>50</v>
      </c>
      <c r="F7" s="3">
        <f>INDEX('Paste Calib Data'!$1:$1048576,MATCH($A$5,'Paste Calib Data'!$A:$A,0)+(ROW()-ROW($A$5)),COLUMN()-1)</f>
        <v>100</v>
      </c>
      <c r="G7" s="9">
        <f>F7+1</f>
        <v>101</v>
      </c>
    </row>
    <row r="8" spans="1:7" x14ac:dyDescent="0.3">
      <c r="A8" s="9">
        <f>A9-1</f>
        <v>599</v>
      </c>
      <c r="B8" s="8">
        <f>B9</f>
        <v>0</v>
      </c>
      <c r="C8" s="8">
        <f t="shared" ref="C8:G8" si="0">C9</f>
        <v>0</v>
      </c>
      <c r="D8" s="8">
        <f t="shared" si="0"/>
        <v>33.220109000000001</v>
      </c>
      <c r="E8" s="8">
        <f t="shared" si="0"/>
        <v>57.472827000000002</v>
      </c>
      <c r="F8" s="8">
        <f t="shared" si="0"/>
        <v>144.97282899999999</v>
      </c>
      <c r="G8" s="8">
        <f t="shared" si="0"/>
        <v>144.97282899999999</v>
      </c>
    </row>
    <row r="9" spans="1:7" x14ac:dyDescent="0.3">
      <c r="A9" s="3">
        <f>INDEX('Paste Calib Data'!$1:$1048576,MATCH($A$5,'Paste Calib Data'!$A:$A,0)+(ROW()-ROW($A$5)-1),COLUMN())</f>
        <v>600</v>
      </c>
      <c r="B9" s="8">
        <f>C9</f>
        <v>0</v>
      </c>
      <c r="C9" s="1">
        <f>INDEX('Paste Calib Data'!$1:$1048576,MATCH($A$5,'Paste Calib Data'!$A:$A,0)+(ROW()-ROW($A$5)-1),COLUMN()-1)</f>
        <v>0</v>
      </c>
      <c r="D9" s="1">
        <f>INDEX('Paste Calib Data'!$1:$1048576,MATCH($A$5,'Paste Calib Data'!$A:$A,0)+(ROW()-ROW($A$5)-1),COLUMN()-1)</f>
        <v>33.220109000000001</v>
      </c>
      <c r="E9" s="1">
        <f>INDEX('Paste Calib Data'!$1:$1048576,MATCH($A$5,'Paste Calib Data'!$A:$A,0)+(ROW()-ROW($A$5)-1),COLUMN()-1)</f>
        <v>57.472827000000002</v>
      </c>
      <c r="F9" s="1">
        <f>INDEX('Paste Calib Data'!$1:$1048576,MATCH($A$5,'Paste Calib Data'!$A:$A,0)+(ROW()-ROW($A$5)-1),COLUMN()-1)</f>
        <v>144.97282899999999</v>
      </c>
      <c r="G9" s="8">
        <f>F9</f>
        <v>144.97282899999999</v>
      </c>
    </row>
    <row r="10" spans="1:7" x14ac:dyDescent="0.3">
      <c r="A10" s="3">
        <f>INDEX('Paste Calib Data'!$1:$1048576,MATCH($A$5,'Paste Calib Data'!$A:$A,0)+(ROW()-ROW($A$5)-1),COLUMN())</f>
        <v>650</v>
      </c>
      <c r="B10" s="8">
        <f t="shared" ref="B10:B29" si="1">C10</f>
        <v>0</v>
      </c>
      <c r="C10" s="1">
        <f>INDEX('Paste Calib Data'!$1:$1048576,MATCH($A$5,'Paste Calib Data'!$A:$A,0)+(ROW()-ROW($A$5)-1),COLUMN()-1)</f>
        <v>0</v>
      </c>
      <c r="D10" s="1">
        <f>INDEX('Paste Calib Data'!$1:$1048576,MATCH($A$5,'Paste Calib Data'!$A:$A,0)+(ROW()-ROW($A$5)-1),COLUMN()-1)</f>
        <v>30.027175</v>
      </c>
      <c r="E10" s="1">
        <f>INDEX('Paste Calib Data'!$1:$1048576,MATCH($A$5,'Paste Calib Data'!$A:$A,0)+(ROW()-ROW($A$5)-1),COLUMN()-1)</f>
        <v>55.027175</v>
      </c>
      <c r="F10" s="1">
        <f>INDEX('Paste Calib Data'!$1:$1048576,MATCH($A$5,'Paste Calib Data'!$A:$A,0)+(ROW()-ROW($A$5)-1),COLUMN()-1)</f>
        <v>144.97282899999999</v>
      </c>
      <c r="G10" s="8">
        <f t="shared" ref="G10:G29" si="2">F10</f>
        <v>144.97282899999999</v>
      </c>
    </row>
    <row r="11" spans="1:7" x14ac:dyDescent="0.3">
      <c r="A11" s="3">
        <f>INDEX('Paste Calib Data'!$1:$1048576,MATCH($A$5,'Paste Calib Data'!$A:$A,0)+(ROW()-ROW($A$5)-1),COLUMN())</f>
        <v>750</v>
      </c>
      <c r="B11" s="8">
        <f t="shared" si="1"/>
        <v>0</v>
      </c>
      <c r="C11" s="1">
        <f>INDEX('Paste Calib Data'!$1:$1048576,MATCH($A$5,'Paste Calib Data'!$A:$A,0)+(ROW()-ROW($A$5)-1),COLUMN()-1)</f>
        <v>0</v>
      </c>
      <c r="D11" s="1">
        <f>INDEX('Paste Calib Data'!$1:$1048576,MATCH($A$5,'Paste Calib Data'!$A:$A,0)+(ROW()-ROW($A$5)-1),COLUMN()-1)</f>
        <v>28.328804999999999</v>
      </c>
      <c r="E11" s="1">
        <f>INDEX('Paste Calib Data'!$1:$1048576,MATCH($A$5,'Paste Calib Data'!$A:$A,0)+(ROW()-ROW($A$5)-1),COLUMN()-1)</f>
        <v>52.513587999999999</v>
      </c>
      <c r="F11" s="1">
        <f>INDEX('Paste Calib Data'!$1:$1048576,MATCH($A$5,'Paste Calib Data'!$A:$A,0)+(ROW()-ROW($A$5)-1),COLUMN()-1)</f>
        <v>144.97282899999999</v>
      </c>
      <c r="G11" s="8">
        <f t="shared" si="2"/>
        <v>144.97282899999999</v>
      </c>
    </row>
    <row r="12" spans="1:7" x14ac:dyDescent="0.3">
      <c r="A12" s="3">
        <f>INDEX('Paste Calib Data'!$1:$1048576,MATCH($A$5,'Paste Calib Data'!$A:$A,0)+(ROW()-ROW($A$5)-1),COLUMN())</f>
        <v>800</v>
      </c>
      <c r="B12" s="8">
        <f t="shared" si="1"/>
        <v>0</v>
      </c>
      <c r="C12" s="1">
        <f>INDEX('Paste Calib Data'!$1:$1048576,MATCH($A$5,'Paste Calib Data'!$A:$A,0)+(ROW()-ROW($A$5)-1),COLUMN()-1)</f>
        <v>0</v>
      </c>
      <c r="D12" s="1">
        <f>INDEX('Paste Calib Data'!$1:$1048576,MATCH($A$5,'Paste Calib Data'!$A:$A,0)+(ROW()-ROW($A$5)-1),COLUMN()-1)</f>
        <v>23.233695999999998</v>
      </c>
      <c r="E12" s="1">
        <f>INDEX('Paste Calib Data'!$1:$1048576,MATCH($A$5,'Paste Calib Data'!$A:$A,0)+(ROW()-ROW($A$5)-1),COLUMN()-1)</f>
        <v>47.486414000000003</v>
      </c>
      <c r="F12" s="1">
        <f>INDEX('Paste Calib Data'!$1:$1048576,MATCH($A$5,'Paste Calib Data'!$A:$A,0)+(ROW()-ROW($A$5)-1),COLUMN()-1)</f>
        <v>144.97282899999999</v>
      </c>
      <c r="G12" s="8">
        <f t="shared" si="2"/>
        <v>144.97282899999999</v>
      </c>
    </row>
    <row r="13" spans="1:7" x14ac:dyDescent="0.3">
      <c r="A13" s="3">
        <f>INDEX('Paste Calib Data'!$1:$1048576,MATCH($A$5,'Paste Calib Data'!$A:$A,0)+(ROW()-ROW($A$5)-1),COLUMN())</f>
        <v>900</v>
      </c>
      <c r="B13" s="8">
        <f t="shared" si="1"/>
        <v>0</v>
      </c>
      <c r="C13" s="1">
        <f>INDEX('Paste Calib Data'!$1:$1048576,MATCH($A$5,'Paste Calib Data'!$A:$A,0)+(ROW()-ROW($A$5)-1),COLUMN()-1)</f>
        <v>0</v>
      </c>
      <c r="D13" s="1">
        <f>INDEX('Paste Calib Data'!$1:$1048576,MATCH($A$5,'Paste Calib Data'!$A:$A,0)+(ROW()-ROW($A$5)-1),COLUMN()-1)</f>
        <v>23.233695999999998</v>
      </c>
      <c r="E13" s="1">
        <f>INDEX('Paste Calib Data'!$1:$1048576,MATCH($A$5,'Paste Calib Data'!$A:$A,0)+(ROW()-ROW($A$5)-1),COLUMN()-1)</f>
        <v>47.486414000000003</v>
      </c>
      <c r="F13" s="1">
        <f>INDEX('Paste Calib Data'!$1:$1048576,MATCH($A$5,'Paste Calib Data'!$A:$A,0)+(ROW()-ROW($A$5)-1),COLUMN()-1)</f>
        <v>144.97282899999999</v>
      </c>
      <c r="G13" s="8">
        <f t="shared" si="2"/>
        <v>144.97282899999999</v>
      </c>
    </row>
    <row r="14" spans="1:7" x14ac:dyDescent="0.3">
      <c r="A14" s="3">
        <f>INDEX('Paste Calib Data'!$1:$1048576,MATCH($A$5,'Paste Calib Data'!$A:$A,0)+(ROW()-ROW($A$5)-1),COLUMN())</f>
        <v>1000</v>
      </c>
      <c r="B14" s="8">
        <f t="shared" si="1"/>
        <v>0</v>
      </c>
      <c r="C14" s="1">
        <f>INDEX('Paste Calib Data'!$1:$1048576,MATCH($A$5,'Paste Calib Data'!$A:$A,0)+(ROW()-ROW($A$5)-1),COLUMN()-1)</f>
        <v>0</v>
      </c>
      <c r="D14" s="1">
        <f>INDEX('Paste Calib Data'!$1:$1048576,MATCH($A$5,'Paste Calib Data'!$A:$A,0)+(ROW()-ROW($A$5)-1),COLUMN()-1)</f>
        <v>23.233695999999998</v>
      </c>
      <c r="E14" s="1">
        <f>INDEX('Paste Calib Data'!$1:$1048576,MATCH($A$5,'Paste Calib Data'!$A:$A,0)+(ROW()-ROW($A$5)-1),COLUMN()-1)</f>
        <v>47.486414000000003</v>
      </c>
      <c r="F14" s="1">
        <f>INDEX('Paste Calib Data'!$1:$1048576,MATCH($A$5,'Paste Calib Data'!$A:$A,0)+(ROW()-ROW($A$5)-1),COLUMN()-1)</f>
        <v>144.97282899999999</v>
      </c>
      <c r="G14" s="8">
        <f t="shared" si="2"/>
        <v>144.97282899999999</v>
      </c>
    </row>
    <row r="15" spans="1:7" x14ac:dyDescent="0.3">
      <c r="A15" s="3">
        <f>INDEX('Paste Calib Data'!$1:$1048576,MATCH($A$5,'Paste Calib Data'!$A:$A,0)+(ROW()-ROW($A$5)-1),COLUMN())</f>
        <v>1200</v>
      </c>
      <c r="B15" s="8">
        <f t="shared" si="1"/>
        <v>0</v>
      </c>
      <c r="C15" s="1">
        <f>INDEX('Paste Calib Data'!$1:$1048576,MATCH($A$5,'Paste Calib Data'!$A:$A,0)+(ROW()-ROW($A$5)-1),COLUMN()-1)</f>
        <v>0</v>
      </c>
      <c r="D15" s="1">
        <f>INDEX('Paste Calib Data'!$1:$1048576,MATCH($A$5,'Paste Calib Data'!$A:$A,0)+(ROW()-ROW($A$5)-1),COLUMN()-1)</f>
        <v>30.027175</v>
      </c>
      <c r="E15" s="1">
        <f>INDEX('Paste Calib Data'!$1:$1048576,MATCH($A$5,'Paste Calib Data'!$A:$A,0)+(ROW()-ROW($A$5)-1),COLUMN()-1)</f>
        <v>55.027175</v>
      </c>
      <c r="F15" s="1">
        <f>INDEX('Paste Calib Data'!$1:$1048576,MATCH($A$5,'Paste Calib Data'!$A:$A,0)+(ROW()-ROW($A$5)-1),COLUMN()-1)</f>
        <v>144.97282899999999</v>
      </c>
      <c r="G15" s="8">
        <f t="shared" si="2"/>
        <v>144.97282899999999</v>
      </c>
    </row>
    <row r="16" spans="1:7" x14ac:dyDescent="0.3">
      <c r="A16" s="3">
        <f>INDEX('Paste Calib Data'!$1:$1048576,MATCH($A$5,'Paste Calib Data'!$A:$A,0)+(ROW()-ROW($A$5)-1),COLUMN())</f>
        <v>1380</v>
      </c>
      <c r="B16" s="8">
        <f t="shared" si="1"/>
        <v>0</v>
      </c>
      <c r="C16" s="1">
        <f>INDEX('Paste Calib Data'!$1:$1048576,MATCH($A$5,'Paste Calib Data'!$A:$A,0)+(ROW()-ROW($A$5)-1),COLUMN()-1)</f>
        <v>0</v>
      </c>
      <c r="D16" s="1">
        <f>INDEX('Paste Calib Data'!$1:$1048576,MATCH($A$5,'Paste Calib Data'!$A:$A,0)+(ROW()-ROW($A$5)-1),COLUMN()-1)</f>
        <v>30.027175</v>
      </c>
      <c r="E16" s="1">
        <f>INDEX('Paste Calib Data'!$1:$1048576,MATCH($A$5,'Paste Calib Data'!$A:$A,0)+(ROW()-ROW($A$5)-1),COLUMN()-1)</f>
        <v>59.986414000000003</v>
      </c>
      <c r="F16" s="1">
        <f>INDEX('Paste Calib Data'!$1:$1048576,MATCH($A$5,'Paste Calib Data'!$A:$A,0)+(ROW()-ROW($A$5)-1),COLUMN()-1)</f>
        <v>144.97282899999999</v>
      </c>
      <c r="G16" s="8">
        <f t="shared" si="2"/>
        <v>144.97282899999999</v>
      </c>
    </row>
    <row r="17" spans="1:19" x14ac:dyDescent="0.3">
      <c r="A17" s="3">
        <f>INDEX('Paste Calib Data'!$1:$1048576,MATCH($A$5,'Paste Calib Data'!$A:$A,0)+(ROW()-ROW($A$5)-1),COLUMN())</f>
        <v>1600</v>
      </c>
      <c r="B17" s="8">
        <f t="shared" si="1"/>
        <v>0</v>
      </c>
      <c r="C17" s="1">
        <f>INDEX('Paste Calib Data'!$1:$1048576,MATCH($A$5,'Paste Calib Data'!$A:$A,0)+(ROW()-ROW($A$5)-1),COLUMN()-1)</f>
        <v>0</v>
      </c>
      <c r="D17" s="1">
        <f>INDEX('Paste Calib Data'!$1:$1048576,MATCH($A$5,'Paste Calib Data'!$A:$A,0)+(ROW()-ROW($A$5)-1),COLUMN()-1)</f>
        <v>34.986414000000003</v>
      </c>
      <c r="E17" s="1">
        <f>INDEX('Paste Calib Data'!$1:$1048576,MATCH($A$5,'Paste Calib Data'!$A:$A,0)+(ROW()-ROW($A$5)-1),COLUMN()-1)</f>
        <v>69.972828000000007</v>
      </c>
      <c r="F17" s="1">
        <f>INDEX('Paste Calib Data'!$1:$1048576,MATCH($A$5,'Paste Calib Data'!$A:$A,0)+(ROW()-ROW($A$5)-1),COLUMN()-1)</f>
        <v>144.97282899999999</v>
      </c>
      <c r="G17" s="8">
        <f t="shared" si="2"/>
        <v>144.97282899999999</v>
      </c>
    </row>
    <row r="18" spans="1:19" x14ac:dyDescent="0.3">
      <c r="A18" s="3">
        <f>INDEX('Paste Calib Data'!$1:$1048576,MATCH($A$5,'Paste Calib Data'!$A:$A,0)+(ROW()-ROW($A$5)-1),COLUMN())</f>
        <v>1800</v>
      </c>
      <c r="B18" s="8">
        <f t="shared" si="1"/>
        <v>0</v>
      </c>
      <c r="C18" s="1">
        <f>INDEX('Paste Calib Data'!$1:$1048576,MATCH($A$5,'Paste Calib Data'!$A:$A,0)+(ROW()-ROW($A$5)-1),COLUMN()-1)</f>
        <v>0</v>
      </c>
      <c r="D18" s="1">
        <f>INDEX('Paste Calib Data'!$1:$1048576,MATCH($A$5,'Paste Calib Data'!$A:$A,0)+(ROW()-ROW($A$5)-1),COLUMN()-1)</f>
        <v>34.986414000000003</v>
      </c>
      <c r="E18" s="1">
        <f>INDEX('Paste Calib Data'!$1:$1048576,MATCH($A$5,'Paste Calib Data'!$A:$A,0)+(ROW()-ROW($A$5)-1),COLUMN()-1)</f>
        <v>69.972828000000007</v>
      </c>
      <c r="F18" s="1">
        <f>INDEX('Paste Calib Data'!$1:$1048576,MATCH($A$5,'Paste Calib Data'!$A:$A,0)+(ROW()-ROW($A$5)-1),COLUMN()-1)</f>
        <v>144.97282899999999</v>
      </c>
      <c r="G18" s="8">
        <f t="shared" si="2"/>
        <v>144.97282899999999</v>
      </c>
    </row>
    <row r="19" spans="1:19" x14ac:dyDescent="0.3">
      <c r="A19" s="3">
        <f>INDEX('Paste Calib Data'!$1:$1048576,MATCH($A$5,'Paste Calib Data'!$A:$A,0)+(ROW()-ROW($A$5)-1),COLUMN())</f>
        <v>2000</v>
      </c>
      <c r="B19" s="8">
        <f t="shared" si="1"/>
        <v>0</v>
      </c>
      <c r="C19" s="1">
        <f>INDEX('Paste Calib Data'!$1:$1048576,MATCH($A$5,'Paste Calib Data'!$A:$A,0)+(ROW()-ROW($A$5)-1),COLUMN()-1)</f>
        <v>0</v>
      </c>
      <c r="D19" s="1">
        <f>INDEX('Paste Calib Data'!$1:$1048576,MATCH($A$5,'Paste Calib Data'!$A:$A,0)+(ROW()-ROW($A$5)-1),COLUMN()-1)</f>
        <v>34.986414000000003</v>
      </c>
      <c r="E19" s="1">
        <f>INDEX('Paste Calib Data'!$1:$1048576,MATCH($A$5,'Paste Calib Data'!$A:$A,0)+(ROW()-ROW($A$5)-1),COLUMN()-1)</f>
        <v>69.972828000000007</v>
      </c>
      <c r="F19" s="1">
        <f>INDEX('Paste Calib Data'!$1:$1048576,MATCH($A$5,'Paste Calib Data'!$A:$A,0)+(ROW()-ROW($A$5)-1),COLUMN()-1)</f>
        <v>144.97282899999999</v>
      </c>
      <c r="G19" s="8">
        <f t="shared" si="2"/>
        <v>144.97282899999999</v>
      </c>
    </row>
    <row r="20" spans="1:19" x14ac:dyDescent="0.3">
      <c r="A20" s="3">
        <f>INDEX('Paste Calib Data'!$1:$1048576,MATCH($A$5,'Paste Calib Data'!$A:$A,0)+(ROW()-ROW($A$5)-1),COLUMN())</f>
        <v>2200</v>
      </c>
      <c r="B20" s="8">
        <f t="shared" si="1"/>
        <v>0</v>
      </c>
      <c r="C20" s="1">
        <f>INDEX('Paste Calib Data'!$1:$1048576,MATCH($A$5,'Paste Calib Data'!$A:$A,0)+(ROW()-ROW($A$5)-1),COLUMN()-1)</f>
        <v>0</v>
      </c>
      <c r="D20" s="1">
        <f>INDEX('Paste Calib Data'!$1:$1048576,MATCH($A$5,'Paste Calib Data'!$A:$A,0)+(ROW()-ROW($A$5)-1),COLUMN()-1)</f>
        <v>34.986414000000003</v>
      </c>
      <c r="E20" s="1">
        <f>INDEX('Paste Calib Data'!$1:$1048576,MATCH($A$5,'Paste Calib Data'!$A:$A,0)+(ROW()-ROW($A$5)-1),COLUMN()-1)</f>
        <v>69.972828000000007</v>
      </c>
      <c r="F20" s="1">
        <f>INDEX('Paste Calib Data'!$1:$1048576,MATCH($A$5,'Paste Calib Data'!$A:$A,0)+(ROW()-ROW($A$5)-1),COLUMN()-1)</f>
        <v>144.97282899999999</v>
      </c>
      <c r="G20" s="8">
        <f t="shared" si="2"/>
        <v>144.97282899999999</v>
      </c>
    </row>
    <row r="21" spans="1:19" x14ac:dyDescent="0.3">
      <c r="A21" s="3">
        <f>INDEX('Paste Calib Data'!$1:$1048576,MATCH($A$5,'Paste Calib Data'!$A:$A,0)+(ROW()-ROW($A$5)-1),COLUMN())</f>
        <v>2400</v>
      </c>
      <c r="B21" s="8">
        <f t="shared" si="1"/>
        <v>0</v>
      </c>
      <c r="C21" s="1">
        <f>INDEX('Paste Calib Data'!$1:$1048576,MATCH($A$5,'Paste Calib Data'!$A:$A,0)+(ROW()-ROW($A$5)-1),COLUMN()-1)</f>
        <v>0</v>
      </c>
      <c r="D21" s="1">
        <f>INDEX('Paste Calib Data'!$1:$1048576,MATCH($A$5,'Paste Calib Data'!$A:$A,0)+(ROW()-ROW($A$5)-1),COLUMN()-1)</f>
        <v>34.986414000000003</v>
      </c>
      <c r="E21" s="1">
        <f>INDEX('Paste Calib Data'!$1:$1048576,MATCH($A$5,'Paste Calib Data'!$A:$A,0)+(ROW()-ROW($A$5)-1),COLUMN()-1)</f>
        <v>69.972828000000007</v>
      </c>
      <c r="F21" s="1">
        <f>INDEX('Paste Calib Data'!$1:$1048576,MATCH($A$5,'Paste Calib Data'!$A:$A,0)+(ROW()-ROW($A$5)-1),COLUMN()-1)</f>
        <v>144.97282899999999</v>
      </c>
      <c r="G21" s="8">
        <f t="shared" si="2"/>
        <v>144.97282899999999</v>
      </c>
    </row>
    <row r="22" spans="1:19" x14ac:dyDescent="0.3">
      <c r="A22" s="3">
        <f>INDEX('Paste Calib Data'!$1:$1048576,MATCH($A$5,'Paste Calib Data'!$A:$A,0)+(ROW()-ROW($A$5)-1),COLUMN())</f>
        <v>2600</v>
      </c>
      <c r="B22" s="8">
        <f t="shared" si="1"/>
        <v>0</v>
      </c>
      <c r="C22" s="1">
        <f>INDEX('Paste Calib Data'!$1:$1048576,MATCH($A$5,'Paste Calib Data'!$A:$A,0)+(ROW()-ROW($A$5)-1),COLUMN()-1)</f>
        <v>0</v>
      </c>
      <c r="D22" s="1">
        <f>INDEX('Paste Calib Data'!$1:$1048576,MATCH($A$5,'Paste Calib Data'!$A:$A,0)+(ROW()-ROW($A$5)-1),COLUMN()-1)</f>
        <v>34.986414000000003</v>
      </c>
      <c r="E22" s="1">
        <f>INDEX('Paste Calib Data'!$1:$1048576,MATCH($A$5,'Paste Calib Data'!$A:$A,0)+(ROW()-ROW($A$5)-1),COLUMN()-1)</f>
        <v>69.972828000000007</v>
      </c>
      <c r="F22" s="1">
        <f>INDEX('Paste Calib Data'!$1:$1048576,MATCH($A$5,'Paste Calib Data'!$A:$A,0)+(ROW()-ROW($A$5)-1),COLUMN()-1)</f>
        <v>144.97282899999999</v>
      </c>
      <c r="G22" s="8">
        <f t="shared" si="2"/>
        <v>144.97282899999999</v>
      </c>
    </row>
    <row r="23" spans="1:19" x14ac:dyDescent="0.3">
      <c r="A23" s="3">
        <f>INDEX('Paste Calib Data'!$1:$1048576,MATCH($A$5,'Paste Calib Data'!$A:$A,0)+(ROW()-ROW($A$5)-1),COLUMN())</f>
        <v>2700</v>
      </c>
      <c r="B23" s="8">
        <f t="shared" si="1"/>
        <v>0</v>
      </c>
      <c r="C23" s="1">
        <f>INDEX('Paste Calib Data'!$1:$1048576,MATCH($A$5,'Paste Calib Data'!$A:$A,0)+(ROW()-ROW($A$5)-1),COLUMN()-1)</f>
        <v>0</v>
      </c>
      <c r="D23" s="1">
        <f>INDEX('Paste Calib Data'!$1:$1048576,MATCH($A$5,'Paste Calib Data'!$A:$A,0)+(ROW()-ROW($A$5)-1),COLUMN()-1)</f>
        <v>34.986414000000003</v>
      </c>
      <c r="E23" s="1">
        <f>INDEX('Paste Calib Data'!$1:$1048576,MATCH($A$5,'Paste Calib Data'!$A:$A,0)+(ROW()-ROW($A$5)-1),COLUMN()-1)</f>
        <v>69.972828000000007</v>
      </c>
      <c r="F23" s="1">
        <f>INDEX('Paste Calib Data'!$1:$1048576,MATCH($A$5,'Paste Calib Data'!$A:$A,0)+(ROW()-ROW($A$5)-1),COLUMN()-1)</f>
        <v>144.97282899999999</v>
      </c>
      <c r="G23" s="8">
        <f t="shared" si="2"/>
        <v>144.97282899999999</v>
      </c>
    </row>
    <row r="24" spans="1:19" x14ac:dyDescent="0.3">
      <c r="A24" s="3">
        <f>INDEX('Paste Calib Data'!$1:$1048576,MATCH($A$5,'Paste Calib Data'!$A:$A,0)+(ROW()-ROW($A$5)-1),COLUMN())</f>
        <v>2800</v>
      </c>
      <c r="B24" s="8">
        <f t="shared" si="1"/>
        <v>0</v>
      </c>
      <c r="C24" s="1">
        <f>INDEX('Paste Calib Data'!$1:$1048576,MATCH($A$5,'Paste Calib Data'!$A:$A,0)+(ROW()-ROW($A$5)-1),COLUMN()-1)</f>
        <v>0</v>
      </c>
      <c r="D24" s="1">
        <f>INDEX('Paste Calib Data'!$1:$1048576,MATCH($A$5,'Paste Calib Data'!$A:$A,0)+(ROW()-ROW($A$5)-1),COLUMN()-1)</f>
        <v>34.986414000000003</v>
      </c>
      <c r="E24" s="1">
        <f>INDEX('Paste Calib Data'!$1:$1048576,MATCH($A$5,'Paste Calib Data'!$A:$A,0)+(ROW()-ROW($A$5)-1),COLUMN()-1)</f>
        <v>69.972828000000007</v>
      </c>
      <c r="F24" s="1">
        <f>INDEX('Paste Calib Data'!$1:$1048576,MATCH($A$5,'Paste Calib Data'!$A:$A,0)+(ROW()-ROW($A$5)-1),COLUMN()-1)</f>
        <v>144.97282899999999</v>
      </c>
      <c r="G24" s="8">
        <f t="shared" si="2"/>
        <v>144.97282899999999</v>
      </c>
    </row>
    <row r="25" spans="1:19" x14ac:dyDescent="0.3">
      <c r="A25" s="3">
        <f>INDEX('Paste Calib Data'!$1:$1048576,MATCH($A$5,'Paste Calib Data'!$A:$A,0)+(ROW()-ROW($A$5)-1),COLUMN())</f>
        <v>2900</v>
      </c>
      <c r="B25" s="8">
        <f t="shared" si="1"/>
        <v>0</v>
      </c>
      <c r="C25" s="1">
        <f>INDEX('Paste Calib Data'!$1:$1048576,MATCH($A$5,'Paste Calib Data'!$A:$A,0)+(ROW()-ROW($A$5)-1),COLUMN()-1)</f>
        <v>0</v>
      </c>
      <c r="D25" s="1">
        <f>INDEX('Paste Calib Data'!$1:$1048576,MATCH($A$5,'Paste Calib Data'!$A:$A,0)+(ROW()-ROW($A$5)-1),COLUMN()-1)</f>
        <v>34.986414000000003</v>
      </c>
      <c r="E25" s="1">
        <f>INDEX('Paste Calib Data'!$1:$1048576,MATCH($A$5,'Paste Calib Data'!$A:$A,0)+(ROW()-ROW($A$5)-1),COLUMN()-1)</f>
        <v>69.972828000000007</v>
      </c>
      <c r="F25" s="1">
        <f>INDEX('Paste Calib Data'!$1:$1048576,MATCH($A$5,'Paste Calib Data'!$A:$A,0)+(ROW()-ROW($A$5)-1),COLUMN()-1)</f>
        <v>141.983699</v>
      </c>
      <c r="G25" s="8">
        <f t="shared" si="2"/>
        <v>141.983699</v>
      </c>
    </row>
    <row r="26" spans="1:19" x14ac:dyDescent="0.3">
      <c r="A26" s="3">
        <f>INDEX('Paste Calib Data'!$1:$1048576,MATCH($A$5,'Paste Calib Data'!$A:$A,0)+(ROW()-ROW($A$5)-1),COLUMN())</f>
        <v>3000</v>
      </c>
      <c r="B26" s="8">
        <f t="shared" si="1"/>
        <v>0</v>
      </c>
      <c r="C26" s="1">
        <f>INDEX('Paste Calib Data'!$1:$1048576,MATCH($A$5,'Paste Calib Data'!$A:$A,0)+(ROW()-ROW($A$5)-1),COLUMN()-1)</f>
        <v>0</v>
      </c>
      <c r="D26" s="1">
        <f>INDEX('Paste Calib Data'!$1:$1048576,MATCH($A$5,'Paste Calib Data'!$A:$A,0)+(ROW()-ROW($A$5)-1),COLUMN()-1)</f>
        <v>34.986414000000003</v>
      </c>
      <c r="E26" s="1">
        <f>INDEX('Paste Calib Data'!$1:$1048576,MATCH($A$5,'Paste Calib Data'!$A:$A,0)+(ROW()-ROW($A$5)-1),COLUMN()-1)</f>
        <v>69.972828000000007</v>
      </c>
      <c r="F26" s="1">
        <f>INDEX('Paste Calib Data'!$1:$1048576,MATCH($A$5,'Paste Calib Data'!$A:$A,0)+(ROW()-ROW($A$5)-1),COLUMN()-1)</f>
        <v>130.978264</v>
      </c>
      <c r="G26" s="8">
        <f t="shared" si="2"/>
        <v>130.978264</v>
      </c>
    </row>
    <row r="27" spans="1:19" x14ac:dyDescent="0.3">
      <c r="A27" s="3">
        <f>INDEX('Paste Calib Data'!$1:$1048576,MATCH($A$5,'Paste Calib Data'!$A:$A,0)+(ROW()-ROW($A$5)-1),COLUMN())</f>
        <v>3220</v>
      </c>
      <c r="B27" s="8">
        <f t="shared" si="1"/>
        <v>0</v>
      </c>
      <c r="C27" s="1">
        <f>INDEX('Paste Calib Data'!$1:$1048576,MATCH($A$5,'Paste Calib Data'!$A:$A,0)+(ROW()-ROW($A$5)-1),COLUMN()-1)</f>
        <v>0</v>
      </c>
      <c r="D27" s="1">
        <f>INDEX('Paste Calib Data'!$1:$1048576,MATCH($A$5,'Paste Calib Data'!$A:$A,0)+(ROW()-ROW($A$5)-1),COLUMN()-1)</f>
        <v>25.000001000000001</v>
      </c>
      <c r="E27" s="1">
        <f>INDEX('Paste Calib Data'!$1:$1048576,MATCH($A$5,'Paste Calib Data'!$A:$A,0)+(ROW()-ROW($A$5)-1),COLUMN()-1)</f>
        <v>50.000000999999997</v>
      </c>
      <c r="F27" s="1">
        <f>INDEX('Paste Calib Data'!$1:$1048576,MATCH($A$5,'Paste Calib Data'!$A:$A,0)+(ROW()-ROW($A$5)-1),COLUMN()-1)</f>
        <v>100.00000199999999</v>
      </c>
      <c r="G27" s="8">
        <f t="shared" si="2"/>
        <v>100.00000199999999</v>
      </c>
    </row>
    <row r="28" spans="1:19" x14ac:dyDescent="0.3">
      <c r="A28" s="3">
        <f>INDEX('Paste Calib Data'!$1:$1048576,MATCH($A$5,'Paste Calib Data'!$A:$A,0)+(ROW()-ROW($A$5)-1),COLUMN())</f>
        <v>3600</v>
      </c>
      <c r="B28" s="8">
        <f t="shared" si="1"/>
        <v>0</v>
      </c>
      <c r="C28" s="1">
        <f>INDEX('Paste Calib Data'!$1:$1048576,MATCH($A$5,'Paste Calib Data'!$A:$A,0)+(ROW()-ROW($A$5)-1),COLUMN()-1)</f>
        <v>0</v>
      </c>
      <c r="D28" s="1">
        <f>INDEX('Paste Calib Data'!$1:$1048576,MATCH($A$5,'Paste Calib Data'!$A:$A,0)+(ROW()-ROW($A$5)-1),COLUMN()-1)</f>
        <v>25.000001000000001</v>
      </c>
      <c r="E28" s="1">
        <f>INDEX('Paste Calib Data'!$1:$1048576,MATCH($A$5,'Paste Calib Data'!$A:$A,0)+(ROW()-ROW($A$5)-1),COLUMN()-1)</f>
        <v>50.000000999999997</v>
      </c>
      <c r="F28" s="1">
        <f>INDEX('Paste Calib Data'!$1:$1048576,MATCH($A$5,'Paste Calib Data'!$A:$A,0)+(ROW()-ROW($A$5)-1),COLUMN()-1)</f>
        <v>72.010870999999995</v>
      </c>
      <c r="G28" s="8">
        <f t="shared" si="2"/>
        <v>72.010870999999995</v>
      </c>
    </row>
    <row r="29" spans="1:19" x14ac:dyDescent="0.3">
      <c r="A29" s="3">
        <f>INDEX('Paste Calib Data'!$1:$1048576,MATCH($A$5,'Paste Calib Data'!$A:$A,0)+(ROW()-ROW($A$5)-1),COLUMN())</f>
        <v>4000</v>
      </c>
      <c r="B29" s="8">
        <f t="shared" si="1"/>
        <v>0</v>
      </c>
      <c r="C29" s="1">
        <f>INDEX('Paste Calib Data'!$1:$1048576,MATCH($A$5,'Paste Calib Data'!$A:$A,0)+(ROW()-ROW($A$5)-1),COLUMN()-1)</f>
        <v>0</v>
      </c>
      <c r="D29" s="1">
        <f>INDEX('Paste Calib Data'!$1:$1048576,MATCH($A$5,'Paste Calib Data'!$A:$A,0)+(ROW()-ROW($A$5)-1),COLUMN()-1)</f>
        <v>0</v>
      </c>
      <c r="E29" s="1">
        <f>INDEX('Paste Calib Data'!$1:$1048576,MATCH($A$5,'Paste Calib Data'!$A:$A,0)+(ROW()-ROW($A$5)-1),COLUMN()-1)</f>
        <v>0</v>
      </c>
      <c r="F29" s="1">
        <f>INDEX('Paste Calib Data'!$1:$1048576,MATCH($A$5,'Paste Calib Data'!$A:$A,0)+(ROW()-ROW($A$5)-1),COLUMN()-1)</f>
        <v>0</v>
      </c>
      <c r="G29" s="8">
        <f t="shared" si="2"/>
        <v>0</v>
      </c>
    </row>
    <row r="30" spans="1:19" x14ac:dyDescent="0.3">
      <c r="A30" s="9">
        <f>A29+1</f>
        <v>4001</v>
      </c>
      <c r="B30" s="8">
        <f>B29</f>
        <v>0</v>
      </c>
      <c r="C30" s="8">
        <f>C29</f>
        <v>0</v>
      </c>
      <c r="D30" s="8">
        <f t="shared" ref="D30:G30" si="3">D29</f>
        <v>0</v>
      </c>
      <c r="E30" s="8">
        <f t="shared" si="3"/>
        <v>0</v>
      </c>
      <c r="F30" s="8">
        <f t="shared" si="3"/>
        <v>0</v>
      </c>
      <c r="G30" s="8">
        <f t="shared" si="3"/>
        <v>0</v>
      </c>
    </row>
    <row r="32" spans="1:19" x14ac:dyDescent="0.3">
      <c r="A32" s="13" t="str">
        <f>IF(ISNUMBER($A$2),CONCATENATE("A9",$A$2,"03"),"D0502")</f>
        <v>D0502</v>
      </c>
      <c r="B32" s="35" t="str">
        <f>INDEX('Paste Calib Data'!$1:$1048576,MATCH($A$32,'Paste Calib Data'!$A:$A,0)+(ROW()-ROW($A$32)),COLUMN())</f>
        <v>Main Injection Pulse</v>
      </c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</row>
    <row r="33" spans="1:19" x14ac:dyDescent="0.3">
      <c r="A33" s="3"/>
      <c r="B33" s="3" t="str">
        <f>INDEX('Paste Calib Data'!$1:$1048576,MATCH($A$32,'Paste Calib Data'!$A:$A,0)+(ROW()-ROW($A$32)),COLUMN())</f>
        <v>Fuel Pressure .</v>
      </c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</row>
    <row r="34" spans="1:19" x14ac:dyDescent="0.3">
      <c r="A34" s="3" t="str">
        <f>INDEX('Paste Calib Data'!$1:$1048576,MATCH($A$32,'Paste Calib Data'!$A:$A,0)+(ROW()-ROW($A$32)),COLUMN())</f>
        <v>mm3</v>
      </c>
      <c r="B34" s="9">
        <f>C34-1</f>
        <v>8</v>
      </c>
      <c r="C34" s="3">
        <f>INDEX('Paste Calib Data'!$1:$1048576,MATCH($A$32,'Paste Calib Data'!$A:$A,0)+(ROW()-ROW($A$32)),COLUMN()-1)</f>
        <v>9</v>
      </c>
      <c r="D34" s="3">
        <f>INDEX('Paste Calib Data'!$1:$1048576,MATCH($A$32,'Paste Calib Data'!$A:$A,0)+(ROW()-ROW($A$32)),COLUMN()-1)</f>
        <v>15</v>
      </c>
      <c r="E34" s="3">
        <f>INDEX('Paste Calib Data'!$1:$1048576,MATCH($A$32,'Paste Calib Data'!$A:$A,0)+(ROW()-ROW($A$32)),COLUMN()-1)</f>
        <v>20</v>
      </c>
      <c r="F34" s="3">
        <f>INDEX('Paste Calib Data'!$1:$1048576,MATCH($A$32,'Paste Calib Data'!$A:$A,0)+(ROW()-ROW($A$32)),COLUMN()-1)</f>
        <v>25</v>
      </c>
      <c r="G34" s="3">
        <f>INDEX('Paste Calib Data'!$1:$1048576,MATCH($A$32,'Paste Calib Data'!$A:$A,0)+(ROW()-ROW($A$32)),COLUMN()-1)</f>
        <v>30</v>
      </c>
      <c r="H34" s="3">
        <f>INDEX('Paste Calib Data'!$1:$1048576,MATCH($A$32,'Paste Calib Data'!$A:$A,0)+(ROW()-ROW($A$32)),COLUMN()-1)</f>
        <v>40</v>
      </c>
      <c r="I34" s="3">
        <f>INDEX('Paste Calib Data'!$1:$1048576,MATCH($A$32,'Paste Calib Data'!$A:$A,0)+(ROW()-ROW($A$32)),COLUMN()-1)</f>
        <v>50</v>
      </c>
      <c r="J34" s="3">
        <f>INDEX('Paste Calib Data'!$1:$1048576,MATCH($A$32,'Paste Calib Data'!$A:$A,0)+(ROW()-ROW($A$32)),COLUMN()-1)</f>
        <v>60</v>
      </c>
      <c r="K34" s="3">
        <f>INDEX('Paste Calib Data'!$1:$1048576,MATCH($A$32,'Paste Calib Data'!$A:$A,0)+(ROW()-ROW($A$32)),COLUMN()-1)</f>
        <v>70</v>
      </c>
      <c r="L34" s="3">
        <f>INDEX('Paste Calib Data'!$1:$1048576,MATCH($A$32,'Paste Calib Data'!$A:$A,0)+(ROW()-ROW($A$32)),COLUMN()-1)</f>
        <v>80</v>
      </c>
      <c r="M34" s="3">
        <f>INDEX('Paste Calib Data'!$1:$1048576,MATCH($A$32,'Paste Calib Data'!$A:$A,0)+(ROW()-ROW($A$32)),COLUMN()-1)</f>
        <v>100</v>
      </c>
      <c r="N34" s="3">
        <f>INDEX('Paste Calib Data'!$1:$1048576,MATCH($A$32,'Paste Calib Data'!$A:$A,0)+(ROW()-ROW($A$32)),COLUMN()-1)</f>
        <v>110</v>
      </c>
      <c r="O34" s="3">
        <f>INDEX('Paste Calib Data'!$1:$1048576,MATCH($A$32,'Paste Calib Data'!$A:$A,0)+(ROW()-ROW($A$32)),COLUMN()-1)</f>
        <v>120</v>
      </c>
      <c r="P34" s="3">
        <f>INDEX('Paste Calib Data'!$1:$1048576,MATCH($A$32,'Paste Calib Data'!$A:$A,0)+(ROW()-ROW($A$32)),COLUMN()-1)</f>
        <v>140</v>
      </c>
      <c r="Q34" s="3">
        <f>INDEX('Paste Calib Data'!$1:$1048576,MATCH($A$32,'Paste Calib Data'!$A:$A,0)+(ROW()-ROW($A$32)),COLUMN()-1)</f>
        <v>160</v>
      </c>
      <c r="R34" s="3">
        <f>INDEX('Paste Calib Data'!$1:$1048576,MATCH($A$32,'Paste Calib Data'!$A:$A,0)+(ROW()-ROW($A$32)),COLUMN()-1)</f>
        <v>180</v>
      </c>
      <c r="S34" s="9">
        <f>R34+1</f>
        <v>181</v>
      </c>
    </row>
    <row r="35" spans="1:19" x14ac:dyDescent="0.3">
      <c r="A35" s="9">
        <f>A36-1</f>
        <v>-1</v>
      </c>
      <c r="B35" s="12">
        <f>B36</f>
        <v>0</v>
      </c>
      <c r="C35" s="12">
        <f t="shared" ref="C35:S35" si="4">C36</f>
        <v>0</v>
      </c>
      <c r="D35" s="12">
        <f t="shared" si="4"/>
        <v>0</v>
      </c>
      <c r="E35" s="12">
        <f t="shared" si="4"/>
        <v>0</v>
      </c>
      <c r="F35" s="12">
        <f t="shared" si="4"/>
        <v>0</v>
      </c>
      <c r="G35" s="12">
        <f t="shared" si="4"/>
        <v>0</v>
      </c>
      <c r="H35" s="12">
        <f t="shared" si="4"/>
        <v>0</v>
      </c>
      <c r="I35" s="12">
        <f t="shared" si="4"/>
        <v>0</v>
      </c>
      <c r="J35" s="12">
        <f t="shared" si="4"/>
        <v>0</v>
      </c>
      <c r="K35" s="12">
        <f t="shared" si="4"/>
        <v>0</v>
      </c>
      <c r="L35" s="12">
        <f t="shared" si="4"/>
        <v>0</v>
      </c>
      <c r="M35" s="12">
        <f t="shared" si="4"/>
        <v>0</v>
      </c>
      <c r="N35" s="12">
        <f t="shared" si="4"/>
        <v>0</v>
      </c>
      <c r="O35" s="12">
        <f t="shared" si="4"/>
        <v>0</v>
      </c>
      <c r="P35" s="12">
        <f t="shared" si="4"/>
        <v>0</v>
      </c>
      <c r="Q35" s="12">
        <f t="shared" si="4"/>
        <v>0</v>
      </c>
      <c r="R35" s="12">
        <f t="shared" si="4"/>
        <v>0</v>
      </c>
      <c r="S35" s="12">
        <f t="shared" si="4"/>
        <v>0</v>
      </c>
    </row>
    <row r="36" spans="1:19" x14ac:dyDescent="0.3">
      <c r="A36" s="3">
        <f>INDEX('Paste Calib Data'!$1:$1048576,MATCH($A$32,'Paste Calib Data'!$A:$A,0)+(ROW()-ROW($A$32)-1),COLUMN())</f>
        <v>0</v>
      </c>
      <c r="B36" s="12">
        <f>C36</f>
        <v>0</v>
      </c>
      <c r="C36" s="4">
        <f>INDEX('Paste Calib Data'!$1:$1048576,MATCH($A$32,'Paste Calib Data'!$A:$A,0)+(ROW()-ROW($A$32)-1),COLUMN()-1)</f>
        <v>0</v>
      </c>
      <c r="D36" s="4">
        <f>INDEX('Paste Calib Data'!$1:$1048576,MATCH($A$32,'Paste Calib Data'!$A:$A,0)+(ROW()-ROW($A$32)-1),COLUMN()-1)</f>
        <v>0</v>
      </c>
      <c r="E36" s="4">
        <f>INDEX('Paste Calib Data'!$1:$1048576,MATCH($A$32,'Paste Calib Data'!$A:$A,0)+(ROW()-ROW($A$32)-1),COLUMN()-1)</f>
        <v>0</v>
      </c>
      <c r="F36" s="4">
        <f>INDEX('Paste Calib Data'!$1:$1048576,MATCH($A$32,'Paste Calib Data'!$A:$A,0)+(ROW()-ROW($A$32)-1),COLUMN()-1)</f>
        <v>0</v>
      </c>
      <c r="G36" s="4">
        <f>INDEX('Paste Calib Data'!$1:$1048576,MATCH($A$32,'Paste Calib Data'!$A:$A,0)+(ROW()-ROW($A$32)-1),COLUMN()-1)</f>
        <v>0</v>
      </c>
      <c r="H36" s="4">
        <f>INDEX('Paste Calib Data'!$1:$1048576,MATCH($A$32,'Paste Calib Data'!$A:$A,0)+(ROW()-ROW($A$32)-1),COLUMN()-1)</f>
        <v>0</v>
      </c>
      <c r="I36" s="4">
        <f>INDEX('Paste Calib Data'!$1:$1048576,MATCH($A$32,'Paste Calib Data'!$A:$A,0)+(ROW()-ROW($A$32)-1),COLUMN()-1)</f>
        <v>0</v>
      </c>
      <c r="J36" s="4">
        <f>INDEX('Paste Calib Data'!$1:$1048576,MATCH($A$32,'Paste Calib Data'!$A:$A,0)+(ROW()-ROW($A$32)-1),COLUMN()-1)</f>
        <v>0</v>
      </c>
      <c r="K36" s="4">
        <f>INDEX('Paste Calib Data'!$1:$1048576,MATCH($A$32,'Paste Calib Data'!$A:$A,0)+(ROW()-ROW($A$32)-1),COLUMN()-1)</f>
        <v>0</v>
      </c>
      <c r="L36" s="4">
        <f>INDEX('Paste Calib Data'!$1:$1048576,MATCH($A$32,'Paste Calib Data'!$A:$A,0)+(ROW()-ROW($A$32)-1),COLUMN()-1)</f>
        <v>0</v>
      </c>
      <c r="M36" s="4">
        <f>INDEX('Paste Calib Data'!$1:$1048576,MATCH($A$32,'Paste Calib Data'!$A:$A,0)+(ROW()-ROW($A$32)-1),COLUMN()-1)</f>
        <v>0</v>
      </c>
      <c r="N36" s="4">
        <f>INDEX('Paste Calib Data'!$1:$1048576,MATCH($A$32,'Paste Calib Data'!$A:$A,0)+(ROW()-ROW($A$32)-1),COLUMN()-1)</f>
        <v>0</v>
      </c>
      <c r="O36" s="4">
        <f>INDEX('Paste Calib Data'!$1:$1048576,MATCH($A$32,'Paste Calib Data'!$A:$A,0)+(ROW()-ROW($A$32)-1),COLUMN()-1)</f>
        <v>0</v>
      </c>
      <c r="P36" s="4">
        <f>INDEX('Paste Calib Data'!$1:$1048576,MATCH($A$32,'Paste Calib Data'!$A:$A,0)+(ROW()-ROW($A$32)-1),COLUMN()-1)</f>
        <v>0</v>
      </c>
      <c r="Q36" s="4">
        <f>INDEX('Paste Calib Data'!$1:$1048576,MATCH($A$32,'Paste Calib Data'!$A:$A,0)+(ROW()-ROW($A$32)-1),COLUMN()-1)</f>
        <v>0</v>
      </c>
      <c r="R36" s="4">
        <f>INDEX('Paste Calib Data'!$1:$1048576,MATCH($A$32,'Paste Calib Data'!$A:$A,0)+(ROW()-ROW($A$32)-1),COLUMN()-1)</f>
        <v>0</v>
      </c>
      <c r="S36" s="12">
        <f>R36</f>
        <v>0</v>
      </c>
    </row>
    <row r="37" spans="1:19" x14ac:dyDescent="0.3">
      <c r="A37" s="3">
        <f>INDEX('Paste Calib Data'!$1:$1048576,MATCH($A$32,'Paste Calib Data'!$A:$A,0)+(ROW()-ROW($A$32)-1),COLUMN())</f>
        <v>1</v>
      </c>
      <c r="B37" s="12">
        <f t="shared" ref="B37:B59" si="5">C37</f>
        <v>0</v>
      </c>
      <c r="C37" s="4">
        <f>INDEX('Paste Calib Data'!$1:$1048576,MATCH($A$32,'Paste Calib Data'!$A:$A,0)+(ROW()-ROW($A$32)-1),COLUMN()-1)</f>
        <v>0</v>
      </c>
      <c r="D37" s="4">
        <f>INDEX('Paste Calib Data'!$1:$1048576,MATCH($A$32,'Paste Calib Data'!$A:$A,0)+(ROW()-ROW($A$32)-1),COLUMN()-1)</f>
        <v>590</v>
      </c>
      <c r="E37" s="4">
        <f>INDEX('Paste Calib Data'!$1:$1048576,MATCH($A$32,'Paste Calib Data'!$A:$A,0)+(ROW()-ROW($A$32)-1),COLUMN()-1)</f>
        <v>407.2</v>
      </c>
      <c r="F37" s="4">
        <f>INDEX('Paste Calib Data'!$1:$1048576,MATCH($A$32,'Paste Calib Data'!$A:$A,0)+(ROW()-ROW($A$32)-1),COLUMN()-1)</f>
        <v>287.2</v>
      </c>
      <c r="G37" s="4">
        <f>INDEX('Paste Calib Data'!$1:$1048576,MATCH($A$32,'Paste Calib Data'!$A:$A,0)+(ROW()-ROW($A$32)-1),COLUMN()-1)</f>
        <v>259.2</v>
      </c>
      <c r="H37" s="4">
        <f>INDEX('Paste Calib Data'!$1:$1048576,MATCH($A$32,'Paste Calib Data'!$A:$A,0)+(ROW()-ROW($A$32)-1),COLUMN()-1)</f>
        <v>160</v>
      </c>
      <c r="I37" s="4">
        <f>INDEX('Paste Calib Data'!$1:$1048576,MATCH($A$32,'Paste Calib Data'!$A:$A,0)+(ROW()-ROW($A$32)-1),COLUMN()-1)</f>
        <v>160</v>
      </c>
      <c r="J37" s="4">
        <f>INDEX('Paste Calib Data'!$1:$1048576,MATCH($A$32,'Paste Calib Data'!$A:$A,0)+(ROW()-ROW($A$32)-1),COLUMN()-1)</f>
        <v>160</v>
      </c>
      <c r="K37" s="4">
        <f>INDEX('Paste Calib Data'!$1:$1048576,MATCH($A$32,'Paste Calib Data'!$A:$A,0)+(ROW()-ROW($A$32)-1),COLUMN()-1)</f>
        <v>160</v>
      </c>
      <c r="L37" s="4">
        <f>INDEX('Paste Calib Data'!$1:$1048576,MATCH($A$32,'Paste Calib Data'!$A:$A,0)+(ROW()-ROW($A$32)-1),COLUMN()-1)</f>
        <v>160</v>
      </c>
      <c r="M37" s="4">
        <f>INDEX('Paste Calib Data'!$1:$1048576,MATCH($A$32,'Paste Calib Data'!$A:$A,0)+(ROW()-ROW($A$32)-1),COLUMN()-1)</f>
        <v>160</v>
      </c>
      <c r="N37" s="4">
        <f>INDEX('Paste Calib Data'!$1:$1048576,MATCH($A$32,'Paste Calib Data'!$A:$A,0)+(ROW()-ROW($A$32)-1),COLUMN()-1)</f>
        <v>160</v>
      </c>
      <c r="O37" s="4">
        <f>INDEX('Paste Calib Data'!$1:$1048576,MATCH($A$32,'Paste Calib Data'!$A:$A,0)+(ROW()-ROW($A$32)-1),COLUMN()-1)</f>
        <v>160</v>
      </c>
      <c r="P37" s="4">
        <f>INDEX('Paste Calib Data'!$1:$1048576,MATCH($A$32,'Paste Calib Data'!$A:$A,0)+(ROW()-ROW($A$32)-1),COLUMN()-1)</f>
        <v>160</v>
      </c>
      <c r="Q37" s="4">
        <f>INDEX('Paste Calib Data'!$1:$1048576,MATCH($A$32,'Paste Calib Data'!$A:$A,0)+(ROW()-ROW($A$32)-1),COLUMN()-1)</f>
        <v>160</v>
      </c>
      <c r="R37" s="4">
        <f>INDEX('Paste Calib Data'!$1:$1048576,MATCH($A$32,'Paste Calib Data'!$A:$A,0)+(ROW()-ROW($A$32)-1),COLUMN()-1)</f>
        <v>160</v>
      </c>
      <c r="S37" s="12">
        <f t="shared" ref="S37:S59" si="6">R37</f>
        <v>160</v>
      </c>
    </row>
    <row r="38" spans="1:19" x14ac:dyDescent="0.3">
      <c r="A38" s="3">
        <f>INDEX('Paste Calib Data'!$1:$1048576,MATCH($A$32,'Paste Calib Data'!$A:$A,0)+(ROW()-ROW($A$32)-1),COLUMN())</f>
        <v>2</v>
      </c>
      <c r="B38" s="12">
        <f t="shared" si="5"/>
        <v>0</v>
      </c>
      <c r="C38" s="4">
        <f>INDEX('Paste Calib Data'!$1:$1048576,MATCH($A$32,'Paste Calib Data'!$A:$A,0)+(ROW()-ROW($A$32)-1),COLUMN()-1)</f>
        <v>0</v>
      </c>
      <c r="D38" s="4">
        <f>INDEX('Paste Calib Data'!$1:$1048576,MATCH($A$32,'Paste Calib Data'!$A:$A,0)+(ROW()-ROW($A$32)-1),COLUMN()-1)</f>
        <v>784</v>
      </c>
      <c r="E38" s="4">
        <f>INDEX('Paste Calib Data'!$1:$1048576,MATCH($A$32,'Paste Calib Data'!$A:$A,0)+(ROW()-ROW($A$32)-1),COLUMN()-1)</f>
        <v>513.20000000000005</v>
      </c>
      <c r="F38" s="4">
        <f>INDEX('Paste Calib Data'!$1:$1048576,MATCH($A$32,'Paste Calib Data'!$A:$A,0)+(ROW()-ROW($A$32)-1),COLUMN()-1)</f>
        <v>378</v>
      </c>
      <c r="G38" s="4">
        <f>INDEX('Paste Calib Data'!$1:$1048576,MATCH($A$32,'Paste Calib Data'!$A:$A,0)+(ROW()-ROW($A$32)-1),COLUMN()-1)</f>
        <v>333.2</v>
      </c>
      <c r="H38" s="4">
        <f>INDEX('Paste Calib Data'!$1:$1048576,MATCH($A$32,'Paste Calib Data'!$A:$A,0)+(ROW()-ROW($A$32)-1),COLUMN()-1)</f>
        <v>264</v>
      </c>
      <c r="I38" s="4">
        <f>INDEX('Paste Calib Data'!$1:$1048576,MATCH($A$32,'Paste Calib Data'!$A:$A,0)+(ROW()-ROW($A$32)-1),COLUMN()-1)</f>
        <v>213.2</v>
      </c>
      <c r="J38" s="4">
        <f>INDEX('Paste Calib Data'!$1:$1048576,MATCH($A$32,'Paste Calib Data'!$A:$A,0)+(ROW()-ROW($A$32)-1),COLUMN()-1)</f>
        <v>200</v>
      </c>
      <c r="K38" s="4">
        <f>INDEX('Paste Calib Data'!$1:$1048576,MATCH($A$32,'Paste Calib Data'!$A:$A,0)+(ROW()-ROW($A$32)-1),COLUMN()-1)</f>
        <v>186</v>
      </c>
      <c r="L38" s="4">
        <f>INDEX('Paste Calib Data'!$1:$1048576,MATCH($A$32,'Paste Calib Data'!$A:$A,0)+(ROW()-ROW($A$32)-1),COLUMN()-1)</f>
        <v>160</v>
      </c>
      <c r="M38" s="4">
        <f>INDEX('Paste Calib Data'!$1:$1048576,MATCH($A$32,'Paste Calib Data'!$A:$A,0)+(ROW()-ROW($A$32)-1),COLUMN()-1)</f>
        <v>160</v>
      </c>
      <c r="N38" s="4">
        <f>INDEX('Paste Calib Data'!$1:$1048576,MATCH($A$32,'Paste Calib Data'!$A:$A,0)+(ROW()-ROW($A$32)-1),COLUMN()-1)</f>
        <v>160</v>
      </c>
      <c r="O38" s="4">
        <f>INDEX('Paste Calib Data'!$1:$1048576,MATCH($A$32,'Paste Calib Data'!$A:$A,0)+(ROW()-ROW($A$32)-1),COLUMN()-1)</f>
        <v>160</v>
      </c>
      <c r="P38" s="4">
        <f>INDEX('Paste Calib Data'!$1:$1048576,MATCH($A$32,'Paste Calib Data'!$A:$A,0)+(ROW()-ROW($A$32)-1),COLUMN()-1)</f>
        <v>160</v>
      </c>
      <c r="Q38" s="4">
        <f>INDEX('Paste Calib Data'!$1:$1048576,MATCH($A$32,'Paste Calib Data'!$A:$A,0)+(ROW()-ROW($A$32)-1),COLUMN()-1)</f>
        <v>160</v>
      </c>
      <c r="R38" s="4">
        <f>INDEX('Paste Calib Data'!$1:$1048576,MATCH($A$32,'Paste Calib Data'!$A:$A,0)+(ROW()-ROW($A$32)-1),COLUMN()-1)</f>
        <v>160</v>
      </c>
      <c r="S38" s="12">
        <f t="shared" si="6"/>
        <v>160</v>
      </c>
    </row>
    <row r="39" spans="1:19" x14ac:dyDescent="0.3">
      <c r="A39" s="3">
        <f>INDEX('Paste Calib Data'!$1:$1048576,MATCH($A$32,'Paste Calib Data'!$A:$A,0)+(ROW()-ROW($A$32)-1),COLUMN())</f>
        <v>5</v>
      </c>
      <c r="B39" s="12">
        <f t="shared" si="5"/>
        <v>0</v>
      </c>
      <c r="C39" s="4">
        <f>INDEX('Paste Calib Data'!$1:$1048576,MATCH($A$32,'Paste Calib Data'!$A:$A,0)+(ROW()-ROW($A$32)-1),COLUMN()-1)</f>
        <v>0</v>
      </c>
      <c r="D39" s="4">
        <f>INDEX('Paste Calib Data'!$1:$1048576,MATCH($A$32,'Paste Calib Data'!$A:$A,0)+(ROW()-ROW($A$32)-1),COLUMN()-1)</f>
        <v>1092</v>
      </c>
      <c r="E39" s="4">
        <f>INDEX('Paste Calib Data'!$1:$1048576,MATCH($A$32,'Paste Calib Data'!$A:$A,0)+(ROW()-ROW($A$32)-1),COLUMN()-1)</f>
        <v>732</v>
      </c>
      <c r="F39" s="4">
        <f>INDEX('Paste Calib Data'!$1:$1048576,MATCH($A$32,'Paste Calib Data'!$A:$A,0)+(ROW()-ROW($A$32)-1),COLUMN()-1)</f>
        <v>581.20000000000005</v>
      </c>
      <c r="G39" s="4">
        <f>INDEX('Paste Calib Data'!$1:$1048576,MATCH($A$32,'Paste Calib Data'!$A:$A,0)+(ROW()-ROW($A$32)-1),COLUMN()-1)</f>
        <v>482</v>
      </c>
      <c r="H39" s="4">
        <f>INDEX('Paste Calib Data'!$1:$1048576,MATCH($A$32,'Paste Calib Data'!$A:$A,0)+(ROW()-ROW($A$32)-1),COLUMN()-1)</f>
        <v>373.2</v>
      </c>
      <c r="I39" s="4">
        <f>INDEX('Paste Calib Data'!$1:$1048576,MATCH($A$32,'Paste Calib Data'!$A:$A,0)+(ROW()-ROW($A$32)-1),COLUMN()-1)</f>
        <v>312</v>
      </c>
      <c r="J39" s="4">
        <f>INDEX('Paste Calib Data'!$1:$1048576,MATCH($A$32,'Paste Calib Data'!$A:$A,0)+(ROW()-ROW($A$32)-1),COLUMN()-1)</f>
        <v>284</v>
      </c>
      <c r="K39" s="4">
        <f>INDEX('Paste Calib Data'!$1:$1048576,MATCH($A$32,'Paste Calib Data'!$A:$A,0)+(ROW()-ROW($A$32)-1),COLUMN()-1)</f>
        <v>263.2</v>
      </c>
      <c r="L39" s="4">
        <f>INDEX('Paste Calib Data'!$1:$1048576,MATCH($A$32,'Paste Calib Data'!$A:$A,0)+(ROW()-ROW($A$32)-1),COLUMN()-1)</f>
        <v>243.2</v>
      </c>
      <c r="M39" s="4">
        <f>INDEX('Paste Calib Data'!$1:$1048576,MATCH($A$32,'Paste Calib Data'!$A:$A,0)+(ROW()-ROW($A$32)-1),COLUMN()-1)</f>
        <v>227.2</v>
      </c>
      <c r="N39" s="4">
        <f>INDEX('Paste Calib Data'!$1:$1048576,MATCH($A$32,'Paste Calib Data'!$A:$A,0)+(ROW()-ROW($A$32)-1),COLUMN()-1)</f>
        <v>226</v>
      </c>
      <c r="O39" s="4">
        <f>INDEX('Paste Calib Data'!$1:$1048576,MATCH($A$32,'Paste Calib Data'!$A:$A,0)+(ROW()-ROW($A$32)-1),COLUMN()-1)</f>
        <v>222</v>
      </c>
      <c r="P39" s="4">
        <f>INDEX('Paste Calib Data'!$1:$1048576,MATCH($A$32,'Paste Calib Data'!$A:$A,0)+(ROW()-ROW($A$32)-1),COLUMN()-1)</f>
        <v>215.2</v>
      </c>
      <c r="Q39" s="4">
        <f>INDEX('Paste Calib Data'!$1:$1048576,MATCH($A$32,'Paste Calib Data'!$A:$A,0)+(ROW()-ROW($A$32)-1),COLUMN()-1)</f>
        <v>213.2</v>
      </c>
      <c r="R39" s="4">
        <f>INDEX('Paste Calib Data'!$1:$1048576,MATCH($A$32,'Paste Calib Data'!$A:$A,0)+(ROW()-ROW($A$32)-1),COLUMN()-1)</f>
        <v>200</v>
      </c>
      <c r="S39" s="12">
        <f t="shared" si="6"/>
        <v>200</v>
      </c>
    </row>
    <row r="40" spans="1:19" x14ac:dyDescent="0.3">
      <c r="A40" s="3">
        <f>INDEX('Paste Calib Data'!$1:$1048576,MATCH($A$32,'Paste Calib Data'!$A:$A,0)+(ROW()-ROW($A$32)-1),COLUMN())</f>
        <v>8</v>
      </c>
      <c r="B40" s="12">
        <f t="shared" si="5"/>
        <v>0</v>
      </c>
      <c r="C40" s="4">
        <f>INDEX('Paste Calib Data'!$1:$1048576,MATCH($A$32,'Paste Calib Data'!$A:$A,0)+(ROW()-ROW($A$32)-1),COLUMN()-1)</f>
        <v>0</v>
      </c>
      <c r="D40" s="4">
        <f>INDEX('Paste Calib Data'!$1:$1048576,MATCH($A$32,'Paste Calib Data'!$A:$A,0)+(ROW()-ROW($A$32)-1),COLUMN()-1)</f>
        <v>1289.2</v>
      </c>
      <c r="E40" s="4">
        <f>INDEX('Paste Calib Data'!$1:$1048576,MATCH($A$32,'Paste Calib Data'!$A:$A,0)+(ROW()-ROW($A$32)-1),COLUMN()-1)</f>
        <v>883.2</v>
      </c>
      <c r="F40" s="4">
        <f>INDEX('Paste Calib Data'!$1:$1048576,MATCH($A$32,'Paste Calib Data'!$A:$A,0)+(ROW()-ROW($A$32)-1),COLUMN()-1)</f>
        <v>704</v>
      </c>
      <c r="G40" s="4">
        <f>INDEX('Paste Calib Data'!$1:$1048576,MATCH($A$32,'Paste Calib Data'!$A:$A,0)+(ROW()-ROW($A$32)-1),COLUMN()-1)</f>
        <v>595.20000000000005</v>
      </c>
      <c r="H40" s="4">
        <f>INDEX('Paste Calib Data'!$1:$1048576,MATCH($A$32,'Paste Calib Data'!$A:$A,0)+(ROW()-ROW($A$32)-1),COLUMN()-1)</f>
        <v>457.2</v>
      </c>
      <c r="I40" s="4">
        <f>INDEX('Paste Calib Data'!$1:$1048576,MATCH($A$32,'Paste Calib Data'!$A:$A,0)+(ROW()-ROW($A$32)-1),COLUMN()-1)</f>
        <v>383.2</v>
      </c>
      <c r="J40" s="4">
        <f>INDEX('Paste Calib Data'!$1:$1048576,MATCH($A$32,'Paste Calib Data'!$A:$A,0)+(ROW()-ROW($A$32)-1),COLUMN()-1)</f>
        <v>351.2</v>
      </c>
      <c r="K40" s="4">
        <f>INDEX('Paste Calib Data'!$1:$1048576,MATCH($A$32,'Paste Calib Data'!$A:$A,0)+(ROW()-ROW($A$32)-1),COLUMN()-1)</f>
        <v>313.2</v>
      </c>
      <c r="L40" s="4">
        <f>INDEX('Paste Calib Data'!$1:$1048576,MATCH($A$32,'Paste Calib Data'!$A:$A,0)+(ROW()-ROW($A$32)-1),COLUMN()-1)</f>
        <v>289.2</v>
      </c>
      <c r="M40" s="4">
        <f>INDEX('Paste Calib Data'!$1:$1048576,MATCH($A$32,'Paste Calib Data'!$A:$A,0)+(ROW()-ROW($A$32)-1),COLUMN()-1)</f>
        <v>261.2</v>
      </c>
      <c r="N40" s="4">
        <f>INDEX('Paste Calib Data'!$1:$1048576,MATCH($A$32,'Paste Calib Data'!$A:$A,0)+(ROW()-ROW($A$32)-1),COLUMN()-1)</f>
        <v>257.2</v>
      </c>
      <c r="O40" s="4">
        <f>INDEX('Paste Calib Data'!$1:$1048576,MATCH($A$32,'Paste Calib Data'!$A:$A,0)+(ROW()-ROW($A$32)-1),COLUMN()-1)</f>
        <v>248</v>
      </c>
      <c r="P40" s="4">
        <f>INDEX('Paste Calib Data'!$1:$1048576,MATCH($A$32,'Paste Calib Data'!$A:$A,0)+(ROW()-ROW($A$32)-1),COLUMN()-1)</f>
        <v>235.2</v>
      </c>
      <c r="Q40" s="4">
        <f>INDEX('Paste Calib Data'!$1:$1048576,MATCH($A$32,'Paste Calib Data'!$A:$A,0)+(ROW()-ROW($A$32)-1),COLUMN()-1)</f>
        <v>231.2</v>
      </c>
      <c r="R40" s="4">
        <f>INDEX('Paste Calib Data'!$1:$1048576,MATCH($A$32,'Paste Calib Data'!$A:$A,0)+(ROW()-ROW($A$32)-1),COLUMN()-1)</f>
        <v>218</v>
      </c>
      <c r="S40" s="12">
        <f t="shared" si="6"/>
        <v>218</v>
      </c>
    </row>
    <row r="41" spans="1:19" x14ac:dyDescent="0.3">
      <c r="A41" s="3">
        <f>INDEX('Paste Calib Data'!$1:$1048576,MATCH($A$32,'Paste Calib Data'!$A:$A,0)+(ROW()-ROW($A$32)-1),COLUMN())</f>
        <v>12</v>
      </c>
      <c r="B41" s="12">
        <f t="shared" si="5"/>
        <v>0</v>
      </c>
      <c r="C41" s="4">
        <f>INDEX('Paste Calib Data'!$1:$1048576,MATCH($A$32,'Paste Calib Data'!$A:$A,0)+(ROW()-ROW($A$32)-1),COLUMN()-1)</f>
        <v>0</v>
      </c>
      <c r="D41" s="4">
        <f>INDEX('Paste Calib Data'!$1:$1048576,MATCH($A$32,'Paste Calib Data'!$A:$A,0)+(ROW()-ROW($A$32)-1),COLUMN()-1)</f>
        <v>1496</v>
      </c>
      <c r="E41" s="4">
        <f>INDEX('Paste Calib Data'!$1:$1048576,MATCH($A$32,'Paste Calib Data'!$A:$A,0)+(ROW()-ROW($A$32)-1),COLUMN()-1)</f>
        <v>1050</v>
      </c>
      <c r="F41" s="4">
        <f>INDEX('Paste Calib Data'!$1:$1048576,MATCH($A$32,'Paste Calib Data'!$A:$A,0)+(ROW()-ROW($A$32)-1),COLUMN()-1)</f>
        <v>837.2</v>
      </c>
      <c r="G41" s="4">
        <f>INDEX('Paste Calib Data'!$1:$1048576,MATCH($A$32,'Paste Calib Data'!$A:$A,0)+(ROW()-ROW($A$32)-1),COLUMN()-1)</f>
        <v>712</v>
      </c>
      <c r="H41" s="4">
        <f>INDEX('Paste Calib Data'!$1:$1048576,MATCH($A$32,'Paste Calib Data'!$A:$A,0)+(ROW()-ROW($A$32)-1),COLUMN()-1)</f>
        <v>560</v>
      </c>
      <c r="I41" s="4">
        <f>INDEX('Paste Calib Data'!$1:$1048576,MATCH($A$32,'Paste Calib Data'!$A:$A,0)+(ROW()-ROW($A$32)-1),COLUMN()-1)</f>
        <v>460</v>
      </c>
      <c r="J41" s="4">
        <f>INDEX('Paste Calib Data'!$1:$1048576,MATCH($A$32,'Paste Calib Data'!$A:$A,0)+(ROW()-ROW($A$32)-1),COLUMN()-1)</f>
        <v>398</v>
      </c>
      <c r="K41" s="4">
        <f>INDEX('Paste Calib Data'!$1:$1048576,MATCH($A$32,'Paste Calib Data'!$A:$A,0)+(ROW()-ROW($A$32)-1),COLUMN()-1)</f>
        <v>369.2</v>
      </c>
      <c r="L41" s="4">
        <f>INDEX('Paste Calib Data'!$1:$1048576,MATCH($A$32,'Paste Calib Data'!$A:$A,0)+(ROW()-ROW($A$32)-1),COLUMN()-1)</f>
        <v>351.2</v>
      </c>
      <c r="M41" s="4">
        <f>INDEX('Paste Calib Data'!$1:$1048576,MATCH($A$32,'Paste Calib Data'!$A:$A,0)+(ROW()-ROW($A$32)-1),COLUMN()-1)</f>
        <v>315.2</v>
      </c>
      <c r="N41" s="4">
        <f>INDEX('Paste Calib Data'!$1:$1048576,MATCH($A$32,'Paste Calib Data'!$A:$A,0)+(ROW()-ROW($A$32)-1),COLUMN()-1)</f>
        <v>301.2</v>
      </c>
      <c r="O41" s="4">
        <f>INDEX('Paste Calib Data'!$1:$1048576,MATCH($A$32,'Paste Calib Data'!$A:$A,0)+(ROW()-ROW($A$32)-1),COLUMN()-1)</f>
        <v>288</v>
      </c>
      <c r="P41" s="4">
        <f>INDEX('Paste Calib Data'!$1:$1048576,MATCH($A$32,'Paste Calib Data'!$A:$A,0)+(ROW()-ROW($A$32)-1),COLUMN()-1)</f>
        <v>265.2</v>
      </c>
      <c r="Q41" s="4">
        <f>INDEX('Paste Calib Data'!$1:$1048576,MATCH($A$32,'Paste Calib Data'!$A:$A,0)+(ROW()-ROW($A$32)-1),COLUMN()-1)</f>
        <v>258</v>
      </c>
      <c r="R41" s="4">
        <f>INDEX('Paste Calib Data'!$1:$1048576,MATCH($A$32,'Paste Calib Data'!$A:$A,0)+(ROW()-ROW($A$32)-1),COLUMN()-1)</f>
        <v>243.2</v>
      </c>
      <c r="S41" s="12">
        <f t="shared" si="6"/>
        <v>243.2</v>
      </c>
    </row>
    <row r="42" spans="1:19" x14ac:dyDescent="0.3">
      <c r="A42" s="3">
        <f>INDEX('Paste Calib Data'!$1:$1048576,MATCH($A$32,'Paste Calib Data'!$A:$A,0)+(ROW()-ROW($A$32)-1),COLUMN())</f>
        <v>15</v>
      </c>
      <c r="B42" s="12">
        <f t="shared" si="5"/>
        <v>0</v>
      </c>
      <c r="C42" s="4">
        <f>INDEX('Paste Calib Data'!$1:$1048576,MATCH($A$32,'Paste Calib Data'!$A:$A,0)+(ROW()-ROW($A$32)-1),COLUMN()-1)</f>
        <v>0</v>
      </c>
      <c r="D42" s="4">
        <f>INDEX('Paste Calib Data'!$1:$1048576,MATCH($A$32,'Paste Calib Data'!$A:$A,0)+(ROW()-ROW($A$32)-1),COLUMN()-1)</f>
        <v>1615.2</v>
      </c>
      <c r="E42" s="4">
        <f>INDEX('Paste Calib Data'!$1:$1048576,MATCH($A$32,'Paste Calib Data'!$A:$A,0)+(ROW()-ROW($A$32)-1),COLUMN()-1)</f>
        <v>1159.2</v>
      </c>
      <c r="F42" s="4">
        <f>INDEX('Paste Calib Data'!$1:$1048576,MATCH($A$32,'Paste Calib Data'!$A:$A,0)+(ROW()-ROW($A$32)-1),COLUMN()-1)</f>
        <v>929.2</v>
      </c>
      <c r="G42" s="4">
        <f>INDEX('Paste Calib Data'!$1:$1048576,MATCH($A$32,'Paste Calib Data'!$A:$A,0)+(ROW()-ROW($A$32)-1),COLUMN()-1)</f>
        <v>790</v>
      </c>
      <c r="H42" s="4">
        <f>INDEX('Paste Calib Data'!$1:$1048576,MATCH($A$32,'Paste Calib Data'!$A:$A,0)+(ROW()-ROW($A$32)-1),COLUMN()-1)</f>
        <v>621.20000000000005</v>
      </c>
      <c r="I42" s="4">
        <f>INDEX('Paste Calib Data'!$1:$1048576,MATCH($A$32,'Paste Calib Data'!$A:$A,0)+(ROW()-ROW($A$32)-1),COLUMN()-1)</f>
        <v>526</v>
      </c>
      <c r="J42" s="4">
        <f>INDEX('Paste Calib Data'!$1:$1048576,MATCH($A$32,'Paste Calib Data'!$A:$A,0)+(ROW()-ROW($A$32)-1),COLUMN()-1)</f>
        <v>455.2</v>
      </c>
      <c r="K42" s="4">
        <f>INDEX('Paste Calib Data'!$1:$1048576,MATCH($A$32,'Paste Calib Data'!$A:$A,0)+(ROW()-ROW($A$32)-1),COLUMN()-1)</f>
        <v>398</v>
      </c>
      <c r="L42" s="4">
        <f>INDEX('Paste Calib Data'!$1:$1048576,MATCH($A$32,'Paste Calib Data'!$A:$A,0)+(ROW()-ROW($A$32)-1),COLUMN()-1)</f>
        <v>374</v>
      </c>
      <c r="M42" s="4">
        <f>INDEX('Paste Calib Data'!$1:$1048576,MATCH($A$32,'Paste Calib Data'!$A:$A,0)+(ROW()-ROW($A$32)-1),COLUMN()-1)</f>
        <v>348</v>
      </c>
      <c r="N42" s="4">
        <f>INDEX('Paste Calib Data'!$1:$1048576,MATCH($A$32,'Paste Calib Data'!$A:$A,0)+(ROW()-ROW($A$32)-1),COLUMN()-1)</f>
        <v>342</v>
      </c>
      <c r="O42" s="4">
        <f>INDEX('Paste Calib Data'!$1:$1048576,MATCH($A$32,'Paste Calib Data'!$A:$A,0)+(ROW()-ROW($A$32)-1),COLUMN()-1)</f>
        <v>321.2</v>
      </c>
      <c r="P42" s="4">
        <f>INDEX('Paste Calib Data'!$1:$1048576,MATCH($A$32,'Paste Calib Data'!$A:$A,0)+(ROW()-ROW($A$32)-1),COLUMN()-1)</f>
        <v>290</v>
      </c>
      <c r="Q42" s="4">
        <f>INDEX('Paste Calib Data'!$1:$1048576,MATCH($A$32,'Paste Calib Data'!$A:$A,0)+(ROW()-ROW($A$32)-1),COLUMN()-1)</f>
        <v>280</v>
      </c>
      <c r="R42" s="4">
        <f>INDEX('Paste Calib Data'!$1:$1048576,MATCH($A$32,'Paste Calib Data'!$A:$A,0)+(ROW()-ROW($A$32)-1),COLUMN()-1)</f>
        <v>264</v>
      </c>
      <c r="S42" s="12">
        <f t="shared" si="6"/>
        <v>264</v>
      </c>
    </row>
    <row r="43" spans="1:19" x14ac:dyDescent="0.3">
      <c r="A43" s="3">
        <f>INDEX('Paste Calib Data'!$1:$1048576,MATCH($A$32,'Paste Calib Data'!$A:$A,0)+(ROW()-ROW($A$32)-1),COLUMN())</f>
        <v>20</v>
      </c>
      <c r="B43" s="12">
        <f t="shared" si="5"/>
        <v>0</v>
      </c>
      <c r="C43" s="4">
        <f>INDEX('Paste Calib Data'!$1:$1048576,MATCH($A$32,'Paste Calib Data'!$A:$A,0)+(ROW()-ROW($A$32)-1),COLUMN()-1)</f>
        <v>0</v>
      </c>
      <c r="D43" s="4">
        <f>INDEX('Paste Calib Data'!$1:$1048576,MATCH($A$32,'Paste Calib Data'!$A:$A,0)+(ROW()-ROW($A$32)-1),COLUMN()-1)</f>
        <v>1819.2</v>
      </c>
      <c r="E43" s="4">
        <f>INDEX('Paste Calib Data'!$1:$1048576,MATCH($A$32,'Paste Calib Data'!$A:$A,0)+(ROW()-ROW($A$32)-1),COLUMN()-1)</f>
        <v>1323.2</v>
      </c>
      <c r="F43" s="4">
        <f>INDEX('Paste Calib Data'!$1:$1048576,MATCH($A$32,'Paste Calib Data'!$A:$A,0)+(ROW()-ROW($A$32)-1),COLUMN()-1)</f>
        <v>1063.2</v>
      </c>
      <c r="G43" s="4">
        <f>INDEX('Paste Calib Data'!$1:$1048576,MATCH($A$32,'Paste Calib Data'!$A:$A,0)+(ROW()-ROW($A$32)-1),COLUMN()-1)</f>
        <v>911.2</v>
      </c>
      <c r="H43" s="4">
        <f>INDEX('Paste Calib Data'!$1:$1048576,MATCH($A$32,'Paste Calib Data'!$A:$A,0)+(ROW()-ROW($A$32)-1),COLUMN()-1)</f>
        <v>720</v>
      </c>
      <c r="I43" s="4">
        <f>INDEX('Paste Calib Data'!$1:$1048576,MATCH($A$32,'Paste Calib Data'!$A:$A,0)+(ROW()-ROW($A$32)-1),COLUMN()-1)</f>
        <v>604</v>
      </c>
      <c r="J43" s="4">
        <f>INDEX('Paste Calib Data'!$1:$1048576,MATCH($A$32,'Paste Calib Data'!$A:$A,0)+(ROW()-ROW($A$32)-1),COLUMN()-1)</f>
        <v>539.20000000000005</v>
      </c>
      <c r="K43" s="4">
        <f>INDEX('Paste Calib Data'!$1:$1048576,MATCH($A$32,'Paste Calib Data'!$A:$A,0)+(ROW()-ROW($A$32)-1),COLUMN()-1)</f>
        <v>490</v>
      </c>
      <c r="L43" s="4">
        <f>INDEX('Paste Calib Data'!$1:$1048576,MATCH($A$32,'Paste Calib Data'!$A:$A,0)+(ROW()-ROW($A$32)-1),COLUMN()-1)</f>
        <v>426</v>
      </c>
      <c r="M43" s="4">
        <f>INDEX('Paste Calib Data'!$1:$1048576,MATCH($A$32,'Paste Calib Data'!$A:$A,0)+(ROW()-ROW($A$32)-1),COLUMN()-1)</f>
        <v>381.2</v>
      </c>
      <c r="N43" s="4">
        <f>INDEX('Paste Calib Data'!$1:$1048576,MATCH($A$32,'Paste Calib Data'!$A:$A,0)+(ROW()-ROW($A$32)-1),COLUMN()-1)</f>
        <v>381.2</v>
      </c>
      <c r="O43" s="4">
        <f>INDEX('Paste Calib Data'!$1:$1048576,MATCH($A$32,'Paste Calib Data'!$A:$A,0)+(ROW()-ROW($A$32)-1),COLUMN()-1)</f>
        <v>366</v>
      </c>
      <c r="P43" s="4">
        <f>INDEX('Paste Calib Data'!$1:$1048576,MATCH($A$32,'Paste Calib Data'!$A:$A,0)+(ROW()-ROW($A$32)-1),COLUMN()-1)</f>
        <v>345.2</v>
      </c>
      <c r="Q43" s="4">
        <f>INDEX('Paste Calib Data'!$1:$1048576,MATCH($A$32,'Paste Calib Data'!$A:$A,0)+(ROW()-ROW($A$32)-1),COLUMN()-1)</f>
        <v>329.2</v>
      </c>
      <c r="R43" s="4">
        <f>INDEX('Paste Calib Data'!$1:$1048576,MATCH($A$32,'Paste Calib Data'!$A:$A,0)+(ROW()-ROW($A$32)-1),COLUMN()-1)</f>
        <v>310</v>
      </c>
      <c r="S43" s="12">
        <f t="shared" si="6"/>
        <v>310</v>
      </c>
    </row>
    <row r="44" spans="1:19" x14ac:dyDescent="0.3">
      <c r="A44" s="3">
        <f>INDEX('Paste Calib Data'!$1:$1048576,MATCH($A$32,'Paste Calib Data'!$A:$A,0)+(ROW()-ROW($A$32)-1),COLUMN())</f>
        <v>25</v>
      </c>
      <c r="B44" s="12">
        <f t="shared" si="5"/>
        <v>0</v>
      </c>
      <c r="C44" s="4">
        <f>INDEX('Paste Calib Data'!$1:$1048576,MATCH($A$32,'Paste Calib Data'!$A:$A,0)+(ROW()-ROW($A$32)-1),COLUMN()-1)</f>
        <v>0</v>
      </c>
      <c r="D44" s="4">
        <f>INDEX('Paste Calib Data'!$1:$1048576,MATCH($A$32,'Paste Calib Data'!$A:$A,0)+(ROW()-ROW($A$32)-1),COLUMN()-1)</f>
        <v>2038</v>
      </c>
      <c r="E44" s="4">
        <f>INDEX('Paste Calib Data'!$1:$1048576,MATCH($A$32,'Paste Calib Data'!$A:$A,0)+(ROW()-ROW($A$32)-1),COLUMN()-1)</f>
        <v>1477.2</v>
      </c>
      <c r="F44" s="4">
        <f>INDEX('Paste Calib Data'!$1:$1048576,MATCH($A$32,'Paste Calib Data'!$A:$A,0)+(ROW()-ROW($A$32)-1),COLUMN()-1)</f>
        <v>1195.2</v>
      </c>
      <c r="G44" s="4">
        <f>INDEX('Paste Calib Data'!$1:$1048576,MATCH($A$32,'Paste Calib Data'!$A:$A,0)+(ROW()-ROW($A$32)-1),COLUMN()-1)</f>
        <v>1023.2</v>
      </c>
      <c r="H44" s="4">
        <f>INDEX('Paste Calib Data'!$1:$1048576,MATCH($A$32,'Paste Calib Data'!$A:$A,0)+(ROW()-ROW($A$32)-1),COLUMN()-1)</f>
        <v>817.2</v>
      </c>
      <c r="I44" s="4">
        <f>INDEX('Paste Calib Data'!$1:$1048576,MATCH($A$32,'Paste Calib Data'!$A:$A,0)+(ROW()-ROW($A$32)-1),COLUMN()-1)</f>
        <v>690</v>
      </c>
      <c r="J44" s="4">
        <f>INDEX('Paste Calib Data'!$1:$1048576,MATCH($A$32,'Paste Calib Data'!$A:$A,0)+(ROW()-ROW($A$32)-1),COLUMN()-1)</f>
        <v>602</v>
      </c>
      <c r="K44" s="4">
        <f>INDEX('Paste Calib Data'!$1:$1048576,MATCH($A$32,'Paste Calib Data'!$A:$A,0)+(ROW()-ROW($A$32)-1),COLUMN()-1)</f>
        <v>544</v>
      </c>
      <c r="L44" s="4">
        <f>INDEX('Paste Calib Data'!$1:$1048576,MATCH($A$32,'Paste Calib Data'!$A:$A,0)+(ROW()-ROW($A$32)-1),COLUMN()-1)</f>
        <v>501.2</v>
      </c>
      <c r="M44" s="4">
        <f>INDEX('Paste Calib Data'!$1:$1048576,MATCH($A$32,'Paste Calib Data'!$A:$A,0)+(ROW()-ROW($A$32)-1),COLUMN()-1)</f>
        <v>424</v>
      </c>
      <c r="N44" s="4">
        <f>INDEX('Paste Calib Data'!$1:$1048576,MATCH($A$32,'Paste Calib Data'!$A:$A,0)+(ROW()-ROW($A$32)-1),COLUMN()-1)</f>
        <v>415.2</v>
      </c>
      <c r="O44" s="4">
        <f>INDEX('Paste Calib Data'!$1:$1048576,MATCH($A$32,'Paste Calib Data'!$A:$A,0)+(ROW()-ROW($A$32)-1),COLUMN()-1)</f>
        <v>396</v>
      </c>
      <c r="P44" s="4">
        <f>INDEX('Paste Calib Data'!$1:$1048576,MATCH($A$32,'Paste Calib Data'!$A:$A,0)+(ROW()-ROW($A$32)-1),COLUMN()-1)</f>
        <v>377.2</v>
      </c>
      <c r="Q44" s="4">
        <f>INDEX('Paste Calib Data'!$1:$1048576,MATCH($A$32,'Paste Calib Data'!$A:$A,0)+(ROW()-ROW($A$32)-1),COLUMN()-1)</f>
        <v>364</v>
      </c>
      <c r="R44" s="4">
        <f>INDEX('Paste Calib Data'!$1:$1048576,MATCH($A$32,'Paste Calib Data'!$A:$A,0)+(ROW()-ROW($A$32)-1),COLUMN()-1)</f>
        <v>344</v>
      </c>
      <c r="S44" s="12">
        <f t="shared" si="6"/>
        <v>344</v>
      </c>
    </row>
    <row r="45" spans="1:19" x14ac:dyDescent="0.3">
      <c r="A45" s="3">
        <f>INDEX('Paste Calib Data'!$1:$1048576,MATCH($A$32,'Paste Calib Data'!$A:$A,0)+(ROW()-ROW($A$32)-1),COLUMN())</f>
        <v>30</v>
      </c>
      <c r="B45" s="12">
        <f t="shared" si="5"/>
        <v>0</v>
      </c>
      <c r="C45" s="4">
        <f>INDEX('Paste Calib Data'!$1:$1048576,MATCH($A$32,'Paste Calib Data'!$A:$A,0)+(ROW()-ROW($A$32)-1),COLUMN()-1)</f>
        <v>0</v>
      </c>
      <c r="D45" s="4">
        <f>INDEX('Paste Calib Data'!$1:$1048576,MATCH($A$32,'Paste Calib Data'!$A:$A,0)+(ROW()-ROW($A$32)-1),COLUMN()-1)</f>
        <v>2244</v>
      </c>
      <c r="E45" s="4">
        <f>INDEX('Paste Calib Data'!$1:$1048576,MATCH($A$32,'Paste Calib Data'!$A:$A,0)+(ROW()-ROW($A$32)-1),COLUMN()-1)</f>
        <v>1646</v>
      </c>
      <c r="F45" s="4">
        <f>INDEX('Paste Calib Data'!$1:$1048576,MATCH($A$32,'Paste Calib Data'!$A:$A,0)+(ROW()-ROW($A$32)-1),COLUMN()-1)</f>
        <v>1359.2</v>
      </c>
      <c r="G45" s="4">
        <f>INDEX('Paste Calib Data'!$1:$1048576,MATCH($A$32,'Paste Calib Data'!$A:$A,0)+(ROW()-ROW($A$32)-1),COLUMN()-1)</f>
        <v>1165.2</v>
      </c>
      <c r="H45" s="4">
        <f>INDEX('Paste Calib Data'!$1:$1048576,MATCH($A$32,'Paste Calib Data'!$A:$A,0)+(ROW()-ROW($A$32)-1),COLUMN()-1)</f>
        <v>935.2</v>
      </c>
      <c r="I45" s="4">
        <f>INDEX('Paste Calib Data'!$1:$1048576,MATCH($A$32,'Paste Calib Data'!$A:$A,0)+(ROW()-ROW($A$32)-1),COLUMN()-1)</f>
        <v>775.2</v>
      </c>
      <c r="J45" s="4">
        <f>INDEX('Paste Calib Data'!$1:$1048576,MATCH($A$32,'Paste Calib Data'!$A:$A,0)+(ROW()-ROW($A$32)-1),COLUMN()-1)</f>
        <v>686</v>
      </c>
      <c r="K45" s="4">
        <f>INDEX('Paste Calib Data'!$1:$1048576,MATCH($A$32,'Paste Calib Data'!$A:$A,0)+(ROW()-ROW($A$32)-1),COLUMN()-1)</f>
        <v>608</v>
      </c>
      <c r="L45" s="4">
        <f>INDEX('Paste Calib Data'!$1:$1048576,MATCH($A$32,'Paste Calib Data'!$A:$A,0)+(ROW()-ROW($A$32)-1),COLUMN()-1)</f>
        <v>552</v>
      </c>
      <c r="M45" s="4">
        <f>INDEX('Paste Calib Data'!$1:$1048576,MATCH($A$32,'Paste Calib Data'!$A:$A,0)+(ROW()-ROW($A$32)-1),COLUMN()-1)</f>
        <v>486</v>
      </c>
      <c r="N45" s="4">
        <f>INDEX('Paste Calib Data'!$1:$1048576,MATCH($A$32,'Paste Calib Data'!$A:$A,0)+(ROW()-ROW($A$32)-1),COLUMN()-1)</f>
        <v>451.2</v>
      </c>
      <c r="O45" s="4">
        <f>INDEX('Paste Calib Data'!$1:$1048576,MATCH($A$32,'Paste Calib Data'!$A:$A,0)+(ROW()-ROW($A$32)-1),COLUMN()-1)</f>
        <v>432</v>
      </c>
      <c r="P45" s="4">
        <f>INDEX('Paste Calib Data'!$1:$1048576,MATCH($A$32,'Paste Calib Data'!$A:$A,0)+(ROW()-ROW($A$32)-1),COLUMN()-1)</f>
        <v>407.2</v>
      </c>
      <c r="Q45" s="4">
        <f>INDEX('Paste Calib Data'!$1:$1048576,MATCH($A$32,'Paste Calib Data'!$A:$A,0)+(ROW()-ROW($A$32)-1),COLUMN()-1)</f>
        <v>386</v>
      </c>
      <c r="R45" s="4">
        <f>INDEX('Paste Calib Data'!$1:$1048576,MATCH($A$32,'Paste Calib Data'!$A:$A,0)+(ROW()-ROW($A$32)-1),COLUMN()-1)</f>
        <v>364</v>
      </c>
      <c r="S45" s="12">
        <f t="shared" si="6"/>
        <v>364</v>
      </c>
    </row>
    <row r="46" spans="1:19" x14ac:dyDescent="0.3">
      <c r="A46" s="3">
        <f>INDEX('Paste Calib Data'!$1:$1048576,MATCH($A$32,'Paste Calib Data'!$A:$A,0)+(ROW()-ROW($A$32)-1),COLUMN())</f>
        <v>33</v>
      </c>
      <c r="B46" s="12">
        <f t="shared" si="5"/>
        <v>0</v>
      </c>
      <c r="C46" s="4">
        <f>INDEX('Paste Calib Data'!$1:$1048576,MATCH($A$32,'Paste Calib Data'!$A:$A,0)+(ROW()-ROW($A$32)-1),COLUMN()-1)</f>
        <v>0</v>
      </c>
      <c r="D46" s="4">
        <f>INDEX('Paste Calib Data'!$1:$1048576,MATCH($A$32,'Paste Calib Data'!$A:$A,0)+(ROW()-ROW($A$32)-1),COLUMN()-1)</f>
        <v>2385.1999999999998</v>
      </c>
      <c r="E46" s="4">
        <f>INDEX('Paste Calib Data'!$1:$1048576,MATCH($A$32,'Paste Calib Data'!$A:$A,0)+(ROW()-ROW($A$32)-1),COLUMN()-1)</f>
        <v>1766</v>
      </c>
      <c r="F46" s="4">
        <f>INDEX('Paste Calib Data'!$1:$1048576,MATCH($A$32,'Paste Calib Data'!$A:$A,0)+(ROW()-ROW($A$32)-1),COLUMN()-1)</f>
        <v>1481.2</v>
      </c>
      <c r="G46" s="4">
        <f>INDEX('Paste Calib Data'!$1:$1048576,MATCH($A$32,'Paste Calib Data'!$A:$A,0)+(ROW()-ROW($A$32)-1),COLUMN()-1)</f>
        <v>1284</v>
      </c>
      <c r="H46" s="4">
        <f>INDEX('Paste Calib Data'!$1:$1048576,MATCH($A$32,'Paste Calib Data'!$A:$A,0)+(ROW()-ROW($A$32)-1),COLUMN()-1)</f>
        <v>1037.2</v>
      </c>
      <c r="I46" s="4">
        <f>INDEX('Paste Calib Data'!$1:$1048576,MATCH($A$32,'Paste Calib Data'!$A:$A,0)+(ROW()-ROW($A$32)-1),COLUMN()-1)</f>
        <v>870</v>
      </c>
      <c r="J46" s="4">
        <f>INDEX('Paste Calib Data'!$1:$1048576,MATCH($A$32,'Paste Calib Data'!$A:$A,0)+(ROW()-ROW($A$32)-1),COLUMN()-1)</f>
        <v>742</v>
      </c>
      <c r="K46" s="4">
        <f>INDEX('Paste Calib Data'!$1:$1048576,MATCH($A$32,'Paste Calib Data'!$A:$A,0)+(ROW()-ROW($A$32)-1),COLUMN()-1)</f>
        <v>657.2</v>
      </c>
      <c r="L46" s="4">
        <f>INDEX('Paste Calib Data'!$1:$1048576,MATCH($A$32,'Paste Calib Data'!$A:$A,0)+(ROW()-ROW($A$32)-1),COLUMN()-1)</f>
        <v>580</v>
      </c>
      <c r="M46" s="4">
        <f>INDEX('Paste Calib Data'!$1:$1048576,MATCH($A$32,'Paste Calib Data'!$A:$A,0)+(ROW()-ROW($A$32)-1),COLUMN()-1)</f>
        <v>517.20000000000005</v>
      </c>
      <c r="N46" s="4">
        <f>INDEX('Paste Calib Data'!$1:$1048576,MATCH($A$32,'Paste Calib Data'!$A:$A,0)+(ROW()-ROW($A$32)-1),COLUMN()-1)</f>
        <v>486</v>
      </c>
      <c r="O46" s="4">
        <f>INDEX('Paste Calib Data'!$1:$1048576,MATCH($A$32,'Paste Calib Data'!$A:$A,0)+(ROW()-ROW($A$32)-1),COLUMN()-1)</f>
        <v>456</v>
      </c>
      <c r="P46" s="4">
        <f>INDEX('Paste Calib Data'!$1:$1048576,MATCH($A$32,'Paste Calib Data'!$A:$A,0)+(ROW()-ROW($A$32)-1),COLUMN()-1)</f>
        <v>425.2</v>
      </c>
      <c r="Q46" s="4">
        <f>INDEX('Paste Calib Data'!$1:$1048576,MATCH($A$32,'Paste Calib Data'!$A:$A,0)+(ROW()-ROW($A$32)-1),COLUMN()-1)</f>
        <v>399.2</v>
      </c>
      <c r="R46" s="4">
        <f>INDEX('Paste Calib Data'!$1:$1048576,MATCH($A$32,'Paste Calib Data'!$A:$A,0)+(ROW()-ROW($A$32)-1),COLUMN()-1)</f>
        <v>376</v>
      </c>
      <c r="S46" s="12">
        <f t="shared" si="6"/>
        <v>376</v>
      </c>
    </row>
    <row r="47" spans="1:19" x14ac:dyDescent="0.3">
      <c r="A47" s="3">
        <f>INDEX('Paste Calib Data'!$1:$1048576,MATCH($A$32,'Paste Calib Data'!$A:$A,0)+(ROW()-ROW($A$32)-1),COLUMN())</f>
        <v>35</v>
      </c>
      <c r="B47" s="12">
        <f t="shared" si="5"/>
        <v>0</v>
      </c>
      <c r="C47" s="4">
        <f>INDEX('Paste Calib Data'!$1:$1048576,MATCH($A$32,'Paste Calib Data'!$A:$A,0)+(ROW()-ROW($A$32)-1),COLUMN()-1)</f>
        <v>0</v>
      </c>
      <c r="D47" s="4">
        <f>INDEX('Paste Calib Data'!$1:$1048576,MATCH($A$32,'Paste Calib Data'!$A:$A,0)+(ROW()-ROW($A$32)-1),COLUMN()-1)</f>
        <v>2479.1999999999998</v>
      </c>
      <c r="E47" s="4">
        <f>INDEX('Paste Calib Data'!$1:$1048576,MATCH($A$32,'Paste Calib Data'!$A:$A,0)+(ROW()-ROW($A$32)-1),COLUMN()-1)</f>
        <v>1858</v>
      </c>
      <c r="F47" s="4">
        <f>INDEX('Paste Calib Data'!$1:$1048576,MATCH($A$32,'Paste Calib Data'!$A:$A,0)+(ROW()-ROW($A$32)-1),COLUMN()-1)</f>
        <v>1555.2</v>
      </c>
      <c r="G47" s="4">
        <f>INDEX('Paste Calib Data'!$1:$1048576,MATCH($A$32,'Paste Calib Data'!$A:$A,0)+(ROW()-ROW($A$32)-1),COLUMN()-1)</f>
        <v>1359.2</v>
      </c>
      <c r="H47" s="4">
        <f>INDEX('Paste Calib Data'!$1:$1048576,MATCH($A$32,'Paste Calib Data'!$A:$A,0)+(ROW()-ROW($A$32)-1),COLUMN()-1)</f>
        <v>1102</v>
      </c>
      <c r="I47" s="4">
        <f>INDEX('Paste Calib Data'!$1:$1048576,MATCH($A$32,'Paste Calib Data'!$A:$A,0)+(ROW()-ROW($A$32)-1),COLUMN()-1)</f>
        <v>933.2</v>
      </c>
      <c r="J47" s="4">
        <f>INDEX('Paste Calib Data'!$1:$1048576,MATCH($A$32,'Paste Calib Data'!$A:$A,0)+(ROW()-ROW($A$32)-1),COLUMN()-1)</f>
        <v>817.2</v>
      </c>
      <c r="K47" s="4">
        <f>INDEX('Paste Calib Data'!$1:$1048576,MATCH($A$32,'Paste Calib Data'!$A:$A,0)+(ROW()-ROW($A$32)-1),COLUMN()-1)</f>
        <v>694</v>
      </c>
      <c r="L47" s="4">
        <f>INDEX('Paste Calib Data'!$1:$1048576,MATCH($A$32,'Paste Calib Data'!$A:$A,0)+(ROW()-ROW($A$32)-1),COLUMN()-1)</f>
        <v>599.20000000000005</v>
      </c>
      <c r="M47" s="4">
        <f>INDEX('Paste Calib Data'!$1:$1048576,MATCH($A$32,'Paste Calib Data'!$A:$A,0)+(ROW()-ROW($A$32)-1),COLUMN()-1)</f>
        <v>534</v>
      </c>
      <c r="N47" s="4">
        <f>INDEX('Paste Calib Data'!$1:$1048576,MATCH($A$32,'Paste Calib Data'!$A:$A,0)+(ROW()-ROW($A$32)-1),COLUMN()-1)</f>
        <v>507.2</v>
      </c>
      <c r="O47" s="4">
        <f>INDEX('Paste Calib Data'!$1:$1048576,MATCH($A$32,'Paste Calib Data'!$A:$A,0)+(ROW()-ROW($A$32)-1),COLUMN()-1)</f>
        <v>480</v>
      </c>
      <c r="P47" s="4">
        <f>INDEX('Paste Calib Data'!$1:$1048576,MATCH($A$32,'Paste Calib Data'!$A:$A,0)+(ROW()-ROW($A$32)-1),COLUMN()-1)</f>
        <v>437.2</v>
      </c>
      <c r="Q47" s="4">
        <f>INDEX('Paste Calib Data'!$1:$1048576,MATCH($A$32,'Paste Calib Data'!$A:$A,0)+(ROW()-ROW($A$32)-1),COLUMN()-1)</f>
        <v>409.2</v>
      </c>
      <c r="R47" s="4">
        <f>INDEX('Paste Calib Data'!$1:$1048576,MATCH($A$32,'Paste Calib Data'!$A:$A,0)+(ROW()-ROW($A$32)-1),COLUMN()-1)</f>
        <v>386</v>
      </c>
      <c r="S47" s="12">
        <f t="shared" si="6"/>
        <v>386</v>
      </c>
    </row>
    <row r="48" spans="1:19" x14ac:dyDescent="0.3">
      <c r="A48" s="3">
        <f>INDEX('Paste Calib Data'!$1:$1048576,MATCH($A$32,'Paste Calib Data'!$A:$A,0)+(ROW()-ROW($A$32)-1),COLUMN())</f>
        <v>38</v>
      </c>
      <c r="B48" s="12">
        <f t="shared" si="5"/>
        <v>0</v>
      </c>
      <c r="C48" s="4">
        <f>INDEX('Paste Calib Data'!$1:$1048576,MATCH($A$32,'Paste Calib Data'!$A:$A,0)+(ROW()-ROW($A$32)-1),COLUMN()-1)</f>
        <v>0</v>
      </c>
      <c r="D48" s="4">
        <f>INDEX('Paste Calib Data'!$1:$1048576,MATCH($A$32,'Paste Calib Data'!$A:$A,0)+(ROW()-ROW($A$32)-1),COLUMN()-1)</f>
        <v>2617.1999999999998</v>
      </c>
      <c r="E48" s="4">
        <f>INDEX('Paste Calib Data'!$1:$1048576,MATCH($A$32,'Paste Calib Data'!$A:$A,0)+(ROW()-ROW($A$32)-1),COLUMN()-1)</f>
        <v>1997.2</v>
      </c>
      <c r="F48" s="4">
        <f>INDEX('Paste Calib Data'!$1:$1048576,MATCH($A$32,'Paste Calib Data'!$A:$A,0)+(ROW()-ROW($A$32)-1),COLUMN()-1)</f>
        <v>1668</v>
      </c>
      <c r="G48" s="4">
        <f>INDEX('Paste Calib Data'!$1:$1048576,MATCH($A$32,'Paste Calib Data'!$A:$A,0)+(ROW()-ROW($A$32)-1),COLUMN()-1)</f>
        <v>1468</v>
      </c>
      <c r="H48" s="4">
        <f>INDEX('Paste Calib Data'!$1:$1048576,MATCH($A$32,'Paste Calib Data'!$A:$A,0)+(ROW()-ROW($A$32)-1),COLUMN()-1)</f>
        <v>1199.2</v>
      </c>
      <c r="I48" s="4">
        <f>INDEX('Paste Calib Data'!$1:$1048576,MATCH($A$32,'Paste Calib Data'!$A:$A,0)+(ROW()-ROW($A$32)-1),COLUMN()-1)</f>
        <v>1019.2</v>
      </c>
      <c r="J48" s="4">
        <f>INDEX('Paste Calib Data'!$1:$1048576,MATCH($A$32,'Paste Calib Data'!$A:$A,0)+(ROW()-ROW($A$32)-1),COLUMN()-1)</f>
        <v>887.2</v>
      </c>
      <c r="K48" s="4">
        <f>INDEX('Paste Calib Data'!$1:$1048576,MATCH($A$32,'Paste Calib Data'!$A:$A,0)+(ROW()-ROW($A$32)-1),COLUMN()-1)</f>
        <v>803.2</v>
      </c>
      <c r="L48" s="4">
        <f>INDEX('Paste Calib Data'!$1:$1048576,MATCH($A$32,'Paste Calib Data'!$A:$A,0)+(ROW()-ROW($A$32)-1),COLUMN()-1)</f>
        <v>725.2</v>
      </c>
      <c r="M48" s="4">
        <f>INDEX('Paste Calib Data'!$1:$1048576,MATCH($A$32,'Paste Calib Data'!$A:$A,0)+(ROW()-ROW($A$32)-1),COLUMN()-1)</f>
        <v>566</v>
      </c>
      <c r="N48" s="4">
        <f>INDEX('Paste Calib Data'!$1:$1048576,MATCH($A$32,'Paste Calib Data'!$A:$A,0)+(ROW()-ROW($A$32)-1),COLUMN()-1)</f>
        <v>532</v>
      </c>
      <c r="O48" s="4">
        <f>INDEX('Paste Calib Data'!$1:$1048576,MATCH($A$32,'Paste Calib Data'!$A:$A,0)+(ROW()-ROW($A$32)-1),COLUMN()-1)</f>
        <v>511.2</v>
      </c>
      <c r="P48" s="4">
        <f>INDEX('Paste Calib Data'!$1:$1048576,MATCH($A$32,'Paste Calib Data'!$A:$A,0)+(ROW()-ROW($A$32)-1),COLUMN()-1)</f>
        <v>461.2</v>
      </c>
      <c r="Q48" s="4">
        <f>INDEX('Paste Calib Data'!$1:$1048576,MATCH($A$32,'Paste Calib Data'!$A:$A,0)+(ROW()-ROW($A$32)-1),COLUMN()-1)</f>
        <v>426</v>
      </c>
      <c r="R48" s="4">
        <f>INDEX('Paste Calib Data'!$1:$1048576,MATCH($A$32,'Paste Calib Data'!$A:$A,0)+(ROW()-ROW($A$32)-1),COLUMN()-1)</f>
        <v>401.2</v>
      </c>
      <c r="S48" s="12">
        <f t="shared" si="6"/>
        <v>401.2</v>
      </c>
    </row>
    <row r="49" spans="1:19" x14ac:dyDescent="0.3">
      <c r="A49" s="3">
        <f>INDEX('Paste Calib Data'!$1:$1048576,MATCH($A$32,'Paste Calib Data'!$A:$A,0)+(ROW()-ROW($A$32)-1),COLUMN())</f>
        <v>40</v>
      </c>
      <c r="B49" s="12">
        <f t="shared" si="5"/>
        <v>0</v>
      </c>
      <c r="C49" s="4">
        <f>INDEX('Paste Calib Data'!$1:$1048576,MATCH($A$32,'Paste Calib Data'!$A:$A,0)+(ROW()-ROW($A$32)-1),COLUMN()-1)</f>
        <v>0</v>
      </c>
      <c r="D49" s="4">
        <f>INDEX('Paste Calib Data'!$1:$1048576,MATCH($A$32,'Paste Calib Data'!$A:$A,0)+(ROW()-ROW($A$32)-1),COLUMN()-1)</f>
        <v>2709.2</v>
      </c>
      <c r="E49" s="4">
        <f>INDEX('Paste Calib Data'!$1:$1048576,MATCH($A$32,'Paste Calib Data'!$A:$A,0)+(ROW()-ROW($A$32)-1),COLUMN()-1)</f>
        <v>2087.1999999999998</v>
      </c>
      <c r="F49" s="4">
        <f>INDEX('Paste Calib Data'!$1:$1048576,MATCH($A$32,'Paste Calib Data'!$A:$A,0)+(ROW()-ROW($A$32)-1),COLUMN()-1)</f>
        <v>1745.2</v>
      </c>
      <c r="G49" s="4">
        <f>INDEX('Paste Calib Data'!$1:$1048576,MATCH($A$32,'Paste Calib Data'!$A:$A,0)+(ROW()-ROW($A$32)-1),COLUMN()-1)</f>
        <v>1542</v>
      </c>
      <c r="H49" s="4">
        <f>INDEX('Paste Calib Data'!$1:$1048576,MATCH($A$32,'Paste Calib Data'!$A:$A,0)+(ROW()-ROW($A$32)-1),COLUMN()-1)</f>
        <v>1257.2</v>
      </c>
      <c r="I49" s="4">
        <f>INDEX('Paste Calib Data'!$1:$1048576,MATCH($A$32,'Paste Calib Data'!$A:$A,0)+(ROW()-ROW($A$32)-1),COLUMN()-1)</f>
        <v>1086</v>
      </c>
      <c r="J49" s="4">
        <f>INDEX('Paste Calib Data'!$1:$1048576,MATCH($A$32,'Paste Calib Data'!$A:$A,0)+(ROW()-ROW($A$32)-1),COLUMN()-1)</f>
        <v>946</v>
      </c>
      <c r="K49" s="4">
        <f>INDEX('Paste Calib Data'!$1:$1048576,MATCH($A$32,'Paste Calib Data'!$A:$A,0)+(ROW()-ROW($A$32)-1),COLUMN()-1)</f>
        <v>853.2</v>
      </c>
      <c r="L49" s="4">
        <f>INDEX('Paste Calib Data'!$1:$1048576,MATCH($A$32,'Paste Calib Data'!$A:$A,0)+(ROW()-ROW($A$32)-1),COLUMN()-1)</f>
        <v>758</v>
      </c>
      <c r="M49" s="4">
        <f>INDEX('Paste Calib Data'!$1:$1048576,MATCH($A$32,'Paste Calib Data'!$A:$A,0)+(ROW()-ROW($A$32)-1),COLUMN()-1)</f>
        <v>593.20000000000005</v>
      </c>
      <c r="N49" s="4">
        <f>INDEX('Paste Calib Data'!$1:$1048576,MATCH($A$32,'Paste Calib Data'!$A:$A,0)+(ROW()-ROW($A$32)-1),COLUMN()-1)</f>
        <v>549.20000000000005</v>
      </c>
      <c r="O49" s="4">
        <f>INDEX('Paste Calib Data'!$1:$1048576,MATCH($A$32,'Paste Calib Data'!$A:$A,0)+(ROW()-ROW($A$32)-1),COLUMN()-1)</f>
        <v>527.20000000000005</v>
      </c>
      <c r="P49" s="4">
        <f>INDEX('Paste Calib Data'!$1:$1048576,MATCH($A$32,'Paste Calib Data'!$A:$A,0)+(ROW()-ROW($A$32)-1),COLUMN()-1)</f>
        <v>489.2</v>
      </c>
      <c r="Q49" s="4">
        <f>INDEX('Paste Calib Data'!$1:$1048576,MATCH($A$32,'Paste Calib Data'!$A:$A,0)+(ROW()-ROW($A$32)-1),COLUMN()-1)</f>
        <v>437.2</v>
      </c>
      <c r="R49" s="4">
        <f>INDEX('Paste Calib Data'!$1:$1048576,MATCH($A$32,'Paste Calib Data'!$A:$A,0)+(ROW()-ROW($A$32)-1),COLUMN()-1)</f>
        <v>412</v>
      </c>
      <c r="S49" s="12">
        <f t="shared" si="6"/>
        <v>412</v>
      </c>
    </row>
    <row r="50" spans="1:19" x14ac:dyDescent="0.3">
      <c r="A50" s="3">
        <f>INDEX('Paste Calib Data'!$1:$1048576,MATCH($A$32,'Paste Calib Data'!$A:$A,0)+(ROW()-ROW($A$32)-1),COLUMN())</f>
        <v>41</v>
      </c>
      <c r="B50" s="12">
        <f t="shared" si="5"/>
        <v>0</v>
      </c>
      <c r="C50" s="4">
        <f>INDEX('Paste Calib Data'!$1:$1048576,MATCH($A$32,'Paste Calib Data'!$A:$A,0)+(ROW()-ROW($A$32)-1),COLUMN()-1)</f>
        <v>0</v>
      </c>
      <c r="D50" s="4">
        <f>INDEX('Paste Calib Data'!$1:$1048576,MATCH($A$32,'Paste Calib Data'!$A:$A,0)+(ROW()-ROW($A$32)-1),COLUMN()-1)</f>
        <v>2754</v>
      </c>
      <c r="E50" s="4">
        <f>INDEX('Paste Calib Data'!$1:$1048576,MATCH($A$32,'Paste Calib Data'!$A:$A,0)+(ROW()-ROW($A$32)-1),COLUMN()-1)</f>
        <v>2133.1999999999998</v>
      </c>
      <c r="F50" s="4">
        <f>INDEX('Paste Calib Data'!$1:$1048576,MATCH($A$32,'Paste Calib Data'!$A:$A,0)+(ROW()-ROW($A$32)-1),COLUMN()-1)</f>
        <v>1786</v>
      </c>
      <c r="G50" s="4">
        <f>INDEX('Paste Calib Data'!$1:$1048576,MATCH($A$32,'Paste Calib Data'!$A:$A,0)+(ROW()-ROW($A$32)-1),COLUMN()-1)</f>
        <v>1579.2</v>
      </c>
      <c r="H50" s="4">
        <f>INDEX('Paste Calib Data'!$1:$1048576,MATCH($A$32,'Paste Calib Data'!$A:$A,0)+(ROW()-ROW($A$32)-1),COLUMN()-1)</f>
        <v>1285.2</v>
      </c>
      <c r="I50" s="4">
        <f>INDEX('Paste Calib Data'!$1:$1048576,MATCH($A$32,'Paste Calib Data'!$A:$A,0)+(ROW()-ROW($A$32)-1),COLUMN()-1)</f>
        <v>1116</v>
      </c>
      <c r="J50" s="4">
        <f>INDEX('Paste Calib Data'!$1:$1048576,MATCH($A$32,'Paste Calib Data'!$A:$A,0)+(ROW()-ROW($A$32)-1),COLUMN()-1)</f>
        <v>978</v>
      </c>
      <c r="K50" s="4">
        <f>INDEX('Paste Calib Data'!$1:$1048576,MATCH($A$32,'Paste Calib Data'!$A:$A,0)+(ROW()-ROW($A$32)-1),COLUMN()-1)</f>
        <v>879.2</v>
      </c>
      <c r="L50" s="4">
        <f>INDEX('Paste Calib Data'!$1:$1048576,MATCH($A$32,'Paste Calib Data'!$A:$A,0)+(ROW()-ROW($A$32)-1),COLUMN()-1)</f>
        <v>778</v>
      </c>
      <c r="M50" s="4">
        <f>INDEX('Paste Calib Data'!$1:$1048576,MATCH($A$32,'Paste Calib Data'!$A:$A,0)+(ROW()-ROW($A$32)-1),COLUMN()-1)</f>
        <v>649.20000000000005</v>
      </c>
      <c r="N50" s="4">
        <f>INDEX('Paste Calib Data'!$1:$1048576,MATCH($A$32,'Paste Calib Data'!$A:$A,0)+(ROW()-ROW($A$32)-1),COLUMN()-1)</f>
        <v>569.20000000000005</v>
      </c>
      <c r="O50" s="4">
        <f>INDEX('Paste Calib Data'!$1:$1048576,MATCH($A$32,'Paste Calib Data'!$A:$A,0)+(ROW()-ROW($A$32)-1),COLUMN()-1)</f>
        <v>534</v>
      </c>
      <c r="P50" s="4">
        <f>INDEX('Paste Calib Data'!$1:$1048576,MATCH($A$32,'Paste Calib Data'!$A:$A,0)+(ROW()-ROW($A$32)-1),COLUMN()-1)</f>
        <v>502</v>
      </c>
      <c r="Q50" s="4">
        <f>INDEX('Paste Calib Data'!$1:$1048576,MATCH($A$32,'Paste Calib Data'!$A:$A,0)+(ROW()-ROW($A$32)-1),COLUMN()-1)</f>
        <v>442</v>
      </c>
      <c r="R50" s="4">
        <f>INDEX('Paste Calib Data'!$1:$1048576,MATCH($A$32,'Paste Calib Data'!$A:$A,0)+(ROW()-ROW($A$32)-1),COLUMN()-1)</f>
        <v>417.2</v>
      </c>
      <c r="S50" s="12">
        <f t="shared" si="6"/>
        <v>417.2</v>
      </c>
    </row>
    <row r="51" spans="1:19" x14ac:dyDescent="0.3">
      <c r="A51" s="3">
        <f>INDEX('Paste Calib Data'!$1:$1048576,MATCH($A$32,'Paste Calib Data'!$A:$A,0)+(ROW()-ROW($A$32)-1),COLUMN())</f>
        <v>44</v>
      </c>
      <c r="B51" s="12">
        <f t="shared" si="5"/>
        <v>0</v>
      </c>
      <c r="C51" s="4">
        <f>INDEX('Paste Calib Data'!$1:$1048576,MATCH($A$32,'Paste Calib Data'!$A:$A,0)+(ROW()-ROW($A$32)-1),COLUMN()-1)</f>
        <v>0</v>
      </c>
      <c r="D51" s="4">
        <f>INDEX('Paste Calib Data'!$1:$1048576,MATCH($A$32,'Paste Calib Data'!$A:$A,0)+(ROW()-ROW($A$32)-1),COLUMN()-1)</f>
        <v>2892</v>
      </c>
      <c r="E51" s="4">
        <f>INDEX('Paste Calib Data'!$1:$1048576,MATCH($A$32,'Paste Calib Data'!$A:$A,0)+(ROW()-ROW($A$32)-1),COLUMN()-1)</f>
        <v>2268</v>
      </c>
      <c r="F51" s="4">
        <f>INDEX('Paste Calib Data'!$1:$1048576,MATCH($A$32,'Paste Calib Data'!$A:$A,0)+(ROW()-ROW($A$32)-1),COLUMN()-1)</f>
        <v>1912</v>
      </c>
      <c r="G51" s="4">
        <f>INDEX('Paste Calib Data'!$1:$1048576,MATCH($A$32,'Paste Calib Data'!$A:$A,0)+(ROW()-ROW($A$32)-1),COLUMN()-1)</f>
        <v>1691.2</v>
      </c>
      <c r="H51" s="4">
        <f>INDEX('Paste Calib Data'!$1:$1048576,MATCH($A$32,'Paste Calib Data'!$A:$A,0)+(ROW()-ROW($A$32)-1),COLUMN()-1)</f>
        <v>1387.2</v>
      </c>
      <c r="I51" s="4">
        <f>INDEX('Paste Calib Data'!$1:$1048576,MATCH($A$32,'Paste Calib Data'!$A:$A,0)+(ROW()-ROW($A$32)-1),COLUMN()-1)</f>
        <v>1197.2</v>
      </c>
      <c r="J51" s="4">
        <f>INDEX('Paste Calib Data'!$1:$1048576,MATCH($A$32,'Paste Calib Data'!$A:$A,0)+(ROW()-ROW($A$32)-1),COLUMN()-1)</f>
        <v>1054</v>
      </c>
      <c r="K51" s="4">
        <f>INDEX('Paste Calib Data'!$1:$1048576,MATCH($A$32,'Paste Calib Data'!$A:$A,0)+(ROW()-ROW($A$32)-1),COLUMN()-1)</f>
        <v>947.2</v>
      </c>
      <c r="L51" s="4">
        <f>INDEX('Paste Calib Data'!$1:$1048576,MATCH($A$32,'Paste Calib Data'!$A:$A,0)+(ROW()-ROW($A$32)-1),COLUMN()-1)</f>
        <v>840</v>
      </c>
      <c r="M51" s="4">
        <f>INDEX('Paste Calib Data'!$1:$1048576,MATCH($A$32,'Paste Calib Data'!$A:$A,0)+(ROW()-ROW($A$32)-1),COLUMN()-1)</f>
        <v>721.2</v>
      </c>
      <c r="N51" s="4">
        <f>INDEX('Paste Calib Data'!$1:$1048576,MATCH($A$32,'Paste Calib Data'!$A:$A,0)+(ROW()-ROW($A$32)-1),COLUMN()-1)</f>
        <v>666</v>
      </c>
      <c r="O51" s="4">
        <f>INDEX('Paste Calib Data'!$1:$1048576,MATCH($A$32,'Paste Calib Data'!$A:$A,0)+(ROW()-ROW($A$32)-1),COLUMN()-1)</f>
        <v>603.20000000000005</v>
      </c>
      <c r="P51" s="4">
        <f>INDEX('Paste Calib Data'!$1:$1048576,MATCH($A$32,'Paste Calib Data'!$A:$A,0)+(ROW()-ROW($A$32)-1),COLUMN()-1)</f>
        <v>533.20000000000005</v>
      </c>
      <c r="Q51" s="4">
        <f>INDEX('Paste Calib Data'!$1:$1048576,MATCH($A$32,'Paste Calib Data'!$A:$A,0)+(ROW()-ROW($A$32)-1),COLUMN()-1)</f>
        <v>469.2</v>
      </c>
      <c r="R51" s="4">
        <f>INDEX('Paste Calib Data'!$1:$1048576,MATCH($A$32,'Paste Calib Data'!$A:$A,0)+(ROW()-ROW($A$32)-1),COLUMN()-1)</f>
        <v>442</v>
      </c>
      <c r="S51" s="12">
        <f t="shared" si="6"/>
        <v>442</v>
      </c>
    </row>
    <row r="52" spans="1:19" x14ac:dyDescent="0.3">
      <c r="A52" s="3">
        <f>INDEX('Paste Calib Data'!$1:$1048576,MATCH($A$32,'Paste Calib Data'!$A:$A,0)+(ROW()-ROW($A$32)-1),COLUMN())</f>
        <v>46</v>
      </c>
      <c r="B52" s="12">
        <f t="shared" si="5"/>
        <v>0</v>
      </c>
      <c r="C52" s="4">
        <f>INDEX('Paste Calib Data'!$1:$1048576,MATCH($A$32,'Paste Calib Data'!$A:$A,0)+(ROW()-ROW($A$32)-1),COLUMN()-1)</f>
        <v>0</v>
      </c>
      <c r="D52" s="4">
        <f>INDEX('Paste Calib Data'!$1:$1048576,MATCH($A$32,'Paste Calib Data'!$A:$A,0)+(ROW()-ROW($A$32)-1),COLUMN()-1)</f>
        <v>2983.2</v>
      </c>
      <c r="E52" s="4">
        <f>INDEX('Paste Calib Data'!$1:$1048576,MATCH($A$32,'Paste Calib Data'!$A:$A,0)+(ROW()-ROW($A$32)-1),COLUMN()-1)</f>
        <v>2360</v>
      </c>
      <c r="F52" s="4">
        <f>INDEX('Paste Calib Data'!$1:$1048576,MATCH($A$32,'Paste Calib Data'!$A:$A,0)+(ROW()-ROW($A$32)-1),COLUMN()-1)</f>
        <v>1996</v>
      </c>
      <c r="G52" s="4">
        <f>INDEX('Paste Calib Data'!$1:$1048576,MATCH($A$32,'Paste Calib Data'!$A:$A,0)+(ROW()-ROW($A$32)-1),COLUMN()-1)</f>
        <v>1751.2</v>
      </c>
      <c r="H52" s="4">
        <f>INDEX('Paste Calib Data'!$1:$1048576,MATCH($A$32,'Paste Calib Data'!$A:$A,0)+(ROW()-ROW($A$32)-1),COLUMN()-1)</f>
        <v>1451.2</v>
      </c>
      <c r="I52" s="4">
        <f>INDEX('Paste Calib Data'!$1:$1048576,MATCH($A$32,'Paste Calib Data'!$A:$A,0)+(ROW()-ROW($A$32)-1),COLUMN()-1)</f>
        <v>1256</v>
      </c>
      <c r="J52" s="4">
        <f>INDEX('Paste Calib Data'!$1:$1048576,MATCH($A$32,'Paste Calib Data'!$A:$A,0)+(ROW()-ROW($A$32)-1),COLUMN()-1)</f>
        <v>1100</v>
      </c>
      <c r="K52" s="4">
        <f>INDEX('Paste Calib Data'!$1:$1048576,MATCH($A$32,'Paste Calib Data'!$A:$A,0)+(ROW()-ROW($A$32)-1),COLUMN()-1)</f>
        <v>990</v>
      </c>
      <c r="L52" s="4">
        <f>INDEX('Paste Calib Data'!$1:$1048576,MATCH($A$32,'Paste Calib Data'!$A:$A,0)+(ROW()-ROW($A$32)-1),COLUMN()-1)</f>
        <v>900</v>
      </c>
      <c r="M52" s="4">
        <f>INDEX('Paste Calib Data'!$1:$1048576,MATCH($A$32,'Paste Calib Data'!$A:$A,0)+(ROW()-ROW($A$32)-1),COLUMN()-1)</f>
        <v>753.2</v>
      </c>
      <c r="N52" s="4">
        <f>INDEX('Paste Calib Data'!$1:$1048576,MATCH($A$32,'Paste Calib Data'!$A:$A,0)+(ROW()-ROW($A$32)-1),COLUMN()-1)</f>
        <v>707.2</v>
      </c>
      <c r="O52" s="4">
        <f>INDEX('Paste Calib Data'!$1:$1048576,MATCH($A$32,'Paste Calib Data'!$A:$A,0)+(ROW()-ROW($A$32)-1),COLUMN()-1)</f>
        <v>670</v>
      </c>
      <c r="P52" s="4">
        <f>INDEX('Paste Calib Data'!$1:$1048576,MATCH($A$32,'Paste Calib Data'!$A:$A,0)+(ROW()-ROW($A$32)-1),COLUMN()-1)</f>
        <v>564</v>
      </c>
      <c r="Q52" s="4">
        <f>INDEX('Paste Calib Data'!$1:$1048576,MATCH($A$32,'Paste Calib Data'!$A:$A,0)+(ROW()-ROW($A$32)-1),COLUMN()-1)</f>
        <v>493.2</v>
      </c>
      <c r="R52" s="4">
        <f>INDEX('Paste Calib Data'!$1:$1048576,MATCH($A$32,'Paste Calib Data'!$A:$A,0)+(ROW()-ROW($A$32)-1),COLUMN()-1)</f>
        <v>464</v>
      </c>
      <c r="S52" s="12">
        <f t="shared" si="6"/>
        <v>464</v>
      </c>
    </row>
    <row r="53" spans="1:19" x14ac:dyDescent="0.3">
      <c r="A53" s="3">
        <f>INDEX('Paste Calib Data'!$1:$1048576,MATCH($A$32,'Paste Calib Data'!$A:$A,0)+(ROW()-ROW($A$32)-1),COLUMN())</f>
        <v>48</v>
      </c>
      <c r="B53" s="12">
        <f t="shared" si="5"/>
        <v>0</v>
      </c>
      <c r="C53" s="4">
        <f>INDEX('Paste Calib Data'!$1:$1048576,MATCH($A$32,'Paste Calib Data'!$A:$A,0)+(ROW()-ROW($A$32)-1),COLUMN()-1)</f>
        <v>0</v>
      </c>
      <c r="D53" s="4">
        <f>INDEX('Paste Calib Data'!$1:$1048576,MATCH($A$32,'Paste Calib Data'!$A:$A,0)+(ROW()-ROW($A$32)-1),COLUMN()-1)</f>
        <v>3074</v>
      </c>
      <c r="E53" s="4">
        <f>INDEX('Paste Calib Data'!$1:$1048576,MATCH($A$32,'Paste Calib Data'!$A:$A,0)+(ROW()-ROW($A$32)-1),COLUMN()-1)</f>
        <v>2451.1999999999998</v>
      </c>
      <c r="F53" s="4">
        <f>INDEX('Paste Calib Data'!$1:$1048576,MATCH($A$32,'Paste Calib Data'!$A:$A,0)+(ROW()-ROW($A$32)-1),COLUMN()-1)</f>
        <v>2077.1999999999998</v>
      </c>
      <c r="G53" s="4">
        <f>INDEX('Paste Calib Data'!$1:$1048576,MATCH($A$32,'Paste Calib Data'!$A:$A,0)+(ROW()-ROW($A$32)-1),COLUMN()-1)</f>
        <v>1825.2</v>
      </c>
      <c r="H53" s="4">
        <f>INDEX('Paste Calib Data'!$1:$1048576,MATCH($A$32,'Paste Calib Data'!$A:$A,0)+(ROW()-ROW($A$32)-1),COLUMN()-1)</f>
        <v>1513.2</v>
      </c>
      <c r="I53" s="4">
        <f>INDEX('Paste Calib Data'!$1:$1048576,MATCH($A$32,'Paste Calib Data'!$A:$A,0)+(ROW()-ROW($A$32)-1),COLUMN()-1)</f>
        <v>1314</v>
      </c>
      <c r="J53" s="4">
        <f>INDEX('Paste Calib Data'!$1:$1048576,MATCH($A$32,'Paste Calib Data'!$A:$A,0)+(ROW()-ROW($A$32)-1),COLUMN()-1)</f>
        <v>1159.2</v>
      </c>
      <c r="K53" s="4">
        <f>INDEX('Paste Calib Data'!$1:$1048576,MATCH($A$32,'Paste Calib Data'!$A:$A,0)+(ROW()-ROW($A$32)-1),COLUMN()-1)</f>
        <v>1047.2</v>
      </c>
      <c r="L53" s="4">
        <f>INDEX('Paste Calib Data'!$1:$1048576,MATCH($A$32,'Paste Calib Data'!$A:$A,0)+(ROW()-ROW($A$32)-1),COLUMN()-1)</f>
        <v>939.2</v>
      </c>
      <c r="M53" s="4">
        <f>INDEX('Paste Calib Data'!$1:$1048576,MATCH($A$32,'Paste Calib Data'!$A:$A,0)+(ROW()-ROW($A$32)-1),COLUMN()-1)</f>
        <v>800</v>
      </c>
      <c r="N53" s="4">
        <f>INDEX('Paste Calib Data'!$1:$1048576,MATCH($A$32,'Paste Calib Data'!$A:$A,0)+(ROW()-ROW($A$32)-1),COLUMN()-1)</f>
        <v>741.2</v>
      </c>
      <c r="O53" s="4">
        <f>INDEX('Paste Calib Data'!$1:$1048576,MATCH($A$32,'Paste Calib Data'!$A:$A,0)+(ROW()-ROW($A$32)-1),COLUMN()-1)</f>
        <v>706</v>
      </c>
      <c r="P53" s="4">
        <f>INDEX('Paste Calib Data'!$1:$1048576,MATCH($A$32,'Paste Calib Data'!$A:$A,0)+(ROW()-ROW($A$32)-1),COLUMN()-1)</f>
        <v>646</v>
      </c>
      <c r="Q53" s="4">
        <f>INDEX('Paste Calib Data'!$1:$1048576,MATCH($A$32,'Paste Calib Data'!$A:$A,0)+(ROW()-ROW($A$32)-1),COLUMN()-1)</f>
        <v>527.20000000000005</v>
      </c>
      <c r="R53" s="4">
        <f>INDEX('Paste Calib Data'!$1:$1048576,MATCH($A$32,'Paste Calib Data'!$A:$A,0)+(ROW()-ROW($A$32)-1),COLUMN()-1)</f>
        <v>497.2</v>
      </c>
      <c r="S53" s="12">
        <f t="shared" si="6"/>
        <v>497.2</v>
      </c>
    </row>
    <row r="54" spans="1:19" x14ac:dyDescent="0.3">
      <c r="A54" s="3">
        <f>INDEX('Paste Calib Data'!$1:$1048576,MATCH($A$32,'Paste Calib Data'!$A:$A,0)+(ROW()-ROW($A$32)-1),COLUMN())</f>
        <v>51</v>
      </c>
      <c r="B54" s="12">
        <f t="shared" si="5"/>
        <v>0</v>
      </c>
      <c r="C54" s="4">
        <f>INDEX('Paste Calib Data'!$1:$1048576,MATCH($A$32,'Paste Calib Data'!$A:$A,0)+(ROW()-ROW($A$32)-1),COLUMN()-1)</f>
        <v>0</v>
      </c>
      <c r="D54" s="4">
        <f>INDEX('Paste Calib Data'!$1:$1048576,MATCH($A$32,'Paste Calib Data'!$A:$A,0)+(ROW()-ROW($A$32)-1),COLUMN()-1)</f>
        <v>3212</v>
      </c>
      <c r="E54" s="4">
        <f>INDEX('Paste Calib Data'!$1:$1048576,MATCH($A$32,'Paste Calib Data'!$A:$A,0)+(ROW()-ROW($A$32)-1),COLUMN()-1)</f>
        <v>2589.1999999999998</v>
      </c>
      <c r="F54" s="4">
        <f>INDEX('Paste Calib Data'!$1:$1048576,MATCH($A$32,'Paste Calib Data'!$A:$A,0)+(ROW()-ROW($A$32)-1),COLUMN()-1)</f>
        <v>2198</v>
      </c>
      <c r="G54" s="4">
        <f>INDEX('Paste Calib Data'!$1:$1048576,MATCH($A$32,'Paste Calib Data'!$A:$A,0)+(ROW()-ROW($A$32)-1),COLUMN()-1)</f>
        <v>1936</v>
      </c>
      <c r="H54" s="4">
        <f>INDEX('Paste Calib Data'!$1:$1048576,MATCH($A$32,'Paste Calib Data'!$A:$A,0)+(ROW()-ROW($A$32)-1),COLUMN()-1)</f>
        <v>1606</v>
      </c>
      <c r="I54" s="4">
        <f>INDEX('Paste Calib Data'!$1:$1048576,MATCH($A$32,'Paste Calib Data'!$A:$A,0)+(ROW()-ROW($A$32)-1),COLUMN()-1)</f>
        <v>1397.2</v>
      </c>
      <c r="J54" s="4">
        <f>INDEX('Paste Calib Data'!$1:$1048576,MATCH($A$32,'Paste Calib Data'!$A:$A,0)+(ROW()-ROW($A$32)-1),COLUMN()-1)</f>
        <v>1242</v>
      </c>
      <c r="K54" s="4">
        <f>INDEX('Paste Calib Data'!$1:$1048576,MATCH($A$32,'Paste Calib Data'!$A:$A,0)+(ROW()-ROW($A$32)-1),COLUMN()-1)</f>
        <v>1128</v>
      </c>
      <c r="L54" s="4">
        <f>INDEX('Paste Calib Data'!$1:$1048576,MATCH($A$32,'Paste Calib Data'!$A:$A,0)+(ROW()-ROW($A$32)-1),COLUMN()-1)</f>
        <v>1000</v>
      </c>
      <c r="M54" s="4">
        <f>INDEX('Paste Calib Data'!$1:$1048576,MATCH($A$32,'Paste Calib Data'!$A:$A,0)+(ROW()-ROW($A$32)-1),COLUMN()-1)</f>
        <v>852</v>
      </c>
      <c r="N54" s="4">
        <f>INDEX('Paste Calib Data'!$1:$1048576,MATCH($A$32,'Paste Calib Data'!$A:$A,0)+(ROW()-ROW($A$32)-1),COLUMN()-1)</f>
        <v>803.2</v>
      </c>
      <c r="O54" s="4">
        <f>INDEX('Paste Calib Data'!$1:$1048576,MATCH($A$32,'Paste Calib Data'!$A:$A,0)+(ROW()-ROW($A$32)-1),COLUMN()-1)</f>
        <v>764</v>
      </c>
      <c r="P54" s="4">
        <f>INDEX('Paste Calib Data'!$1:$1048576,MATCH($A$32,'Paste Calib Data'!$A:$A,0)+(ROW()-ROW($A$32)-1),COLUMN()-1)</f>
        <v>694</v>
      </c>
      <c r="Q54" s="4">
        <f>INDEX('Paste Calib Data'!$1:$1048576,MATCH($A$32,'Paste Calib Data'!$A:$A,0)+(ROW()-ROW($A$32)-1),COLUMN()-1)</f>
        <v>615.20000000000005</v>
      </c>
      <c r="R54" s="4">
        <f>INDEX('Paste Calib Data'!$1:$1048576,MATCH($A$32,'Paste Calib Data'!$A:$A,0)+(ROW()-ROW($A$32)-1),COLUMN()-1)</f>
        <v>580</v>
      </c>
      <c r="S54" s="12">
        <f t="shared" si="6"/>
        <v>580</v>
      </c>
    </row>
    <row r="55" spans="1:19" x14ac:dyDescent="0.3">
      <c r="A55" s="3">
        <f>INDEX('Paste Calib Data'!$1:$1048576,MATCH($A$32,'Paste Calib Data'!$A:$A,0)+(ROW()-ROW($A$32)-1),COLUMN())</f>
        <v>60</v>
      </c>
      <c r="B55" s="12">
        <f t="shared" si="5"/>
        <v>3000</v>
      </c>
      <c r="C55" s="4">
        <f>INDEX('Paste Calib Data'!$1:$1048576,MATCH($A$32,'Paste Calib Data'!$A:$A,0)+(ROW()-ROW($A$32)-1),COLUMN()-1)</f>
        <v>3000</v>
      </c>
      <c r="D55" s="4">
        <f>INDEX('Paste Calib Data'!$1:$1048576,MATCH($A$32,'Paste Calib Data'!$A:$A,0)+(ROW()-ROW($A$32)-1),COLUMN()-1)</f>
        <v>3623.2</v>
      </c>
      <c r="E55" s="4">
        <f>INDEX('Paste Calib Data'!$1:$1048576,MATCH($A$32,'Paste Calib Data'!$A:$A,0)+(ROW()-ROW($A$32)-1),COLUMN()-1)</f>
        <v>3000</v>
      </c>
      <c r="F55" s="4">
        <f>INDEX('Paste Calib Data'!$1:$1048576,MATCH($A$32,'Paste Calib Data'!$A:$A,0)+(ROW()-ROW($A$32)-1),COLUMN()-1)</f>
        <v>2568</v>
      </c>
      <c r="G55" s="4">
        <f>INDEX('Paste Calib Data'!$1:$1048576,MATCH($A$32,'Paste Calib Data'!$A:$A,0)+(ROW()-ROW($A$32)-1),COLUMN()-1)</f>
        <v>2262</v>
      </c>
      <c r="H55" s="4">
        <f>INDEX('Paste Calib Data'!$1:$1048576,MATCH($A$32,'Paste Calib Data'!$A:$A,0)+(ROW()-ROW($A$32)-1),COLUMN()-1)</f>
        <v>1885.2</v>
      </c>
      <c r="I55" s="4">
        <f>INDEX('Paste Calib Data'!$1:$1048576,MATCH($A$32,'Paste Calib Data'!$A:$A,0)+(ROW()-ROW($A$32)-1),COLUMN()-1)</f>
        <v>1651.2</v>
      </c>
      <c r="J55" s="4">
        <f>INDEX('Paste Calib Data'!$1:$1048576,MATCH($A$32,'Paste Calib Data'!$A:$A,0)+(ROW()-ROW($A$32)-1),COLUMN()-1)</f>
        <v>1471.2</v>
      </c>
      <c r="K55" s="4">
        <f>INDEX('Paste Calib Data'!$1:$1048576,MATCH($A$32,'Paste Calib Data'!$A:$A,0)+(ROW()-ROW($A$32)-1),COLUMN()-1)</f>
        <v>1344</v>
      </c>
      <c r="L55" s="4">
        <f>INDEX('Paste Calib Data'!$1:$1048576,MATCH($A$32,'Paste Calib Data'!$A:$A,0)+(ROW()-ROW($A$32)-1),COLUMN()-1)</f>
        <v>1218</v>
      </c>
      <c r="M55" s="4">
        <f>INDEX('Paste Calib Data'!$1:$1048576,MATCH($A$32,'Paste Calib Data'!$A:$A,0)+(ROW()-ROW($A$32)-1),COLUMN()-1)</f>
        <v>1054</v>
      </c>
      <c r="N55" s="4">
        <f>INDEX('Paste Calib Data'!$1:$1048576,MATCH($A$32,'Paste Calib Data'!$A:$A,0)+(ROW()-ROW($A$32)-1),COLUMN()-1)</f>
        <v>982</v>
      </c>
      <c r="O55" s="4">
        <f>INDEX('Paste Calib Data'!$1:$1048576,MATCH($A$32,'Paste Calib Data'!$A:$A,0)+(ROW()-ROW($A$32)-1),COLUMN()-1)</f>
        <v>930</v>
      </c>
      <c r="P55" s="4">
        <f>INDEX('Paste Calib Data'!$1:$1048576,MATCH($A$32,'Paste Calib Data'!$A:$A,0)+(ROW()-ROW($A$32)-1),COLUMN()-1)</f>
        <v>836</v>
      </c>
      <c r="Q55" s="4">
        <f>INDEX('Paste Calib Data'!$1:$1048576,MATCH($A$32,'Paste Calib Data'!$A:$A,0)+(ROW()-ROW($A$32)-1),COLUMN()-1)</f>
        <v>766</v>
      </c>
      <c r="R55" s="4">
        <f>INDEX('Paste Calib Data'!$1:$1048576,MATCH($A$32,'Paste Calib Data'!$A:$A,0)+(ROW()-ROW($A$32)-1),COLUMN()-1)</f>
        <v>722</v>
      </c>
      <c r="S55" s="12">
        <f t="shared" si="6"/>
        <v>722</v>
      </c>
    </row>
    <row r="56" spans="1:19" x14ac:dyDescent="0.3">
      <c r="A56" s="3">
        <f>INDEX('Paste Calib Data'!$1:$1048576,MATCH($A$32,'Paste Calib Data'!$A:$A,0)+(ROW()-ROW($A$32)-1),COLUMN())</f>
        <v>80</v>
      </c>
      <c r="B56" s="12">
        <f t="shared" si="5"/>
        <v>4750</v>
      </c>
      <c r="C56" s="4">
        <f>INDEX('Paste Calib Data'!$1:$1048576,MATCH($A$32,'Paste Calib Data'!$A:$A,0)+(ROW()-ROW($A$32)-1),COLUMN()-1)</f>
        <v>4750</v>
      </c>
      <c r="D56" s="4">
        <f>INDEX('Paste Calib Data'!$1:$1048576,MATCH($A$32,'Paste Calib Data'!$A:$A,0)+(ROW()-ROW($A$32)-1),COLUMN()-1)</f>
        <v>4538</v>
      </c>
      <c r="E56" s="4">
        <f>INDEX('Paste Calib Data'!$1:$1048576,MATCH($A$32,'Paste Calib Data'!$A:$A,0)+(ROW()-ROW($A$32)-1),COLUMN()-1)</f>
        <v>3915.2</v>
      </c>
      <c r="F56" s="4">
        <f>INDEX('Paste Calib Data'!$1:$1048576,MATCH($A$32,'Paste Calib Data'!$A:$A,0)+(ROW()-ROW($A$32)-1),COLUMN()-1)</f>
        <v>3392</v>
      </c>
      <c r="G56" s="4">
        <f>INDEX('Paste Calib Data'!$1:$1048576,MATCH($A$32,'Paste Calib Data'!$A:$A,0)+(ROW()-ROW($A$32)-1),COLUMN()-1)</f>
        <v>2983.2</v>
      </c>
      <c r="H56" s="4">
        <f>INDEX('Paste Calib Data'!$1:$1048576,MATCH($A$32,'Paste Calib Data'!$A:$A,0)+(ROW()-ROW($A$32)-1),COLUMN()-1)</f>
        <v>2505.1999999999998</v>
      </c>
      <c r="I56" s="4">
        <f>INDEX('Paste Calib Data'!$1:$1048576,MATCH($A$32,'Paste Calib Data'!$A:$A,0)+(ROW()-ROW($A$32)-1),COLUMN()-1)</f>
        <v>2210</v>
      </c>
      <c r="J56" s="4">
        <f>INDEX('Paste Calib Data'!$1:$1048576,MATCH($A$32,'Paste Calib Data'!$A:$A,0)+(ROW()-ROW($A$32)-1),COLUMN()-1)</f>
        <v>1989.2</v>
      </c>
      <c r="K56" s="4">
        <f>INDEX('Paste Calib Data'!$1:$1048576,MATCH($A$32,'Paste Calib Data'!$A:$A,0)+(ROW()-ROW($A$32)-1),COLUMN()-1)</f>
        <v>1811.2</v>
      </c>
      <c r="L56" s="4">
        <f>INDEX('Paste Calib Data'!$1:$1048576,MATCH($A$32,'Paste Calib Data'!$A:$A,0)+(ROW()-ROW($A$32)-1),COLUMN()-1)</f>
        <v>1656</v>
      </c>
      <c r="M56" s="4">
        <f>INDEX('Paste Calib Data'!$1:$1048576,MATCH($A$32,'Paste Calib Data'!$A:$A,0)+(ROW()-ROW($A$32)-1),COLUMN()-1)</f>
        <v>1459.2</v>
      </c>
      <c r="N56" s="4">
        <f>INDEX('Paste Calib Data'!$1:$1048576,MATCH($A$32,'Paste Calib Data'!$A:$A,0)+(ROW()-ROW($A$32)-1),COLUMN()-1)</f>
        <v>1371.2</v>
      </c>
      <c r="O56" s="4">
        <f>INDEX('Paste Calib Data'!$1:$1048576,MATCH($A$32,'Paste Calib Data'!$A:$A,0)+(ROW()-ROW($A$32)-1),COLUMN()-1)</f>
        <v>1304</v>
      </c>
      <c r="P56" s="4">
        <f>INDEX('Paste Calib Data'!$1:$1048576,MATCH($A$32,'Paste Calib Data'!$A:$A,0)+(ROW()-ROW($A$32)-1),COLUMN()-1)</f>
        <v>1175.2</v>
      </c>
      <c r="Q56" s="4">
        <f>INDEX('Paste Calib Data'!$1:$1048576,MATCH($A$32,'Paste Calib Data'!$A:$A,0)+(ROW()-ROW($A$32)-1),COLUMN()-1)</f>
        <v>1088</v>
      </c>
      <c r="R56" s="4">
        <f>INDEX('Paste Calib Data'!$1:$1048576,MATCH($A$32,'Paste Calib Data'!$A:$A,0)+(ROW()-ROW($A$32)-1),COLUMN()-1)</f>
        <v>1026</v>
      </c>
      <c r="S56" s="12">
        <f t="shared" si="6"/>
        <v>1026</v>
      </c>
    </row>
    <row r="57" spans="1:19" x14ac:dyDescent="0.3">
      <c r="A57" s="3">
        <f>INDEX('Paste Calib Data'!$1:$1048576,MATCH($A$32,'Paste Calib Data'!$A:$A,0)+(ROW()-ROW($A$32)-1),COLUMN())</f>
        <v>100</v>
      </c>
      <c r="B57" s="12">
        <f t="shared" si="5"/>
        <v>5500</v>
      </c>
      <c r="C57" s="4">
        <f>INDEX('Paste Calib Data'!$1:$1048576,MATCH($A$32,'Paste Calib Data'!$A:$A,0)+(ROW()-ROW($A$32)-1),COLUMN()-1)</f>
        <v>5500</v>
      </c>
      <c r="D57" s="4">
        <f>INDEX('Paste Calib Data'!$1:$1048576,MATCH($A$32,'Paste Calib Data'!$A:$A,0)+(ROW()-ROW($A$32)-1),COLUMN()-1)</f>
        <v>5453.2</v>
      </c>
      <c r="E57" s="4">
        <f>INDEX('Paste Calib Data'!$1:$1048576,MATCH($A$32,'Paste Calib Data'!$A:$A,0)+(ROW()-ROW($A$32)-1),COLUMN()-1)</f>
        <v>4830</v>
      </c>
      <c r="F57" s="4">
        <f>INDEX('Paste Calib Data'!$1:$1048576,MATCH($A$32,'Paste Calib Data'!$A:$A,0)+(ROW()-ROW($A$32)-1),COLUMN()-1)</f>
        <v>4216</v>
      </c>
      <c r="G57" s="4">
        <f>INDEX('Paste Calib Data'!$1:$1048576,MATCH($A$32,'Paste Calib Data'!$A:$A,0)+(ROW()-ROW($A$32)-1),COLUMN()-1)</f>
        <v>3705.2</v>
      </c>
      <c r="H57" s="4">
        <f>INDEX('Paste Calib Data'!$1:$1048576,MATCH($A$32,'Paste Calib Data'!$A:$A,0)+(ROW()-ROW($A$32)-1),COLUMN()-1)</f>
        <v>3125.2</v>
      </c>
      <c r="I57" s="4">
        <f>INDEX('Paste Calib Data'!$1:$1048576,MATCH($A$32,'Paste Calib Data'!$A:$A,0)+(ROW()-ROW($A$32)-1),COLUMN()-1)</f>
        <v>2768</v>
      </c>
      <c r="J57" s="4">
        <f>INDEX('Paste Calib Data'!$1:$1048576,MATCH($A$32,'Paste Calib Data'!$A:$A,0)+(ROW()-ROW($A$32)-1),COLUMN()-1)</f>
        <v>2508</v>
      </c>
      <c r="K57" s="4">
        <f>INDEX('Paste Calib Data'!$1:$1048576,MATCH($A$32,'Paste Calib Data'!$A:$A,0)+(ROW()-ROW($A$32)-1),COLUMN()-1)</f>
        <v>2290</v>
      </c>
      <c r="L57" s="4">
        <f>INDEX('Paste Calib Data'!$1:$1048576,MATCH($A$32,'Paste Calib Data'!$A:$A,0)+(ROW()-ROW($A$32)-1),COLUMN()-1)</f>
        <v>2103.1999999999998</v>
      </c>
      <c r="M57" s="4">
        <f>INDEX('Paste Calib Data'!$1:$1048576,MATCH($A$32,'Paste Calib Data'!$A:$A,0)+(ROW()-ROW($A$32)-1),COLUMN()-1)</f>
        <v>1840</v>
      </c>
      <c r="N57" s="4">
        <f>INDEX('Paste Calib Data'!$1:$1048576,MATCH($A$32,'Paste Calib Data'!$A:$A,0)+(ROW()-ROW($A$32)-1),COLUMN()-1)</f>
        <v>1740</v>
      </c>
      <c r="O57" s="4">
        <f>INDEX('Paste Calib Data'!$1:$1048576,MATCH($A$32,'Paste Calib Data'!$A:$A,0)+(ROW()-ROW($A$32)-1),COLUMN()-1)</f>
        <v>1654</v>
      </c>
      <c r="P57" s="4">
        <f>INDEX('Paste Calib Data'!$1:$1048576,MATCH($A$32,'Paste Calib Data'!$A:$A,0)+(ROW()-ROW($A$32)-1),COLUMN()-1)</f>
        <v>1508</v>
      </c>
      <c r="Q57" s="4">
        <f>INDEX('Paste Calib Data'!$1:$1048576,MATCH($A$32,'Paste Calib Data'!$A:$A,0)+(ROW()-ROW($A$32)-1),COLUMN()-1)</f>
        <v>1396</v>
      </c>
      <c r="R57" s="4">
        <f>INDEX('Paste Calib Data'!$1:$1048576,MATCH($A$32,'Paste Calib Data'!$A:$A,0)+(ROW()-ROW($A$32)-1),COLUMN()-1)</f>
        <v>1316</v>
      </c>
      <c r="S57" s="12">
        <f t="shared" si="6"/>
        <v>1316</v>
      </c>
    </row>
    <row r="58" spans="1:19" x14ac:dyDescent="0.3">
      <c r="A58" s="3">
        <f>INDEX('Paste Calib Data'!$1:$1048576,MATCH($A$32,'Paste Calib Data'!$A:$A,0)+(ROW()-ROW($A$32)-1),COLUMN())</f>
        <v>120</v>
      </c>
      <c r="B58" s="12">
        <f t="shared" si="5"/>
        <v>6300</v>
      </c>
      <c r="C58" s="4">
        <f>INDEX('Paste Calib Data'!$1:$1048576,MATCH($A$32,'Paste Calib Data'!$A:$A,0)+(ROW()-ROW($A$32)-1),COLUMN()-1)</f>
        <v>6300</v>
      </c>
      <c r="D58" s="4">
        <f>INDEX('Paste Calib Data'!$1:$1048576,MATCH($A$32,'Paste Calib Data'!$A:$A,0)+(ROW()-ROW($A$32)-1),COLUMN()-1)</f>
        <v>6367.2</v>
      </c>
      <c r="E58" s="4">
        <f>INDEX('Paste Calib Data'!$1:$1048576,MATCH($A$32,'Paste Calib Data'!$A:$A,0)+(ROW()-ROW($A$32)-1),COLUMN()-1)</f>
        <v>5744</v>
      </c>
      <c r="F58" s="4">
        <f>INDEX('Paste Calib Data'!$1:$1048576,MATCH($A$32,'Paste Calib Data'!$A:$A,0)+(ROW()-ROW($A$32)-1),COLUMN()-1)</f>
        <v>5039.2</v>
      </c>
      <c r="G58" s="4">
        <f>INDEX('Paste Calib Data'!$1:$1048576,MATCH($A$32,'Paste Calib Data'!$A:$A,0)+(ROW()-ROW($A$32)-1),COLUMN()-1)</f>
        <v>4426</v>
      </c>
      <c r="H58" s="4">
        <f>INDEX('Paste Calib Data'!$1:$1048576,MATCH($A$32,'Paste Calib Data'!$A:$A,0)+(ROW()-ROW($A$32)-1),COLUMN()-1)</f>
        <v>3745.2</v>
      </c>
      <c r="I58" s="4">
        <f>INDEX('Paste Calib Data'!$1:$1048576,MATCH($A$32,'Paste Calib Data'!$A:$A,0)+(ROW()-ROW($A$32)-1),COLUMN()-1)</f>
        <v>3327.2</v>
      </c>
      <c r="J58" s="4">
        <f>INDEX('Paste Calib Data'!$1:$1048576,MATCH($A$32,'Paste Calib Data'!$A:$A,0)+(ROW()-ROW($A$32)-1),COLUMN()-1)</f>
        <v>3028</v>
      </c>
      <c r="K58" s="4">
        <f>INDEX('Paste Calib Data'!$1:$1048576,MATCH($A$32,'Paste Calib Data'!$A:$A,0)+(ROW()-ROW($A$32)-1),COLUMN()-1)</f>
        <v>2759.2</v>
      </c>
      <c r="L58" s="4">
        <f>INDEX('Paste Calib Data'!$1:$1048576,MATCH($A$32,'Paste Calib Data'!$A:$A,0)+(ROW()-ROW($A$32)-1),COLUMN()-1)</f>
        <v>2545.1999999999998</v>
      </c>
      <c r="M58" s="4">
        <f>INDEX('Paste Calib Data'!$1:$1048576,MATCH($A$32,'Paste Calib Data'!$A:$A,0)+(ROW()-ROW($A$32)-1),COLUMN()-1)</f>
        <v>2238</v>
      </c>
      <c r="N58" s="4">
        <f>INDEX('Paste Calib Data'!$1:$1048576,MATCH($A$32,'Paste Calib Data'!$A:$A,0)+(ROW()-ROW($A$32)-1),COLUMN()-1)</f>
        <v>2102</v>
      </c>
      <c r="O58" s="4">
        <f>INDEX('Paste Calib Data'!$1:$1048576,MATCH($A$32,'Paste Calib Data'!$A:$A,0)+(ROW()-ROW($A$32)-1),COLUMN()-1)</f>
        <v>2001.2</v>
      </c>
      <c r="P58" s="4">
        <f>INDEX('Paste Calib Data'!$1:$1048576,MATCH($A$32,'Paste Calib Data'!$A:$A,0)+(ROW()-ROW($A$32)-1),COLUMN()-1)</f>
        <v>1831.2</v>
      </c>
      <c r="Q58" s="4">
        <f>INDEX('Paste Calib Data'!$1:$1048576,MATCH($A$32,'Paste Calib Data'!$A:$A,0)+(ROW()-ROW($A$32)-1),COLUMN()-1)</f>
        <v>1701.2</v>
      </c>
      <c r="R58" s="4">
        <f>INDEX('Paste Calib Data'!$1:$1048576,MATCH($A$32,'Paste Calib Data'!$A:$A,0)+(ROW()-ROW($A$32)-1),COLUMN()-1)</f>
        <v>1604</v>
      </c>
      <c r="S58" s="12">
        <f t="shared" si="6"/>
        <v>1604</v>
      </c>
    </row>
    <row r="59" spans="1:19" x14ac:dyDescent="0.3">
      <c r="A59" s="3">
        <f>INDEX('Paste Calib Data'!$1:$1048576,MATCH($A$32,'Paste Calib Data'!$A:$A,0)+(ROW()-ROW($A$32)-1),COLUMN())</f>
        <v>140</v>
      </c>
      <c r="B59" s="12">
        <f t="shared" si="5"/>
        <v>7400</v>
      </c>
      <c r="C59" s="4">
        <f>INDEX('Paste Calib Data'!$1:$1048576,MATCH($A$32,'Paste Calib Data'!$A:$A,0)+(ROW()-ROW($A$32)-1),COLUMN()-1)</f>
        <v>7400</v>
      </c>
      <c r="D59" s="4">
        <f>INDEX('Paste Calib Data'!$1:$1048576,MATCH($A$32,'Paste Calib Data'!$A:$A,0)+(ROW()-ROW($A$32)-1),COLUMN()-1)</f>
        <v>7282</v>
      </c>
      <c r="E59" s="4">
        <f>INDEX('Paste Calib Data'!$1:$1048576,MATCH($A$32,'Paste Calib Data'!$A:$A,0)+(ROW()-ROW($A$32)-1),COLUMN()-1)</f>
        <v>6659.2</v>
      </c>
      <c r="F59" s="4">
        <f>INDEX('Paste Calib Data'!$1:$1048576,MATCH($A$32,'Paste Calib Data'!$A:$A,0)+(ROW()-ROW($A$32)-1),COLUMN()-1)</f>
        <v>5863.2</v>
      </c>
      <c r="G59" s="4">
        <f>INDEX('Paste Calib Data'!$1:$1048576,MATCH($A$32,'Paste Calib Data'!$A:$A,0)+(ROW()-ROW($A$32)-1),COLUMN()-1)</f>
        <v>5148</v>
      </c>
      <c r="H59" s="4">
        <f>INDEX('Paste Calib Data'!$1:$1048576,MATCH($A$32,'Paste Calib Data'!$A:$A,0)+(ROW()-ROW($A$32)-1),COLUMN()-1)</f>
        <v>4365.2</v>
      </c>
      <c r="I59" s="4">
        <f>INDEX('Paste Calib Data'!$1:$1048576,MATCH($A$32,'Paste Calib Data'!$A:$A,0)+(ROW()-ROW($A$32)-1),COLUMN()-1)</f>
        <v>3885.2</v>
      </c>
      <c r="J59" s="4">
        <f>INDEX('Paste Calib Data'!$1:$1048576,MATCH($A$32,'Paste Calib Data'!$A:$A,0)+(ROW()-ROW($A$32)-1),COLUMN()-1)</f>
        <v>3547.2</v>
      </c>
      <c r="K59" s="4">
        <f>INDEX('Paste Calib Data'!$1:$1048576,MATCH($A$32,'Paste Calib Data'!$A:$A,0)+(ROW()-ROW($A$32)-1),COLUMN()-1)</f>
        <v>3228</v>
      </c>
      <c r="L59" s="4">
        <f>INDEX('Paste Calib Data'!$1:$1048576,MATCH($A$32,'Paste Calib Data'!$A:$A,0)+(ROW()-ROW($A$32)-1),COLUMN()-1)</f>
        <v>2987.2</v>
      </c>
      <c r="M59" s="4">
        <f>INDEX('Paste Calib Data'!$1:$1048576,MATCH($A$32,'Paste Calib Data'!$A:$A,0)+(ROW()-ROW($A$32)-1),COLUMN()-1)</f>
        <v>2626</v>
      </c>
      <c r="N59" s="4">
        <f>INDEX('Paste Calib Data'!$1:$1048576,MATCH($A$32,'Paste Calib Data'!$A:$A,0)+(ROW()-ROW($A$32)-1),COLUMN()-1)</f>
        <v>2468</v>
      </c>
      <c r="O59" s="4">
        <f>INDEX('Paste Calib Data'!$1:$1048576,MATCH($A$32,'Paste Calib Data'!$A:$A,0)+(ROW()-ROW($A$32)-1),COLUMN()-1)</f>
        <v>2350</v>
      </c>
      <c r="P59" s="4">
        <f>INDEX('Paste Calib Data'!$1:$1048576,MATCH($A$32,'Paste Calib Data'!$A:$A,0)+(ROW()-ROW($A$32)-1),COLUMN()-1)</f>
        <v>2156</v>
      </c>
      <c r="Q59" s="4">
        <f>INDEX('Paste Calib Data'!$1:$1048576,MATCH($A$32,'Paste Calib Data'!$A:$A,0)+(ROW()-ROW($A$32)-1),COLUMN()-1)</f>
        <v>2005.2</v>
      </c>
      <c r="R59" s="4">
        <f>INDEX('Paste Calib Data'!$1:$1048576,MATCH($A$32,'Paste Calib Data'!$A:$A,0)+(ROW()-ROW($A$32)-1),COLUMN()-1)</f>
        <v>1890</v>
      </c>
      <c r="S59" s="12">
        <f t="shared" si="6"/>
        <v>1890</v>
      </c>
    </row>
    <row r="60" spans="1:19" x14ac:dyDescent="0.3">
      <c r="A60" s="9">
        <f>A59+1</f>
        <v>141</v>
      </c>
      <c r="B60" s="12">
        <f>B59</f>
        <v>7400</v>
      </c>
      <c r="C60" s="12">
        <f>C59</f>
        <v>7400</v>
      </c>
      <c r="D60" s="12">
        <f t="shared" ref="D60:S60" si="7">D59</f>
        <v>7282</v>
      </c>
      <c r="E60" s="12">
        <f t="shared" si="7"/>
        <v>6659.2</v>
      </c>
      <c r="F60" s="12">
        <f t="shared" si="7"/>
        <v>5863.2</v>
      </c>
      <c r="G60" s="12">
        <f t="shared" si="7"/>
        <v>5148</v>
      </c>
      <c r="H60" s="12">
        <f t="shared" si="7"/>
        <v>4365.2</v>
      </c>
      <c r="I60" s="12">
        <f t="shared" si="7"/>
        <v>3885.2</v>
      </c>
      <c r="J60" s="12">
        <f t="shared" si="7"/>
        <v>3547.2</v>
      </c>
      <c r="K60" s="12">
        <f t="shared" si="7"/>
        <v>3228</v>
      </c>
      <c r="L60" s="12">
        <f t="shared" si="7"/>
        <v>2987.2</v>
      </c>
      <c r="M60" s="12">
        <f t="shared" si="7"/>
        <v>2626</v>
      </c>
      <c r="N60" s="12">
        <f t="shared" si="7"/>
        <v>2468</v>
      </c>
      <c r="O60" s="12">
        <f t="shared" si="7"/>
        <v>2350</v>
      </c>
      <c r="P60" s="12">
        <f t="shared" si="7"/>
        <v>2156</v>
      </c>
      <c r="Q60" s="12">
        <f t="shared" si="7"/>
        <v>2005.2</v>
      </c>
      <c r="R60" s="12">
        <f t="shared" si="7"/>
        <v>1890</v>
      </c>
      <c r="S60" s="12">
        <f t="shared" si="7"/>
        <v>1890</v>
      </c>
    </row>
    <row r="62" spans="1:19" x14ac:dyDescent="0.3">
      <c r="A62" s="13" t="str">
        <f>IF(ISNUMBER($A$2),CONCATENATE("A9",$A$2,"04"),"E0002")</f>
        <v>E0002</v>
      </c>
      <c r="B62" s="35" t="str">
        <f>INDEX('Paste Calib Data'!$1:$1048576,MATCH($A$62,'Paste Calib Data'!$A:$A,0)+(ROW()-ROW($A$62)),COLUMN())</f>
        <v>Pilot Quantity, Base Table</v>
      </c>
      <c r="C62" s="35"/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</row>
    <row r="63" spans="1:19" x14ac:dyDescent="0.3">
      <c r="A63" s="3"/>
      <c r="B63" s="3" t="str">
        <f>INDEX('Paste Calib Data'!$1:$1048576,MATCH($A$62,'Paste Calib Data'!$A:$A,0)+(ROW()-ROW($A$62)),COLUMN())</f>
        <v>mm3</v>
      </c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</row>
    <row r="64" spans="1:19" x14ac:dyDescent="0.3">
      <c r="A64" s="3" t="str">
        <f>INDEX('Paste Calib Data'!$1:$1048576,MATCH($A$62,'Paste Calib Data'!$A:$A,0)+(ROW()-ROW($A$62)),COLUMN())</f>
        <v>RPM</v>
      </c>
      <c r="B64" s="9">
        <f>C64-1</f>
        <v>-1</v>
      </c>
      <c r="C64" s="3">
        <f>INDEX('Paste Calib Data'!$1:$1048576,MATCH($A$62,'Paste Calib Data'!$A:$A,0)+(ROW()-ROW($A$62)),COLUMN()-1)</f>
        <v>0</v>
      </c>
      <c r="D64" s="3">
        <f>INDEX('Paste Calib Data'!$1:$1048576,MATCH($A$62,'Paste Calib Data'!$A:$A,0)+(ROW()-ROW($A$62)),COLUMN()-1)</f>
        <v>10</v>
      </c>
      <c r="E64" s="3">
        <f>INDEX('Paste Calib Data'!$1:$1048576,MATCH($A$62,'Paste Calib Data'!$A:$A,0)+(ROW()-ROW($A$62)),COLUMN()-1)</f>
        <v>20</v>
      </c>
      <c r="F64" s="3">
        <f>INDEX('Paste Calib Data'!$1:$1048576,MATCH($A$62,'Paste Calib Data'!$A:$A,0)+(ROW()-ROW($A$62)),COLUMN()-1)</f>
        <v>30</v>
      </c>
      <c r="G64" s="3">
        <f>INDEX('Paste Calib Data'!$1:$1048576,MATCH($A$62,'Paste Calib Data'!$A:$A,0)+(ROW()-ROW($A$62)),COLUMN()-1)</f>
        <v>45</v>
      </c>
      <c r="H64" s="3">
        <f>INDEX('Paste Calib Data'!$1:$1048576,MATCH($A$62,'Paste Calib Data'!$A:$A,0)+(ROW()-ROW($A$62)),COLUMN()-1)</f>
        <v>55</v>
      </c>
      <c r="I64" s="3">
        <f>INDEX('Paste Calib Data'!$1:$1048576,MATCH($A$62,'Paste Calib Data'!$A:$A,0)+(ROW()-ROW($A$62)),COLUMN()-1)</f>
        <v>65</v>
      </c>
      <c r="J64" s="3">
        <f>INDEX('Paste Calib Data'!$1:$1048576,MATCH($A$62,'Paste Calib Data'!$A:$A,0)+(ROW()-ROW($A$62)),COLUMN()-1)</f>
        <v>75</v>
      </c>
      <c r="K64" s="3">
        <f>INDEX('Paste Calib Data'!$1:$1048576,MATCH($A$62,'Paste Calib Data'!$A:$A,0)+(ROW()-ROW($A$62)),COLUMN()-1)</f>
        <v>85</v>
      </c>
      <c r="L64" s="3">
        <f>INDEX('Paste Calib Data'!$1:$1048576,MATCH($A$62,'Paste Calib Data'!$A:$A,0)+(ROW()-ROW($A$62)),COLUMN()-1)</f>
        <v>95</v>
      </c>
      <c r="M64" s="3">
        <f>INDEX('Paste Calib Data'!$1:$1048576,MATCH($A$62,'Paste Calib Data'!$A:$A,0)+(ROW()-ROW($A$62)),COLUMN()-1)</f>
        <v>110</v>
      </c>
      <c r="N64" s="3">
        <f>INDEX('Paste Calib Data'!$1:$1048576,MATCH($A$62,'Paste Calib Data'!$A:$A,0)+(ROW()-ROW($A$62)),COLUMN()-1)</f>
        <v>120</v>
      </c>
      <c r="O64" s="3">
        <f>INDEX('Paste Calib Data'!$1:$1048576,MATCH($A$62,'Paste Calib Data'!$A:$A,0)+(ROW()-ROW($A$62)),COLUMN()-1)</f>
        <v>125</v>
      </c>
      <c r="P64" s="3">
        <f>INDEX('Paste Calib Data'!$1:$1048576,MATCH($A$62,'Paste Calib Data'!$A:$A,0)+(ROW()-ROW($A$62)),COLUMN()-1)</f>
        <v>130</v>
      </c>
      <c r="Q64" s="3">
        <f>INDEX('Paste Calib Data'!$1:$1048576,MATCH($A$62,'Paste Calib Data'!$A:$A,0)+(ROW()-ROW($A$62)),COLUMN()-1)</f>
        <v>135</v>
      </c>
      <c r="R64" s="3">
        <f>INDEX('Paste Calib Data'!$1:$1048576,MATCH($A$62,'Paste Calib Data'!$A:$A,0)+(ROW()-ROW($A$62)),COLUMN()-1)</f>
        <v>140</v>
      </c>
      <c r="S64" s="9">
        <f>R64+1</f>
        <v>141</v>
      </c>
    </row>
    <row r="65" spans="1:19" x14ac:dyDescent="0.3">
      <c r="A65" s="9">
        <f>A66-1</f>
        <v>619</v>
      </c>
      <c r="B65" s="8">
        <f>B66</f>
        <v>1.9701090000000001</v>
      </c>
      <c r="C65" s="8">
        <f t="shared" ref="C65:S65" si="8">C66</f>
        <v>1.9701090000000001</v>
      </c>
      <c r="D65" s="8">
        <f t="shared" si="8"/>
        <v>1.9701090000000001</v>
      </c>
      <c r="E65" s="8">
        <f t="shared" si="8"/>
        <v>1.9701090000000001</v>
      </c>
      <c r="F65" s="8">
        <f t="shared" si="8"/>
        <v>2.9891299999999998</v>
      </c>
      <c r="G65" s="8">
        <f t="shared" si="8"/>
        <v>2.9891299999999998</v>
      </c>
      <c r="H65" s="8">
        <f t="shared" si="8"/>
        <v>5.0271739999999996</v>
      </c>
      <c r="I65" s="8">
        <f t="shared" si="8"/>
        <v>5.0271739999999996</v>
      </c>
      <c r="J65" s="8">
        <f t="shared" si="8"/>
        <v>5.9782609999999998</v>
      </c>
      <c r="K65" s="8">
        <f t="shared" si="8"/>
        <v>8.0163049999999991</v>
      </c>
      <c r="L65" s="8">
        <f t="shared" si="8"/>
        <v>8.0163049999999991</v>
      </c>
      <c r="M65" s="8">
        <f t="shared" si="8"/>
        <v>8.0163049999999991</v>
      </c>
      <c r="N65" s="8">
        <f t="shared" si="8"/>
        <v>4.2798910000000001</v>
      </c>
      <c r="O65" s="8">
        <f t="shared" si="8"/>
        <v>4.2798910000000001</v>
      </c>
      <c r="P65" s="8">
        <f t="shared" si="8"/>
        <v>4.2798910000000001</v>
      </c>
      <c r="Q65" s="8">
        <f t="shared" si="8"/>
        <v>4.2798910000000001</v>
      </c>
      <c r="R65" s="8">
        <f t="shared" si="8"/>
        <v>4.2798910000000001</v>
      </c>
      <c r="S65" s="8">
        <f t="shared" si="8"/>
        <v>4.2798910000000001</v>
      </c>
    </row>
    <row r="66" spans="1:19" x14ac:dyDescent="0.3">
      <c r="A66" s="3">
        <f>INDEX('Paste Calib Data'!$1:$1048576,MATCH($A$62,'Paste Calib Data'!$A:$A,0)+(ROW()-ROW($A$62)-1),COLUMN())</f>
        <v>620</v>
      </c>
      <c r="B66" s="8">
        <f t="shared" ref="B66:B83" si="9">C66</f>
        <v>1.9701090000000001</v>
      </c>
      <c r="C66" s="1">
        <f>INDEX('Paste Calib Data'!$1:$1048576,MATCH($A$62,'Paste Calib Data'!$A:$A,0)+(ROW()-ROW($A$62)-1),COLUMN()-1)</f>
        <v>1.9701090000000001</v>
      </c>
      <c r="D66" s="1">
        <f>INDEX('Paste Calib Data'!$1:$1048576,MATCH($A$62,'Paste Calib Data'!$A:$A,0)+(ROW()-ROW($A$62)-1),COLUMN()-1)</f>
        <v>1.9701090000000001</v>
      </c>
      <c r="E66" s="1">
        <f>INDEX('Paste Calib Data'!$1:$1048576,MATCH($A$62,'Paste Calib Data'!$A:$A,0)+(ROW()-ROW($A$62)-1),COLUMN()-1)</f>
        <v>1.9701090000000001</v>
      </c>
      <c r="F66" s="1">
        <f>INDEX('Paste Calib Data'!$1:$1048576,MATCH($A$62,'Paste Calib Data'!$A:$A,0)+(ROW()-ROW($A$62)-1),COLUMN()-1)</f>
        <v>2.9891299999999998</v>
      </c>
      <c r="G66" s="1">
        <f>INDEX('Paste Calib Data'!$1:$1048576,MATCH($A$62,'Paste Calib Data'!$A:$A,0)+(ROW()-ROW($A$62)-1),COLUMN()-1)</f>
        <v>2.9891299999999998</v>
      </c>
      <c r="H66" s="1">
        <f>INDEX('Paste Calib Data'!$1:$1048576,MATCH($A$62,'Paste Calib Data'!$A:$A,0)+(ROW()-ROW($A$62)-1),COLUMN()-1)</f>
        <v>5.0271739999999996</v>
      </c>
      <c r="I66" s="1">
        <f>INDEX('Paste Calib Data'!$1:$1048576,MATCH($A$62,'Paste Calib Data'!$A:$A,0)+(ROW()-ROW($A$62)-1),COLUMN()-1)</f>
        <v>5.0271739999999996</v>
      </c>
      <c r="J66" s="1">
        <f>INDEX('Paste Calib Data'!$1:$1048576,MATCH($A$62,'Paste Calib Data'!$A:$A,0)+(ROW()-ROW($A$62)-1),COLUMN()-1)</f>
        <v>5.9782609999999998</v>
      </c>
      <c r="K66" s="1">
        <f>INDEX('Paste Calib Data'!$1:$1048576,MATCH($A$62,'Paste Calib Data'!$A:$A,0)+(ROW()-ROW($A$62)-1),COLUMN()-1)</f>
        <v>8.0163049999999991</v>
      </c>
      <c r="L66" s="1">
        <f>INDEX('Paste Calib Data'!$1:$1048576,MATCH($A$62,'Paste Calib Data'!$A:$A,0)+(ROW()-ROW($A$62)-1),COLUMN()-1)</f>
        <v>8.0163049999999991</v>
      </c>
      <c r="M66" s="1">
        <f>INDEX('Paste Calib Data'!$1:$1048576,MATCH($A$62,'Paste Calib Data'!$A:$A,0)+(ROW()-ROW($A$62)-1),COLUMN()-1)</f>
        <v>8.0163049999999991</v>
      </c>
      <c r="N66" s="1">
        <f>INDEX('Paste Calib Data'!$1:$1048576,MATCH($A$62,'Paste Calib Data'!$A:$A,0)+(ROW()-ROW($A$62)-1),COLUMN()-1)</f>
        <v>4.2798910000000001</v>
      </c>
      <c r="O66" s="1">
        <f>INDEX('Paste Calib Data'!$1:$1048576,MATCH($A$62,'Paste Calib Data'!$A:$A,0)+(ROW()-ROW($A$62)-1),COLUMN()-1)</f>
        <v>4.2798910000000001</v>
      </c>
      <c r="P66" s="1">
        <f>INDEX('Paste Calib Data'!$1:$1048576,MATCH($A$62,'Paste Calib Data'!$A:$A,0)+(ROW()-ROW($A$62)-1),COLUMN()-1)</f>
        <v>4.2798910000000001</v>
      </c>
      <c r="Q66" s="1">
        <f>INDEX('Paste Calib Data'!$1:$1048576,MATCH($A$62,'Paste Calib Data'!$A:$A,0)+(ROW()-ROW($A$62)-1),COLUMN()-1)</f>
        <v>4.2798910000000001</v>
      </c>
      <c r="R66" s="1">
        <f>INDEX('Paste Calib Data'!$1:$1048576,MATCH($A$62,'Paste Calib Data'!$A:$A,0)+(ROW()-ROW($A$62)-1),COLUMN()-1)</f>
        <v>4.2798910000000001</v>
      </c>
      <c r="S66" s="8">
        <f>R66</f>
        <v>4.2798910000000001</v>
      </c>
    </row>
    <row r="67" spans="1:19" x14ac:dyDescent="0.3">
      <c r="A67" s="3">
        <f>INDEX('Paste Calib Data'!$1:$1048576,MATCH($A$62,'Paste Calib Data'!$A:$A,0)+(ROW()-ROW($A$62)-1),COLUMN())</f>
        <v>650</v>
      </c>
      <c r="B67" s="8">
        <f t="shared" si="9"/>
        <v>1.9701090000000001</v>
      </c>
      <c r="C67" s="1">
        <f>INDEX('Paste Calib Data'!$1:$1048576,MATCH($A$62,'Paste Calib Data'!$A:$A,0)+(ROW()-ROW($A$62)-1),COLUMN()-1)</f>
        <v>1.9701090000000001</v>
      </c>
      <c r="D67" s="1">
        <f>INDEX('Paste Calib Data'!$1:$1048576,MATCH($A$62,'Paste Calib Data'!$A:$A,0)+(ROW()-ROW($A$62)-1),COLUMN()-1)</f>
        <v>1.9701090000000001</v>
      </c>
      <c r="E67" s="1">
        <f>INDEX('Paste Calib Data'!$1:$1048576,MATCH($A$62,'Paste Calib Data'!$A:$A,0)+(ROW()-ROW($A$62)-1),COLUMN()-1)</f>
        <v>1.9701090000000001</v>
      </c>
      <c r="F67" s="1">
        <f>INDEX('Paste Calib Data'!$1:$1048576,MATCH($A$62,'Paste Calib Data'!$A:$A,0)+(ROW()-ROW($A$62)-1),COLUMN()-1)</f>
        <v>2.9891299999999998</v>
      </c>
      <c r="G67" s="1">
        <f>INDEX('Paste Calib Data'!$1:$1048576,MATCH($A$62,'Paste Calib Data'!$A:$A,0)+(ROW()-ROW($A$62)-1),COLUMN()-1)</f>
        <v>4.0081519999999999</v>
      </c>
      <c r="H67" s="1">
        <f>INDEX('Paste Calib Data'!$1:$1048576,MATCH($A$62,'Paste Calib Data'!$A:$A,0)+(ROW()-ROW($A$62)-1),COLUMN()-1)</f>
        <v>5.0271739999999996</v>
      </c>
      <c r="I67" s="1">
        <f>INDEX('Paste Calib Data'!$1:$1048576,MATCH($A$62,'Paste Calib Data'!$A:$A,0)+(ROW()-ROW($A$62)-1),COLUMN()-1)</f>
        <v>5.0271739999999996</v>
      </c>
      <c r="J67" s="1">
        <f>INDEX('Paste Calib Data'!$1:$1048576,MATCH($A$62,'Paste Calib Data'!$A:$A,0)+(ROW()-ROW($A$62)-1),COLUMN()-1)</f>
        <v>5.0271739999999996</v>
      </c>
      <c r="K67" s="1">
        <f>INDEX('Paste Calib Data'!$1:$1048576,MATCH($A$62,'Paste Calib Data'!$A:$A,0)+(ROW()-ROW($A$62)-1),COLUMN()-1)</f>
        <v>4.211957</v>
      </c>
      <c r="L67" s="1">
        <f>INDEX('Paste Calib Data'!$1:$1048576,MATCH($A$62,'Paste Calib Data'!$A:$A,0)+(ROW()-ROW($A$62)-1),COLUMN()-1)</f>
        <v>4.4157609999999998</v>
      </c>
      <c r="M67" s="1">
        <f>INDEX('Paste Calib Data'!$1:$1048576,MATCH($A$62,'Paste Calib Data'!$A:$A,0)+(ROW()-ROW($A$62)-1),COLUMN()-1)</f>
        <v>4.4157609999999998</v>
      </c>
      <c r="N67" s="1">
        <f>INDEX('Paste Calib Data'!$1:$1048576,MATCH($A$62,'Paste Calib Data'!$A:$A,0)+(ROW()-ROW($A$62)-1),COLUMN()-1)</f>
        <v>4.4157609999999998</v>
      </c>
      <c r="O67" s="1">
        <f>INDEX('Paste Calib Data'!$1:$1048576,MATCH($A$62,'Paste Calib Data'!$A:$A,0)+(ROW()-ROW($A$62)-1),COLUMN()-1)</f>
        <v>4.2798910000000001</v>
      </c>
      <c r="P67" s="1">
        <f>INDEX('Paste Calib Data'!$1:$1048576,MATCH($A$62,'Paste Calib Data'!$A:$A,0)+(ROW()-ROW($A$62)-1),COLUMN()-1)</f>
        <v>4.2798910000000001</v>
      </c>
      <c r="Q67" s="1">
        <f>INDEX('Paste Calib Data'!$1:$1048576,MATCH($A$62,'Paste Calib Data'!$A:$A,0)+(ROW()-ROW($A$62)-1),COLUMN()-1)</f>
        <v>4.2798910000000001</v>
      </c>
      <c r="R67" s="1">
        <f>INDEX('Paste Calib Data'!$1:$1048576,MATCH($A$62,'Paste Calib Data'!$A:$A,0)+(ROW()-ROW($A$62)-1),COLUMN()-1)</f>
        <v>4.2798910000000001</v>
      </c>
      <c r="S67" s="8">
        <f t="shared" ref="S67:S84" si="10">R67</f>
        <v>4.2798910000000001</v>
      </c>
    </row>
    <row r="68" spans="1:19" x14ac:dyDescent="0.3">
      <c r="A68" s="3">
        <f>INDEX('Paste Calib Data'!$1:$1048576,MATCH($A$62,'Paste Calib Data'!$A:$A,0)+(ROW()-ROW($A$62)-1),COLUMN())</f>
        <v>800</v>
      </c>
      <c r="B68" s="8">
        <f t="shared" si="9"/>
        <v>1.9701090000000001</v>
      </c>
      <c r="C68" s="1">
        <f>INDEX('Paste Calib Data'!$1:$1048576,MATCH($A$62,'Paste Calib Data'!$A:$A,0)+(ROW()-ROW($A$62)-1),COLUMN()-1)</f>
        <v>1.9701090000000001</v>
      </c>
      <c r="D68" s="1">
        <f>INDEX('Paste Calib Data'!$1:$1048576,MATCH($A$62,'Paste Calib Data'!$A:$A,0)+(ROW()-ROW($A$62)-1),COLUMN()-1)</f>
        <v>1.9701090000000001</v>
      </c>
      <c r="E68" s="1">
        <f>INDEX('Paste Calib Data'!$1:$1048576,MATCH($A$62,'Paste Calib Data'!$A:$A,0)+(ROW()-ROW($A$62)-1),COLUMN()-1)</f>
        <v>2.5135869999999998</v>
      </c>
      <c r="F68" s="1">
        <f>INDEX('Paste Calib Data'!$1:$1048576,MATCH($A$62,'Paste Calib Data'!$A:$A,0)+(ROW()-ROW($A$62)-1),COLUMN()-1)</f>
        <v>3.6684779999999999</v>
      </c>
      <c r="G68" s="1">
        <f>INDEX('Paste Calib Data'!$1:$1048576,MATCH($A$62,'Paste Calib Data'!$A:$A,0)+(ROW()-ROW($A$62)-1),COLUMN()-1)</f>
        <v>3.6684779999999999</v>
      </c>
      <c r="H68" s="1">
        <f>INDEX('Paste Calib Data'!$1:$1048576,MATCH($A$62,'Paste Calib Data'!$A:$A,0)+(ROW()-ROW($A$62)-1),COLUMN()-1)</f>
        <v>5.0271739999999996</v>
      </c>
      <c r="I68" s="1">
        <f>INDEX('Paste Calib Data'!$1:$1048576,MATCH($A$62,'Paste Calib Data'!$A:$A,0)+(ROW()-ROW($A$62)-1),COLUMN()-1)</f>
        <v>5.0271739999999996</v>
      </c>
      <c r="J68" s="1">
        <f>INDEX('Paste Calib Data'!$1:$1048576,MATCH($A$62,'Paste Calib Data'!$A:$A,0)+(ROW()-ROW($A$62)-1),COLUMN()-1)</f>
        <v>5.0271739999999996</v>
      </c>
      <c r="K68" s="1">
        <f>INDEX('Paste Calib Data'!$1:$1048576,MATCH($A$62,'Paste Calib Data'!$A:$A,0)+(ROW()-ROW($A$62)-1),COLUMN()-1)</f>
        <v>4.0081519999999999</v>
      </c>
      <c r="L68" s="1">
        <f>INDEX('Paste Calib Data'!$1:$1048576,MATCH($A$62,'Paste Calib Data'!$A:$A,0)+(ROW()-ROW($A$62)-1),COLUMN()-1)</f>
        <v>4.8233699999999997</v>
      </c>
      <c r="M68" s="1">
        <f>INDEX('Paste Calib Data'!$1:$1048576,MATCH($A$62,'Paste Calib Data'!$A:$A,0)+(ROW()-ROW($A$62)-1),COLUMN()-1)</f>
        <v>5.2309780000000003</v>
      </c>
      <c r="N68" s="1">
        <f>INDEX('Paste Calib Data'!$1:$1048576,MATCH($A$62,'Paste Calib Data'!$A:$A,0)+(ROW()-ROW($A$62)-1),COLUMN()-1)</f>
        <v>5.2309780000000003</v>
      </c>
      <c r="O68" s="1">
        <f>INDEX('Paste Calib Data'!$1:$1048576,MATCH($A$62,'Paste Calib Data'!$A:$A,0)+(ROW()-ROW($A$62)-1),COLUMN()-1)</f>
        <v>3.6684779999999999</v>
      </c>
      <c r="P68" s="1">
        <f>INDEX('Paste Calib Data'!$1:$1048576,MATCH($A$62,'Paste Calib Data'!$A:$A,0)+(ROW()-ROW($A$62)-1),COLUMN()-1)</f>
        <v>3.6684779999999999</v>
      </c>
      <c r="Q68" s="1">
        <f>INDEX('Paste Calib Data'!$1:$1048576,MATCH($A$62,'Paste Calib Data'!$A:$A,0)+(ROW()-ROW($A$62)-1),COLUMN()-1)</f>
        <v>3.6684779999999999</v>
      </c>
      <c r="R68" s="1">
        <f>INDEX('Paste Calib Data'!$1:$1048576,MATCH($A$62,'Paste Calib Data'!$A:$A,0)+(ROW()-ROW($A$62)-1),COLUMN()-1)</f>
        <v>3.6684779999999999</v>
      </c>
      <c r="S68" s="8">
        <f t="shared" si="10"/>
        <v>3.6684779999999999</v>
      </c>
    </row>
    <row r="69" spans="1:19" x14ac:dyDescent="0.3">
      <c r="A69" s="3">
        <f>INDEX('Paste Calib Data'!$1:$1048576,MATCH($A$62,'Paste Calib Data'!$A:$A,0)+(ROW()-ROW($A$62)-1),COLUMN())</f>
        <v>1000</v>
      </c>
      <c r="B69" s="8">
        <f t="shared" si="9"/>
        <v>1.9701090000000001</v>
      </c>
      <c r="C69" s="1">
        <f>INDEX('Paste Calib Data'!$1:$1048576,MATCH($A$62,'Paste Calib Data'!$A:$A,0)+(ROW()-ROW($A$62)-1),COLUMN()-1)</f>
        <v>1.9701090000000001</v>
      </c>
      <c r="D69" s="1">
        <f>INDEX('Paste Calib Data'!$1:$1048576,MATCH($A$62,'Paste Calib Data'!$A:$A,0)+(ROW()-ROW($A$62)-1),COLUMN()-1)</f>
        <v>3.6005440000000002</v>
      </c>
      <c r="E69" s="1">
        <f>INDEX('Paste Calib Data'!$1:$1048576,MATCH($A$62,'Paste Calib Data'!$A:$A,0)+(ROW()-ROW($A$62)-1),COLUMN()-1)</f>
        <v>3.6005440000000002</v>
      </c>
      <c r="F69" s="1">
        <f>INDEX('Paste Calib Data'!$1:$1048576,MATCH($A$62,'Paste Calib Data'!$A:$A,0)+(ROW()-ROW($A$62)-1),COLUMN()-1)</f>
        <v>3.6005440000000002</v>
      </c>
      <c r="G69" s="1">
        <f>INDEX('Paste Calib Data'!$1:$1048576,MATCH($A$62,'Paste Calib Data'!$A:$A,0)+(ROW()-ROW($A$62)-1),COLUMN()-1)</f>
        <v>3.6005440000000002</v>
      </c>
      <c r="H69" s="1">
        <f>INDEX('Paste Calib Data'!$1:$1048576,MATCH($A$62,'Paste Calib Data'!$A:$A,0)+(ROW()-ROW($A$62)-1),COLUMN()-1)</f>
        <v>5.0271739999999996</v>
      </c>
      <c r="I69" s="1">
        <f>INDEX('Paste Calib Data'!$1:$1048576,MATCH($A$62,'Paste Calib Data'!$A:$A,0)+(ROW()-ROW($A$62)-1),COLUMN()-1)</f>
        <v>5.0271739999999996</v>
      </c>
      <c r="J69" s="1">
        <f>INDEX('Paste Calib Data'!$1:$1048576,MATCH($A$62,'Paste Calib Data'!$A:$A,0)+(ROW()-ROW($A$62)-1),COLUMN()-1)</f>
        <v>5.0271739999999996</v>
      </c>
      <c r="K69" s="1">
        <f>INDEX('Paste Calib Data'!$1:$1048576,MATCH($A$62,'Paste Calib Data'!$A:$A,0)+(ROW()-ROW($A$62)-1),COLUMN()-1)</f>
        <v>5.0271739999999996</v>
      </c>
      <c r="L69" s="1">
        <f>INDEX('Paste Calib Data'!$1:$1048576,MATCH($A$62,'Paste Calib Data'!$A:$A,0)+(ROW()-ROW($A$62)-1),COLUMN()-1)</f>
        <v>5.774457</v>
      </c>
      <c r="M69" s="1">
        <f>INDEX('Paste Calib Data'!$1:$1048576,MATCH($A$62,'Paste Calib Data'!$A:$A,0)+(ROW()-ROW($A$62)-1),COLUMN()-1)</f>
        <v>5.9782609999999998</v>
      </c>
      <c r="N69" s="1">
        <f>INDEX('Paste Calib Data'!$1:$1048576,MATCH($A$62,'Paste Calib Data'!$A:$A,0)+(ROW()-ROW($A$62)-1),COLUMN()-1)</f>
        <v>5.9782609999999998</v>
      </c>
      <c r="O69" s="1">
        <f>INDEX('Paste Calib Data'!$1:$1048576,MATCH($A$62,'Paste Calib Data'!$A:$A,0)+(ROW()-ROW($A$62)-1),COLUMN()-1)</f>
        <v>3.8043480000000001</v>
      </c>
      <c r="P69" s="1">
        <f>INDEX('Paste Calib Data'!$1:$1048576,MATCH($A$62,'Paste Calib Data'!$A:$A,0)+(ROW()-ROW($A$62)-1),COLUMN()-1)</f>
        <v>3.8043480000000001</v>
      </c>
      <c r="Q69" s="1">
        <f>INDEX('Paste Calib Data'!$1:$1048576,MATCH($A$62,'Paste Calib Data'!$A:$A,0)+(ROW()-ROW($A$62)-1),COLUMN()-1)</f>
        <v>3.8043480000000001</v>
      </c>
      <c r="R69" s="1">
        <f>INDEX('Paste Calib Data'!$1:$1048576,MATCH($A$62,'Paste Calib Data'!$A:$A,0)+(ROW()-ROW($A$62)-1),COLUMN()-1)</f>
        <v>3.8043480000000001</v>
      </c>
      <c r="S69" s="8">
        <f t="shared" si="10"/>
        <v>3.8043480000000001</v>
      </c>
    </row>
    <row r="70" spans="1:19" x14ac:dyDescent="0.3">
      <c r="A70" s="3">
        <f>INDEX('Paste Calib Data'!$1:$1048576,MATCH($A$62,'Paste Calib Data'!$A:$A,0)+(ROW()-ROW($A$62)-1),COLUMN())</f>
        <v>1200</v>
      </c>
      <c r="B70" s="8">
        <f t="shared" si="9"/>
        <v>1.9701090000000001</v>
      </c>
      <c r="C70" s="1">
        <f>INDEX('Paste Calib Data'!$1:$1048576,MATCH($A$62,'Paste Calib Data'!$A:$A,0)+(ROW()-ROW($A$62)-1),COLUMN()-1)</f>
        <v>1.9701090000000001</v>
      </c>
      <c r="D70" s="1">
        <f>INDEX('Paste Calib Data'!$1:$1048576,MATCH($A$62,'Paste Calib Data'!$A:$A,0)+(ROW()-ROW($A$62)-1),COLUMN()-1)</f>
        <v>2.9891299999999998</v>
      </c>
      <c r="E70" s="1">
        <f>INDEX('Paste Calib Data'!$1:$1048576,MATCH($A$62,'Paste Calib Data'!$A:$A,0)+(ROW()-ROW($A$62)-1),COLUMN()-1)</f>
        <v>3.6684779999999999</v>
      </c>
      <c r="F70" s="1">
        <f>INDEX('Paste Calib Data'!$1:$1048576,MATCH($A$62,'Paste Calib Data'!$A:$A,0)+(ROW()-ROW($A$62)-1),COLUMN()-1)</f>
        <v>4.0081519999999999</v>
      </c>
      <c r="G70" s="1">
        <f>INDEX('Paste Calib Data'!$1:$1048576,MATCH($A$62,'Paste Calib Data'!$A:$A,0)+(ROW()-ROW($A$62)-1),COLUMN()-1)</f>
        <v>4.0081519999999999</v>
      </c>
      <c r="H70" s="1">
        <f>INDEX('Paste Calib Data'!$1:$1048576,MATCH($A$62,'Paste Calib Data'!$A:$A,0)+(ROW()-ROW($A$62)-1),COLUMN()-1)</f>
        <v>4.4836960000000001</v>
      </c>
      <c r="I70" s="1">
        <f>INDEX('Paste Calib Data'!$1:$1048576,MATCH($A$62,'Paste Calib Data'!$A:$A,0)+(ROW()-ROW($A$62)-1),COLUMN()-1)</f>
        <v>4.4836960000000001</v>
      </c>
      <c r="J70" s="1">
        <f>INDEX('Paste Calib Data'!$1:$1048576,MATCH($A$62,'Paste Calib Data'!$A:$A,0)+(ROW()-ROW($A$62)-1),COLUMN()-1)</f>
        <v>5.0271739999999996</v>
      </c>
      <c r="K70" s="1">
        <f>INDEX('Paste Calib Data'!$1:$1048576,MATCH($A$62,'Paste Calib Data'!$A:$A,0)+(ROW()-ROW($A$62)-1),COLUMN()-1)</f>
        <v>5.0271739999999996</v>
      </c>
      <c r="L70" s="1">
        <f>INDEX('Paste Calib Data'!$1:$1048576,MATCH($A$62,'Paste Calib Data'!$A:$A,0)+(ROW()-ROW($A$62)-1),COLUMN()-1)</f>
        <v>5.9782609999999998</v>
      </c>
      <c r="M70" s="1">
        <f>INDEX('Paste Calib Data'!$1:$1048576,MATCH($A$62,'Paste Calib Data'!$A:$A,0)+(ROW()-ROW($A$62)-1),COLUMN()-1)</f>
        <v>5.9782609999999998</v>
      </c>
      <c r="N70" s="1">
        <f>INDEX('Paste Calib Data'!$1:$1048576,MATCH($A$62,'Paste Calib Data'!$A:$A,0)+(ROW()-ROW($A$62)-1),COLUMN()-1)</f>
        <v>5.9782609999999998</v>
      </c>
      <c r="O70" s="1">
        <f>INDEX('Paste Calib Data'!$1:$1048576,MATCH($A$62,'Paste Calib Data'!$A:$A,0)+(ROW()-ROW($A$62)-1),COLUMN()-1)</f>
        <v>5.9782609999999998</v>
      </c>
      <c r="P70" s="1">
        <f>INDEX('Paste Calib Data'!$1:$1048576,MATCH($A$62,'Paste Calib Data'!$A:$A,0)+(ROW()-ROW($A$62)-1),COLUMN()-1)</f>
        <v>5.9782609999999998</v>
      </c>
      <c r="Q70" s="1">
        <f>INDEX('Paste Calib Data'!$1:$1048576,MATCH($A$62,'Paste Calib Data'!$A:$A,0)+(ROW()-ROW($A$62)-1),COLUMN()-1)</f>
        <v>5.9782609999999998</v>
      </c>
      <c r="R70" s="1">
        <f>INDEX('Paste Calib Data'!$1:$1048576,MATCH($A$62,'Paste Calib Data'!$A:$A,0)+(ROW()-ROW($A$62)-1),COLUMN()-1)</f>
        <v>5.9782609999999998</v>
      </c>
      <c r="S70" s="8">
        <f t="shared" si="10"/>
        <v>5.9782609999999998</v>
      </c>
    </row>
    <row r="71" spans="1:19" x14ac:dyDescent="0.3">
      <c r="A71" s="3">
        <f>INDEX('Paste Calib Data'!$1:$1048576,MATCH($A$62,'Paste Calib Data'!$A:$A,0)+(ROW()-ROW($A$62)-1),COLUMN())</f>
        <v>1400</v>
      </c>
      <c r="B71" s="8">
        <f t="shared" si="9"/>
        <v>1.9701090000000001</v>
      </c>
      <c r="C71" s="1">
        <f>INDEX('Paste Calib Data'!$1:$1048576,MATCH($A$62,'Paste Calib Data'!$A:$A,0)+(ROW()-ROW($A$62)-1),COLUMN()-1)</f>
        <v>1.9701090000000001</v>
      </c>
      <c r="D71" s="1">
        <f>INDEX('Paste Calib Data'!$1:$1048576,MATCH($A$62,'Paste Calib Data'!$A:$A,0)+(ROW()-ROW($A$62)-1),COLUMN()-1)</f>
        <v>2.3097829999999999</v>
      </c>
      <c r="E71" s="1">
        <f>INDEX('Paste Calib Data'!$1:$1048576,MATCH($A$62,'Paste Calib Data'!$A:$A,0)+(ROW()-ROW($A$62)-1),COLUMN()-1)</f>
        <v>3.1929349999999999</v>
      </c>
      <c r="F71" s="1">
        <f>INDEX('Paste Calib Data'!$1:$1048576,MATCH($A$62,'Paste Calib Data'!$A:$A,0)+(ROW()-ROW($A$62)-1),COLUMN()-1)</f>
        <v>3.5326089999999999</v>
      </c>
      <c r="G71" s="1">
        <f>INDEX('Paste Calib Data'!$1:$1048576,MATCH($A$62,'Paste Calib Data'!$A:$A,0)+(ROW()-ROW($A$62)-1),COLUMN()-1)</f>
        <v>4.0081519999999999</v>
      </c>
      <c r="H71" s="1">
        <f>INDEX('Paste Calib Data'!$1:$1048576,MATCH($A$62,'Paste Calib Data'!$A:$A,0)+(ROW()-ROW($A$62)-1),COLUMN()-1)</f>
        <v>4.2798910000000001</v>
      </c>
      <c r="I71" s="1">
        <f>INDEX('Paste Calib Data'!$1:$1048576,MATCH($A$62,'Paste Calib Data'!$A:$A,0)+(ROW()-ROW($A$62)-1),COLUMN()-1)</f>
        <v>4.2798910000000001</v>
      </c>
      <c r="J71" s="1">
        <f>INDEX('Paste Calib Data'!$1:$1048576,MATCH($A$62,'Paste Calib Data'!$A:$A,0)+(ROW()-ROW($A$62)-1),COLUMN()-1)</f>
        <v>4.0760870000000002</v>
      </c>
      <c r="K71" s="1">
        <f>INDEX('Paste Calib Data'!$1:$1048576,MATCH($A$62,'Paste Calib Data'!$A:$A,0)+(ROW()-ROW($A$62)-1),COLUMN()-1)</f>
        <v>4.8233699999999997</v>
      </c>
      <c r="L71" s="1">
        <f>INDEX('Paste Calib Data'!$1:$1048576,MATCH($A$62,'Paste Calib Data'!$A:$A,0)+(ROW()-ROW($A$62)-1),COLUMN()-1)</f>
        <v>6.9972830000000004</v>
      </c>
      <c r="M71" s="1">
        <f>INDEX('Paste Calib Data'!$1:$1048576,MATCH($A$62,'Paste Calib Data'!$A:$A,0)+(ROW()-ROW($A$62)-1),COLUMN()-1)</f>
        <v>9.1032609999999998</v>
      </c>
      <c r="N71" s="1">
        <f>INDEX('Paste Calib Data'!$1:$1048576,MATCH($A$62,'Paste Calib Data'!$A:$A,0)+(ROW()-ROW($A$62)-1),COLUMN()-1)</f>
        <v>9.9864130000000007</v>
      </c>
      <c r="O71" s="1">
        <f>INDEX('Paste Calib Data'!$1:$1048576,MATCH($A$62,'Paste Calib Data'!$A:$A,0)+(ROW()-ROW($A$62)-1),COLUMN()-1)</f>
        <v>10.190218</v>
      </c>
      <c r="P71" s="1">
        <f>INDEX('Paste Calib Data'!$1:$1048576,MATCH($A$62,'Paste Calib Data'!$A:$A,0)+(ROW()-ROW($A$62)-1),COLUMN()-1)</f>
        <v>10.394022</v>
      </c>
      <c r="Q71" s="1">
        <f>INDEX('Paste Calib Data'!$1:$1048576,MATCH($A$62,'Paste Calib Data'!$A:$A,0)+(ROW()-ROW($A$62)-1),COLUMN()-1)</f>
        <v>11.005435</v>
      </c>
      <c r="R71" s="1">
        <f>INDEX('Paste Calib Data'!$1:$1048576,MATCH($A$62,'Paste Calib Data'!$A:$A,0)+(ROW()-ROW($A$62)-1),COLUMN()-1)</f>
        <v>11.684782999999999</v>
      </c>
      <c r="S71" s="8">
        <f t="shared" si="10"/>
        <v>11.684782999999999</v>
      </c>
    </row>
    <row r="72" spans="1:19" x14ac:dyDescent="0.3">
      <c r="A72" s="3">
        <f>INDEX('Paste Calib Data'!$1:$1048576,MATCH($A$62,'Paste Calib Data'!$A:$A,0)+(ROW()-ROW($A$62)-1),COLUMN())</f>
        <v>1550</v>
      </c>
      <c r="B72" s="8">
        <f t="shared" si="9"/>
        <v>1.9701090000000001</v>
      </c>
      <c r="C72" s="1">
        <f>INDEX('Paste Calib Data'!$1:$1048576,MATCH($A$62,'Paste Calib Data'!$A:$A,0)+(ROW()-ROW($A$62)-1),COLUMN()-1)</f>
        <v>1.9701090000000001</v>
      </c>
      <c r="D72" s="1">
        <f>INDEX('Paste Calib Data'!$1:$1048576,MATCH($A$62,'Paste Calib Data'!$A:$A,0)+(ROW()-ROW($A$62)-1),COLUMN()-1)</f>
        <v>2.3097829999999999</v>
      </c>
      <c r="E72" s="1">
        <f>INDEX('Paste Calib Data'!$1:$1048576,MATCH($A$62,'Paste Calib Data'!$A:$A,0)+(ROW()-ROW($A$62)-1),COLUMN()-1)</f>
        <v>4.0081519999999999</v>
      </c>
      <c r="F72" s="1">
        <f>INDEX('Paste Calib Data'!$1:$1048576,MATCH($A$62,'Paste Calib Data'!$A:$A,0)+(ROW()-ROW($A$62)-1),COLUMN()-1)</f>
        <v>4.0081519999999999</v>
      </c>
      <c r="G72" s="1">
        <f>INDEX('Paste Calib Data'!$1:$1048576,MATCH($A$62,'Paste Calib Data'!$A:$A,0)+(ROW()-ROW($A$62)-1),COLUMN()-1)</f>
        <v>4.0081519999999999</v>
      </c>
      <c r="H72" s="1">
        <f>INDEX('Paste Calib Data'!$1:$1048576,MATCH($A$62,'Paste Calib Data'!$A:$A,0)+(ROW()-ROW($A$62)-1),COLUMN()-1)</f>
        <v>4.4836960000000001</v>
      </c>
      <c r="I72" s="1">
        <f>INDEX('Paste Calib Data'!$1:$1048576,MATCH($A$62,'Paste Calib Data'!$A:$A,0)+(ROW()-ROW($A$62)-1),COLUMN()-1)</f>
        <v>4.4836960000000001</v>
      </c>
      <c r="J72" s="1">
        <f>INDEX('Paste Calib Data'!$1:$1048576,MATCH($A$62,'Paste Calib Data'!$A:$A,0)+(ROW()-ROW($A$62)-1),COLUMN()-1)</f>
        <v>4.6195649999999997</v>
      </c>
      <c r="K72" s="1">
        <f>INDEX('Paste Calib Data'!$1:$1048576,MATCH($A$62,'Paste Calib Data'!$A:$A,0)+(ROW()-ROW($A$62)-1),COLUMN()-1)</f>
        <v>5.5027179999999998</v>
      </c>
      <c r="L72" s="1">
        <f>INDEX('Paste Calib Data'!$1:$1048576,MATCH($A$62,'Paste Calib Data'!$A:$A,0)+(ROW()-ROW($A$62)-1),COLUMN()-1)</f>
        <v>6.5217390000000002</v>
      </c>
      <c r="M72" s="1">
        <f>INDEX('Paste Calib Data'!$1:$1048576,MATCH($A$62,'Paste Calib Data'!$A:$A,0)+(ROW()-ROW($A$62)-1),COLUMN()-1)</f>
        <v>8.899457</v>
      </c>
      <c r="N72" s="1">
        <f>INDEX('Paste Calib Data'!$1:$1048576,MATCH($A$62,'Paste Calib Data'!$A:$A,0)+(ROW()-ROW($A$62)-1),COLUMN()-1)</f>
        <v>11.005435</v>
      </c>
      <c r="O72" s="1">
        <f>INDEX('Paste Calib Data'!$1:$1048576,MATCH($A$62,'Paste Calib Data'!$A:$A,0)+(ROW()-ROW($A$62)-1),COLUMN()-1)</f>
        <v>11.480978</v>
      </c>
      <c r="P72" s="1">
        <f>INDEX('Paste Calib Data'!$1:$1048576,MATCH($A$62,'Paste Calib Data'!$A:$A,0)+(ROW()-ROW($A$62)-1),COLUMN()-1)</f>
        <v>12.228261</v>
      </c>
      <c r="Q72" s="1">
        <f>INDEX('Paste Calib Data'!$1:$1048576,MATCH($A$62,'Paste Calib Data'!$A:$A,0)+(ROW()-ROW($A$62)-1),COLUMN()-1)</f>
        <v>12.975543999999999</v>
      </c>
      <c r="R72" s="1">
        <f>INDEX('Paste Calib Data'!$1:$1048576,MATCH($A$62,'Paste Calib Data'!$A:$A,0)+(ROW()-ROW($A$62)-1),COLUMN()-1)</f>
        <v>12.975543999999999</v>
      </c>
      <c r="S72" s="8">
        <f t="shared" si="10"/>
        <v>12.975543999999999</v>
      </c>
    </row>
    <row r="73" spans="1:19" x14ac:dyDescent="0.3">
      <c r="A73" s="3">
        <f>INDEX('Paste Calib Data'!$1:$1048576,MATCH($A$62,'Paste Calib Data'!$A:$A,0)+(ROW()-ROW($A$62)-1),COLUMN())</f>
        <v>1700</v>
      </c>
      <c r="B73" s="8">
        <f t="shared" si="9"/>
        <v>1.9701090000000001</v>
      </c>
      <c r="C73" s="1">
        <f>INDEX('Paste Calib Data'!$1:$1048576,MATCH($A$62,'Paste Calib Data'!$A:$A,0)+(ROW()-ROW($A$62)-1),COLUMN()-1)</f>
        <v>1.9701090000000001</v>
      </c>
      <c r="D73" s="1">
        <f>INDEX('Paste Calib Data'!$1:$1048576,MATCH($A$62,'Paste Calib Data'!$A:$A,0)+(ROW()-ROW($A$62)-1),COLUMN()-1)</f>
        <v>2.3097829999999999</v>
      </c>
      <c r="E73" s="1">
        <f>INDEX('Paste Calib Data'!$1:$1048576,MATCH($A$62,'Paste Calib Data'!$A:$A,0)+(ROW()-ROW($A$62)-1),COLUMN()-1)</f>
        <v>4.0081519999999999</v>
      </c>
      <c r="F73" s="1">
        <f>INDEX('Paste Calib Data'!$1:$1048576,MATCH($A$62,'Paste Calib Data'!$A:$A,0)+(ROW()-ROW($A$62)-1),COLUMN()-1)</f>
        <v>4.0760870000000002</v>
      </c>
      <c r="G73" s="1">
        <f>INDEX('Paste Calib Data'!$1:$1048576,MATCH($A$62,'Paste Calib Data'!$A:$A,0)+(ROW()-ROW($A$62)-1),COLUMN()-1)</f>
        <v>4.0081519999999999</v>
      </c>
      <c r="H73" s="1">
        <f>INDEX('Paste Calib Data'!$1:$1048576,MATCH($A$62,'Paste Calib Data'!$A:$A,0)+(ROW()-ROW($A$62)-1),COLUMN()-1)</f>
        <v>4.4836960000000001</v>
      </c>
      <c r="I73" s="1">
        <f>INDEX('Paste Calib Data'!$1:$1048576,MATCH($A$62,'Paste Calib Data'!$A:$A,0)+(ROW()-ROW($A$62)-1),COLUMN()-1)</f>
        <v>4.8233699999999997</v>
      </c>
      <c r="J73" s="1">
        <f>INDEX('Paste Calib Data'!$1:$1048576,MATCH($A$62,'Paste Calib Data'!$A:$A,0)+(ROW()-ROW($A$62)-1),COLUMN()-1)</f>
        <v>5.9782609999999998</v>
      </c>
      <c r="K73" s="1">
        <f>INDEX('Paste Calib Data'!$1:$1048576,MATCH($A$62,'Paste Calib Data'!$A:$A,0)+(ROW()-ROW($A$62)-1),COLUMN()-1)</f>
        <v>8.6277179999999998</v>
      </c>
      <c r="L73" s="1">
        <f>INDEX('Paste Calib Data'!$1:$1048576,MATCH($A$62,'Paste Calib Data'!$A:$A,0)+(ROW()-ROW($A$62)-1),COLUMN()-1)</f>
        <v>9.9864130000000007</v>
      </c>
      <c r="M73" s="1">
        <f>INDEX('Paste Calib Data'!$1:$1048576,MATCH($A$62,'Paste Calib Data'!$A:$A,0)+(ROW()-ROW($A$62)-1),COLUMN()-1)</f>
        <v>11.277174</v>
      </c>
      <c r="N73" s="1">
        <f>INDEX('Paste Calib Data'!$1:$1048576,MATCH($A$62,'Paste Calib Data'!$A:$A,0)+(ROW()-ROW($A$62)-1),COLUMN()-1)</f>
        <v>12.228261</v>
      </c>
      <c r="O73" s="1">
        <f>INDEX('Paste Calib Data'!$1:$1048576,MATCH($A$62,'Paste Calib Data'!$A:$A,0)+(ROW()-ROW($A$62)-1),COLUMN()-1)</f>
        <v>13.519022</v>
      </c>
      <c r="P73" s="1">
        <f>INDEX('Paste Calib Data'!$1:$1048576,MATCH($A$62,'Paste Calib Data'!$A:$A,0)+(ROW()-ROW($A$62)-1),COLUMN()-1)</f>
        <v>14.198370000000001</v>
      </c>
      <c r="Q73" s="1">
        <f>INDEX('Paste Calib Data'!$1:$1048576,MATCH($A$62,'Paste Calib Data'!$A:$A,0)+(ROW()-ROW($A$62)-1),COLUMN()-1)</f>
        <v>13.994566000000001</v>
      </c>
      <c r="R73" s="1">
        <f>INDEX('Paste Calib Data'!$1:$1048576,MATCH($A$62,'Paste Calib Data'!$A:$A,0)+(ROW()-ROW($A$62)-1),COLUMN()-1)</f>
        <v>13.994566000000001</v>
      </c>
      <c r="S73" s="8">
        <f t="shared" si="10"/>
        <v>13.994566000000001</v>
      </c>
    </row>
    <row r="74" spans="1:19" x14ac:dyDescent="0.3">
      <c r="A74" s="3">
        <f>INDEX('Paste Calib Data'!$1:$1048576,MATCH($A$62,'Paste Calib Data'!$A:$A,0)+(ROW()-ROW($A$62)-1),COLUMN())</f>
        <v>1800</v>
      </c>
      <c r="B74" s="8">
        <f t="shared" si="9"/>
        <v>1.9701090000000001</v>
      </c>
      <c r="C74" s="1">
        <f>INDEX('Paste Calib Data'!$1:$1048576,MATCH($A$62,'Paste Calib Data'!$A:$A,0)+(ROW()-ROW($A$62)-1),COLUMN()-1)</f>
        <v>1.9701090000000001</v>
      </c>
      <c r="D74" s="1">
        <f>INDEX('Paste Calib Data'!$1:$1048576,MATCH($A$62,'Paste Calib Data'!$A:$A,0)+(ROW()-ROW($A$62)-1),COLUMN()-1)</f>
        <v>2.3777170000000001</v>
      </c>
      <c r="E74" s="1">
        <f>INDEX('Paste Calib Data'!$1:$1048576,MATCH($A$62,'Paste Calib Data'!$A:$A,0)+(ROW()-ROW($A$62)-1),COLUMN()-1)</f>
        <v>4.0081519999999999</v>
      </c>
      <c r="F74" s="1">
        <f>INDEX('Paste Calib Data'!$1:$1048576,MATCH($A$62,'Paste Calib Data'!$A:$A,0)+(ROW()-ROW($A$62)-1),COLUMN()-1)</f>
        <v>4.0081519999999999</v>
      </c>
      <c r="G74" s="1">
        <f>INDEX('Paste Calib Data'!$1:$1048576,MATCH($A$62,'Paste Calib Data'!$A:$A,0)+(ROW()-ROW($A$62)-1),COLUMN()-1)</f>
        <v>4.2798910000000001</v>
      </c>
      <c r="H74" s="1">
        <f>INDEX('Paste Calib Data'!$1:$1048576,MATCH($A$62,'Paste Calib Data'!$A:$A,0)+(ROW()-ROW($A$62)-1),COLUMN()-1)</f>
        <v>5.0271739999999996</v>
      </c>
      <c r="I74" s="1">
        <f>INDEX('Paste Calib Data'!$1:$1048576,MATCH($A$62,'Paste Calib Data'!$A:$A,0)+(ROW()-ROW($A$62)-1),COLUMN()-1)</f>
        <v>6.9972830000000004</v>
      </c>
      <c r="J74" s="1">
        <f>INDEX('Paste Calib Data'!$1:$1048576,MATCH($A$62,'Paste Calib Data'!$A:$A,0)+(ROW()-ROW($A$62)-1),COLUMN()-1)</f>
        <v>8.9673909999999992</v>
      </c>
      <c r="K74" s="1">
        <f>INDEX('Paste Calib Data'!$1:$1048576,MATCH($A$62,'Paste Calib Data'!$A:$A,0)+(ROW()-ROW($A$62)-1),COLUMN()-1)</f>
        <v>9.1711960000000001</v>
      </c>
      <c r="L74" s="1">
        <f>INDEX('Paste Calib Data'!$1:$1048576,MATCH($A$62,'Paste Calib Data'!$A:$A,0)+(ROW()-ROW($A$62)-1),COLUMN()-1)</f>
        <v>9.9184780000000003</v>
      </c>
      <c r="M74" s="1">
        <f>INDEX('Paste Calib Data'!$1:$1048576,MATCH($A$62,'Paste Calib Data'!$A:$A,0)+(ROW()-ROW($A$62)-1),COLUMN()-1)</f>
        <v>10.801631</v>
      </c>
      <c r="N74" s="1">
        <f>INDEX('Paste Calib Data'!$1:$1048576,MATCH($A$62,'Paste Calib Data'!$A:$A,0)+(ROW()-ROW($A$62)-1),COLUMN()-1)</f>
        <v>12.5</v>
      </c>
      <c r="O74" s="1">
        <f>INDEX('Paste Calib Data'!$1:$1048576,MATCH($A$62,'Paste Calib Data'!$A:$A,0)+(ROW()-ROW($A$62)-1),COLUMN()-1)</f>
        <v>12.975543999999999</v>
      </c>
      <c r="P74" s="1">
        <f>INDEX('Paste Calib Data'!$1:$1048576,MATCH($A$62,'Paste Calib Data'!$A:$A,0)+(ROW()-ROW($A$62)-1),COLUMN()-1)</f>
        <v>12.975543999999999</v>
      </c>
      <c r="Q74" s="1">
        <f>INDEX('Paste Calib Data'!$1:$1048576,MATCH($A$62,'Paste Calib Data'!$A:$A,0)+(ROW()-ROW($A$62)-1),COLUMN()-1)</f>
        <v>12.975543999999999</v>
      </c>
      <c r="R74" s="1">
        <f>INDEX('Paste Calib Data'!$1:$1048576,MATCH($A$62,'Paste Calib Data'!$A:$A,0)+(ROW()-ROW($A$62)-1),COLUMN()-1)</f>
        <v>12.975543999999999</v>
      </c>
      <c r="S74" s="8">
        <f t="shared" si="10"/>
        <v>12.975543999999999</v>
      </c>
    </row>
    <row r="75" spans="1:19" x14ac:dyDescent="0.3">
      <c r="A75" s="3">
        <f>INDEX('Paste Calib Data'!$1:$1048576,MATCH($A$62,'Paste Calib Data'!$A:$A,0)+(ROW()-ROW($A$62)-1),COLUMN())</f>
        <v>2000</v>
      </c>
      <c r="B75" s="8">
        <f t="shared" si="9"/>
        <v>1.9701090000000001</v>
      </c>
      <c r="C75" s="1">
        <f>INDEX('Paste Calib Data'!$1:$1048576,MATCH($A$62,'Paste Calib Data'!$A:$A,0)+(ROW()-ROW($A$62)-1),COLUMN()-1)</f>
        <v>1.9701090000000001</v>
      </c>
      <c r="D75" s="1">
        <f>INDEX('Paste Calib Data'!$1:$1048576,MATCH($A$62,'Paste Calib Data'!$A:$A,0)+(ROW()-ROW($A$62)-1),COLUMN()-1)</f>
        <v>2.1739130000000002</v>
      </c>
      <c r="E75" s="1">
        <f>INDEX('Paste Calib Data'!$1:$1048576,MATCH($A$62,'Paste Calib Data'!$A:$A,0)+(ROW()-ROW($A$62)-1),COLUMN()-1)</f>
        <v>3.8722829999999999</v>
      </c>
      <c r="F75" s="1">
        <f>INDEX('Paste Calib Data'!$1:$1048576,MATCH($A$62,'Paste Calib Data'!$A:$A,0)+(ROW()-ROW($A$62)-1),COLUMN()-1)</f>
        <v>4.8233699999999997</v>
      </c>
      <c r="G75" s="1">
        <f>INDEX('Paste Calib Data'!$1:$1048576,MATCH($A$62,'Paste Calib Data'!$A:$A,0)+(ROW()-ROW($A$62)-1),COLUMN()-1)</f>
        <v>5.5706519999999999</v>
      </c>
      <c r="H75" s="1">
        <f>INDEX('Paste Calib Data'!$1:$1048576,MATCH($A$62,'Paste Calib Data'!$A:$A,0)+(ROW()-ROW($A$62)-1),COLUMN()-1)</f>
        <v>6.9972830000000004</v>
      </c>
      <c r="I75" s="1">
        <f>INDEX('Paste Calib Data'!$1:$1048576,MATCH($A$62,'Paste Calib Data'!$A:$A,0)+(ROW()-ROW($A$62)-1),COLUMN()-1)</f>
        <v>8.6277179999999998</v>
      </c>
      <c r="J75" s="1">
        <f>INDEX('Paste Calib Data'!$1:$1048576,MATCH($A$62,'Paste Calib Data'!$A:$A,0)+(ROW()-ROW($A$62)-1),COLUMN()-1)</f>
        <v>8.4239130000000007</v>
      </c>
      <c r="K75" s="1">
        <f>INDEX('Paste Calib Data'!$1:$1048576,MATCH($A$62,'Paste Calib Data'!$A:$A,0)+(ROW()-ROW($A$62)-1),COLUMN()-1)</f>
        <v>8.2201090000000008</v>
      </c>
      <c r="L75" s="1">
        <f>INDEX('Paste Calib Data'!$1:$1048576,MATCH($A$62,'Paste Calib Data'!$A:$A,0)+(ROW()-ROW($A$62)-1),COLUMN()-1)</f>
        <v>8.8315219999999997</v>
      </c>
      <c r="M75" s="1">
        <f>INDEX('Paste Calib Data'!$1:$1048576,MATCH($A$62,'Paste Calib Data'!$A:$A,0)+(ROW()-ROW($A$62)-1),COLUMN()-1)</f>
        <v>9.5788049999999991</v>
      </c>
      <c r="N75" s="1">
        <f>INDEX('Paste Calib Data'!$1:$1048576,MATCH($A$62,'Paste Calib Data'!$A:$A,0)+(ROW()-ROW($A$62)-1),COLUMN()-1)</f>
        <v>10.597826</v>
      </c>
      <c r="O75" s="1">
        <f>INDEX('Paste Calib Data'!$1:$1048576,MATCH($A$62,'Paste Calib Data'!$A:$A,0)+(ROW()-ROW($A$62)-1),COLUMN()-1)</f>
        <v>12.228261</v>
      </c>
      <c r="P75" s="1">
        <f>INDEX('Paste Calib Data'!$1:$1048576,MATCH($A$62,'Paste Calib Data'!$A:$A,0)+(ROW()-ROW($A$62)-1),COLUMN()-1)</f>
        <v>12.024457</v>
      </c>
      <c r="Q75" s="1">
        <f>INDEX('Paste Calib Data'!$1:$1048576,MATCH($A$62,'Paste Calib Data'!$A:$A,0)+(ROW()-ROW($A$62)-1),COLUMN()-1)</f>
        <v>12.5</v>
      </c>
      <c r="R75" s="1">
        <f>INDEX('Paste Calib Data'!$1:$1048576,MATCH($A$62,'Paste Calib Data'!$A:$A,0)+(ROW()-ROW($A$62)-1),COLUMN()-1)</f>
        <v>12.975543999999999</v>
      </c>
      <c r="S75" s="8">
        <f t="shared" si="10"/>
        <v>12.975543999999999</v>
      </c>
    </row>
    <row r="76" spans="1:19" x14ac:dyDescent="0.3">
      <c r="A76" s="3">
        <f>INDEX('Paste Calib Data'!$1:$1048576,MATCH($A$62,'Paste Calib Data'!$A:$A,0)+(ROW()-ROW($A$62)-1),COLUMN())</f>
        <v>2200</v>
      </c>
      <c r="B76" s="8">
        <f t="shared" si="9"/>
        <v>1.9701090000000001</v>
      </c>
      <c r="C76" s="1">
        <f>INDEX('Paste Calib Data'!$1:$1048576,MATCH($A$62,'Paste Calib Data'!$A:$A,0)+(ROW()-ROW($A$62)-1),COLUMN()-1)</f>
        <v>1.9701090000000001</v>
      </c>
      <c r="D76" s="1">
        <f>INDEX('Paste Calib Data'!$1:$1048576,MATCH($A$62,'Paste Calib Data'!$A:$A,0)+(ROW()-ROW($A$62)-1),COLUMN()-1)</f>
        <v>2.9211960000000001</v>
      </c>
      <c r="E76" s="1">
        <f>INDEX('Paste Calib Data'!$1:$1048576,MATCH($A$62,'Paste Calib Data'!$A:$A,0)+(ROW()-ROW($A$62)-1),COLUMN()-1)</f>
        <v>4.211957</v>
      </c>
      <c r="F76" s="1">
        <f>INDEX('Paste Calib Data'!$1:$1048576,MATCH($A$62,'Paste Calib Data'!$A:$A,0)+(ROW()-ROW($A$62)-1),COLUMN()-1)</f>
        <v>4.4836960000000001</v>
      </c>
      <c r="G76" s="1">
        <f>INDEX('Paste Calib Data'!$1:$1048576,MATCH($A$62,'Paste Calib Data'!$A:$A,0)+(ROW()-ROW($A$62)-1),COLUMN()-1)</f>
        <v>5.5706519999999999</v>
      </c>
      <c r="H76" s="1">
        <f>INDEX('Paste Calib Data'!$1:$1048576,MATCH($A$62,'Paste Calib Data'!$A:$A,0)+(ROW()-ROW($A$62)-1),COLUMN()-1)</f>
        <v>6.9972830000000004</v>
      </c>
      <c r="I76" s="1">
        <f>INDEX('Paste Calib Data'!$1:$1048576,MATCH($A$62,'Paste Calib Data'!$A:$A,0)+(ROW()-ROW($A$62)-1),COLUMN()-1)</f>
        <v>11.209239</v>
      </c>
      <c r="J76" s="1">
        <f>INDEX('Paste Calib Data'!$1:$1048576,MATCH($A$62,'Paste Calib Data'!$A:$A,0)+(ROW()-ROW($A$62)-1),COLUMN()-1)</f>
        <v>12.024457</v>
      </c>
      <c r="K76" s="1">
        <f>INDEX('Paste Calib Data'!$1:$1048576,MATCH($A$62,'Paste Calib Data'!$A:$A,0)+(ROW()-ROW($A$62)-1),COLUMN()-1)</f>
        <v>12.5</v>
      </c>
      <c r="L76" s="1">
        <f>INDEX('Paste Calib Data'!$1:$1048576,MATCH($A$62,'Paste Calib Data'!$A:$A,0)+(ROW()-ROW($A$62)-1),COLUMN()-1)</f>
        <v>13.519022</v>
      </c>
      <c r="M76" s="1">
        <f>INDEX('Paste Calib Data'!$1:$1048576,MATCH($A$62,'Paste Calib Data'!$A:$A,0)+(ROW()-ROW($A$62)-1),COLUMN()-1)</f>
        <v>13.519022</v>
      </c>
      <c r="N76" s="1">
        <f>INDEX('Paste Calib Data'!$1:$1048576,MATCH($A$62,'Paste Calib Data'!$A:$A,0)+(ROW()-ROW($A$62)-1),COLUMN()-1)</f>
        <v>12.024457</v>
      </c>
      <c r="O76" s="1">
        <f>INDEX('Paste Calib Data'!$1:$1048576,MATCH($A$62,'Paste Calib Data'!$A:$A,0)+(ROW()-ROW($A$62)-1),COLUMN()-1)</f>
        <v>11.073370000000001</v>
      </c>
      <c r="P76" s="1">
        <f>INDEX('Paste Calib Data'!$1:$1048576,MATCH($A$62,'Paste Calib Data'!$A:$A,0)+(ROW()-ROW($A$62)-1),COLUMN()-1)</f>
        <v>12.024457</v>
      </c>
      <c r="Q76" s="1">
        <f>INDEX('Paste Calib Data'!$1:$1048576,MATCH($A$62,'Paste Calib Data'!$A:$A,0)+(ROW()-ROW($A$62)-1),COLUMN()-1)</f>
        <v>12.771739</v>
      </c>
      <c r="R76" s="1">
        <f>INDEX('Paste Calib Data'!$1:$1048576,MATCH($A$62,'Paste Calib Data'!$A:$A,0)+(ROW()-ROW($A$62)-1),COLUMN()-1)</f>
        <v>13.315218</v>
      </c>
      <c r="S76" s="8">
        <f t="shared" si="10"/>
        <v>13.315218</v>
      </c>
    </row>
    <row r="77" spans="1:19" x14ac:dyDescent="0.3">
      <c r="A77" s="3">
        <f>INDEX('Paste Calib Data'!$1:$1048576,MATCH($A$62,'Paste Calib Data'!$A:$A,0)+(ROW()-ROW($A$62)-1),COLUMN())</f>
        <v>2400</v>
      </c>
      <c r="B77" s="8">
        <f t="shared" si="9"/>
        <v>1.9701090000000001</v>
      </c>
      <c r="C77" s="1">
        <f>INDEX('Paste Calib Data'!$1:$1048576,MATCH($A$62,'Paste Calib Data'!$A:$A,0)+(ROW()-ROW($A$62)-1),COLUMN()-1)</f>
        <v>1.9701090000000001</v>
      </c>
      <c r="D77" s="1">
        <f>INDEX('Paste Calib Data'!$1:$1048576,MATCH($A$62,'Paste Calib Data'!$A:$A,0)+(ROW()-ROW($A$62)-1),COLUMN()-1)</f>
        <v>2.7173910000000001</v>
      </c>
      <c r="E77" s="1">
        <f>INDEX('Paste Calib Data'!$1:$1048576,MATCH($A$62,'Paste Calib Data'!$A:$A,0)+(ROW()-ROW($A$62)-1),COLUMN()-1)</f>
        <v>4.0760870000000002</v>
      </c>
      <c r="F77" s="1">
        <f>INDEX('Paste Calib Data'!$1:$1048576,MATCH($A$62,'Paste Calib Data'!$A:$A,0)+(ROW()-ROW($A$62)-1),COLUMN()-1)</f>
        <v>5.2309780000000003</v>
      </c>
      <c r="G77" s="1">
        <f>INDEX('Paste Calib Data'!$1:$1048576,MATCH($A$62,'Paste Calib Data'!$A:$A,0)+(ROW()-ROW($A$62)-1),COLUMN()-1)</f>
        <v>6.5217390000000002</v>
      </c>
      <c r="H77" s="1">
        <f>INDEX('Paste Calib Data'!$1:$1048576,MATCH($A$62,'Paste Calib Data'!$A:$A,0)+(ROW()-ROW($A$62)-1),COLUMN()-1)</f>
        <v>8.0163049999999991</v>
      </c>
      <c r="I77" s="1">
        <f>INDEX('Paste Calib Data'!$1:$1048576,MATCH($A$62,'Paste Calib Data'!$A:$A,0)+(ROW()-ROW($A$62)-1),COLUMN()-1)</f>
        <v>11.005435</v>
      </c>
      <c r="J77" s="1">
        <f>INDEX('Paste Calib Data'!$1:$1048576,MATCH($A$62,'Paste Calib Data'!$A:$A,0)+(ROW()-ROW($A$62)-1),COLUMN()-1)</f>
        <v>14.198370000000001</v>
      </c>
      <c r="K77" s="1">
        <f>INDEX('Paste Calib Data'!$1:$1048576,MATCH($A$62,'Paste Calib Data'!$A:$A,0)+(ROW()-ROW($A$62)-1),COLUMN()-1)</f>
        <v>13.179347999999999</v>
      </c>
      <c r="L77" s="1">
        <f>INDEX('Paste Calib Data'!$1:$1048576,MATCH($A$62,'Paste Calib Data'!$A:$A,0)+(ROW()-ROW($A$62)-1),COLUMN()-1)</f>
        <v>13.519022</v>
      </c>
      <c r="M77" s="1">
        <f>INDEX('Paste Calib Data'!$1:$1048576,MATCH($A$62,'Paste Calib Data'!$A:$A,0)+(ROW()-ROW($A$62)-1),COLUMN()-1)</f>
        <v>13.519022</v>
      </c>
      <c r="N77" s="1">
        <f>INDEX('Paste Calib Data'!$1:$1048576,MATCH($A$62,'Paste Calib Data'!$A:$A,0)+(ROW()-ROW($A$62)-1),COLUMN()-1)</f>
        <v>12.024457</v>
      </c>
      <c r="O77" s="1">
        <f>INDEX('Paste Calib Data'!$1:$1048576,MATCH($A$62,'Paste Calib Data'!$A:$A,0)+(ROW()-ROW($A$62)-1),COLUMN()-1)</f>
        <v>11.616847999999999</v>
      </c>
      <c r="P77" s="1">
        <f>INDEX('Paste Calib Data'!$1:$1048576,MATCH($A$62,'Paste Calib Data'!$A:$A,0)+(ROW()-ROW($A$62)-1),COLUMN()-1)</f>
        <v>12.296196</v>
      </c>
      <c r="Q77" s="1">
        <f>INDEX('Paste Calib Data'!$1:$1048576,MATCH($A$62,'Paste Calib Data'!$A:$A,0)+(ROW()-ROW($A$62)-1),COLUMN()-1)</f>
        <v>12.771739</v>
      </c>
      <c r="R77" s="1">
        <f>INDEX('Paste Calib Data'!$1:$1048576,MATCH($A$62,'Paste Calib Data'!$A:$A,0)+(ROW()-ROW($A$62)-1),COLUMN()-1)</f>
        <v>13.111413000000001</v>
      </c>
      <c r="S77" s="8">
        <f t="shared" si="10"/>
        <v>13.111413000000001</v>
      </c>
    </row>
    <row r="78" spans="1:19" x14ac:dyDescent="0.3">
      <c r="A78" s="3">
        <f>INDEX('Paste Calib Data'!$1:$1048576,MATCH($A$62,'Paste Calib Data'!$A:$A,0)+(ROW()-ROW($A$62)-1),COLUMN())</f>
        <v>2600</v>
      </c>
      <c r="B78" s="8">
        <f t="shared" si="9"/>
        <v>1.9701090000000001</v>
      </c>
      <c r="C78" s="1">
        <f>INDEX('Paste Calib Data'!$1:$1048576,MATCH($A$62,'Paste Calib Data'!$A:$A,0)+(ROW()-ROW($A$62)-1),COLUMN()-1)</f>
        <v>1.9701090000000001</v>
      </c>
      <c r="D78" s="1">
        <f>INDEX('Paste Calib Data'!$1:$1048576,MATCH($A$62,'Paste Calib Data'!$A:$A,0)+(ROW()-ROW($A$62)-1),COLUMN()-1)</f>
        <v>2.5815220000000001</v>
      </c>
      <c r="E78" s="1">
        <f>INDEX('Paste Calib Data'!$1:$1048576,MATCH($A$62,'Paste Calib Data'!$A:$A,0)+(ROW()-ROW($A$62)-1),COLUMN()-1)</f>
        <v>3.6684779999999999</v>
      </c>
      <c r="F78" s="1">
        <f>INDEX('Paste Calib Data'!$1:$1048576,MATCH($A$62,'Paste Calib Data'!$A:$A,0)+(ROW()-ROW($A$62)-1),COLUMN()-1)</f>
        <v>5.0271739999999996</v>
      </c>
      <c r="G78" s="1">
        <f>INDEX('Paste Calib Data'!$1:$1048576,MATCH($A$62,'Paste Calib Data'!$A:$A,0)+(ROW()-ROW($A$62)-1),COLUMN()-1)</f>
        <v>6.5217390000000002</v>
      </c>
      <c r="H78" s="1">
        <f>INDEX('Paste Calib Data'!$1:$1048576,MATCH($A$62,'Paste Calib Data'!$A:$A,0)+(ROW()-ROW($A$62)-1),COLUMN()-1)</f>
        <v>8.0163049999999991</v>
      </c>
      <c r="I78" s="1">
        <f>INDEX('Paste Calib Data'!$1:$1048576,MATCH($A$62,'Paste Calib Data'!$A:$A,0)+(ROW()-ROW($A$62)-1),COLUMN()-1)</f>
        <v>11.005435</v>
      </c>
      <c r="J78" s="1">
        <f>INDEX('Paste Calib Data'!$1:$1048576,MATCH($A$62,'Paste Calib Data'!$A:$A,0)+(ROW()-ROW($A$62)-1),COLUMN()-1)</f>
        <v>13.994566000000001</v>
      </c>
      <c r="K78" s="1">
        <f>INDEX('Paste Calib Data'!$1:$1048576,MATCH($A$62,'Paste Calib Data'!$A:$A,0)+(ROW()-ROW($A$62)-1),COLUMN()-1)</f>
        <v>14.266304999999999</v>
      </c>
      <c r="L78" s="1">
        <f>INDEX('Paste Calib Data'!$1:$1048576,MATCH($A$62,'Paste Calib Data'!$A:$A,0)+(ROW()-ROW($A$62)-1),COLUMN()-1)</f>
        <v>12.975543999999999</v>
      </c>
      <c r="M78" s="1">
        <f>INDEX('Paste Calib Data'!$1:$1048576,MATCH($A$62,'Paste Calib Data'!$A:$A,0)+(ROW()-ROW($A$62)-1),COLUMN()-1)</f>
        <v>12.975543999999999</v>
      </c>
      <c r="N78" s="1">
        <f>INDEX('Paste Calib Data'!$1:$1048576,MATCH($A$62,'Paste Calib Data'!$A:$A,0)+(ROW()-ROW($A$62)-1),COLUMN()-1)</f>
        <v>12.024457</v>
      </c>
      <c r="O78" s="1">
        <f>INDEX('Paste Calib Data'!$1:$1048576,MATCH($A$62,'Paste Calib Data'!$A:$A,0)+(ROW()-ROW($A$62)-1),COLUMN()-1)</f>
        <v>12.024457</v>
      </c>
      <c r="P78" s="1">
        <f>INDEX('Paste Calib Data'!$1:$1048576,MATCH($A$62,'Paste Calib Data'!$A:$A,0)+(ROW()-ROW($A$62)-1),COLUMN()-1)</f>
        <v>11.480978</v>
      </c>
      <c r="Q78" s="1">
        <f>INDEX('Paste Calib Data'!$1:$1048576,MATCH($A$62,'Paste Calib Data'!$A:$A,0)+(ROW()-ROW($A$62)-1),COLUMN()-1)</f>
        <v>11.005435</v>
      </c>
      <c r="R78" s="1">
        <f>INDEX('Paste Calib Data'!$1:$1048576,MATCH($A$62,'Paste Calib Data'!$A:$A,0)+(ROW()-ROW($A$62)-1),COLUMN()-1)</f>
        <v>11.480978</v>
      </c>
      <c r="S78" s="8">
        <f t="shared" si="10"/>
        <v>11.480978</v>
      </c>
    </row>
    <row r="79" spans="1:19" x14ac:dyDescent="0.3">
      <c r="A79" s="3">
        <f>INDEX('Paste Calib Data'!$1:$1048576,MATCH($A$62,'Paste Calib Data'!$A:$A,0)+(ROW()-ROW($A$62)-1),COLUMN())</f>
        <v>2800</v>
      </c>
      <c r="B79" s="8">
        <f t="shared" si="9"/>
        <v>1.9701090000000001</v>
      </c>
      <c r="C79" s="1">
        <f>INDEX('Paste Calib Data'!$1:$1048576,MATCH($A$62,'Paste Calib Data'!$A:$A,0)+(ROW()-ROW($A$62)-1),COLUMN()-1)</f>
        <v>1.9701090000000001</v>
      </c>
      <c r="D79" s="1">
        <f>INDEX('Paste Calib Data'!$1:$1048576,MATCH($A$62,'Paste Calib Data'!$A:$A,0)+(ROW()-ROW($A$62)-1),COLUMN()-1)</f>
        <v>2.5815220000000001</v>
      </c>
      <c r="E79" s="1">
        <f>INDEX('Paste Calib Data'!$1:$1048576,MATCH($A$62,'Paste Calib Data'!$A:$A,0)+(ROW()-ROW($A$62)-1),COLUMN()-1)</f>
        <v>3.6684779999999999</v>
      </c>
      <c r="F79" s="1">
        <f>INDEX('Paste Calib Data'!$1:$1048576,MATCH($A$62,'Paste Calib Data'!$A:$A,0)+(ROW()-ROW($A$62)-1),COLUMN()-1)</f>
        <v>5.5027179999999998</v>
      </c>
      <c r="G79" s="1">
        <f>INDEX('Paste Calib Data'!$1:$1048576,MATCH($A$62,'Paste Calib Data'!$A:$A,0)+(ROW()-ROW($A$62)-1),COLUMN()-1)</f>
        <v>6.5217390000000002</v>
      </c>
      <c r="H79" s="1">
        <f>INDEX('Paste Calib Data'!$1:$1048576,MATCH($A$62,'Paste Calib Data'!$A:$A,0)+(ROW()-ROW($A$62)-1),COLUMN()-1)</f>
        <v>8.0163049999999991</v>
      </c>
      <c r="I79" s="1">
        <f>INDEX('Paste Calib Data'!$1:$1048576,MATCH($A$62,'Paste Calib Data'!$A:$A,0)+(ROW()-ROW($A$62)-1),COLUMN()-1)</f>
        <v>11.005435</v>
      </c>
      <c r="J79" s="1">
        <f>INDEX('Paste Calib Data'!$1:$1048576,MATCH($A$62,'Paste Calib Data'!$A:$A,0)+(ROW()-ROW($A$62)-1),COLUMN()-1)</f>
        <v>13.994566000000001</v>
      </c>
      <c r="K79" s="1">
        <f>INDEX('Paste Calib Data'!$1:$1048576,MATCH($A$62,'Paste Calib Data'!$A:$A,0)+(ROW()-ROW($A$62)-1),COLUMN()-1)</f>
        <v>13.519022</v>
      </c>
      <c r="L79" s="1">
        <f>INDEX('Paste Calib Data'!$1:$1048576,MATCH($A$62,'Paste Calib Data'!$A:$A,0)+(ROW()-ROW($A$62)-1),COLUMN()-1)</f>
        <v>12.024457</v>
      </c>
      <c r="M79" s="1">
        <f>INDEX('Paste Calib Data'!$1:$1048576,MATCH($A$62,'Paste Calib Data'!$A:$A,0)+(ROW()-ROW($A$62)-1),COLUMN()-1)</f>
        <v>12.5</v>
      </c>
      <c r="N79" s="1">
        <f>INDEX('Paste Calib Data'!$1:$1048576,MATCH($A$62,'Paste Calib Data'!$A:$A,0)+(ROW()-ROW($A$62)-1),COLUMN()-1)</f>
        <v>12.024457</v>
      </c>
      <c r="O79" s="1">
        <f>INDEX('Paste Calib Data'!$1:$1048576,MATCH($A$62,'Paste Calib Data'!$A:$A,0)+(ROW()-ROW($A$62)-1),COLUMN()-1)</f>
        <v>12.024457</v>
      </c>
      <c r="P79" s="1">
        <f>INDEX('Paste Calib Data'!$1:$1048576,MATCH($A$62,'Paste Calib Data'!$A:$A,0)+(ROW()-ROW($A$62)-1),COLUMN()-1)</f>
        <v>11.005435</v>
      </c>
      <c r="Q79" s="1">
        <f>INDEX('Paste Calib Data'!$1:$1048576,MATCH($A$62,'Paste Calib Data'!$A:$A,0)+(ROW()-ROW($A$62)-1),COLUMN()-1)</f>
        <v>9.9864130000000007</v>
      </c>
      <c r="R79" s="1">
        <f>INDEX('Paste Calib Data'!$1:$1048576,MATCH($A$62,'Paste Calib Data'!$A:$A,0)+(ROW()-ROW($A$62)-1),COLUMN()-1)</f>
        <v>11.005435</v>
      </c>
      <c r="S79" s="8">
        <f t="shared" si="10"/>
        <v>11.005435</v>
      </c>
    </row>
    <row r="80" spans="1:19" x14ac:dyDescent="0.3">
      <c r="A80" s="3">
        <f>INDEX('Paste Calib Data'!$1:$1048576,MATCH($A$62,'Paste Calib Data'!$A:$A,0)+(ROW()-ROW($A$62)-1),COLUMN())</f>
        <v>2900</v>
      </c>
      <c r="B80" s="8">
        <f t="shared" si="9"/>
        <v>1.9701090000000001</v>
      </c>
      <c r="C80" s="1">
        <f>INDEX('Paste Calib Data'!$1:$1048576,MATCH($A$62,'Paste Calib Data'!$A:$A,0)+(ROW()-ROW($A$62)-1),COLUMN()-1)</f>
        <v>1.9701090000000001</v>
      </c>
      <c r="D80" s="1">
        <f>INDEX('Paste Calib Data'!$1:$1048576,MATCH($A$62,'Paste Calib Data'!$A:$A,0)+(ROW()-ROW($A$62)-1),COLUMN()-1)</f>
        <v>4.211957</v>
      </c>
      <c r="E80" s="1">
        <f>INDEX('Paste Calib Data'!$1:$1048576,MATCH($A$62,'Paste Calib Data'!$A:$A,0)+(ROW()-ROW($A$62)-1),COLUMN()-1)</f>
        <v>4.0760870000000002</v>
      </c>
      <c r="F80" s="1">
        <f>INDEX('Paste Calib Data'!$1:$1048576,MATCH($A$62,'Paste Calib Data'!$A:$A,0)+(ROW()-ROW($A$62)-1),COLUMN()-1)</f>
        <v>4.4157609999999998</v>
      </c>
      <c r="G80" s="1">
        <f>INDEX('Paste Calib Data'!$1:$1048576,MATCH($A$62,'Paste Calib Data'!$A:$A,0)+(ROW()-ROW($A$62)-1),COLUMN()-1)</f>
        <v>5.9782609999999998</v>
      </c>
      <c r="H80" s="1">
        <f>INDEX('Paste Calib Data'!$1:$1048576,MATCH($A$62,'Paste Calib Data'!$A:$A,0)+(ROW()-ROW($A$62)-1),COLUMN()-1)</f>
        <v>8.0163049999999991</v>
      </c>
      <c r="I80" s="1">
        <f>INDEX('Paste Calib Data'!$1:$1048576,MATCH($A$62,'Paste Calib Data'!$A:$A,0)+(ROW()-ROW($A$62)-1),COLUMN()-1)</f>
        <v>11.005435</v>
      </c>
      <c r="J80" s="1">
        <f>INDEX('Paste Calib Data'!$1:$1048576,MATCH($A$62,'Paste Calib Data'!$A:$A,0)+(ROW()-ROW($A$62)-1),COLUMN()-1)</f>
        <v>13.994566000000001</v>
      </c>
      <c r="K80" s="1">
        <f>INDEX('Paste Calib Data'!$1:$1048576,MATCH($A$62,'Paste Calib Data'!$A:$A,0)+(ROW()-ROW($A$62)-1),COLUMN()-1)</f>
        <v>12.975543999999999</v>
      </c>
      <c r="L80" s="1">
        <f>INDEX('Paste Calib Data'!$1:$1048576,MATCH($A$62,'Paste Calib Data'!$A:$A,0)+(ROW()-ROW($A$62)-1),COLUMN()-1)</f>
        <v>12.024457</v>
      </c>
      <c r="M80" s="1">
        <f>INDEX('Paste Calib Data'!$1:$1048576,MATCH($A$62,'Paste Calib Data'!$A:$A,0)+(ROW()-ROW($A$62)-1),COLUMN()-1)</f>
        <v>11.005435</v>
      </c>
      <c r="N80" s="1">
        <f>INDEX('Paste Calib Data'!$1:$1048576,MATCH($A$62,'Paste Calib Data'!$A:$A,0)+(ROW()-ROW($A$62)-1),COLUMN()-1)</f>
        <v>11.005435</v>
      </c>
      <c r="O80" s="1">
        <f>INDEX('Paste Calib Data'!$1:$1048576,MATCH($A$62,'Paste Calib Data'!$A:$A,0)+(ROW()-ROW($A$62)-1),COLUMN()-1)</f>
        <v>11.005435</v>
      </c>
      <c r="P80" s="1">
        <f>INDEX('Paste Calib Data'!$1:$1048576,MATCH($A$62,'Paste Calib Data'!$A:$A,0)+(ROW()-ROW($A$62)-1),COLUMN()-1)</f>
        <v>10.326086999999999</v>
      </c>
      <c r="Q80" s="1">
        <f>INDEX('Paste Calib Data'!$1:$1048576,MATCH($A$62,'Paste Calib Data'!$A:$A,0)+(ROW()-ROW($A$62)-1),COLUMN()-1)</f>
        <v>9.9864130000000007</v>
      </c>
      <c r="R80" s="1">
        <f>INDEX('Paste Calib Data'!$1:$1048576,MATCH($A$62,'Paste Calib Data'!$A:$A,0)+(ROW()-ROW($A$62)-1),COLUMN()-1)</f>
        <v>9.9864130000000007</v>
      </c>
      <c r="S80" s="8">
        <f t="shared" si="10"/>
        <v>9.9864130000000007</v>
      </c>
    </row>
    <row r="81" spans="1:19" x14ac:dyDescent="0.3">
      <c r="A81" s="3">
        <f>INDEX('Paste Calib Data'!$1:$1048576,MATCH($A$62,'Paste Calib Data'!$A:$A,0)+(ROW()-ROW($A$62)-1),COLUMN())</f>
        <v>3000</v>
      </c>
      <c r="B81" s="8">
        <f t="shared" si="9"/>
        <v>1.9701090000000001</v>
      </c>
      <c r="C81" s="1">
        <f>INDEX('Paste Calib Data'!$1:$1048576,MATCH($A$62,'Paste Calib Data'!$A:$A,0)+(ROW()-ROW($A$62)-1),COLUMN()-1)</f>
        <v>1.9701090000000001</v>
      </c>
      <c r="D81" s="1">
        <f>INDEX('Paste Calib Data'!$1:$1048576,MATCH($A$62,'Paste Calib Data'!$A:$A,0)+(ROW()-ROW($A$62)-1),COLUMN()-1)</f>
        <v>4.8233699999999997</v>
      </c>
      <c r="E81" s="1">
        <f>INDEX('Paste Calib Data'!$1:$1048576,MATCH($A$62,'Paste Calib Data'!$A:$A,0)+(ROW()-ROW($A$62)-1),COLUMN()-1)</f>
        <v>5.0271739999999996</v>
      </c>
      <c r="F81" s="1">
        <f>INDEX('Paste Calib Data'!$1:$1048576,MATCH($A$62,'Paste Calib Data'!$A:$A,0)+(ROW()-ROW($A$62)-1),COLUMN()-1)</f>
        <v>5.0271739999999996</v>
      </c>
      <c r="G81" s="1">
        <f>INDEX('Paste Calib Data'!$1:$1048576,MATCH($A$62,'Paste Calib Data'!$A:$A,0)+(ROW()-ROW($A$62)-1),COLUMN()-1)</f>
        <v>5.5027179999999998</v>
      </c>
      <c r="H81" s="1">
        <f>INDEX('Paste Calib Data'!$1:$1048576,MATCH($A$62,'Paste Calib Data'!$A:$A,0)+(ROW()-ROW($A$62)-1),COLUMN()-1)</f>
        <v>8.0163049999999991</v>
      </c>
      <c r="I81" s="1">
        <f>INDEX('Paste Calib Data'!$1:$1048576,MATCH($A$62,'Paste Calib Data'!$A:$A,0)+(ROW()-ROW($A$62)-1),COLUMN()-1)</f>
        <v>9.9864130000000007</v>
      </c>
      <c r="J81" s="1">
        <f>INDEX('Paste Calib Data'!$1:$1048576,MATCH($A$62,'Paste Calib Data'!$A:$A,0)+(ROW()-ROW($A$62)-1),COLUMN()-1)</f>
        <v>12.024457</v>
      </c>
      <c r="K81" s="1">
        <f>INDEX('Paste Calib Data'!$1:$1048576,MATCH($A$62,'Paste Calib Data'!$A:$A,0)+(ROW()-ROW($A$62)-1),COLUMN()-1)</f>
        <v>11.480978</v>
      </c>
      <c r="L81" s="1">
        <f>INDEX('Paste Calib Data'!$1:$1048576,MATCH($A$62,'Paste Calib Data'!$A:$A,0)+(ROW()-ROW($A$62)-1),COLUMN()-1)</f>
        <v>9.9864130000000007</v>
      </c>
      <c r="M81" s="1">
        <f>INDEX('Paste Calib Data'!$1:$1048576,MATCH($A$62,'Paste Calib Data'!$A:$A,0)+(ROW()-ROW($A$62)-1),COLUMN()-1)</f>
        <v>8.9673909999999992</v>
      </c>
      <c r="N81" s="1">
        <f>INDEX('Paste Calib Data'!$1:$1048576,MATCH($A$62,'Paste Calib Data'!$A:$A,0)+(ROW()-ROW($A$62)-1),COLUMN()-1)</f>
        <v>8.0163049999999991</v>
      </c>
      <c r="O81" s="1">
        <f>INDEX('Paste Calib Data'!$1:$1048576,MATCH($A$62,'Paste Calib Data'!$A:$A,0)+(ROW()-ROW($A$62)-1),COLUMN()-1)</f>
        <v>8.0163049999999991</v>
      </c>
      <c r="P81" s="1">
        <f>INDEX('Paste Calib Data'!$1:$1048576,MATCH($A$62,'Paste Calib Data'!$A:$A,0)+(ROW()-ROW($A$62)-1),COLUMN()-1)</f>
        <v>8.0163049999999991</v>
      </c>
      <c r="Q81" s="1">
        <f>INDEX('Paste Calib Data'!$1:$1048576,MATCH($A$62,'Paste Calib Data'!$A:$A,0)+(ROW()-ROW($A$62)-1),COLUMN()-1)</f>
        <v>8.9673909999999992</v>
      </c>
      <c r="R81" s="1">
        <f>INDEX('Paste Calib Data'!$1:$1048576,MATCH($A$62,'Paste Calib Data'!$A:$A,0)+(ROW()-ROW($A$62)-1),COLUMN()-1)</f>
        <v>9.9864130000000007</v>
      </c>
      <c r="S81" s="8">
        <f t="shared" si="10"/>
        <v>9.9864130000000007</v>
      </c>
    </row>
    <row r="82" spans="1:19" x14ac:dyDescent="0.3">
      <c r="A82" s="3">
        <f>INDEX('Paste Calib Data'!$1:$1048576,MATCH($A$62,'Paste Calib Data'!$A:$A,0)+(ROW()-ROW($A$62)-1),COLUMN())</f>
        <v>3200</v>
      </c>
      <c r="B82" s="8">
        <f t="shared" si="9"/>
        <v>1.9701090000000001</v>
      </c>
      <c r="C82" s="1">
        <f>INDEX('Paste Calib Data'!$1:$1048576,MATCH($A$62,'Paste Calib Data'!$A:$A,0)+(ROW()-ROW($A$62)-1),COLUMN()-1)</f>
        <v>1.9701090000000001</v>
      </c>
      <c r="D82" s="1">
        <f>INDEX('Paste Calib Data'!$1:$1048576,MATCH($A$62,'Paste Calib Data'!$A:$A,0)+(ROW()-ROW($A$62)-1),COLUMN()-1)</f>
        <v>4.4836960000000001</v>
      </c>
      <c r="E82" s="1">
        <f>INDEX('Paste Calib Data'!$1:$1048576,MATCH($A$62,'Paste Calib Data'!$A:$A,0)+(ROW()-ROW($A$62)-1),COLUMN()-1)</f>
        <v>4.4836960000000001</v>
      </c>
      <c r="F82" s="1">
        <f>INDEX('Paste Calib Data'!$1:$1048576,MATCH($A$62,'Paste Calib Data'!$A:$A,0)+(ROW()-ROW($A$62)-1),COLUMN()-1)</f>
        <v>4.4836960000000001</v>
      </c>
      <c r="G82" s="1">
        <f>INDEX('Paste Calib Data'!$1:$1048576,MATCH($A$62,'Paste Calib Data'!$A:$A,0)+(ROW()-ROW($A$62)-1),COLUMN()-1)</f>
        <v>4.4836960000000001</v>
      </c>
      <c r="H82" s="1">
        <f>INDEX('Paste Calib Data'!$1:$1048576,MATCH($A$62,'Paste Calib Data'!$A:$A,0)+(ROW()-ROW($A$62)-1),COLUMN()-1)</f>
        <v>5.9782609999999998</v>
      </c>
      <c r="I82" s="1">
        <f>INDEX('Paste Calib Data'!$1:$1048576,MATCH($A$62,'Paste Calib Data'!$A:$A,0)+(ROW()-ROW($A$62)-1),COLUMN()-1)</f>
        <v>5.9782609999999998</v>
      </c>
      <c r="J82" s="1">
        <f>INDEX('Paste Calib Data'!$1:$1048576,MATCH($A$62,'Paste Calib Data'!$A:$A,0)+(ROW()-ROW($A$62)-1),COLUMN()-1)</f>
        <v>6.9972830000000004</v>
      </c>
      <c r="K82" s="1">
        <f>INDEX('Paste Calib Data'!$1:$1048576,MATCH($A$62,'Paste Calib Data'!$A:$A,0)+(ROW()-ROW($A$62)-1),COLUMN()-1)</f>
        <v>7.4728260000000004</v>
      </c>
      <c r="L82" s="1">
        <f>INDEX('Paste Calib Data'!$1:$1048576,MATCH($A$62,'Paste Calib Data'!$A:$A,0)+(ROW()-ROW($A$62)-1),COLUMN()-1)</f>
        <v>7.4728260000000004</v>
      </c>
      <c r="M82" s="1">
        <f>INDEX('Paste Calib Data'!$1:$1048576,MATCH($A$62,'Paste Calib Data'!$A:$A,0)+(ROW()-ROW($A$62)-1),COLUMN()-1)</f>
        <v>6.5217390000000002</v>
      </c>
      <c r="N82" s="1">
        <f>INDEX('Paste Calib Data'!$1:$1048576,MATCH($A$62,'Paste Calib Data'!$A:$A,0)+(ROW()-ROW($A$62)-1),COLUMN()-1)</f>
        <v>5.9782609999999998</v>
      </c>
      <c r="O82" s="1">
        <f>INDEX('Paste Calib Data'!$1:$1048576,MATCH($A$62,'Paste Calib Data'!$A:$A,0)+(ROW()-ROW($A$62)-1),COLUMN()-1)</f>
        <v>5.9782609999999998</v>
      </c>
      <c r="P82" s="1">
        <f>INDEX('Paste Calib Data'!$1:$1048576,MATCH($A$62,'Paste Calib Data'!$A:$A,0)+(ROW()-ROW($A$62)-1),COLUMN()-1)</f>
        <v>5.9782609999999998</v>
      </c>
      <c r="Q82" s="1">
        <f>INDEX('Paste Calib Data'!$1:$1048576,MATCH($A$62,'Paste Calib Data'!$A:$A,0)+(ROW()-ROW($A$62)-1),COLUMN()-1)</f>
        <v>6.5217390000000002</v>
      </c>
      <c r="R82" s="1">
        <f>INDEX('Paste Calib Data'!$1:$1048576,MATCH($A$62,'Paste Calib Data'!$A:$A,0)+(ROW()-ROW($A$62)-1),COLUMN()-1)</f>
        <v>6.5217390000000002</v>
      </c>
      <c r="S82" s="8">
        <f t="shared" si="10"/>
        <v>6.5217390000000002</v>
      </c>
    </row>
    <row r="83" spans="1:19" x14ac:dyDescent="0.3">
      <c r="A83" s="3">
        <f>INDEX('Paste Calib Data'!$1:$1048576,MATCH($A$62,'Paste Calib Data'!$A:$A,0)+(ROW()-ROW($A$62)-1),COLUMN())</f>
        <v>3300</v>
      </c>
      <c r="B83" s="8">
        <f t="shared" si="9"/>
        <v>1.9701090000000001</v>
      </c>
      <c r="C83" s="1">
        <f>INDEX('Paste Calib Data'!$1:$1048576,MATCH($A$62,'Paste Calib Data'!$A:$A,0)+(ROW()-ROW($A$62)-1),COLUMN()-1)</f>
        <v>1.9701090000000001</v>
      </c>
      <c r="D83" s="1">
        <f>INDEX('Paste Calib Data'!$1:$1048576,MATCH($A$62,'Paste Calib Data'!$A:$A,0)+(ROW()-ROW($A$62)-1),COLUMN()-1)</f>
        <v>4.4836960000000001</v>
      </c>
      <c r="E83" s="1">
        <f>INDEX('Paste Calib Data'!$1:$1048576,MATCH($A$62,'Paste Calib Data'!$A:$A,0)+(ROW()-ROW($A$62)-1),COLUMN()-1)</f>
        <v>4.4836960000000001</v>
      </c>
      <c r="F83" s="1">
        <f>INDEX('Paste Calib Data'!$1:$1048576,MATCH($A$62,'Paste Calib Data'!$A:$A,0)+(ROW()-ROW($A$62)-1),COLUMN()-1)</f>
        <v>4.4836960000000001</v>
      </c>
      <c r="G83" s="1">
        <f>INDEX('Paste Calib Data'!$1:$1048576,MATCH($A$62,'Paste Calib Data'!$A:$A,0)+(ROW()-ROW($A$62)-1),COLUMN()-1)</f>
        <v>4.4836960000000001</v>
      </c>
      <c r="H83" s="1">
        <f>INDEX('Paste Calib Data'!$1:$1048576,MATCH($A$62,'Paste Calib Data'!$A:$A,0)+(ROW()-ROW($A$62)-1),COLUMN()-1)</f>
        <v>5.9782609999999998</v>
      </c>
      <c r="I83" s="1">
        <f>INDEX('Paste Calib Data'!$1:$1048576,MATCH($A$62,'Paste Calib Data'!$A:$A,0)+(ROW()-ROW($A$62)-1),COLUMN()-1)</f>
        <v>5.9782609999999998</v>
      </c>
      <c r="J83" s="1">
        <f>INDEX('Paste Calib Data'!$1:$1048576,MATCH($A$62,'Paste Calib Data'!$A:$A,0)+(ROW()-ROW($A$62)-1),COLUMN()-1)</f>
        <v>5.9782609999999998</v>
      </c>
      <c r="K83" s="1">
        <f>INDEX('Paste Calib Data'!$1:$1048576,MATCH($A$62,'Paste Calib Data'!$A:$A,0)+(ROW()-ROW($A$62)-1),COLUMN()-1)</f>
        <v>5.9782609999999998</v>
      </c>
      <c r="L83" s="1">
        <f>INDEX('Paste Calib Data'!$1:$1048576,MATCH($A$62,'Paste Calib Data'!$A:$A,0)+(ROW()-ROW($A$62)-1),COLUMN()-1)</f>
        <v>5.9782609999999998</v>
      </c>
      <c r="M83" s="1">
        <f>INDEX('Paste Calib Data'!$1:$1048576,MATCH($A$62,'Paste Calib Data'!$A:$A,0)+(ROW()-ROW($A$62)-1),COLUMN()-1)</f>
        <v>5.9782609999999998</v>
      </c>
      <c r="N83" s="1">
        <f>INDEX('Paste Calib Data'!$1:$1048576,MATCH($A$62,'Paste Calib Data'!$A:$A,0)+(ROW()-ROW($A$62)-1),COLUMN()-1)</f>
        <v>5.9782609999999998</v>
      </c>
      <c r="O83" s="1">
        <f>INDEX('Paste Calib Data'!$1:$1048576,MATCH($A$62,'Paste Calib Data'!$A:$A,0)+(ROW()-ROW($A$62)-1),COLUMN()-1)</f>
        <v>0</v>
      </c>
      <c r="P83" s="1">
        <f>INDEX('Paste Calib Data'!$1:$1048576,MATCH($A$62,'Paste Calib Data'!$A:$A,0)+(ROW()-ROW($A$62)-1),COLUMN()-1)</f>
        <v>0</v>
      </c>
      <c r="Q83" s="1">
        <f>INDEX('Paste Calib Data'!$1:$1048576,MATCH($A$62,'Paste Calib Data'!$A:$A,0)+(ROW()-ROW($A$62)-1),COLUMN()-1)</f>
        <v>0</v>
      </c>
      <c r="R83" s="1">
        <f>INDEX('Paste Calib Data'!$1:$1048576,MATCH($A$62,'Paste Calib Data'!$A:$A,0)+(ROW()-ROW($A$62)-1),COLUMN()-1)</f>
        <v>0</v>
      </c>
      <c r="S83" s="8">
        <f t="shared" si="10"/>
        <v>0</v>
      </c>
    </row>
    <row r="84" spans="1:19" x14ac:dyDescent="0.3">
      <c r="A84" s="3">
        <f>INDEX('Paste Calib Data'!$1:$1048576,MATCH($A$62,'Paste Calib Data'!$A:$A,0)+(ROW()-ROW($A$62)-1),COLUMN())</f>
        <v>3500</v>
      </c>
      <c r="B84" s="8">
        <f>C84</f>
        <v>1.9701090000000001</v>
      </c>
      <c r="C84" s="1">
        <f>INDEX('Paste Calib Data'!$1:$1048576,MATCH($A$62,'Paste Calib Data'!$A:$A,0)+(ROW()-ROW($A$62)-1),COLUMN()-1)</f>
        <v>1.9701090000000001</v>
      </c>
      <c r="D84" s="1">
        <f>INDEX('Paste Calib Data'!$1:$1048576,MATCH($A$62,'Paste Calib Data'!$A:$A,0)+(ROW()-ROW($A$62)-1),COLUMN()-1)</f>
        <v>4.4836960000000001</v>
      </c>
      <c r="E84" s="1">
        <f>INDEX('Paste Calib Data'!$1:$1048576,MATCH($A$62,'Paste Calib Data'!$A:$A,0)+(ROW()-ROW($A$62)-1),COLUMN()-1)</f>
        <v>5.0271739999999996</v>
      </c>
      <c r="F84" s="1">
        <f>INDEX('Paste Calib Data'!$1:$1048576,MATCH($A$62,'Paste Calib Data'!$A:$A,0)+(ROW()-ROW($A$62)-1),COLUMN()-1)</f>
        <v>5.5027179999999998</v>
      </c>
      <c r="G84" s="1">
        <f>INDEX('Paste Calib Data'!$1:$1048576,MATCH($A$62,'Paste Calib Data'!$A:$A,0)+(ROW()-ROW($A$62)-1),COLUMN()-1)</f>
        <v>5.5027179999999998</v>
      </c>
      <c r="H84" s="1">
        <f>INDEX('Paste Calib Data'!$1:$1048576,MATCH($A$62,'Paste Calib Data'!$A:$A,0)+(ROW()-ROW($A$62)-1),COLUMN()-1)</f>
        <v>5.9782609999999998</v>
      </c>
      <c r="I84" s="1">
        <f>INDEX('Paste Calib Data'!$1:$1048576,MATCH($A$62,'Paste Calib Data'!$A:$A,0)+(ROW()-ROW($A$62)-1),COLUMN()-1)</f>
        <v>5.9782609999999998</v>
      </c>
      <c r="J84" s="1">
        <f>INDEX('Paste Calib Data'!$1:$1048576,MATCH($A$62,'Paste Calib Data'!$A:$A,0)+(ROW()-ROW($A$62)-1),COLUMN()-1)</f>
        <v>5.9782609999999998</v>
      </c>
      <c r="K84" s="1">
        <f>INDEX('Paste Calib Data'!$1:$1048576,MATCH($A$62,'Paste Calib Data'!$A:$A,0)+(ROW()-ROW($A$62)-1),COLUMN()-1)</f>
        <v>5.9782609999999998</v>
      </c>
      <c r="L84" s="1">
        <f>INDEX('Paste Calib Data'!$1:$1048576,MATCH($A$62,'Paste Calib Data'!$A:$A,0)+(ROW()-ROW($A$62)-1),COLUMN()-1)</f>
        <v>5.9782609999999998</v>
      </c>
      <c r="M84" s="1">
        <f>INDEX('Paste Calib Data'!$1:$1048576,MATCH($A$62,'Paste Calib Data'!$A:$A,0)+(ROW()-ROW($A$62)-1),COLUMN()-1)</f>
        <v>5.9782609999999998</v>
      </c>
      <c r="N84" s="1">
        <f>INDEX('Paste Calib Data'!$1:$1048576,MATCH($A$62,'Paste Calib Data'!$A:$A,0)+(ROW()-ROW($A$62)-1),COLUMN()-1)</f>
        <v>5.9782609999999998</v>
      </c>
      <c r="O84" s="1">
        <f>INDEX('Paste Calib Data'!$1:$1048576,MATCH($A$62,'Paste Calib Data'!$A:$A,0)+(ROW()-ROW($A$62)-1),COLUMN()-1)</f>
        <v>0</v>
      </c>
      <c r="P84" s="1">
        <f>INDEX('Paste Calib Data'!$1:$1048576,MATCH($A$62,'Paste Calib Data'!$A:$A,0)+(ROW()-ROW($A$62)-1),COLUMN()-1)</f>
        <v>0</v>
      </c>
      <c r="Q84" s="1">
        <f>INDEX('Paste Calib Data'!$1:$1048576,MATCH($A$62,'Paste Calib Data'!$A:$A,0)+(ROW()-ROW($A$62)-1),COLUMN()-1)</f>
        <v>0</v>
      </c>
      <c r="R84" s="1">
        <f>INDEX('Paste Calib Data'!$1:$1048576,MATCH($A$62,'Paste Calib Data'!$A:$A,0)+(ROW()-ROW($A$62)-1),COLUMN()-1)</f>
        <v>0</v>
      </c>
      <c r="S84" s="8">
        <f t="shared" si="10"/>
        <v>0</v>
      </c>
    </row>
    <row r="85" spans="1:19" x14ac:dyDescent="0.3">
      <c r="A85" s="9">
        <f>A84+1</f>
        <v>3501</v>
      </c>
      <c r="B85" s="8">
        <f>B84</f>
        <v>1.9701090000000001</v>
      </c>
      <c r="C85" s="8">
        <f>C84</f>
        <v>1.9701090000000001</v>
      </c>
      <c r="D85" s="8">
        <f t="shared" ref="D85:S85" si="11">D84</f>
        <v>4.4836960000000001</v>
      </c>
      <c r="E85" s="8">
        <f t="shared" si="11"/>
        <v>5.0271739999999996</v>
      </c>
      <c r="F85" s="8">
        <f t="shared" si="11"/>
        <v>5.5027179999999998</v>
      </c>
      <c r="G85" s="8">
        <f t="shared" si="11"/>
        <v>5.5027179999999998</v>
      </c>
      <c r="H85" s="8">
        <f t="shared" si="11"/>
        <v>5.9782609999999998</v>
      </c>
      <c r="I85" s="8">
        <f t="shared" si="11"/>
        <v>5.9782609999999998</v>
      </c>
      <c r="J85" s="8">
        <f t="shared" si="11"/>
        <v>5.9782609999999998</v>
      </c>
      <c r="K85" s="8">
        <f t="shared" si="11"/>
        <v>5.9782609999999998</v>
      </c>
      <c r="L85" s="8">
        <f t="shared" si="11"/>
        <v>5.9782609999999998</v>
      </c>
      <c r="M85" s="8">
        <f t="shared" si="11"/>
        <v>5.9782609999999998</v>
      </c>
      <c r="N85" s="8">
        <f t="shared" si="11"/>
        <v>5.9782609999999998</v>
      </c>
      <c r="O85" s="8">
        <f t="shared" si="11"/>
        <v>0</v>
      </c>
      <c r="P85" s="8">
        <f t="shared" si="11"/>
        <v>0</v>
      </c>
      <c r="Q85" s="8">
        <f t="shared" si="11"/>
        <v>0</v>
      </c>
      <c r="R85" s="8">
        <f t="shared" si="11"/>
        <v>0</v>
      </c>
      <c r="S85" s="8">
        <f t="shared" si="11"/>
        <v>0</v>
      </c>
    </row>
    <row r="87" spans="1:19" x14ac:dyDescent="0.3">
      <c r="A87" s="13" t="str">
        <f>IF(ISNUMBER($A$2),CONCATENATE("A9",$A$2,"06"),"E0063")</f>
        <v>E0063</v>
      </c>
      <c r="B87" s="35" t="str">
        <f>INDEX('Paste Calib Data'!$1:$1048576,MATCH($A$87,'Paste Calib Data'!$A:$A,0)+(ROW()-ROW($A$87)),COLUMN())</f>
        <v>Post Quantity, Base Table</v>
      </c>
      <c r="C87" s="35"/>
      <c r="D87" s="35"/>
      <c r="E87" s="35"/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</row>
    <row r="88" spans="1:19" x14ac:dyDescent="0.3">
      <c r="A88" s="3"/>
      <c r="B88" s="3" t="str">
        <f>INDEX('Paste Calib Data'!$1:$1048576,MATCH($A$87,'Paste Calib Data'!$A:$A,0)+(ROW()-ROW($A$87)),COLUMN())</f>
        <v>mm3</v>
      </c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</row>
    <row r="89" spans="1:19" x14ac:dyDescent="0.3">
      <c r="A89" s="3" t="str">
        <f>INDEX('Paste Calib Data'!$1:$1048576,MATCH($A$87,'Paste Calib Data'!$A:$A,0)+(ROW()-ROW($A$87)),COLUMN())</f>
        <v>RPM</v>
      </c>
      <c r="B89" s="9">
        <f>C89-1</f>
        <v>-1</v>
      </c>
      <c r="C89" s="3">
        <f>INDEX('Paste Calib Data'!$1:$1048576,MATCH($A$87,'Paste Calib Data'!$A:$A,0)+(ROW()-ROW($A$87)),COLUMN()-1)</f>
        <v>0</v>
      </c>
      <c r="D89" s="3">
        <f>INDEX('Paste Calib Data'!$1:$1048576,MATCH($A$87,'Paste Calib Data'!$A:$A,0)+(ROW()-ROW($A$87)),COLUMN()-1)</f>
        <v>10</v>
      </c>
      <c r="E89" s="3">
        <f>INDEX('Paste Calib Data'!$1:$1048576,MATCH($A$87,'Paste Calib Data'!$A:$A,0)+(ROW()-ROW($A$87)),COLUMN()-1)</f>
        <v>20</v>
      </c>
      <c r="F89" s="3">
        <f>INDEX('Paste Calib Data'!$1:$1048576,MATCH($A$87,'Paste Calib Data'!$A:$A,0)+(ROW()-ROW($A$87)),COLUMN()-1)</f>
        <v>30</v>
      </c>
      <c r="G89" s="3">
        <f>INDEX('Paste Calib Data'!$1:$1048576,MATCH($A$87,'Paste Calib Data'!$A:$A,0)+(ROW()-ROW($A$87)),COLUMN()-1)</f>
        <v>40</v>
      </c>
      <c r="H89" s="3">
        <f>INDEX('Paste Calib Data'!$1:$1048576,MATCH($A$87,'Paste Calib Data'!$A:$A,0)+(ROW()-ROW($A$87)),COLUMN()-1)</f>
        <v>55</v>
      </c>
      <c r="I89" s="3">
        <f>INDEX('Paste Calib Data'!$1:$1048576,MATCH($A$87,'Paste Calib Data'!$A:$A,0)+(ROW()-ROW($A$87)),COLUMN()-1)</f>
        <v>65</v>
      </c>
      <c r="J89" s="3">
        <f>INDEX('Paste Calib Data'!$1:$1048576,MATCH($A$87,'Paste Calib Data'!$A:$A,0)+(ROW()-ROW($A$87)),COLUMN()-1)</f>
        <v>75</v>
      </c>
      <c r="K89" s="3">
        <f>INDEX('Paste Calib Data'!$1:$1048576,MATCH($A$87,'Paste Calib Data'!$A:$A,0)+(ROW()-ROW($A$87)),COLUMN()-1)</f>
        <v>85</v>
      </c>
      <c r="L89" s="3">
        <f>INDEX('Paste Calib Data'!$1:$1048576,MATCH($A$87,'Paste Calib Data'!$A:$A,0)+(ROW()-ROW($A$87)),COLUMN()-1)</f>
        <v>95</v>
      </c>
      <c r="M89" s="3">
        <f>INDEX('Paste Calib Data'!$1:$1048576,MATCH($A$87,'Paste Calib Data'!$A:$A,0)+(ROW()-ROW($A$87)),COLUMN()-1)</f>
        <v>110</v>
      </c>
      <c r="N89" s="3">
        <f>INDEX('Paste Calib Data'!$1:$1048576,MATCH($A$87,'Paste Calib Data'!$A:$A,0)+(ROW()-ROW($A$87)),COLUMN()-1)</f>
        <v>120</v>
      </c>
      <c r="O89" s="3">
        <f>INDEX('Paste Calib Data'!$1:$1048576,MATCH($A$87,'Paste Calib Data'!$A:$A,0)+(ROW()-ROW($A$87)),COLUMN()-1)</f>
        <v>125</v>
      </c>
      <c r="P89" s="3">
        <f>INDEX('Paste Calib Data'!$1:$1048576,MATCH($A$87,'Paste Calib Data'!$A:$A,0)+(ROW()-ROW($A$87)),COLUMN()-1)</f>
        <v>130</v>
      </c>
      <c r="Q89" s="3">
        <f>INDEX('Paste Calib Data'!$1:$1048576,MATCH($A$87,'Paste Calib Data'!$A:$A,0)+(ROW()-ROW($A$87)),COLUMN()-1)</f>
        <v>135</v>
      </c>
      <c r="R89" s="3">
        <f>INDEX('Paste Calib Data'!$1:$1048576,MATCH($A$87,'Paste Calib Data'!$A:$A,0)+(ROW()-ROW($A$87)),COLUMN()-1)</f>
        <v>140</v>
      </c>
      <c r="S89" s="9">
        <f>R89+1</f>
        <v>141</v>
      </c>
    </row>
    <row r="90" spans="1:19" x14ac:dyDescent="0.3">
      <c r="A90" s="9">
        <f>A91-1</f>
        <v>619</v>
      </c>
      <c r="B90" s="9">
        <f>B91</f>
        <v>0</v>
      </c>
      <c r="C90" s="9">
        <f t="shared" ref="C90:S90" si="12">C91</f>
        <v>0</v>
      </c>
      <c r="D90" s="9">
        <f t="shared" si="12"/>
        <v>0</v>
      </c>
      <c r="E90" s="9">
        <f t="shared" si="12"/>
        <v>0</v>
      </c>
      <c r="F90" s="9">
        <f t="shared" si="12"/>
        <v>0</v>
      </c>
      <c r="G90" s="9">
        <f t="shared" si="12"/>
        <v>0</v>
      </c>
      <c r="H90" s="9">
        <f t="shared" si="12"/>
        <v>0</v>
      </c>
      <c r="I90" s="9">
        <f t="shared" si="12"/>
        <v>0</v>
      </c>
      <c r="J90" s="9">
        <f t="shared" si="12"/>
        <v>0</v>
      </c>
      <c r="K90" s="9">
        <f t="shared" si="12"/>
        <v>0</v>
      </c>
      <c r="L90" s="9">
        <f t="shared" si="12"/>
        <v>0</v>
      </c>
      <c r="M90" s="9">
        <f t="shared" si="12"/>
        <v>0</v>
      </c>
      <c r="N90" s="9">
        <f t="shared" si="12"/>
        <v>0</v>
      </c>
      <c r="O90" s="9">
        <f t="shared" si="12"/>
        <v>0</v>
      </c>
      <c r="P90" s="9">
        <f t="shared" si="12"/>
        <v>0</v>
      </c>
      <c r="Q90" s="9">
        <f t="shared" si="12"/>
        <v>0</v>
      </c>
      <c r="R90" s="9">
        <f t="shared" si="12"/>
        <v>0</v>
      </c>
      <c r="S90" s="9">
        <f t="shared" si="12"/>
        <v>0</v>
      </c>
    </row>
    <row r="91" spans="1:19" x14ac:dyDescent="0.3">
      <c r="A91" s="3">
        <f>INDEX('Paste Calib Data'!$1:$1048576,MATCH($A$87,'Paste Calib Data'!$A:$A,0)+(ROW()-ROW($A$87)-1),COLUMN())</f>
        <v>620</v>
      </c>
      <c r="B91" s="8">
        <f t="shared" ref="B91:B108" si="13">C91</f>
        <v>0</v>
      </c>
      <c r="C91" s="1">
        <f>INDEX('Paste Calib Data'!$1:$1048576,MATCH($A$87,'Paste Calib Data'!$A:$A,0)+(ROW()-ROW($A$87)-1),COLUMN()-1)</f>
        <v>0</v>
      </c>
      <c r="D91" s="1">
        <f>INDEX('Paste Calib Data'!$1:$1048576,MATCH($A$87,'Paste Calib Data'!$A:$A,0)+(ROW()-ROW($A$87)-1),COLUMN()-1)</f>
        <v>0</v>
      </c>
      <c r="E91" s="1">
        <f>INDEX('Paste Calib Data'!$1:$1048576,MATCH($A$87,'Paste Calib Data'!$A:$A,0)+(ROW()-ROW($A$87)-1),COLUMN()-1)</f>
        <v>0</v>
      </c>
      <c r="F91" s="1">
        <f>INDEX('Paste Calib Data'!$1:$1048576,MATCH($A$87,'Paste Calib Data'!$A:$A,0)+(ROW()-ROW($A$87)-1),COLUMN()-1)</f>
        <v>0</v>
      </c>
      <c r="G91" s="1">
        <f>INDEX('Paste Calib Data'!$1:$1048576,MATCH($A$87,'Paste Calib Data'!$A:$A,0)+(ROW()-ROW($A$87)-1),COLUMN()-1)</f>
        <v>0</v>
      </c>
      <c r="H91" s="1">
        <f>INDEX('Paste Calib Data'!$1:$1048576,MATCH($A$87,'Paste Calib Data'!$A:$A,0)+(ROW()-ROW($A$87)-1),COLUMN()-1)</f>
        <v>0</v>
      </c>
      <c r="I91" s="1">
        <f>INDEX('Paste Calib Data'!$1:$1048576,MATCH($A$87,'Paste Calib Data'!$A:$A,0)+(ROW()-ROW($A$87)-1),COLUMN()-1)</f>
        <v>0</v>
      </c>
      <c r="J91" s="1">
        <f>INDEX('Paste Calib Data'!$1:$1048576,MATCH($A$87,'Paste Calib Data'!$A:$A,0)+(ROW()-ROW($A$87)-1),COLUMN()-1)</f>
        <v>0</v>
      </c>
      <c r="K91" s="1">
        <f>INDEX('Paste Calib Data'!$1:$1048576,MATCH($A$87,'Paste Calib Data'!$A:$A,0)+(ROW()-ROW($A$87)-1),COLUMN()-1)</f>
        <v>0</v>
      </c>
      <c r="L91" s="1">
        <f>INDEX('Paste Calib Data'!$1:$1048576,MATCH($A$87,'Paste Calib Data'!$A:$A,0)+(ROW()-ROW($A$87)-1),COLUMN()-1)</f>
        <v>0</v>
      </c>
      <c r="M91" s="1">
        <f>INDEX('Paste Calib Data'!$1:$1048576,MATCH($A$87,'Paste Calib Data'!$A:$A,0)+(ROW()-ROW($A$87)-1),COLUMN()-1)</f>
        <v>0</v>
      </c>
      <c r="N91" s="1">
        <f>INDEX('Paste Calib Data'!$1:$1048576,MATCH($A$87,'Paste Calib Data'!$A:$A,0)+(ROW()-ROW($A$87)-1),COLUMN()-1)</f>
        <v>0</v>
      </c>
      <c r="O91" s="1">
        <f>INDEX('Paste Calib Data'!$1:$1048576,MATCH($A$87,'Paste Calib Data'!$A:$A,0)+(ROW()-ROW($A$87)-1),COLUMN()-1)</f>
        <v>0</v>
      </c>
      <c r="P91" s="1">
        <f>INDEX('Paste Calib Data'!$1:$1048576,MATCH($A$87,'Paste Calib Data'!$A:$A,0)+(ROW()-ROW($A$87)-1),COLUMN()-1)</f>
        <v>0</v>
      </c>
      <c r="Q91" s="1">
        <f>INDEX('Paste Calib Data'!$1:$1048576,MATCH($A$87,'Paste Calib Data'!$A:$A,0)+(ROW()-ROW($A$87)-1),COLUMN()-1)</f>
        <v>0</v>
      </c>
      <c r="R91" s="1">
        <f>INDEX('Paste Calib Data'!$1:$1048576,MATCH($A$87,'Paste Calib Data'!$A:$A,0)+(ROW()-ROW($A$87)-1),COLUMN()-1)</f>
        <v>0</v>
      </c>
      <c r="S91" s="8">
        <f>R91</f>
        <v>0</v>
      </c>
    </row>
    <row r="92" spans="1:19" x14ac:dyDescent="0.3">
      <c r="A92" s="3">
        <f>INDEX('Paste Calib Data'!$1:$1048576,MATCH($A$87,'Paste Calib Data'!$A:$A,0)+(ROW()-ROW($A$87)-1),COLUMN())</f>
        <v>650</v>
      </c>
      <c r="B92" s="8">
        <f t="shared" si="13"/>
        <v>0</v>
      </c>
      <c r="C92" s="1">
        <f>INDEX('Paste Calib Data'!$1:$1048576,MATCH($A$87,'Paste Calib Data'!$A:$A,0)+(ROW()-ROW($A$87)-1),COLUMN()-1)</f>
        <v>0</v>
      </c>
      <c r="D92" s="1">
        <f>INDEX('Paste Calib Data'!$1:$1048576,MATCH($A$87,'Paste Calib Data'!$A:$A,0)+(ROW()-ROW($A$87)-1),COLUMN()-1)</f>
        <v>0</v>
      </c>
      <c r="E92" s="1">
        <f>INDEX('Paste Calib Data'!$1:$1048576,MATCH($A$87,'Paste Calib Data'!$A:$A,0)+(ROW()-ROW($A$87)-1),COLUMN()-1)</f>
        <v>0</v>
      </c>
      <c r="F92" s="1">
        <f>INDEX('Paste Calib Data'!$1:$1048576,MATCH($A$87,'Paste Calib Data'!$A:$A,0)+(ROW()-ROW($A$87)-1),COLUMN()-1)</f>
        <v>0</v>
      </c>
      <c r="G92" s="1">
        <f>INDEX('Paste Calib Data'!$1:$1048576,MATCH($A$87,'Paste Calib Data'!$A:$A,0)+(ROW()-ROW($A$87)-1),COLUMN()-1)</f>
        <v>0</v>
      </c>
      <c r="H92" s="1">
        <f>INDEX('Paste Calib Data'!$1:$1048576,MATCH($A$87,'Paste Calib Data'!$A:$A,0)+(ROW()-ROW($A$87)-1),COLUMN()-1)</f>
        <v>0</v>
      </c>
      <c r="I92" s="1">
        <f>INDEX('Paste Calib Data'!$1:$1048576,MATCH($A$87,'Paste Calib Data'!$A:$A,0)+(ROW()-ROW($A$87)-1),COLUMN()-1)</f>
        <v>0</v>
      </c>
      <c r="J92" s="1">
        <f>INDEX('Paste Calib Data'!$1:$1048576,MATCH($A$87,'Paste Calib Data'!$A:$A,0)+(ROW()-ROW($A$87)-1),COLUMN()-1)</f>
        <v>0</v>
      </c>
      <c r="K92" s="1">
        <f>INDEX('Paste Calib Data'!$1:$1048576,MATCH($A$87,'Paste Calib Data'!$A:$A,0)+(ROW()-ROW($A$87)-1),COLUMN()-1)</f>
        <v>0</v>
      </c>
      <c r="L92" s="1">
        <f>INDEX('Paste Calib Data'!$1:$1048576,MATCH($A$87,'Paste Calib Data'!$A:$A,0)+(ROW()-ROW($A$87)-1),COLUMN()-1)</f>
        <v>0</v>
      </c>
      <c r="M92" s="1">
        <f>INDEX('Paste Calib Data'!$1:$1048576,MATCH($A$87,'Paste Calib Data'!$A:$A,0)+(ROW()-ROW($A$87)-1),COLUMN()-1)</f>
        <v>0</v>
      </c>
      <c r="N92" s="1">
        <f>INDEX('Paste Calib Data'!$1:$1048576,MATCH($A$87,'Paste Calib Data'!$A:$A,0)+(ROW()-ROW($A$87)-1),COLUMN()-1)</f>
        <v>0</v>
      </c>
      <c r="O92" s="1">
        <f>INDEX('Paste Calib Data'!$1:$1048576,MATCH($A$87,'Paste Calib Data'!$A:$A,0)+(ROW()-ROW($A$87)-1),COLUMN()-1)</f>
        <v>0</v>
      </c>
      <c r="P92" s="1">
        <f>INDEX('Paste Calib Data'!$1:$1048576,MATCH($A$87,'Paste Calib Data'!$A:$A,0)+(ROW()-ROW($A$87)-1),COLUMN()-1)</f>
        <v>0</v>
      </c>
      <c r="Q92" s="1">
        <f>INDEX('Paste Calib Data'!$1:$1048576,MATCH($A$87,'Paste Calib Data'!$A:$A,0)+(ROW()-ROW($A$87)-1),COLUMN()-1)</f>
        <v>0</v>
      </c>
      <c r="R92" s="1">
        <f>INDEX('Paste Calib Data'!$1:$1048576,MATCH($A$87,'Paste Calib Data'!$A:$A,0)+(ROW()-ROW($A$87)-1),COLUMN()-1)</f>
        <v>0</v>
      </c>
      <c r="S92" s="8">
        <f t="shared" ref="S92:S109" si="14">R92</f>
        <v>0</v>
      </c>
    </row>
    <row r="93" spans="1:19" x14ac:dyDescent="0.3">
      <c r="A93" s="3">
        <f>INDEX('Paste Calib Data'!$1:$1048576,MATCH($A$87,'Paste Calib Data'!$A:$A,0)+(ROW()-ROW($A$87)-1),COLUMN())</f>
        <v>800</v>
      </c>
      <c r="B93" s="8">
        <f t="shared" si="13"/>
        <v>0</v>
      </c>
      <c r="C93" s="1">
        <f>INDEX('Paste Calib Data'!$1:$1048576,MATCH($A$87,'Paste Calib Data'!$A:$A,0)+(ROW()-ROW($A$87)-1),COLUMN()-1)</f>
        <v>0</v>
      </c>
      <c r="D93" s="1">
        <f>INDEX('Paste Calib Data'!$1:$1048576,MATCH($A$87,'Paste Calib Data'!$A:$A,0)+(ROW()-ROW($A$87)-1),COLUMN()-1)</f>
        <v>0</v>
      </c>
      <c r="E93" s="1">
        <f>INDEX('Paste Calib Data'!$1:$1048576,MATCH($A$87,'Paste Calib Data'!$A:$A,0)+(ROW()-ROW($A$87)-1),COLUMN()-1)</f>
        <v>0</v>
      </c>
      <c r="F93" s="1">
        <f>INDEX('Paste Calib Data'!$1:$1048576,MATCH($A$87,'Paste Calib Data'!$A:$A,0)+(ROW()-ROW($A$87)-1),COLUMN()-1)</f>
        <v>0</v>
      </c>
      <c r="G93" s="1">
        <f>INDEX('Paste Calib Data'!$1:$1048576,MATCH($A$87,'Paste Calib Data'!$A:$A,0)+(ROW()-ROW($A$87)-1),COLUMN()-1)</f>
        <v>0</v>
      </c>
      <c r="H93" s="1">
        <f>INDEX('Paste Calib Data'!$1:$1048576,MATCH($A$87,'Paste Calib Data'!$A:$A,0)+(ROW()-ROW($A$87)-1),COLUMN()-1)</f>
        <v>0</v>
      </c>
      <c r="I93" s="1">
        <f>INDEX('Paste Calib Data'!$1:$1048576,MATCH($A$87,'Paste Calib Data'!$A:$A,0)+(ROW()-ROW($A$87)-1),COLUMN()-1)</f>
        <v>0</v>
      </c>
      <c r="J93" s="1">
        <f>INDEX('Paste Calib Data'!$1:$1048576,MATCH($A$87,'Paste Calib Data'!$A:$A,0)+(ROW()-ROW($A$87)-1),COLUMN()-1)</f>
        <v>0</v>
      </c>
      <c r="K93" s="1">
        <f>INDEX('Paste Calib Data'!$1:$1048576,MATCH($A$87,'Paste Calib Data'!$A:$A,0)+(ROW()-ROW($A$87)-1),COLUMN()-1)</f>
        <v>0</v>
      </c>
      <c r="L93" s="1">
        <f>INDEX('Paste Calib Data'!$1:$1048576,MATCH($A$87,'Paste Calib Data'!$A:$A,0)+(ROW()-ROW($A$87)-1),COLUMN()-1)</f>
        <v>0</v>
      </c>
      <c r="M93" s="1">
        <f>INDEX('Paste Calib Data'!$1:$1048576,MATCH($A$87,'Paste Calib Data'!$A:$A,0)+(ROW()-ROW($A$87)-1),COLUMN()-1)</f>
        <v>0</v>
      </c>
      <c r="N93" s="1">
        <f>INDEX('Paste Calib Data'!$1:$1048576,MATCH($A$87,'Paste Calib Data'!$A:$A,0)+(ROW()-ROW($A$87)-1),COLUMN()-1)</f>
        <v>0</v>
      </c>
      <c r="O93" s="1">
        <f>INDEX('Paste Calib Data'!$1:$1048576,MATCH($A$87,'Paste Calib Data'!$A:$A,0)+(ROW()-ROW($A$87)-1),COLUMN()-1)</f>
        <v>0</v>
      </c>
      <c r="P93" s="1">
        <f>INDEX('Paste Calib Data'!$1:$1048576,MATCH($A$87,'Paste Calib Data'!$A:$A,0)+(ROW()-ROW($A$87)-1),COLUMN()-1)</f>
        <v>0</v>
      </c>
      <c r="Q93" s="1">
        <f>INDEX('Paste Calib Data'!$1:$1048576,MATCH($A$87,'Paste Calib Data'!$A:$A,0)+(ROW()-ROW($A$87)-1),COLUMN()-1)</f>
        <v>0</v>
      </c>
      <c r="R93" s="1">
        <f>INDEX('Paste Calib Data'!$1:$1048576,MATCH($A$87,'Paste Calib Data'!$A:$A,0)+(ROW()-ROW($A$87)-1),COLUMN()-1)</f>
        <v>0</v>
      </c>
      <c r="S93" s="8">
        <f t="shared" si="14"/>
        <v>0</v>
      </c>
    </row>
    <row r="94" spans="1:19" x14ac:dyDescent="0.3">
      <c r="A94" s="3">
        <f>INDEX('Paste Calib Data'!$1:$1048576,MATCH($A$87,'Paste Calib Data'!$A:$A,0)+(ROW()-ROW($A$87)-1),COLUMN())</f>
        <v>1000</v>
      </c>
      <c r="B94" s="8">
        <f t="shared" si="13"/>
        <v>0</v>
      </c>
      <c r="C94" s="1">
        <f>INDEX('Paste Calib Data'!$1:$1048576,MATCH($A$87,'Paste Calib Data'!$A:$A,0)+(ROW()-ROW($A$87)-1),COLUMN()-1)</f>
        <v>0</v>
      </c>
      <c r="D94" s="1">
        <f>INDEX('Paste Calib Data'!$1:$1048576,MATCH($A$87,'Paste Calib Data'!$A:$A,0)+(ROW()-ROW($A$87)-1),COLUMN()-1)</f>
        <v>1.4945649999999999</v>
      </c>
      <c r="E94" s="1">
        <f>INDEX('Paste Calib Data'!$1:$1048576,MATCH($A$87,'Paste Calib Data'!$A:$A,0)+(ROW()-ROW($A$87)-1),COLUMN()-1)</f>
        <v>1.9701090000000001</v>
      </c>
      <c r="F94" s="1">
        <f>INDEX('Paste Calib Data'!$1:$1048576,MATCH($A$87,'Paste Calib Data'!$A:$A,0)+(ROW()-ROW($A$87)-1),COLUMN()-1)</f>
        <v>1.9701090000000001</v>
      </c>
      <c r="G94" s="1">
        <f>INDEX('Paste Calib Data'!$1:$1048576,MATCH($A$87,'Paste Calib Data'!$A:$A,0)+(ROW()-ROW($A$87)-1),COLUMN()-1)</f>
        <v>1.9701090000000001</v>
      </c>
      <c r="H94" s="1">
        <f>INDEX('Paste Calib Data'!$1:$1048576,MATCH($A$87,'Paste Calib Data'!$A:$A,0)+(ROW()-ROW($A$87)-1),COLUMN()-1)</f>
        <v>0</v>
      </c>
      <c r="I94" s="1">
        <f>INDEX('Paste Calib Data'!$1:$1048576,MATCH($A$87,'Paste Calib Data'!$A:$A,0)+(ROW()-ROW($A$87)-1),COLUMN()-1)</f>
        <v>0</v>
      </c>
      <c r="J94" s="1">
        <f>INDEX('Paste Calib Data'!$1:$1048576,MATCH($A$87,'Paste Calib Data'!$A:$A,0)+(ROW()-ROW($A$87)-1),COLUMN()-1)</f>
        <v>0</v>
      </c>
      <c r="K94" s="1">
        <f>INDEX('Paste Calib Data'!$1:$1048576,MATCH($A$87,'Paste Calib Data'!$A:$A,0)+(ROW()-ROW($A$87)-1),COLUMN()-1)</f>
        <v>0</v>
      </c>
      <c r="L94" s="1">
        <f>INDEX('Paste Calib Data'!$1:$1048576,MATCH($A$87,'Paste Calib Data'!$A:$A,0)+(ROW()-ROW($A$87)-1),COLUMN()-1)</f>
        <v>0</v>
      </c>
      <c r="M94" s="1">
        <f>INDEX('Paste Calib Data'!$1:$1048576,MATCH($A$87,'Paste Calib Data'!$A:$A,0)+(ROW()-ROW($A$87)-1),COLUMN()-1)</f>
        <v>0</v>
      </c>
      <c r="N94" s="1">
        <f>INDEX('Paste Calib Data'!$1:$1048576,MATCH($A$87,'Paste Calib Data'!$A:$A,0)+(ROW()-ROW($A$87)-1),COLUMN()-1)</f>
        <v>0</v>
      </c>
      <c r="O94" s="1">
        <f>INDEX('Paste Calib Data'!$1:$1048576,MATCH($A$87,'Paste Calib Data'!$A:$A,0)+(ROW()-ROW($A$87)-1),COLUMN()-1)</f>
        <v>0</v>
      </c>
      <c r="P94" s="1">
        <f>INDEX('Paste Calib Data'!$1:$1048576,MATCH($A$87,'Paste Calib Data'!$A:$A,0)+(ROW()-ROW($A$87)-1),COLUMN()-1)</f>
        <v>0</v>
      </c>
      <c r="Q94" s="1">
        <f>INDEX('Paste Calib Data'!$1:$1048576,MATCH($A$87,'Paste Calib Data'!$A:$A,0)+(ROW()-ROW($A$87)-1),COLUMN()-1)</f>
        <v>0</v>
      </c>
      <c r="R94" s="1">
        <f>INDEX('Paste Calib Data'!$1:$1048576,MATCH($A$87,'Paste Calib Data'!$A:$A,0)+(ROW()-ROW($A$87)-1),COLUMN()-1)</f>
        <v>0</v>
      </c>
      <c r="S94" s="8">
        <f t="shared" si="14"/>
        <v>0</v>
      </c>
    </row>
    <row r="95" spans="1:19" x14ac:dyDescent="0.3">
      <c r="A95" s="3">
        <f>INDEX('Paste Calib Data'!$1:$1048576,MATCH($A$87,'Paste Calib Data'!$A:$A,0)+(ROW()-ROW($A$87)-1),COLUMN())</f>
        <v>1200</v>
      </c>
      <c r="B95" s="8">
        <f t="shared" si="13"/>
        <v>0</v>
      </c>
      <c r="C95" s="1">
        <f>INDEX('Paste Calib Data'!$1:$1048576,MATCH($A$87,'Paste Calib Data'!$A:$A,0)+(ROW()-ROW($A$87)-1),COLUMN()-1)</f>
        <v>0</v>
      </c>
      <c r="D95" s="1">
        <f>INDEX('Paste Calib Data'!$1:$1048576,MATCH($A$87,'Paste Calib Data'!$A:$A,0)+(ROW()-ROW($A$87)-1),COLUMN()-1)</f>
        <v>1.4945649999999999</v>
      </c>
      <c r="E95" s="1">
        <f>INDEX('Paste Calib Data'!$1:$1048576,MATCH($A$87,'Paste Calib Data'!$A:$A,0)+(ROW()-ROW($A$87)-1),COLUMN()-1)</f>
        <v>1.9701090000000001</v>
      </c>
      <c r="F95" s="1">
        <f>INDEX('Paste Calib Data'!$1:$1048576,MATCH($A$87,'Paste Calib Data'!$A:$A,0)+(ROW()-ROW($A$87)-1),COLUMN()-1)</f>
        <v>1.9701090000000001</v>
      </c>
      <c r="G95" s="1">
        <f>INDEX('Paste Calib Data'!$1:$1048576,MATCH($A$87,'Paste Calib Data'!$A:$A,0)+(ROW()-ROW($A$87)-1),COLUMN()-1)</f>
        <v>1.9701090000000001</v>
      </c>
      <c r="H95" s="1">
        <f>INDEX('Paste Calib Data'!$1:$1048576,MATCH($A$87,'Paste Calib Data'!$A:$A,0)+(ROW()-ROW($A$87)-1),COLUMN()-1)</f>
        <v>1.4945649999999999</v>
      </c>
      <c r="I95" s="1">
        <f>INDEX('Paste Calib Data'!$1:$1048576,MATCH($A$87,'Paste Calib Data'!$A:$A,0)+(ROW()-ROW($A$87)-1),COLUMN()-1)</f>
        <v>0</v>
      </c>
      <c r="J95" s="1">
        <f>INDEX('Paste Calib Data'!$1:$1048576,MATCH($A$87,'Paste Calib Data'!$A:$A,0)+(ROW()-ROW($A$87)-1),COLUMN()-1)</f>
        <v>0</v>
      </c>
      <c r="K95" s="1">
        <f>INDEX('Paste Calib Data'!$1:$1048576,MATCH($A$87,'Paste Calib Data'!$A:$A,0)+(ROW()-ROW($A$87)-1),COLUMN()-1)</f>
        <v>0</v>
      </c>
      <c r="L95" s="1">
        <f>INDEX('Paste Calib Data'!$1:$1048576,MATCH($A$87,'Paste Calib Data'!$A:$A,0)+(ROW()-ROW($A$87)-1),COLUMN()-1)</f>
        <v>0</v>
      </c>
      <c r="M95" s="1">
        <f>INDEX('Paste Calib Data'!$1:$1048576,MATCH($A$87,'Paste Calib Data'!$A:$A,0)+(ROW()-ROW($A$87)-1),COLUMN()-1)</f>
        <v>0</v>
      </c>
      <c r="N95" s="1">
        <f>INDEX('Paste Calib Data'!$1:$1048576,MATCH($A$87,'Paste Calib Data'!$A:$A,0)+(ROW()-ROW($A$87)-1),COLUMN()-1)</f>
        <v>0</v>
      </c>
      <c r="O95" s="1">
        <f>INDEX('Paste Calib Data'!$1:$1048576,MATCH($A$87,'Paste Calib Data'!$A:$A,0)+(ROW()-ROW($A$87)-1),COLUMN()-1)</f>
        <v>0</v>
      </c>
      <c r="P95" s="1">
        <f>INDEX('Paste Calib Data'!$1:$1048576,MATCH($A$87,'Paste Calib Data'!$A:$A,0)+(ROW()-ROW($A$87)-1),COLUMN()-1)</f>
        <v>0</v>
      </c>
      <c r="Q95" s="1">
        <f>INDEX('Paste Calib Data'!$1:$1048576,MATCH($A$87,'Paste Calib Data'!$A:$A,0)+(ROW()-ROW($A$87)-1),COLUMN()-1)</f>
        <v>0</v>
      </c>
      <c r="R95" s="1">
        <f>INDEX('Paste Calib Data'!$1:$1048576,MATCH($A$87,'Paste Calib Data'!$A:$A,0)+(ROW()-ROW($A$87)-1),COLUMN()-1)</f>
        <v>0</v>
      </c>
      <c r="S95" s="8">
        <f t="shared" si="14"/>
        <v>0</v>
      </c>
    </row>
    <row r="96" spans="1:19" x14ac:dyDescent="0.3">
      <c r="A96" s="3">
        <f>INDEX('Paste Calib Data'!$1:$1048576,MATCH($A$87,'Paste Calib Data'!$A:$A,0)+(ROW()-ROW($A$87)-1),COLUMN())</f>
        <v>1400</v>
      </c>
      <c r="B96" s="8">
        <f t="shared" si="13"/>
        <v>0</v>
      </c>
      <c r="C96" s="1">
        <f>INDEX('Paste Calib Data'!$1:$1048576,MATCH($A$87,'Paste Calib Data'!$A:$A,0)+(ROW()-ROW($A$87)-1),COLUMN()-1)</f>
        <v>0</v>
      </c>
      <c r="D96" s="1">
        <f>INDEX('Paste Calib Data'!$1:$1048576,MATCH($A$87,'Paste Calib Data'!$A:$A,0)+(ROW()-ROW($A$87)-1),COLUMN()-1)</f>
        <v>1.4945649999999999</v>
      </c>
      <c r="E96" s="1">
        <f>INDEX('Paste Calib Data'!$1:$1048576,MATCH($A$87,'Paste Calib Data'!$A:$A,0)+(ROW()-ROW($A$87)-1),COLUMN()-1)</f>
        <v>1.9701090000000001</v>
      </c>
      <c r="F96" s="1">
        <f>INDEX('Paste Calib Data'!$1:$1048576,MATCH($A$87,'Paste Calib Data'!$A:$A,0)+(ROW()-ROW($A$87)-1),COLUMN()-1)</f>
        <v>1.9701090000000001</v>
      </c>
      <c r="G96" s="1">
        <f>INDEX('Paste Calib Data'!$1:$1048576,MATCH($A$87,'Paste Calib Data'!$A:$A,0)+(ROW()-ROW($A$87)-1),COLUMN()-1)</f>
        <v>1.9701090000000001</v>
      </c>
      <c r="H96" s="1">
        <f>INDEX('Paste Calib Data'!$1:$1048576,MATCH($A$87,'Paste Calib Data'!$A:$A,0)+(ROW()-ROW($A$87)-1),COLUMN()-1)</f>
        <v>1.9701090000000001</v>
      </c>
      <c r="I96" s="1">
        <f>INDEX('Paste Calib Data'!$1:$1048576,MATCH($A$87,'Paste Calib Data'!$A:$A,0)+(ROW()-ROW($A$87)-1),COLUMN()-1)</f>
        <v>1.4945649999999999</v>
      </c>
      <c r="J96" s="1">
        <f>INDEX('Paste Calib Data'!$1:$1048576,MATCH($A$87,'Paste Calib Data'!$A:$A,0)+(ROW()-ROW($A$87)-1),COLUMN()-1)</f>
        <v>0</v>
      </c>
      <c r="K96" s="1">
        <f>INDEX('Paste Calib Data'!$1:$1048576,MATCH($A$87,'Paste Calib Data'!$A:$A,0)+(ROW()-ROW($A$87)-1),COLUMN()-1)</f>
        <v>0</v>
      </c>
      <c r="L96" s="1">
        <f>INDEX('Paste Calib Data'!$1:$1048576,MATCH($A$87,'Paste Calib Data'!$A:$A,0)+(ROW()-ROW($A$87)-1),COLUMN()-1)</f>
        <v>0</v>
      </c>
      <c r="M96" s="1">
        <f>INDEX('Paste Calib Data'!$1:$1048576,MATCH($A$87,'Paste Calib Data'!$A:$A,0)+(ROW()-ROW($A$87)-1),COLUMN()-1)</f>
        <v>0</v>
      </c>
      <c r="N96" s="1">
        <f>INDEX('Paste Calib Data'!$1:$1048576,MATCH($A$87,'Paste Calib Data'!$A:$A,0)+(ROW()-ROW($A$87)-1),COLUMN()-1)</f>
        <v>0</v>
      </c>
      <c r="O96" s="1">
        <f>INDEX('Paste Calib Data'!$1:$1048576,MATCH($A$87,'Paste Calib Data'!$A:$A,0)+(ROW()-ROW($A$87)-1),COLUMN()-1)</f>
        <v>0</v>
      </c>
      <c r="P96" s="1">
        <f>INDEX('Paste Calib Data'!$1:$1048576,MATCH($A$87,'Paste Calib Data'!$A:$A,0)+(ROW()-ROW($A$87)-1),COLUMN()-1)</f>
        <v>0</v>
      </c>
      <c r="Q96" s="1">
        <f>INDEX('Paste Calib Data'!$1:$1048576,MATCH($A$87,'Paste Calib Data'!$A:$A,0)+(ROW()-ROW($A$87)-1),COLUMN()-1)</f>
        <v>0</v>
      </c>
      <c r="R96" s="1">
        <f>INDEX('Paste Calib Data'!$1:$1048576,MATCH($A$87,'Paste Calib Data'!$A:$A,0)+(ROW()-ROW($A$87)-1),COLUMN()-1)</f>
        <v>0</v>
      </c>
      <c r="S96" s="8">
        <f t="shared" si="14"/>
        <v>0</v>
      </c>
    </row>
    <row r="97" spans="1:19" x14ac:dyDescent="0.3">
      <c r="A97" s="3">
        <f>INDEX('Paste Calib Data'!$1:$1048576,MATCH($A$87,'Paste Calib Data'!$A:$A,0)+(ROW()-ROW($A$87)-1),COLUMN())</f>
        <v>1550</v>
      </c>
      <c r="B97" s="8">
        <f t="shared" si="13"/>
        <v>0</v>
      </c>
      <c r="C97" s="1">
        <f>INDEX('Paste Calib Data'!$1:$1048576,MATCH($A$87,'Paste Calib Data'!$A:$A,0)+(ROW()-ROW($A$87)-1),COLUMN()-1)</f>
        <v>0</v>
      </c>
      <c r="D97" s="1">
        <f>INDEX('Paste Calib Data'!$1:$1048576,MATCH($A$87,'Paste Calib Data'!$A:$A,0)+(ROW()-ROW($A$87)-1),COLUMN()-1)</f>
        <v>1.4945649999999999</v>
      </c>
      <c r="E97" s="1">
        <f>INDEX('Paste Calib Data'!$1:$1048576,MATCH($A$87,'Paste Calib Data'!$A:$A,0)+(ROW()-ROW($A$87)-1),COLUMN()-1)</f>
        <v>1.9701090000000001</v>
      </c>
      <c r="F97" s="1">
        <f>INDEX('Paste Calib Data'!$1:$1048576,MATCH($A$87,'Paste Calib Data'!$A:$A,0)+(ROW()-ROW($A$87)-1),COLUMN()-1)</f>
        <v>1.9701090000000001</v>
      </c>
      <c r="G97" s="1">
        <f>INDEX('Paste Calib Data'!$1:$1048576,MATCH($A$87,'Paste Calib Data'!$A:$A,0)+(ROW()-ROW($A$87)-1),COLUMN()-1)</f>
        <v>1.9701090000000001</v>
      </c>
      <c r="H97" s="1">
        <f>INDEX('Paste Calib Data'!$1:$1048576,MATCH($A$87,'Paste Calib Data'!$A:$A,0)+(ROW()-ROW($A$87)-1),COLUMN()-1)</f>
        <v>1.9701090000000001</v>
      </c>
      <c r="I97" s="1">
        <f>INDEX('Paste Calib Data'!$1:$1048576,MATCH($A$87,'Paste Calib Data'!$A:$A,0)+(ROW()-ROW($A$87)-1),COLUMN()-1)</f>
        <v>1.4945649999999999</v>
      </c>
      <c r="J97" s="1">
        <f>INDEX('Paste Calib Data'!$1:$1048576,MATCH($A$87,'Paste Calib Data'!$A:$A,0)+(ROW()-ROW($A$87)-1),COLUMN()-1)</f>
        <v>0</v>
      </c>
      <c r="K97" s="1">
        <f>INDEX('Paste Calib Data'!$1:$1048576,MATCH($A$87,'Paste Calib Data'!$A:$A,0)+(ROW()-ROW($A$87)-1),COLUMN()-1)</f>
        <v>0</v>
      </c>
      <c r="L97" s="1">
        <f>INDEX('Paste Calib Data'!$1:$1048576,MATCH($A$87,'Paste Calib Data'!$A:$A,0)+(ROW()-ROW($A$87)-1),COLUMN()-1)</f>
        <v>0</v>
      </c>
      <c r="M97" s="1">
        <f>INDEX('Paste Calib Data'!$1:$1048576,MATCH($A$87,'Paste Calib Data'!$A:$A,0)+(ROW()-ROW($A$87)-1),COLUMN()-1)</f>
        <v>0</v>
      </c>
      <c r="N97" s="1">
        <f>INDEX('Paste Calib Data'!$1:$1048576,MATCH($A$87,'Paste Calib Data'!$A:$A,0)+(ROW()-ROW($A$87)-1),COLUMN()-1)</f>
        <v>0</v>
      </c>
      <c r="O97" s="1">
        <f>INDEX('Paste Calib Data'!$1:$1048576,MATCH($A$87,'Paste Calib Data'!$A:$A,0)+(ROW()-ROW($A$87)-1),COLUMN()-1)</f>
        <v>0</v>
      </c>
      <c r="P97" s="1">
        <f>INDEX('Paste Calib Data'!$1:$1048576,MATCH($A$87,'Paste Calib Data'!$A:$A,0)+(ROW()-ROW($A$87)-1),COLUMN()-1)</f>
        <v>0</v>
      </c>
      <c r="Q97" s="1">
        <f>INDEX('Paste Calib Data'!$1:$1048576,MATCH($A$87,'Paste Calib Data'!$A:$A,0)+(ROW()-ROW($A$87)-1),COLUMN()-1)</f>
        <v>0</v>
      </c>
      <c r="R97" s="1">
        <f>INDEX('Paste Calib Data'!$1:$1048576,MATCH($A$87,'Paste Calib Data'!$A:$A,0)+(ROW()-ROW($A$87)-1),COLUMN()-1)</f>
        <v>0</v>
      </c>
      <c r="S97" s="8">
        <f t="shared" si="14"/>
        <v>0</v>
      </c>
    </row>
    <row r="98" spans="1:19" x14ac:dyDescent="0.3">
      <c r="A98" s="3">
        <f>INDEX('Paste Calib Data'!$1:$1048576,MATCH($A$87,'Paste Calib Data'!$A:$A,0)+(ROW()-ROW($A$87)-1),COLUMN())</f>
        <v>1700</v>
      </c>
      <c r="B98" s="8">
        <f t="shared" si="13"/>
        <v>0</v>
      </c>
      <c r="C98" s="1">
        <f>INDEX('Paste Calib Data'!$1:$1048576,MATCH($A$87,'Paste Calib Data'!$A:$A,0)+(ROW()-ROW($A$87)-1),COLUMN()-1)</f>
        <v>0</v>
      </c>
      <c r="D98" s="1">
        <f>INDEX('Paste Calib Data'!$1:$1048576,MATCH($A$87,'Paste Calib Data'!$A:$A,0)+(ROW()-ROW($A$87)-1),COLUMN()-1)</f>
        <v>1.4945649999999999</v>
      </c>
      <c r="E98" s="1">
        <f>INDEX('Paste Calib Data'!$1:$1048576,MATCH($A$87,'Paste Calib Data'!$A:$A,0)+(ROW()-ROW($A$87)-1),COLUMN()-1)</f>
        <v>1.9701090000000001</v>
      </c>
      <c r="F98" s="1">
        <f>INDEX('Paste Calib Data'!$1:$1048576,MATCH($A$87,'Paste Calib Data'!$A:$A,0)+(ROW()-ROW($A$87)-1),COLUMN()-1)</f>
        <v>1.9701090000000001</v>
      </c>
      <c r="G98" s="1">
        <f>INDEX('Paste Calib Data'!$1:$1048576,MATCH($A$87,'Paste Calib Data'!$A:$A,0)+(ROW()-ROW($A$87)-1),COLUMN()-1)</f>
        <v>1.9701090000000001</v>
      </c>
      <c r="H98" s="1">
        <f>INDEX('Paste Calib Data'!$1:$1048576,MATCH($A$87,'Paste Calib Data'!$A:$A,0)+(ROW()-ROW($A$87)-1),COLUMN()-1)</f>
        <v>1.9701090000000001</v>
      </c>
      <c r="I98" s="1">
        <f>INDEX('Paste Calib Data'!$1:$1048576,MATCH($A$87,'Paste Calib Data'!$A:$A,0)+(ROW()-ROW($A$87)-1),COLUMN()-1)</f>
        <v>1.4945649999999999</v>
      </c>
      <c r="J98" s="1">
        <f>INDEX('Paste Calib Data'!$1:$1048576,MATCH($A$87,'Paste Calib Data'!$A:$A,0)+(ROW()-ROW($A$87)-1),COLUMN()-1)</f>
        <v>0</v>
      </c>
      <c r="K98" s="1">
        <f>INDEX('Paste Calib Data'!$1:$1048576,MATCH($A$87,'Paste Calib Data'!$A:$A,0)+(ROW()-ROW($A$87)-1),COLUMN()-1)</f>
        <v>0</v>
      </c>
      <c r="L98" s="1">
        <f>INDEX('Paste Calib Data'!$1:$1048576,MATCH($A$87,'Paste Calib Data'!$A:$A,0)+(ROW()-ROW($A$87)-1),COLUMN()-1)</f>
        <v>0</v>
      </c>
      <c r="M98" s="1">
        <f>INDEX('Paste Calib Data'!$1:$1048576,MATCH($A$87,'Paste Calib Data'!$A:$A,0)+(ROW()-ROW($A$87)-1),COLUMN()-1)</f>
        <v>0</v>
      </c>
      <c r="N98" s="1">
        <f>INDEX('Paste Calib Data'!$1:$1048576,MATCH($A$87,'Paste Calib Data'!$A:$A,0)+(ROW()-ROW($A$87)-1),COLUMN()-1)</f>
        <v>0</v>
      </c>
      <c r="O98" s="1">
        <f>INDEX('Paste Calib Data'!$1:$1048576,MATCH($A$87,'Paste Calib Data'!$A:$A,0)+(ROW()-ROW($A$87)-1),COLUMN()-1)</f>
        <v>0</v>
      </c>
      <c r="P98" s="1">
        <f>INDEX('Paste Calib Data'!$1:$1048576,MATCH($A$87,'Paste Calib Data'!$A:$A,0)+(ROW()-ROW($A$87)-1),COLUMN()-1)</f>
        <v>0</v>
      </c>
      <c r="Q98" s="1">
        <f>INDEX('Paste Calib Data'!$1:$1048576,MATCH($A$87,'Paste Calib Data'!$A:$A,0)+(ROW()-ROW($A$87)-1),COLUMN()-1)</f>
        <v>0</v>
      </c>
      <c r="R98" s="1">
        <f>INDEX('Paste Calib Data'!$1:$1048576,MATCH($A$87,'Paste Calib Data'!$A:$A,0)+(ROW()-ROW($A$87)-1),COLUMN()-1)</f>
        <v>0</v>
      </c>
      <c r="S98" s="8">
        <f t="shared" si="14"/>
        <v>0</v>
      </c>
    </row>
    <row r="99" spans="1:19" x14ac:dyDescent="0.3">
      <c r="A99" s="3">
        <f>INDEX('Paste Calib Data'!$1:$1048576,MATCH($A$87,'Paste Calib Data'!$A:$A,0)+(ROW()-ROW($A$87)-1),COLUMN())</f>
        <v>1800</v>
      </c>
      <c r="B99" s="8">
        <f t="shared" si="13"/>
        <v>0</v>
      </c>
      <c r="C99" s="1">
        <f>INDEX('Paste Calib Data'!$1:$1048576,MATCH($A$87,'Paste Calib Data'!$A:$A,0)+(ROW()-ROW($A$87)-1),COLUMN()-1)</f>
        <v>0</v>
      </c>
      <c r="D99" s="1">
        <f>INDEX('Paste Calib Data'!$1:$1048576,MATCH($A$87,'Paste Calib Data'!$A:$A,0)+(ROW()-ROW($A$87)-1),COLUMN()-1)</f>
        <v>1.4945649999999999</v>
      </c>
      <c r="E99" s="1">
        <f>INDEX('Paste Calib Data'!$1:$1048576,MATCH($A$87,'Paste Calib Data'!$A:$A,0)+(ROW()-ROW($A$87)-1),COLUMN()-1)</f>
        <v>1.9701090000000001</v>
      </c>
      <c r="F99" s="1">
        <f>INDEX('Paste Calib Data'!$1:$1048576,MATCH($A$87,'Paste Calib Data'!$A:$A,0)+(ROW()-ROW($A$87)-1),COLUMN()-1)</f>
        <v>1.9701090000000001</v>
      </c>
      <c r="G99" s="1">
        <f>INDEX('Paste Calib Data'!$1:$1048576,MATCH($A$87,'Paste Calib Data'!$A:$A,0)+(ROW()-ROW($A$87)-1),COLUMN()-1)</f>
        <v>1.9701090000000001</v>
      </c>
      <c r="H99" s="1">
        <f>INDEX('Paste Calib Data'!$1:$1048576,MATCH($A$87,'Paste Calib Data'!$A:$A,0)+(ROW()-ROW($A$87)-1),COLUMN()-1)</f>
        <v>1.9701090000000001</v>
      </c>
      <c r="I99" s="1">
        <f>INDEX('Paste Calib Data'!$1:$1048576,MATCH($A$87,'Paste Calib Data'!$A:$A,0)+(ROW()-ROW($A$87)-1),COLUMN()-1)</f>
        <v>1.4945649999999999</v>
      </c>
      <c r="J99" s="1">
        <f>INDEX('Paste Calib Data'!$1:$1048576,MATCH($A$87,'Paste Calib Data'!$A:$A,0)+(ROW()-ROW($A$87)-1),COLUMN()-1)</f>
        <v>0</v>
      </c>
      <c r="K99" s="1">
        <f>INDEX('Paste Calib Data'!$1:$1048576,MATCH($A$87,'Paste Calib Data'!$A:$A,0)+(ROW()-ROW($A$87)-1),COLUMN()-1)</f>
        <v>0</v>
      </c>
      <c r="L99" s="1">
        <f>INDEX('Paste Calib Data'!$1:$1048576,MATCH($A$87,'Paste Calib Data'!$A:$A,0)+(ROW()-ROW($A$87)-1),COLUMN()-1)</f>
        <v>0</v>
      </c>
      <c r="M99" s="1">
        <f>INDEX('Paste Calib Data'!$1:$1048576,MATCH($A$87,'Paste Calib Data'!$A:$A,0)+(ROW()-ROW($A$87)-1),COLUMN()-1)</f>
        <v>0</v>
      </c>
      <c r="N99" s="1">
        <f>INDEX('Paste Calib Data'!$1:$1048576,MATCH($A$87,'Paste Calib Data'!$A:$A,0)+(ROW()-ROW($A$87)-1),COLUMN()-1)</f>
        <v>0</v>
      </c>
      <c r="O99" s="1">
        <f>INDEX('Paste Calib Data'!$1:$1048576,MATCH($A$87,'Paste Calib Data'!$A:$A,0)+(ROW()-ROW($A$87)-1),COLUMN()-1)</f>
        <v>0</v>
      </c>
      <c r="P99" s="1">
        <f>INDEX('Paste Calib Data'!$1:$1048576,MATCH($A$87,'Paste Calib Data'!$A:$A,0)+(ROW()-ROW($A$87)-1),COLUMN()-1)</f>
        <v>0</v>
      </c>
      <c r="Q99" s="1">
        <f>INDEX('Paste Calib Data'!$1:$1048576,MATCH($A$87,'Paste Calib Data'!$A:$A,0)+(ROW()-ROW($A$87)-1),COLUMN()-1)</f>
        <v>0</v>
      </c>
      <c r="R99" s="1">
        <f>INDEX('Paste Calib Data'!$1:$1048576,MATCH($A$87,'Paste Calib Data'!$A:$A,0)+(ROW()-ROW($A$87)-1),COLUMN()-1)</f>
        <v>0</v>
      </c>
      <c r="S99" s="8">
        <f t="shared" si="14"/>
        <v>0</v>
      </c>
    </row>
    <row r="100" spans="1:19" x14ac:dyDescent="0.3">
      <c r="A100" s="3">
        <f>INDEX('Paste Calib Data'!$1:$1048576,MATCH($A$87,'Paste Calib Data'!$A:$A,0)+(ROW()-ROW($A$87)-1),COLUMN())</f>
        <v>2000</v>
      </c>
      <c r="B100" s="8">
        <f t="shared" si="13"/>
        <v>0</v>
      </c>
      <c r="C100" s="1">
        <f>INDEX('Paste Calib Data'!$1:$1048576,MATCH($A$87,'Paste Calib Data'!$A:$A,0)+(ROW()-ROW($A$87)-1),COLUMN()-1)</f>
        <v>0</v>
      </c>
      <c r="D100" s="1">
        <f>INDEX('Paste Calib Data'!$1:$1048576,MATCH($A$87,'Paste Calib Data'!$A:$A,0)+(ROW()-ROW($A$87)-1),COLUMN()-1)</f>
        <v>1.4945649999999999</v>
      </c>
      <c r="E100" s="1">
        <f>INDEX('Paste Calib Data'!$1:$1048576,MATCH($A$87,'Paste Calib Data'!$A:$A,0)+(ROW()-ROW($A$87)-1),COLUMN()-1)</f>
        <v>1.9701090000000001</v>
      </c>
      <c r="F100" s="1">
        <f>INDEX('Paste Calib Data'!$1:$1048576,MATCH($A$87,'Paste Calib Data'!$A:$A,0)+(ROW()-ROW($A$87)-1),COLUMN()-1)</f>
        <v>1.9701090000000001</v>
      </c>
      <c r="G100" s="1">
        <f>INDEX('Paste Calib Data'!$1:$1048576,MATCH($A$87,'Paste Calib Data'!$A:$A,0)+(ROW()-ROW($A$87)-1),COLUMN()-1)</f>
        <v>1.9701090000000001</v>
      </c>
      <c r="H100" s="1">
        <f>INDEX('Paste Calib Data'!$1:$1048576,MATCH($A$87,'Paste Calib Data'!$A:$A,0)+(ROW()-ROW($A$87)-1),COLUMN()-1)</f>
        <v>1.9701090000000001</v>
      </c>
      <c r="I100" s="1">
        <f>INDEX('Paste Calib Data'!$1:$1048576,MATCH($A$87,'Paste Calib Data'!$A:$A,0)+(ROW()-ROW($A$87)-1),COLUMN()-1)</f>
        <v>0</v>
      </c>
      <c r="J100" s="1">
        <f>INDEX('Paste Calib Data'!$1:$1048576,MATCH($A$87,'Paste Calib Data'!$A:$A,0)+(ROW()-ROW($A$87)-1),COLUMN()-1)</f>
        <v>0</v>
      </c>
      <c r="K100" s="1">
        <f>INDEX('Paste Calib Data'!$1:$1048576,MATCH($A$87,'Paste Calib Data'!$A:$A,0)+(ROW()-ROW($A$87)-1),COLUMN()-1)</f>
        <v>0</v>
      </c>
      <c r="L100" s="1">
        <f>INDEX('Paste Calib Data'!$1:$1048576,MATCH($A$87,'Paste Calib Data'!$A:$A,0)+(ROW()-ROW($A$87)-1),COLUMN()-1)</f>
        <v>0</v>
      </c>
      <c r="M100" s="1">
        <f>INDEX('Paste Calib Data'!$1:$1048576,MATCH($A$87,'Paste Calib Data'!$A:$A,0)+(ROW()-ROW($A$87)-1),COLUMN()-1)</f>
        <v>0</v>
      </c>
      <c r="N100" s="1">
        <f>INDEX('Paste Calib Data'!$1:$1048576,MATCH($A$87,'Paste Calib Data'!$A:$A,0)+(ROW()-ROW($A$87)-1),COLUMN()-1)</f>
        <v>0</v>
      </c>
      <c r="O100" s="1">
        <f>INDEX('Paste Calib Data'!$1:$1048576,MATCH($A$87,'Paste Calib Data'!$A:$A,0)+(ROW()-ROW($A$87)-1),COLUMN()-1)</f>
        <v>0</v>
      </c>
      <c r="P100" s="1">
        <f>INDEX('Paste Calib Data'!$1:$1048576,MATCH($A$87,'Paste Calib Data'!$A:$A,0)+(ROW()-ROW($A$87)-1),COLUMN()-1)</f>
        <v>0</v>
      </c>
      <c r="Q100" s="1">
        <f>INDEX('Paste Calib Data'!$1:$1048576,MATCH($A$87,'Paste Calib Data'!$A:$A,0)+(ROW()-ROW($A$87)-1),COLUMN()-1)</f>
        <v>0</v>
      </c>
      <c r="R100" s="1">
        <f>INDEX('Paste Calib Data'!$1:$1048576,MATCH($A$87,'Paste Calib Data'!$A:$A,0)+(ROW()-ROW($A$87)-1),COLUMN()-1)</f>
        <v>0</v>
      </c>
      <c r="S100" s="8">
        <f t="shared" si="14"/>
        <v>0</v>
      </c>
    </row>
    <row r="101" spans="1:19" x14ac:dyDescent="0.3">
      <c r="A101" s="3">
        <f>INDEX('Paste Calib Data'!$1:$1048576,MATCH($A$87,'Paste Calib Data'!$A:$A,0)+(ROW()-ROW($A$87)-1),COLUMN())</f>
        <v>2200</v>
      </c>
      <c r="B101" s="8">
        <f t="shared" si="13"/>
        <v>0</v>
      </c>
      <c r="C101" s="1">
        <f>INDEX('Paste Calib Data'!$1:$1048576,MATCH($A$87,'Paste Calib Data'!$A:$A,0)+(ROW()-ROW($A$87)-1),COLUMN()-1)</f>
        <v>0</v>
      </c>
      <c r="D101" s="1">
        <f>INDEX('Paste Calib Data'!$1:$1048576,MATCH($A$87,'Paste Calib Data'!$A:$A,0)+(ROW()-ROW($A$87)-1),COLUMN()-1)</f>
        <v>0</v>
      </c>
      <c r="E101" s="1">
        <f>INDEX('Paste Calib Data'!$1:$1048576,MATCH($A$87,'Paste Calib Data'!$A:$A,0)+(ROW()-ROW($A$87)-1),COLUMN()-1)</f>
        <v>0</v>
      </c>
      <c r="F101" s="1">
        <f>INDEX('Paste Calib Data'!$1:$1048576,MATCH($A$87,'Paste Calib Data'!$A:$A,0)+(ROW()-ROW($A$87)-1),COLUMN()-1)</f>
        <v>0</v>
      </c>
      <c r="G101" s="1">
        <f>INDEX('Paste Calib Data'!$1:$1048576,MATCH($A$87,'Paste Calib Data'!$A:$A,0)+(ROW()-ROW($A$87)-1),COLUMN()-1)</f>
        <v>0</v>
      </c>
      <c r="H101" s="1">
        <f>INDEX('Paste Calib Data'!$1:$1048576,MATCH($A$87,'Paste Calib Data'!$A:$A,0)+(ROW()-ROW($A$87)-1),COLUMN()-1)</f>
        <v>0</v>
      </c>
      <c r="I101" s="1">
        <f>INDEX('Paste Calib Data'!$1:$1048576,MATCH($A$87,'Paste Calib Data'!$A:$A,0)+(ROW()-ROW($A$87)-1),COLUMN()-1)</f>
        <v>0</v>
      </c>
      <c r="J101" s="1">
        <f>INDEX('Paste Calib Data'!$1:$1048576,MATCH($A$87,'Paste Calib Data'!$A:$A,0)+(ROW()-ROW($A$87)-1),COLUMN()-1)</f>
        <v>0</v>
      </c>
      <c r="K101" s="1">
        <f>INDEX('Paste Calib Data'!$1:$1048576,MATCH($A$87,'Paste Calib Data'!$A:$A,0)+(ROW()-ROW($A$87)-1),COLUMN()-1)</f>
        <v>0</v>
      </c>
      <c r="L101" s="1">
        <f>INDEX('Paste Calib Data'!$1:$1048576,MATCH($A$87,'Paste Calib Data'!$A:$A,0)+(ROW()-ROW($A$87)-1),COLUMN()-1)</f>
        <v>0</v>
      </c>
      <c r="M101" s="1">
        <f>INDEX('Paste Calib Data'!$1:$1048576,MATCH($A$87,'Paste Calib Data'!$A:$A,0)+(ROW()-ROW($A$87)-1),COLUMN()-1)</f>
        <v>0</v>
      </c>
      <c r="N101" s="1">
        <f>INDEX('Paste Calib Data'!$1:$1048576,MATCH($A$87,'Paste Calib Data'!$A:$A,0)+(ROW()-ROW($A$87)-1),COLUMN()-1)</f>
        <v>0</v>
      </c>
      <c r="O101" s="1">
        <f>INDEX('Paste Calib Data'!$1:$1048576,MATCH($A$87,'Paste Calib Data'!$A:$A,0)+(ROW()-ROW($A$87)-1),COLUMN()-1)</f>
        <v>0</v>
      </c>
      <c r="P101" s="1">
        <f>INDEX('Paste Calib Data'!$1:$1048576,MATCH($A$87,'Paste Calib Data'!$A:$A,0)+(ROW()-ROW($A$87)-1),COLUMN()-1)</f>
        <v>0</v>
      </c>
      <c r="Q101" s="1">
        <f>INDEX('Paste Calib Data'!$1:$1048576,MATCH($A$87,'Paste Calib Data'!$A:$A,0)+(ROW()-ROW($A$87)-1),COLUMN()-1)</f>
        <v>0</v>
      </c>
      <c r="R101" s="1">
        <f>INDEX('Paste Calib Data'!$1:$1048576,MATCH($A$87,'Paste Calib Data'!$A:$A,0)+(ROW()-ROW($A$87)-1),COLUMN()-1)</f>
        <v>0</v>
      </c>
      <c r="S101" s="8">
        <f t="shared" si="14"/>
        <v>0</v>
      </c>
    </row>
    <row r="102" spans="1:19" x14ac:dyDescent="0.3">
      <c r="A102" s="3">
        <f>INDEX('Paste Calib Data'!$1:$1048576,MATCH($A$87,'Paste Calib Data'!$A:$A,0)+(ROW()-ROW($A$87)-1),COLUMN())</f>
        <v>2400</v>
      </c>
      <c r="B102" s="8">
        <f t="shared" si="13"/>
        <v>0</v>
      </c>
      <c r="C102" s="1">
        <f>INDEX('Paste Calib Data'!$1:$1048576,MATCH($A$87,'Paste Calib Data'!$A:$A,0)+(ROW()-ROW($A$87)-1),COLUMN()-1)</f>
        <v>0</v>
      </c>
      <c r="D102" s="1">
        <f>INDEX('Paste Calib Data'!$1:$1048576,MATCH($A$87,'Paste Calib Data'!$A:$A,0)+(ROW()-ROW($A$87)-1),COLUMN()-1)</f>
        <v>0</v>
      </c>
      <c r="E102" s="1">
        <f>INDEX('Paste Calib Data'!$1:$1048576,MATCH($A$87,'Paste Calib Data'!$A:$A,0)+(ROW()-ROW($A$87)-1),COLUMN()-1)</f>
        <v>0</v>
      </c>
      <c r="F102" s="1">
        <f>INDEX('Paste Calib Data'!$1:$1048576,MATCH($A$87,'Paste Calib Data'!$A:$A,0)+(ROW()-ROW($A$87)-1),COLUMN()-1)</f>
        <v>0</v>
      </c>
      <c r="G102" s="1">
        <f>INDEX('Paste Calib Data'!$1:$1048576,MATCH($A$87,'Paste Calib Data'!$A:$A,0)+(ROW()-ROW($A$87)-1),COLUMN()-1)</f>
        <v>0</v>
      </c>
      <c r="H102" s="1">
        <f>INDEX('Paste Calib Data'!$1:$1048576,MATCH($A$87,'Paste Calib Data'!$A:$A,0)+(ROW()-ROW($A$87)-1),COLUMN()-1)</f>
        <v>0</v>
      </c>
      <c r="I102" s="1">
        <f>INDEX('Paste Calib Data'!$1:$1048576,MATCH($A$87,'Paste Calib Data'!$A:$A,0)+(ROW()-ROW($A$87)-1),COLUMN()-1)</f>
        <v>0</v>
      </c>
      <c r="J102" s="1">
        <f>INDEX('Paste Calib Data'!$1:$1048576,MATCH($A$87,'Paste Calib Data'!$A:$A,0)+(ROW()-ROW($A$87)-1),COLUMN()-1)</f>
        <v>0</v>
      </c>
      <c r="K102" s="1">
        <f>INDEX('Paste Calib Data'!$1:$1048576,MATCH($A$87,'Paste Calib Data'!$A:$A,0)+(ROW()-ROW($A$87)-1),COLUMN()-1)</f>
        <v>0</v>
      </c>
      <c r="L102" s="1">
        <f>INDEX('Paste Calib Data'!$1:$1048576,MATCH($A$87,'Paste Calib Data'!$A:$A,0)+(ROW()-ROW($A$87)-1),COLUMN()-1)</f>
        <v>0</v>
      </c>
      <c r="M102" s="1">
        <f>INDEX('Paste Calib Data'!$1:$1048576,MATCH($A$87,'Paste Calib Data'!$A:$A,0)+(ROW()-ROW($A$87)-1),COLUMN()-1)</f>
        <v>0</v>
      </c>
      <c r="N102" s="1">
        <f>INDEX('Paste Calib Data'!$1:$1048576,MATCH($A$87,'Paste Calib Data'!$A:$A,0)+(ROW()-ROW($A$87)-1),COLUMN()-1)</f>
        <v>0</v>
      </c>
      <c r="O102" s="1">
        <f>INDEX('Paste Calib Data'!$1:$1048576,MATCH($A$87,'Paste Calib Data'!$A:$A,0)+(ROW()-ROW($A$87)-1),COLUMN()-1)</f>
        <v>0</v>
      </c>
      <c r="P102" s="1">
        <f>INDEX('Paste Calib Data'!$1:$1048576,MATCH($A$87,'Paste Calib Data'!$A:$A,0)+(ROW()-ROW($A$87)-1),COLUMN()-1)</f>
        <v>0</v>
      </c>
      <c r="Q102" s="1">
        <f>INDEX('Paste Calib Data'!$1:$1048576,MATCH($A$87,'Paste Calib Data'!$A:$A,0)+(ROW()-ROW($A$87)-1),COLUMN()-1)</f>
        <v>0</v>
      </c>
      <c r="R102" s="1">
        <f>INDEX('Paste Calib Data'!$1:$1048576,MATCH($A$87,'Paste Calib Data'!$A:$A,0)+(ROW()-ROW($A$87)-1),COLUMN()-1)</f>
        <v>0</v>
      </c>
      <c r="S102" s="8">
        <f t="shared" si="14"/>
        <v>0</v>
      </c>
    </row>
    <row r="103" spans="1:19" x14ac:dyDescent="0.3">
      <c r="A103" s="3">
        <f>INDEX('Paste Calib Data'!$1:$1048576,MATCH($A$87,'Paste Calib Data'!$A:$A,0)+(ROW()-ROW($A$87)-1),COLUMN())</f>
        <v>2600</v>
      </c>
      <c r="B103" s="8">
        <f t="shared" si="13"/>
        <v>0</v>
      </c>
      <c r="C103" s="1">
        <f>INDEX('Paste Calib Data'!$1:$1048576,MATCH($A$87,'Paste Calib Data'!$A:$A,0)+(ROW()-ROW($A$87)-1),COLUMN()-1)</f>
        <v>0</v>
      </c>
      <c r="D103" s="1">
        <f>INDEX('Paste Calib Data'!$1:$1048576,MATCH($A$87,'Paste Calib Data'!$A:$A,0)+(ROW()-ROW($A$87)-1),COLUMN()-1)</f>
        <v>0</v>
      </c>
      <c r="E103" s="1">
        <f>INDEX('Paste Calib Data'!$1:$1048576,MATCH($A$87,'Paste Calib Data'!$A:$A,0)+(ROW()-ROW($A$87)-1),COLUMN()-1)</f>
        <v>0</v>
      </c>
      <c r="F103" s="1">
        <f>INDEX('Paste Calib Data'!$1:$1048576,MATCH($A$87,'Paste Calib Data'!$A:$A,0)+(ROW()-ROW($A$87)-1),COLUMN()-1)</f>
        <v>0</v>
      </c>
      <c r="G103" s="1">
        <f>INDEX('Paste Calib Data'!$1:$1048576,MATCH($A$87,'Paste Calib Data'!$A:$A,0)+(ROW()-ROW($A$87)-1),COLUMN()-1)</f>
        <v>0</v>
      </c>
      <c r="H103" s="1">
        <f>INDEX('Paste Calib Data'!$1:$1048576,MATCH($A$87,'Paste Calib Data'!$A:$A,0)+(ROW()-ROW($A$87)-1),COLUMN()-1)</f>
        <v>0</v>
      </c>
      <c r="I103" s="1">
        <f>INDEX('Paste Calib Data'!$1:$1048576,MATCH($A$87,'Paste Calib Data'!$A:$A,0)+(ROW()-ROW($A$87)-1),COLUMN()-1)</f>
        <v>0</v>
      </c>
      <c r="J103" s="1">
        <f>INDEX('Paste Calib Data'!$1:$1048576,MATCH($A$87,'Paste Calib Data'!$A:$A,0)+(ROW()-ROW($A$87)-1),COLUMN()-1)</f>
        <v>0</v>
      </c>
      <c r="K103" s="1">
        <f>INDEX('Paste Calib Data'!$1:$1048576,MATCH($A$87,'Paste Calib Data'!$A:$A,0)+(ROW()-ROW($A$87)-1),COLUMN()-1)</f>
        <v>0</v>
      </c>
      <c r="L103" s="1">
        <f>INDEX('Paste Calib Data'!$1:$1048576,MATCH($A$87,'Paste Calib Data'!$A:$A,0)+(ROW()-ROW($A$87)-1),COLUMN()-1)</f>
        <v>0</v>
      </c>
      <c r="M103" s="1">
        <f>INDEX('Paste Calib Data'!$1:$1048576,MATCH($A$87,'Paste Calib Data'!$A:$A,0)+(ROW()-ROW($A$87)-1),COLUMN()-1)</f>
        <v>0</v>
      </c>
      <c r="N103" s="1">
        <f>INDEX('Paste Calib Data'!$1:$1048576,MATCH($A$87,'Paste Calib Data'!$A:$A,0)+(ROW()-ROW($A$87)-1),COLUMN()-1)</f>
        <v>0</v>
      </c>
      <c r="O103" s="1">
        <f>INDEX('Paste Calib Data'!$1:$1048576,MATCH($A$87,'Paste Calib Data'!$A:$A,0)+(ROW()-ROW($A$87)-1),COLUMN()-1)</f>
        <v>0</v>
      </c>
      <c r="P103" s="1">
        <f>INDEX('Paste Calib Data'!$1:$1048576,MATCH($A$87,'Paste Calib Data'!$A:$A,0)+(ROW()-ROW($A$87)-1),COLUMN()-1)</f>
        <v>0</v>
      </c>
      <c r="Q103" s="1">
        <f>INDEX('Paste Calib Data'!$1:$1048576,MATCH($A$87,'Paste Calib Data'!$A:$A,0)+(ROW()-ROW($A$87)-1),COLUMN()-1)</f>
        <v>0</v>
      </c>
      <c r="R103" s="1">
        <f>INDEX('Paste Calib Data'!$1:$1048576,MATCH($A$87,'Paste Calib Data'!$A:$A,0)+(ROW()-ROW($A$87)-1),COLUMN()-1)</f>
        <v>0</v>
      </c>
      <c r="S103" s="8">
        <f t="shared" si="14"/>
        <v>0</v>
      </c>
    </row>
    <row r="104" spans="1:19" x14ac:dyDescent="0.3">
      <c r="A104" s="3">
        <f>INDEX('Paste Calib Data'!$1:$1048576,MATCH($A$87,'Paste Calib Data'!$A:$A,0)+(ROW()-ROW($A$87)-1),COLUMN())</f>
        <v>2800</v>
      </c>
      <c r="B104" s="8">
        <f t="shared" si="13"/>
        <v>0</v>
      </c>
      <c r="C104" s="1">
        <f>INDEX('Paste Calib Data'!$1:$1048576,MATCH($A$87,'Paste Calib Data'!$A:$A,0)+(ROW()-ROW($A$87)-1),COLUMN()-1)</f>
        <v>0</v>
      </c>
      <c r="D104" s="1">
        <f>INDEX('Paste Calib Data'!$1:$1048576,MATCH($A$87,'Paste Calib Data'!$A:$A,0)+(ROW()-ROW($A$87)-1),COLUMN()-1)</f>
        <v>0</v>
      </c>
      <c r="E104" s="1">
        <f>INDEX('Paste Calib Data'!$1:$1048576,MATCH($A$87,'Paste Calib Data'!$A:$A,0)+(ROW()-ROW($A$87)-1),COLUMN()-1)</f>
        <v>0</v>
      </c>
      <c r="F104" s="1">
        <f>INDEX('Paste Calib Data'!$1:$1048576,MATCH($A$87,'Paste Calib Data'!$A:$A,0)+(ROW()-ROW($A$87)-1),COLUMN()-1)</f>
        <v>0</v>
      </c>
      <c r="G104" s="1">
        <f>INDEX('Paste Calib Data'!$1:$1048576,MATCH($A$87,'Paste Calib Data'!$A:$A,0)+(ROW()-ROW($A$87)-1),COLUMN()-1)</f>
        <v>0</v>
      </c>
      <c r="H104" s="1">
        <f>INDEX('Paste Calib Data'!$1:$1048576,MATCH($A$87,'Paste Calib Data'!$A:$A,0)+(ROW()-ROW($A$87)-1),COLUMN()-1)</f>
        <v>0</v>
      </c>
      <c r="I104" s="1">
        <f>INDEX('Paste Calib Data'!$1:$1048576,MATCH($A$87,'Paste Calib Data'!$A:$A,0)+(ROW()-ROW($A$87)-1),COLUMN()-1)</f>
        <v>0</v>
      </c>
      <c r="J104" s="1">
        <f>INDEX('Paste Calib Data'!$1:$1048576,MATCH($A$87,'Paste Calib Data'!$A:$A,0)+(ROW()-ROW($A$87)-1),COLUMN()-1)</f>
        <v>0</v>
      </c>
      <c r="K104" s="1">
        <f>INDEX('Paste Calib Data'!$1:$1048576,MATCH($A$87,'Paste Calib Data'!$A:$A,0)+(ROW()-ROW($A$87)-1),COLUMN()-1)</f>
        <v>0</v>
      </c>
      <c r="L104" s="1">
        <f>INDEX('Paste Calib Data'!$1:$1048576,MATCH($A$87,'Paste Calib Data'!$A:$A,0)+(ROW()-ROW($A$87)-1),COLUMN()-1)</f>
        <v>0</v>
      </c>
      <c r="M104" s="1">
        <f>INDEX('Paste Calib Data'!$1:$1048576,MATCH($A$87,'Paste Calib Data'!$A:$A,0)+(ROW()-ROW($A$87)-1),COLUMN()-1)</f>
        <v>0</v>
      </c>
      <c r="N104" s="1">
        <f>INDEX('Paste Calib Data'!$1:$1048576,MATCH($A$87,'Paste Calib Data'!$A:$A,0)+(ROW()-ROW($A$87)-1),COLUMN()-1)</f>
        <v>0</v>
      </c>
      <c r="O104" s="1">
        <f>INDEX('Paste Calib Data'!$1:$1048576,MATCH($A$87,'Paste Calib Data'!$A:$A,0)+(ROW()-ROW($A$87)-1),COLUMN()-1)</f>
        <v>5.3668480000000001</v>
      </c>
      <c r="P104" s="1">
        <f>INDEX('Paste Calib Data'!$1:$1048576,MATCH($A$87,'Paste Calib Data'!$A:$A,0)+(ROW()-ROW($A$87)-1),COLUMN()-1)</f>
        <v>8.0163049999999991</v>
      </c>
      <c r="Q104" s="1">
        <f>INDEX('Paste Calib Data'!$1:$1048576,MATCH($A$87,'Paste Calib Data'!$A:$A,0)+(ROW()-ROW($A$87)-1),COLUMN()-1)</f>
        <v>10.190218</v>
      </c>
      <c r="R104" s="1">
        <f>INDEX('Paste Calib Data'!$1:$1048576,MATCH($A$87,'Paste Calib Data'!$A:$A,0)+(ROW()-ROW($A$87)-1),COLUMN()-1)</f>
        <v>11.073370000000001</v>
      </c>
      <c r="S104" s="8">
        <f t="shared" si="14"/>
        <v>11.073370000000001</v>
      </c>
    </row>
    <row r="105" spans="1:19" x14ac:dyDescent="0.3">
      <c r="A105" s="3">
        <f>INDEX('Paste Calib Data'!$1:$1048576,MATCH($A$87,'Paste Calib Data'!$A:$A,0)+(ROW()-ROW($A$87)-1),COLUMN())</f>
        <v>2900</v>
      </c>
      <c r="B105" s="8">
        <f t="shared" si="13"/>
        <v>0</v>
      </c>
      <c r="C105" s="1">
        <f>INDEX('Paste Calib Data'!$1:$1048576,MATCH($A$87,'Paste Calib Data'!$A:$A,0)+(ROW()-ROW($A$87)-1),COLUMN()-1)</f>
        <v>0</v>
      </c>
      <c r="D105" s="1">
        <f>INDEX('Paste Calib Data'!$1:$1048576,MATCH($A$87,'Paste Calib Data'!$A:$A,0)+(ROW()-ROW($A$87)-1),COLUMN()-1)</f>
        <v>0</v>
      </c>
      <c r="E105" s="1">
        <f>INDEX('Paste Calib Data'!$1:$1048576,MATCH($A$87,'Paste Calib Data'!$A:$A,0)+(ROW()-ROW($A$87)-1),COLUMN()-1)</f>
        <v>0</v>
      </c>
      <c r="F105" s="1">
        <f>INDEX('Paste Calib Data'!$1:$1048576,MATCH($A$87,'Paste Calib Data'!$A:$A,0)+(ROW()-ROW($A$87)-1),COLUMN()-1)</f>
        <v>0</v>
      </c>
      <c r="G105" s="1">
        <f>INDEX('Paste Calib Data'!$1:$1048576,MATCH($A$87,'Paste Calib Data'!$A:$A,0)+(ROW()-ROW($A$87)-1),COLUMN()-1)</f>
        <v>0</v>
      </c>
      <c r="H105" s="1">
        <f>INDEX('Paste Calib Data'!$1:$1048576,MATCH($A$87,'Paste Calib Data'!$A:$A,0)+(ROW()-ROW($A$87)-1),COLUMN()-1)</f>
        <v>0</v>
      </c>
      <c r="I105" s="1">
        <f>INDEX('Paste Calib Data'!$1:$1048576,MATCH($A$87,'Paste Calib Data'!$A:$A,0)+(ROW()-ROW($A$87)-1),COLUMN()-1)</f>
        <v>0</v>
      </c>
      <c r="J105" s="1">
        <f>INDEX('Paste Calib Data'!$1:$1048576,MATCH($A$87,'Paste Calib Data'!$A:$A,0)+(ROW()-ROW($A$87)-1),COLUMN()-1)</f>
        <v>0</v>
      </c>
      <c r="K105" s="1">
        <f>INDEX('Paste Calib Data'!$1:$1048576,MATCH($A$87,'Paste Calib Data'!$A:$A,0)+(ROW()-ROW($A$87)-1),COLUMN()-1)</f>
        <v>0</v>
      </c>
      <c r="L105" s="1">
        <f>INDEX('Paste Calib Data'!$1:$1048576,MATCH($A$87,'Paste Calib Data'!$A:$A,0)+(ROW()-ROW($A$87)-1),COLUMN()-1)</f>
        <v>0</v>
      </c>
      <c r="M105" s="1">
        <f>INDEX('Paste Calib Data'!$1:$1048576,MATCH($A$87,'Paste Calib Data'!$A:$A,0)+(ROW()-ROW($A$87)-1),COLUMN()-1)</f>
        <v>0</v>
      </c>
      <c r="N105" s="1">
        <f>INDEX('Paste Calib Data'!$1:$1048576,MATCH($A$87,'Paste Calib Data'!$A:$A,0)+(ROW()-ROW($A$87)-1),COLUMN()-1)</f>
        <v>7.6766310000000004</v>
      </c>
      <c r="O105" s="1">
        <f>INDEX('Paste Calib Data'!$1:$1048576,MATCH($A$87,'Paste Calib Data'!$A:$A,0)+(ROW()-ROW($A$87)-1),COLUMN()-1)</f>
        <v>9.3070649999999997</v>
      </c>
      <c r="P105" s="1">
        <f>INDEX('Paste Calib Data'!$1:$1048576,MATCH($A$87,'Paste Calib Data'!$A:$A,0)+(ROW()-ROW($A$87)-1),COLUMN()-1)</f>
        <v>10.869565</v>
      </c>
      <c r="Q105" s="1">
        <f>INDEX('Paste Calib Data'!$1:$1048576,MATCH($A$87,'Paste Calib Data'!$A:$A,0)+(ROW()-ROW($A$87)-1),COLUMN()-1)</f>
        <v>11.413043999999999</v>
      </c>
      <c r="R105" s="1">
        <f>INDEX('Paste Calib Data'!$1:$1048576,MATCH($A$87,'Paste Calib Data'!$A:$A,0)+(ROW()-ROW($A$87)-1),COLUMN()-1)</f>
        <v>12.024457</v>
      </c>
      <c r="S105" s="8">
        <f t="shared" si="14"/>
        <v>12.024457</v>
      </c>
    </row>
    <row r="106" spans="1:19" x14ac:dyDescent="0.3">
      <c r="A106" s="3">
        <f>INDEX('Paste Calib Data'!$1:$1048576,MATCH($A$87,'Paste Calib Data'!$A:$A,0)+(ROW()-ROW($A$87)-1),COLUMN())</f>
        <v>3000</v>
      </c>
      <c r="B106" s="8">
        <f t="shared" si="13"/>
        <v>0</v>
      </c>
      <c r="C106" s="1">
        <f>INDEX('Paste Calib Data'!$1:$1048576,MATCH($A$87,'Paste Calib Data'!$A:$A,0)+(ROW()-ROW($A$87)-1),COLUMN()-1)</f>
        <v>0</v>
      </c>
      <c r="D106" s="1">
        <f>INDEX('Paste Calib Data'!$1:$1048576,MATCH($A$87,'Paste Calib Data'!$A:$A,0)+(ROW()-ROW($A$87)-1),COLUMN()-1)</f>
        <v>0</v>
      </c>
      <c r="E106" s="1">
        <f>INDEX('Paste Calib Data'!$1:$1048576,MATCH($A$87,'Paste Calib Data'!$A:$A,0)+(ROW()-ROW($A$87)-1),COLUMN()-1)</f>
        <v>0</v>
      </c>
      <c r="F106" s="1">
        <f>INDEX('Paste Calib Data'!$1:$1048576,MATCH($A$87,'Paste Calib Data'!$A:$A,0)+(ROW()-ROW($A$87)-1),COLUMN()-1)</f>
        <v>0</v>
      </c>
      <c r="G106" s="1">
        <f>INDEX('Paste Calib Data'!$1:$1048576,MATCH($A$87,'Paste Calib Data'!$A:$A,0)+(ROW()-ROW($A$87)-1),COLUMN()-1)</f>
        <v>0</v>
      </c>
      <c r="H106" s="1">
        <f>INDEX('Paste Calib Data'!$1:$1048576,MATCH($A$87,'Paste Calib Data'!$A:$A,0)+(ROW()-ROW($A$87)-1),COLUMN()-1)</f>
        <v>0</v>
      </c>
      <c r="I106" s="1">
        <f>INDEX('Paste Calib Data'!$1:$1048576,MATCH($A$87,'Paste Calib Data'!$A:$A,0)+(ROW()-ROW($A$87)-1),COLUMN()-1)</f>
        <v>0</v>
      </c>
      <c r="J106" s="1">
        <f>INDEX('Paste Calib Data'!$1:$1048576,MATCH($A$87,'Paste Calib Data'!$A:$A,0)+(ROW()-ROW($A$87)-1),COLUMN()-1)</f>
        <v>0</v>
      </c>
      <c r="K106" s="1">
        <f>INDEX('Paste Calib Data'!$1:$1048576,MATCH($A$87,'Paste Calib Data'!$A:$A,0)+(ROW()-ROW($A$87)-1),COLUMN()-1)</f>
        <v>0</v>
      </c>
      <c r="L106" s="1">
        <f>INDEX('Paste Calib Data'!$1:$1048576,MATCH($A$87,'Paste Calib Data'!$A:$A,0)+(ROW()-ROW($A$87)-1),COLUMN()-1)</f>
        <v>0</v>
      </c>
      <c r="M106" s="1">
        <f>INDEX('Paste Calib Data'!$1:$1048576,MATCH($A$87,'Paste Calib Data'!$A:$A,0)+(ROW()-ROW($A$87)-1),COLUMN()-1)</f>
        <v>0</v>
      </c>
      <c r="N106" s="1">
        <f>INDEX('Paste Calib Data'!$1:$1048576,MATCH($A$87,'Paste Calib Data'!$A:$A,0)+(ROW()-ROW($A$87)-1),COLUMN()-1)</f>
        <v>7.6086960000000001</v>
      </c>
      <c r="O106" s="1">
        <f>INDEX('Paste Calib Data'!$1:$1048576,MATCH($A$87,'Paste Calib Data'!$A:$A,0)+(ROW()-ROW($A$87)-1),COLUMN()-1)</f>
        <v>10.190218</v>
      </c>
      <c r="P106" s="1">
        <f>INDEX('Paste Calib Data'!$1:$1048576,MATCH($A$87,'Paste Calib Data'!$A:$A,0)+(ROW()-ROW($A$87)-1),COLUMN()-1)</f>
        <v>10.733696</v>
      </c>
      <c r="Q106" s="1">
        <f>INDEX('Paste Calib Data'!$1:$1048576,MATCH($A$87,'Paste Calib Data'!$A:$A,0)+(ROW()-ROW($A$87)-1),COLUMN()-1)</f>
        <v>11.277174</v>
      </c>
      <c r="R106" s="1">
        <f>INDEX('Paste Calib Data'!$1:$1048576,MATCH($A$87,'Paste Calib Data'!$A:$A,0)+(ROW()-ROW($A$87)-1),COLUMN()-1)</f>
        <v>11.820652000000001</v>
      </c>
      <c r="S106" s="8">
        <f t="shared" si="14"/>
        <v>11.820652000000001</v>
      </c>
    </row>
    <row r="107" spans="1:19" x14ac:dyDescent="0.3">
      <c r="A107" s="3">
        <f>INDEX('Paste Calib Data'!$1:$1048576,MATCH($A$87,'Paste Calib Data'!$A:$A,0)+(ROW()-ROW($A$87)-1),COLUMN())</f>
        <v>3200</v>
      </c>
      <c r="B107" s="8">
        <f t="shared" si="13"/>
        <v>0</v>
      </c>
      <c r="C107" s="1">
        <f>INDEX('Paste Calib Data'!$1:$1048576,MATCH($A$87,'Paste Calib Data'!$A:$A,0)+(ROW()-ROW($A$87)-1),COLUMN()-1)</f>
        <v>0</v>
      </c>
      <c r="D107" s="1">
        <f>INDEX('Paste Calib Data'!$1:$1048576,MATCH($A$87,'Paste Calib Data'!$A:$A,0)+(ROW()-ROW($A$87)-1),COLUMN()-1)</f>
        <v>0</v>
      </c>
      <c r="E107" s="1">
        <f>INDEX('Paste Calib Data'!$1:$1048576,MATCH($A$87,'Paste Calib Data'!$A:$A,0)+(ROW()-ROW($A$87)-1),COLUMN()-1)</f>
        <v>0</v>
      </c>
      <c r="F107" s="1">
        <f>INDEX('Paste Calib Data'!$1:$1048576,MATCH($A$87,'Paste Calib Data'!$A:$A,0)+(ROW()-ROW($A$87)-1),COLUMN()-1)</f>
        <v>0</v>
      </c>
      <c r="G107" s="1">
        <f>INDEX('Paste Calib Data'!$1:$1048576,MATCH($A$87,'Paste Calib Data'!$A:$A,0)+(ROW()-ROW($A$87)-1),COLUMN()-1)</f>
        <v>0</v>
      </c>
      <c r="H107" s="1">
        <f>INDEX('Paste Calib Data'!$1:$1048576,MATCH($A$87,'Paste Calib Data'!$A:$A,0)+(ROW()-ROW($A$87)-1),COLUMN()-1)</f>
        <v>0</v>
      </c>
      <c r="I107" s="1">
        <f>INDEX('Paste Calib Data'!$1:$1048576,MATCH($A$87,'Paste Calib Data'!$A:$A,0)+(ROW()-ROW($A$87)-1),COLUMN()-1)</f>
        <v>0</v>
      </c>
      <c r="J107" s="1">
        <f>INDEX('Paste Calib Data'!$1:$1048576,MATCH($A$87,'Paste Calib Data'!$A:$A,0)+(ROW()-ROW($A$87)-1),COLUMN()-1)</f>
        <v>0</v>
      </c>
      <c r="K107" s="1">
        <f>INDEX('Paste Calib Data'!$1:$1048576,MATCH($A$87,'Paste Calib Data'!$A:$A,0)+(ROW()-ROW($A$87)-1),COLUMN()-1)</f>
        <v>0</v>
      </c>
      <c r="L107" s="1">
        <f>INDEX('Paste Calib Data'!$1:$1048576,MATCH($A$87,'Paste Calib Data'!$A:$A,0)+(ROW()-ROW($A$87)-1),COLUMN()-1)</f>
        <v>6.9972830000000004</v>
      </c>
      <c r="M107" s="1">
        <f>INDEX('Paste Calib Data'!$1:$1048576,MATCH($A$87,'Paste Calib Data'!$A:$A,0)+(ROW()-ROW($A$87)-1),COLUMN()-1)</f>
        <v>8.4239130000000007</v>
      </c>
      <c r="N107" s="1">
        <f>INDEX('Paste Calib Data'!$1:$1048576,MATCH($A$87,'Paste Calib Data'!$A:$A,0)+(ROW()-ROW($A$87)-1),COLUMN()-1)</f>
        <v>9.375</v>
      </c>
      <c r="O107" s="1">
        <f>INDEX('Paste Calib Data'!$1:$1048576,MATCH($A$87,'Paste Calib Data'!$A:$A,0)+(ROW()-ROW($A$87)-1),COLUMN()-1)</f>
        <v>9.9864130000000007</v>
      </c>
      <c r="P107" s="1">
        <f>INDEX('Paste Calib Data'!$1:$1048576,MATCH($A$87,'Paste Calib Data'!$A:$A,0)+(ROW()-ROW($A$87)-1),COLUMN()-1)</f>
        <v>10.529892</v>
      </c>
      <c r="Q107" s="1">
        <f>INDEX('Paste Calib Data'!$1:$1048576,MATCH($A$87,'Paste Calib Data'!$A:$A,0)+(ROW()-ROW($A$87)-1),COLUMN()-1)</f>
        <v>11.073370000000001</v>
      </c>
      <c r="R107" s="1">
        <f>INDEX('Paste Calib Data'!$1:$1048576,MATCH($A$87,'Paste Calib Data'!$A:$A,0)+(ROW()-ROW($A$87)-1),COLUMN()-1)</f>
        <v>11.480978</v>
      </c>
      <c r="S107" s="8">
        <f t="shared" si="14"/>
        <v>11.480978</v>
      </c>
    </row>
    <row r="108" spans="1:19" x14ac:dyDescent="0.3">
      <c r="A108" s="3">
        <f>INDEX('Paste Calib Data'!$1:$1048576,MATCH($A$87,'Paste Calib Data'!$A:$A,0)+(ROW()-ROW($A$87)-1),COLUMN())</f>
        <v>3300</v>
      </c>
      <c r="B108" s="8">
        <f t="shared" si="13"/>
        <v>0</v>
      </c>
      <c r="C108" s="1">
        <f>INDEX('Paste Calib Data'!$1:$1048576,MATCH($A$87,'Paste Calib Data'!$A:$A,0)+(ROW()-ROW($A$87)-1),COLUMN()-1)</f>
        <v>0</v>
      </c>
      <c r="D108" s="1">
        <f>INDEX('Paste Calib Data'!$1:$1048576,MATCH($A$87,'Paste Calib Data'!$A:$A,0)+(ROW()-ROW($A$87)-1),COLUMN()-1)</f>
        <v>0</v>
      </c>
      <c r="E108" s="1">
        <f>INDEX('Paste Calib Data'!$1:$1048576,MATCH($A$87,'Paste Calib Data'!$A:$A,0)+(ROW()-ROW($A$87)-1),COLUMN()-1)</f>
        <v>0</v>
      </c>
      <c r="F108" s="1">
        <f>INDEX('Paste Calib Data'!$1:$1048576,MATCH($A$87,'Paste Calib Data'!$A:$A,0)+(ROW()-ROW($A$87)-1),COLUMN()-1)</f>
        <v>0</v>
      </c>
      <c r="G108" s="1">
        <f>INDEX('Paste Calib Data'!$1:$1048576,MATCH($A$87,'Paste Calib Data'!$A:$A,0)+(ROW()-ROW($A$87)-1),COLUMN()-1)</f>
        <v>0</v>
      </c>
      <c r="H108" s="1">
        <f>INDEX('Paste Calib Data'!$1:$1048576,MATCH($A$87,'Paste Calib Data'!$A:$A,0)+(ROW()-ROW($A$87)-1),COLUMN()-1)</f>
        <v>0</v>
      </c>
      <c r="I108" s="1">
        <f>INDEX('Paste Calib Data'!$1:$1048576,MATCH($A$87,'Paste Calib Data'!$A:$A,0)+(ROW()-ROW($A$87)-1),COLUMN()-1)</f>
        <v>0</v>
      </c>
      <c r="J108" s="1">
        <f>INDEX('Paste Calib Data'!$1:$1048576,MATCH($A$87,'Paste Calib Data'!$A:$A,0)+(ROW()-ROW($A$87)-1),COLUMN()-1)</f>
        <v>0</v>
      </c>
      <c r="K108" s="1">
        <f>INDEX('Paste Calib Data'!$1:$1048576,MATCH($A$87,'Paste Calib Data'!$A:$A,0)+(ROW()-ROW($A$87)-1),COLUMN()-1)</f>
        <v>0</v>
      </c>
      <c r="L108" s="1">
        <f>INDEX('Paste Calib Data'!$1:$1048576,MATCH($A$87,'Paste Calib Data'!$A:$A,0)+(ROW()-ROW($A$87)-1),COLUMN()-1)</f>
        <v>7.2010870000000002</v>
      </c>
      <c r="M108" s="1">
        <f>INDEX('Paste Calib Data'!$1:$1048576,MATCH($A$87,'Paste Calib Data'!$A:$A,0)+(ROW()-ROW($A$87)-1),COLUMN()-1)</f>
        <v>8.4239130000000007</v>
      </c>
      <c r="N108" s="1">
        <f>INDEX('Paste Calib Data'!$1:$1048576,MATCH($A$87,'Paste Calib Data'!$A:$A,0)+(ROW()-ROW($A$87)-1),COLUMN()-1)</f>
        <v>0</v>
      </c>
      <c r="O108" s="1">
        <f>INDEX('Paste Calib Data'!$1:$1048576,MATCH($A$87,'Paste Calib Data'!$A:$A,0)+(ROW()-ROW($A$87)-1),COLUMN()-1)</f>
        <v>0</v>
      </c>
      <c r="P108" s="1">
        <f>INDEX('Paste Calib Data'!$1:$1048576,MATCH($A$87,'Paste Calib Data'!$A:$A,0)+(ROW()-ROW($A$87)-1),COLUMN()-1)</f>
        <v>0</v>
      </c>
      <c r="Q108" s="1">
        <f>INDEX('Paste Calib Data'!$1:$1048576,MATCH($A$87,'Paste Calib Data'!$A:$A,0)+(ROW()-ROW($A$87)-1),COLUMN()-1)</f>
        <v>0</v>
      </c>
      <c r="R108" s="1">
        <f>INDEX('Paste Calib Data'!$1:$1048576,MATCH($A$87,'Paste Calib Data'!$A:$A,0)+(ROW()-ROW($A$87)-1),COLUMN()-1)</f>
        <v>0</v>
      </c>
      <c r="S108" s="8">
        <f t="shared" si="14"/>
        <v>0</v>
      </c>
    </row>
    <row r="109" spans="1:19" x14ac:dyDescent="0.3">
      <c r="A109" s="3">
        <f>INDEX('Paste Calib Data'!$1:$1048576,MATCH($A$87,'Paste Calib Data'!$A:$A,0)+(ROW()-ROW($A$87)-1),COLUMN())</f>
        <v>3500</v>
      </c>
      <c r="B109" s="8">
        <f>C109</f>
        <v>0</v>
      </c>
      <c r="C109" s="1">
        <f>INDEX('Paste Calib Data'!$1:$1048576,MATCH($A$87,'Paste Calib Data'!$A:$A,0)+(ROW()-ROW($A$87)-1),COLUMN()-1)</f>
        <v>0</v>
      </c>
      <c r="D109" s="1">
        <f>INDEX('Paste Calib Data'!$1:$1048576,MATCH($A$87,'Paste Calib Data'!$A:$A,0)+(ROW()-ROW($A$87)-1),COLUMN()-1)</f>
        <v>0</v>
      </c>
      <c r="E109" s="1">
        <f>INDEX('Paste Calib Data'!$1:$1048576,MATCH($A$87,'Paste Calib Data'!$A:$A,0)+(ROW()-ROW($A$87)-1),COLUMN()-1)</f>
        <v>0</v>
      </c>
      <c r="F109" s="1">
        <f>INDEX('Paste Calib Data'!$1:$1048576,MATCH($A$87,'Paste Calib Data'!$A:$A,0)+(ROW()-ROW($A$87)-1),COLUMN()-1)</f>
        <v>0</v>
      </c>
      <c r="G109" s="1">
        <f>INDEX('Paste Calib Data'!$1:$1048576,MATCH($A$87,'Paste Calib Data'!$A:$A,0)+(ROW()-ROW($A$87)-1),COLUMN()-1)</f>
        <v>0</v>
      </c>
      <c r="H109" s="1">
        <f>INDEX('Paste Calib Data'!$1:$1048576,MATCH($A$87,'Paste Calib Data'!$A:$A,0)+(ROW()-ROW($A$87)-1),COLUMN()-1)</f>
        <v>0</v>
      </c>
      <c r="I109" s="1">
        <f>INDEX('Paste Calib Data'!$1:$1048576,MATCH($A$87,'Paste Calib Data'!$A:$A,0)+(ROW()-ROW($A$87)-1),COLUMN()-1)</f>
        <v>0</v>
      </c>
      <c r="J109" s="1">
        <f>INDEX('Paste Calib Data'!$1:$1048576,MATCH($A$87,'Paste Calib Data'!$A:$A,0)+(ROW()-ROW($A$87)-1),COLUMN()-1)</f>
        <v>0</v>
      </c>
      <c r="K109" s="1">
        <f>INDEX('Paste Calib Data'!$1:$1048576,MATCH($A$87,'Paste Calib Data'!$A:$A,0)+(ROW()-ROW($A$87)-1),COLUMN()-1)</f>
        <v>0</v>
      </c>
      <c r="L109" s="1">
        <f>INDEX('Paste Calib Data'!$1:$1048576,MATCH($A$87,'Paste Calib Data'!$A:$A,0)+(ROW()-ROW($A$87)-1),COLUMN()-1)</f>
        <v>0</v>
      </c>
      <c r="M109" s="1">
        <f>INDEX('Paste Calib Data'!$1:$1048576,MATCH($A$87,'Paste Calib Data'!$A:$A,0)+(ROW()-ROW($A$87)-1),COLUMN()-1)</f>
        <v>0</v>
      </c>
      <c r="N109" s="1">
        <f>INDEX('Paste Calib Data'!$1:$1048576,MATCH($A$87,'Paste Calib Data'!$A:$A,0)+(ROW()-ROW($A$87)-1),COLUMN()-1)</f>
        <v>0</v>
      </c>
      <c r="O109" s="1">
        <f>INDEX('Paste Calib Data'!$1:$1048576,MATCH($A$87,'Paste Calib Data'!$A:$A,0)+(ROW()-ROW($A$87)-1),COLUMN()-1)</f>
        <v>0</v>
      </c>
      <c r="P109" s="1">
        <f>INDEX('Paste Calib Data'!$1:$1048576,MATCH($A$87,'Paste Calib Data'!$A:$A,0)+(ROW()-ROW($A$87)-1),COLUMN()-1)</f>
        <v>0</v>
      </c>
      <c r="Q109" s="1">
        <f>INDEX('Paste Calib Data'!$1:$1048576,MATCH($A$87,'Paste Calib Data'!$A:$A,0)+(ROW()-ROW($A$87)-1),COLUMN()-1)</f>
        <v>0</v>
      </c>
      <c r="R109" s="1">
        <f>INDEX('Paste Calib Data'!$1:$1048576,MATCH($A$87,'Paste Calib Data'!$A:$A,0)+(ROW()-ROW($A$87)-1),COLUMN()-1)</f>
        <v>0</v>
      </c>
      <c r="S109" s="8">
        <f t="shared" si="14"/>
        <v>0</v>
      </c>
    </row>
    <row r="110" spans="1:19" x14ac:dyDescent="0.3">
      <c r="A110" s="9">
        <f>A109+1</f>
        <v>3501</v>
      </c>
      <c r="B110" s="8">
        <f>B109</f>
        <v>0</v>
      </c>
      <c r="C110" s="8">
        <f>C109</f>
        <v>0</v>
      </c>
      <c r="D110" s="8">
        <f t="shared" ref="D110:S110" si="15">D109</f>
        <v>0</v>
      </c>
      <c r="E110" s="8">
        <f t="shared" si="15"/>
        <v>0</v>
      </c>
      <c r="F110" s="8">
        <f t="shared" si="15"/>
        <v>0</v>
      </c>
      <c r="G110" s="8">
        <f t="shared" si="15"/>
        <v>0</v>
      </c>
      <c r="H110" s="8">
        <f t="shared" si="15"/>
        <v>0</v>
      </c>
      <c r="I110" s="8">
        <f t="shared" si="15"/>
        <v>0</v>
      </c>
      <c r="J110" s="8">
        <f t="shared" si="15"/>
        <v>0</v>
      </c>
      <c r="K110" s="8">
        <f t="shared" si="15"/>
        <v>0</v>
      </c>
      <c r="L110" s="8">
        <f t="shared" si="15"/>
        <v>0</v>
      </c>
      <c r="M110" s="8">
        <f t="shared" si="15"/>
        <v>0</v>
      </c>
      <c r="N110" s="8">
        <f t="shared" si="15"/>
        <v>0</v>
      </c>
      <c r="O110" s="8">
        <f t="shared" si="15"/>
        <v>0</v>
      </c>
      <c r="P110" s="8">
        <f t="shared" si="15"/>
        <v>0</v>
      </c>
      <c r="Q110" s="8">
        <f t="shared" si="15"/>
        <v>0</v>
      </c>
      <c r="R110" s="8">
        <f t="shared" si="15"/>
        <v>0</v>
      </c>
      <c r="S110" s="8">
        <f t="shared" si="15"/>
        <v>0</v>
      </c>
    </row>
    <row r="112" spans="1:19" x14ac:dyDescent="0.3">
      <c r="A112" s="13" t="str">
        <f>IF(ISNUMBER($A$2),CONCATENATE("A9",$A$2,"17"),"F0502")</f>
        <v>F0502</v>
      </c>
      <c r="B112" s="35" t="str">
        <f>INDEX('Paste Calib Data'!$1:$1048576,MATCH($A$112,'Paste Calib Data'!$A:$A,0)+(ROW()-ROW($A$112)),COLUMN())</f>
        <v>Fuel Limiter, Boost</v>
      </c>
      <c r="C112" s="35"/>
      <c r="D112" s="35"/>
      <c r="E112" s="35"/>
      <c r="F112" s="35"/>
      <c r="G112" s="35"/>
      <c r="H112" s="35"/>
      <c r="I112" s="35"/>
      <c r="J112" s="35"/>
      <c r="K112" s="35"/>
      <c r="L112" s="35"/>
      <c r="M112" s="35"/>
      <c r="N112" s="35"/>
      <c r="O112" s="35"/>
      <c r="P112" s="35"/>
      <c r="Q112" s="35"/>
    </row>
    <row r="113" spans="1:17" x14ac:dyDescent="0.3">
      <c r="A113" s="3"/>
      <c r="B113" s="3" t="str">
        <f>INDEX('Paste Calib Data'!$1:$1048576,MATCH($A$112,'Paste Calib Data'!$A:$A,0)+(ROW()-ROW($A$112)),COLUMN())</f>
        <v>PSI</v>
      </c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</row>
    <row r="114" spans="1:17" x14ac:dyDescent="0.3">
      <c r="A114" s="3" t="str">
        <f>INDEX('Paste Calib Data'!$1:$1048576,MATCH($A$112,'Paste Calib Data'!$A:$A,0)+(ROW()-ROW($A$112)),COLUMN())</f>
        <v>RPM</v>
      </c>
      <c r="B114" s="9">
        <f>C114-1</f>
        <v>-1</v>
      </c>
      <c r="C114" s="3">
        <f>INDEX('Paste Calib Data'!$1:$1048576,MATCH($A$112,'Paste Calib Data'!$A:$A,0)+(ROW()-ROW($A$112)),COLUMN()-1)</f>
        <v>0</v>
      </c>
      <c r="D114" s="3">
        <f>INDEX('Paste Calib Data'!$1:$1048576,MATCH($A$112,'Paste Calib Data'!$A:$A,0)+(ROW()-ROW($A$112)),COLUMN()-1)</f>
        <v>0.5</v>
      </c>
      <c r="E114" s="3">
        <f>INDEX('Paste Calib Data'!$1:$1048576,MATCH($A$112,'Paste Calib Data'!$A:$A,0)+(ROW()-ROW($A$112)),COLUMN()-1)</f>
        <v>1</v>
      </c>
      <c r="F114" s="3">
        <f>INDEX('Paste Calib Data'!$1:$1048576,MATCH($A$112,'Paste Calib Data'!$A:$A,0)+(ROW()-ROW($A$112)),COLUMN()-1)</f>
        <v>1.5</v>
      </c>
      <c r="G114" s="3">
        <f>INDEX('Paste Calib Data'!$1:$1048576,MATCH($A$112,'Paste Calib Data'!$A:$A,0)+(ROW()-ROW($A$112)),COLUMN()-1)</f>
        <v>2.5</v>
      </c>
      <c r="H114" s="3">
        <f>INDEX('Paste Calib Data'!$1:$1048576,MATCH($A$112,'Paste Calib Data'!$A:$A,0)+(ROW()-ROW($A$112)),COLUMN()-1)</f>
        <v>4.9000000000000004</v>
      </c>
      <c r="I114" s="3">
        <f>INDEX('Paste Calib Data'!$1:$1048576,MATCH($A$112,'Paste Calib Data'!$A:$A,0)+(ROW()-ROW($A$112)),COLUMN()-1)</f>
        <v>7.4</v>
      </c>
      <c r="J114" s="3">
        <f>INDEX('Paste Calib Data'!$1:$1048576,MATCH($A$112,'Paste Calib Data'!$A:$A,0)+(ROW()-ROW($A$112)),COLUMN()-1)</f>
        <v>9.8000000000000007</v>
      </c>
      <c r="K114" s="3">
        <f>INDEX('Paste Calib Data'!$1:$1048576,MATCH($A$112,'Paste Calib Data'!$A:$A,0)+(ROW()-ROW($A$112)),COLUMN()-1)</f>
        <v>14.7</v>
      </c>
      <c r="L114" s="3">
        <f>INDEX('Paste Calib Data'!$1:$1048576,MATCH($A$112,'Paste Calib Data'!$A:$A,0)+(ROW()-ROW($A$112)),COLUMN()-1)</f>
        <v>19.600000000000001</v>
      </c>
      <c r="M114" s="3">
        <f>INDEX('Paste Calib Data'!$1:$1048576,MATCH($A$112,'Paste Calib Data'!$A:$A,0)+(ROW()-ROW($A$112)),COLUMN()-1)</f>
        <v>21.6</v>
      </c>
      <c r="N114" s="3">
        <f>INDEX('Paste Calib Data'!$1:$1048576,MATCH($A$112,'Paste Calib Data'!$A:$A,0)+(ROW()-ROW($A$112)),COLUMN()-1)</f>
        <v>29</v>
      </c>
      <c r="O114" s="3">
        <f>INDEX('Paste Calib Data'!$1:$1048576,MATCH($A$112,'Paste Calib Data'!$A:$A,0)+(ROW()-ROW($A$112)),COLUMN()-1)</f>
        <v>30.5</v>
      </c>
      <c r="P114" s="3">
        <f>INDEX('Paste Calib Data'!$1:$1048576,MATCH($A$112,'Paste Calib Data'!$A:$A,0)+(ROW()-ROW($A$112)),COLUMN()-1)</f>
        <v>32.4</v>
      </c>
      <c r="Q114" s="9">
        <f>P114+1</f>
        <v>33.4</v>
      </c>
    </row>
    <row r="115" spans="1:17" x14ac:dyDescent="0.3">
      <c r="A115" s="9">
        <f>A116-1</f>
        <v>474</v>
      </c>
      <c r="B115" s="8">
        <f>B116</f>
        <v>0</v>
      </c>
      <c r="C115" s="8">
        <f t="shared" ref="C115:Q115" si="16">C116</f>
        <v>0</v>
      </c>
      <c r="D115" s="8">
        <f t="shared" si="16"/>
        <v>0</v>
      </c>
      <c r="E115" s="8">
        <f t="shared" si="16"/>
        <v>0</v>
      </c>
      <c r="F115" s="8">
        <f t="shared" si="16"/>
        <v>0</v>
      </c>
      <c r="G115" s="8">
        <f t="shared" si="16"/>
        <v>0</v>
      </c>
      <c r="H115" s="8">
        <f t="shared" si="16"/>
        <v>0</v>
      </c>
      <c r="I115" s="8">
        <f t="shared" si="16"/>
        <v>0</v>
      </c>
      <c r="J115" s="8">
        <f t="shared" si="16"/>
        <v>0</v>
      </c>
      <c r="K115" s="8">
        <f t="shared" si="16"/>
        <v>0</v>
      </c>
      <c r="L115" s="8">
        <f t="shared" si="16"/>
        <v>0</v>
      </c>
      <c r="M115" s="8">
        <f t="shared" si="16"/>
        <v>0</v>
      </c>
      <c r="N115" s="8">
        <f t="shared" si="16"/>
        <v>0</v>
      </c>
      <c r="O115" s="8">
        <f t="shared" si="16"/>
        <v>0</v>
      </c>
      <c r="P115" s="8">
        <f t="shared" si="16"/>
        <v>0</v>
      </c>
      <c r="Q115" s="8">
        <f t="shared" si="16"/>
        <v>0</v>
      </c>
    </row>
    <row r="116" spans="1:17" x14ac:dyDescent="0.3">
      <c r="A116" s="3">
        <f>INDEX('Paste Calib Data'!$1:$1048576,MATCH($A$112,'Paste Calib Data'!$A:$A,0)+(ROW()-ROW($A$112)-1),COLUMN())</f>
        <v>475</v>
      </c>
      <c r="B116" s="8">
        <f>C116</f>
        <v>0</v>
      </c>
      <c r="C116" s="1">
        <f>INDEX('Paste Calib Data'!$1:$1048576,MATCH($A$112,'Paste Calib Data'!$A:$A,0)+(ROW()-ROW($A$112)-1),COLUMN()-1)</f>
        <v>0</v>
      </c>
      <c r="D116" s="1">
        <f>INDEX('Paste Calib Data'!$1:$1048576,MATCH($A$112,'Paste Calib Data'!$A:$A,0)+(ROW()-ROW($A$112)-1),COLUMN()-1)</f>
        <v>0</v>
      </c>
      <c r="E116" s="1">
        <f>INDEX('Paste Calib Data'!$1:$1048576,MATCH($A$112,'Paste Calib Data'!$A:$A,0)+(ROW()-ROW($A$112)-1),COLUMN()-1)</f>
        <v>0</v>
      </c>
      <c r="F116" s="1">
        <f>INDEX('Paste Calib Data'!$1:$1048576,MATCH($A$112,'Paste Calib Data'!$A:$A,0)+(ROW()-ROW($A$112)-1),COLUMN()-1)</f>
        <v>0</v>
      </c>
      <c r="G116" s="1">
        <f>INDEX('Paste Calib Data'!$1:$1048576,MATCH($A$112,'Paste Calib Data'!$A:$A,0)+(ROW()-ROW($A$112)-1),COLUMN()-1)</f>
        <v>0</v>
      </c>
      <c r="H116" s="1">
        <f>INDEX('Paste Calib Data'!$1:$1048576,MATCH($A$112,'Paste Calib Data'!$A:$A,0)+(ROW()-ROW($A$112)-1),COLUMN()-1)</f>
        <v>0</v>
      </c>
      <c r="I116" s="1">
        <f>INDEX('Paste Calib Data'!$1:$1048576,MATCH($A$112,'Paste Calib Data'!$A:$A,0)+(ROW()-ROW($A$112)-1),COLUMN()-1)</f>
        <v>0</v>
      </c>
      <c r="J116" s="1">
        <f>INDEX('Paste Calib Data'!$1:$1048576,MATCH($A$112,'Paste Calib Data'!$A:$A,0)+(ROW()-ROW($A$112)-1),COLUMN()-1)</f>
        <v>0</v>
      </c>
      <c r="K116" s="1">
        <f>INDEX('Paste Calib Data'!$1:$1048576,MATCH($A$112,'Paste Calib Data'!$A:$A,0)+(ROW()-ROW($A$112)-1),COLUMN()-1)</f>
        <v>0</v>
      </c>
      <c r="L116" s="1">
        <f>INDEX('Paste Calib Data'!$1:$1048576,MATCH($A$112,'Paste Calib Data'!$A:$A,0)+(ROW()-ROW($A$112)-1),COLUMN()-1)</f>
        <v>0</v>
      </c>
      <c r="M116" s="1">
        <f>INDEX('Paste Calib Data'!$1:$1048576,MATCH($A$112,'Paste Calib Data'!$A:$A,0)+(ROW()-ROW($A$112)-1),COLUMN()-1)</f>
        <v>0</v>
      </c>
      <c r="N116" s="1">
        <f>INDEX('Paste Calib Data'!$1:$1048576,MATCH($A$112,'Paste Calib Data'!$A:$A,0)+(ROW()-ROW($A$112)-1),COLUMN()-1)</f>
        <v>0</v>
      </c>
      <c r="O116" s="1">
        <f>INDEX('Paste Calib Data'!$1:$1048576,MATCH($A$112,'Paste Calib Data'!$A:$A,0)+(ROW()-ROW($A$112)-1),COLUMN()-1)</f>
        <v>0</v>
      </c>
      <c r="P116" s="1">
        <f>INDEX('Paste Calib Data'!$1:$1048576,MATCH($A$112,'Paste Calib Data'!$A:$A,0)+(ROW()-ROW($A$112)-1),COLUMN()-1)</f>
        <v>0</v>
      </c>
      <c r="Q116" s="8">
        <f>P116</f>
        <v>0</v>
      </c>
    </row>
    <row r="117" spans="1:17" x14ac:dyDescent="0.3">
      <c r="A117" s="3">
        <f>INDEX('Paste Calib Data'!$1:$1048576,MATCH($A$112,'Paste Calib Data'!$A:$A,0)+(ROW()-ROW($A$112)-1),COLUMN())</f>
        <v>500</v>
      </c>
      <c r="B117" s="8">
        <f t="shared" ref="B117:B136" si="17">C117</f>
        <v>62.975544999999997</v>
      </c>
      <c r="C117" s="1">
        <f>INDEX('Paste Calib Data'!$1:$1048576,MATCH($A$112,'Paste Calib Data'!$A:$A,0)+(ROW()-ROW($A$112)-1),COLUMN()-1)</f>
        <v>62.975544999999997</v>
      </c>
      <c r="D117" s="1">
        <f>INDEX('Paste Calib Data'!$1:$1048576,MATCH($A$112,'Paste Calib Data'!$A:$A,0)+(ROW()-ROW($A$112)-1),COLUMN()-1)</f>
        <v>72.418480000000002</v>
      </c>
      <c r="E117" s="1">
        <f>INDEX('Paste Calib Data'!$1:$1048576,MATCH($A$112,'Paste Calib Data'!$A:$A,0)+(ROW()-ROW($A$112)-1),COLUMN()-1)</f>
        <v>77.309783999999993</v>
      </c>
      <c r="F117" s="1">
        <f>INDEX('Paste Calib Data'!$1:$1048576,MATCH($A$112,'Paste Calib Data'!$A:$A,0)+(ROW()-ROW($A$112)-1),COLUMN()-1)</f>
        <v>85.190218999999999</v>
      </c>
      <c r="G117" s="1">
        <f>INDEX('Paste Calib Data'!$1:$1048576,MATCH($A$112,'Paste Calib Data'!$A:$A,0)+(ROW()-ROW($A$112)-1),COLUMN()-1)</f>
        <v>99.592393000000001</v>
      </c>
      <c r="H117" s="1">
        <f>INDEX('Paste Calib Data'!$1:$1048576,MATCH($A$112,'Paste Calib Data'!$A:$A,0)+(ROW()-ROW($A$112)-1),COLUMN()-1)</f>
        <v>99.592393000000001</v>
      </c>
      <c r="I117" s="1">
        <f>INDEX('Paste Calib Data'!$1:$1048576,MATCH($A$112,'Paste Calib Data'!$A:$A,0)+(ROW()-ROW($A$112)-1),COLUMN()-1)</f>
        <v>99.592393000000001</v>
      </c>
      <c r="J117" s="1">
        <f>INDEX('Paste Calib Data'!$1:$1048576,MATCH($A$112,'Paste Calib Data'!$A:$A,0)+(ROW()-ROW($A$112)-1),COLUMN()-1)</f>
        <v>99.592393000000001</v>
      </c>
      <c r="K117" s="1">
        <f>INDEX('Paste Calib Data'!$1:$1048576,MATCH($A$112,'Paste Calib Data'!$A:$A,0)+(ROW()-ROW($A$112)-1),COLUMN()-1)</f>
        <v>99.592393000000001</v>
      </c>
      <c r="L117" s="1">
        <f>INDEX('Paste Calib Data'!$1:$1048576,MATCH($A$112,'Paste Calib Data'!$A:$A,0)+(ROW()-ROW($A$112)-1),COLUMN()-1)</f>
        <v>99.592393000000001</v>
      </c>
      <c r="M117" s="1">
        <f>INDEX('Paste Calib Data'!$1:$1048576,MATCH($A$112,'Paste Calib Data'!$A:$A,0)+(ROW()-ROW($A$112)-1),COLUMN()-1)</f>
        <v>99.592393000000001</v>
      </c>
      <c r="N117" s="1">
        <f>INDEX('Paste Calib Data'!$1:$1048576,MATCH($A$112,'Paste Calib Data'!$A:$A,0)+(ROW()-ROW($A$112)-1),COLUMN()-1)</f>
        <v>144.97282899999999</v>
      </c>
      <c r="O117" s="1">
        <f>INDEX('Paste Calib Data'!$1:$1048576,MATCH($A$112,'Paste Calib Data'!$A:$A,0)+(ROW()-ROW($A$112)-1),COLUMN()-1)</f>
        <v>144.97282899999999</v>
      </c>
      <c r="P117" s="1">
        <f>INDEX('Paste Calib Data'!$1:$1048576,MATCH($A$112,'Paste Calib Data'!$A:$A,0)+(ROW()-ROW($A$112)-1),COLUMN()-1)</f>
        <v>144.97282899999999</v>
      </c>
      <c r="Q117" s="8">
        <f t="shared" ref="Q117:Q136" si="18">P117</f>
        <v>144.97282899999999</v>
      </c>
    </row>
    <row r="118" spans="1:17" x14ac:dyDescent="0.3">
      <c r="A118" s="3">
        <f>INDEX('Paste Calib Data'!$1:$1048576,MATCH($A$112,'Paste Calib Data'!$A:$A,0)+(ROW()-ROW($A$112)-1),COLUMN())</f>
        <v>650</v>
      </c>
      <c r="B118" s="8">
        <f t="shared" si="17"/>
        <v>59.986414000000003</v>
      </c>
      <c r="C118" s="1">
        <f>INDEX('Paste Calib Data'!$1:$1048576,MATCH($A$112,'Paste Calib Data'!$A:$A,0)+(ROW()-ROW($A$112)-1),COLUMN()-1)</f>
        <v>59.986414000000003</v>
      </c>
      <c r="D118" s="1">
        <f>INDEX('Paste Calib Data'!$1:$1048576,MATCH($A$112,'Paste Calib Data'!$A:$A,0)+(ROW()-ROW($A$112)-1),COLUMN()-1)</f>
        <v>69.972828000000007</v>
      </c>
      <c r="E118" s="1">
        <f>INDEX('Paste Calib Data'!$1:$1048576,MATCH($A$112,'Paste Calib Data'!$A:$A,0)+(ROW()-ROW($A$112)-1),COLUMN()-1)</f>
        <v>83.016306</v>
      </c>
      <c r="F118" s="1">
        <f>INDEX('Paste Calib Data'!$1:$1048576,MATCH($A$112,'Paste Calib Data'!$A:$A,0)+(ROW()-ROW($A$112)-1),COLUMN()-1)</f>
        <v>89.605980000000002</v>
      </c>
      <c r="G118" s="1">
        <f>INDEX('Paste Calib Data'!$1:$1048576,MATCH($A$112,'Paste Calib Data'!$A:$A,0)+(ROW()-ROW($A$112)-1),COLUMN()-1)</f>
        <v>97.486414999999994</v>
      </c>
      <c r="H118" s="1">
        <f>INDEX('Paste Calib Data'!$1:$1048576,MATCH($A$112,'Paste Calib Data'!$A:$A,0)+(ROW()-ROW($A$112)-1),COLUMN()-1)</f>
        <v>108.016307</v>
      </c>
      <c r="I118" s="1">
        <f>INDEX('Paste Calib Data'!$1:$1048576,MATCH($A$112,'Paste Calib Data'!$A:$A,0)+(ROW()-ROW($A$112)-1),COLUMN()-1)</f>
        <v>116.983698</v>
      </c>
      <c r="J118" s="1">
        <f>INDEX('Paste Calib Data'!$1:$1048576,MATCH($A$112,'Paste Calib Data'!$A:$A,0)+(ROW()-ROW($A$112)-1),COLUMN()-1)</f>
        <v>124.796198</v>
      </c>
      <c r="K118" s="1">
        <f>INDEX('Paste Calib Data'!$1:$1048576,MATCH($A$112,'Paste Calib Data'!$A:$A,0)+(ROW()-ROW($A$112)-1),COLUMN()-1)</f>
        <v>130.02717699999999</v>
      </c>
      <c r="L118" s="1">
        <f>INDEX('Paste Calib Data'!$1:$1048576,MATCH($A$112,'Paste Calib Data'!$A:$A,0)+(ROW()-ROW($A$112)-1),COLUMN()-1)</f>
        <v>144.97282899999999</v>
      </c>
      <c r="M118" s="1">
        <f>INDEX('Paste Calib Data'!$1:$1048576,MATCH($A$112,'Paste Calib Data'!$A:$A,0)+(ROW()-ROW($A$112)-1),COLUMN()-1)</f>
        <v>144.97282899999999</v>
      </c>
      <c r="N118" s="1">
        <f>INDEX('Paste Calib Data'!$1:$1048576,MATCH($A$112,'Paste Calib Data'!$A:$A,0)+(ROW()-ROW($A$112)-1),COLUMN()-1)</f>
        <v>144.97282899999999</v>
      </c>
      <c r="O118" s="1">
        <f>INDEX('Paste Calib Data'!$1:$1048576,MATCH($A$112,'Paste Calib Data'!$A:$A,0)+(ROW()-ROW($A$112)-1),COLUMN()-1)</f>
        <v>144.97282899999999</v>
      </c>
      <c r="P118" s="1">
        <f>INDEX('Paste Calib Data'!$1:$1048576,MATCH($A$112,'Paste Calib Data'!$A:$A,0)+(ROW()-ROW($A$112)-1),COLUMN()-1)</f>
        <v>144.97282899999999</v>
      </c>
      <c r="Q118" s="8">
        <f t="shared" si="18"/>
        <v>144.97282899999999</v>
      </c>
    </row>
    <row r="119" spans="1:17" x14ac:dyDescent="0.3">
      <c r="A119" s="3">
        <f>INDEX('Paste Calib Data'!$1:$1048576,MATCH($A$112,'Paste Calib Data'!$A:$A,0)+(ROW()-ROW($A$112)-1),COLUMN())</f>
        <v>750</v>
      </c>
      <c r="B119" s="8">
        <f t="shared" si="17"/>
        <v>55.978262000000001</v>
      </c>
      <c r="C119" s="1">
        <f>INDEX('Paste Calib Data'!$1:$1048576,MATCH($A$112,'Paste Calib Data'!$A:$A,0)+(ROW()-ROW($A$112)-1),COLUMN()-1)</f>
        <v>55.978262000000001</v>
      </c>
      <c r="D119" s="1">
        <f>INDEX('Paste Calib Data'!$1:$1048576,MATCH($A$112,'Paste Calib Data'!$A:$A,0)+(ROW()-ROW($A$112)-1),COLUMN()-1)</f>
        <v>69.972828000000007</v>
      </c>
      <c r="E119" s="1">
        <f>INDEX('Paste Calib Data'!$1:$1048576,MATCH($A$112,'Paste Calib Data'!$A:$A,0)+(ROW()-ROW($A$112)-1),COLUMN()-1)</f>
        <v>72.010870999999995</v>
      </c>
      <c r="F119" s="1">
        <f>INDEX('Paste Calib Data'!$1:$1048576,MATCH($A$112,'Paste Calib Data'!$A:$A,0)+(ROW()-ROW($A$112)-1),COLUMN()-1)</f>
        <v>83.016306</v>
      </c>
      <c r="G119" s="1">
        <f>INDEX('Paste Calib Data'!$1:$1048576,MATCH($A$112,'Paste Calib Data'!$A:$A,0)+(ROW()-ROW($A$112)-1),COLUMN()-1)</f>
        <v>100.00000199999999</v>
      </c>
      <c r="H119" s="1">
        <f>INDEX('Paste Calib Data'!$1:$1048576,MATCH($A$112,'Paste Calib Data'!$A:$A,0)+(ROW()-ROW($A$112)-1),COLUMN()-1)</f>
        <v>108.49185</v>
      </c>
      <c r="I119" s="1">
        <f>INDEX('Paste Calib Data'!$1:$1048576,MATCH($A$112,'Paste Calib Data'!$A:$A,0)+(ROW()-ROW($A$112)-1),COLUMN()-1)</f>
        <v>116.71195899999999</v>
      </c>
      <c r="J119" s="1">
        <f>INDEX('Paste Calib Data'!$1:$1048576,MATCH($A$112,'Paste Calib Data'!$A:$A,0)+(ROW()-ROW($A$112)-1),COLUMN()-1)</f>
        <v>123.097829</v>
      </c>
      <c r="K119" s="1">
        <f>INDEX('Paste Calib Data'!$1:$1048576,MATCH($A$112,'Paste Calib Data'!$A:$A,0)+(ROW()-ROW($A$112)-1),COLUMN()-1)</f>
        <v>130.02717699999999</v>
      </c>
      <c r="L119" s="1">
        <f>INDEX('Paste Calib Data'!$1:$1048576,MATCH($A$112,'Paste Calib Data'!$A:$A,0)+(ROW()-ROW($A$112)-1),COLUMN()-1)</f>
        <v>144.97282899999999</v>
      </c>
      <c r="M119" s="1">
        <f>INDEX('Paste Calib Data'!$1:$1048576,MATCH($A$112,'Paste Calib Data'!$A:$A,0)+(ROW()-ROW($A$112)-1),COLUMN()-1)</f>
        <v>144.97282899999999</v>
      </c>
      <c r="N119" s="1">
        <f>INDEX('Paste Calib Data'!$1:$1048576,MATCH($A$112,'Paste Calib Data'!$A:$A,0)+(ROW()-ROW($A$112)-1),COLUMN()-1)</f>
        <v>144.97282899999999</v>
      </c>
      <c r="O119" s="1">
        <f>INDEX('Paste Calib Data'!$1:$1048576,MATCH($A$112,'Paste Calib Data'!$A:$A,0)+(ROW()-ROW($A$112)-1),COLUMN()-1)</f>
        <v>144.97282899999999</v>
      </c>
      <c r="P119" s="1">
        <f>INDEX('Paste Calib Data'!$1:$1048576,MATCH($A$112,'Paste Calib Data'!$A:$A,0)+(ROW()-ROW($A$112)-1),COLUMN()-1)</f>
        <v>144.97282899999999</v>
      </c>
      <c r="Q119" s="8">
        <f t="shared" si="18"/>
        <v>144.97282899999999</v>
      </c>
    </row>
    <row r="120" spans="1:17" x14ac:dyDescent="0.3">
      <c r="A120" s="3">
        <f>INDEX('Paste Calib Data'!$1:$1048576,MATCH($A$112,'Paste Calib Data'!$A:$A,0)+(ROW()-ROW($A$112)-1),COLUMN())</f>
        <v>1000</v>
      </c>
      <c r="B120" s="8">
        <f t="shared" si="17"/>
        <v>55.027175</v>
      </c>
      <c r="C120" s="1">
        <f>INDEX('Paste Calib Data'!$1:$1048576,MATCH($A$112,'Paste Calib Data'!$A:$A,0)+(ROW()-ROW($A$112)-1),COLUMN()-1)</f>
        <v>55.027175</v>
      </c>
      <c r="D120" s="1">
        <f>INDEX('Paste Calib Data'!$1:$1048576,MATCH($A$112,'Paste Calib Data'!$A:$A,0)+(ROW()-ROW($A$112)-1),COLUMN()-1)</f>
        <v>69.972828000000007</v>
      </c>
      <c r="E120" s="1">
        <f>INDEX('Paste Calib Data'!$1:$1048576,MATCH($A$112,'Paste Calib Data'!$A:$A,0)+(ROW()-ROW($A$112)-1),COLUMN()-1)</f>
        <v>70.991849000000002</v>
      </c>
      <c r="F120" s="1">
        <f>INDEX('Paste Calib Data'!$1:$1048576,MATCH($A$112,'Paste Calib Data'!$A:$A,0)+(ROW()-ROW($A$112)-1),COLUMN()-1)</f>
        <v>75.000001999999995</v>
      </c>
      <c r="G120" s="1">
        <f>INDEX('Paste Calib Data'!$1:$1048576,MATCH($A$112,'Paste Calib Data'!$A:$A,0)+(ROW()-ROW($A$112)-1),COLUMN()-1)</f>
        <v>90.013588999999996</v>
      </c>
      <c r="H120" s="1">
        <f>INDEX('Paste Calib Data'!$1:$1048576,MATCH($A$112,'Paste Calib Data'!$A:$A,0)+(ROW()-ROW($A$112)-1),COLUMN()-1)</f>
        <v>105.027176</v>
      </c>
      <c r="I120" s="1">
        <f>INDEX('Paste Calib Data'!$1:$1048576,MATCH($A$112,'Paste Calib Data'!$A:$A,0)+(ROW()-ROW($A$112)-1),COLUMN()-1)</f>
        <v>119.021742</v>
      </c>
      <c r="J120" s="1">
        <f>INDEX('Paste Calib Data'!$1:$1048576,MATCH($A$112,'Paste Calib Data'!$A:$A,0)+(ROW()-ROW($A$112)-1),COLUMN()-1)</f>
        <v>130.91032899999999</v>
      </c>
      <c r="K120" s="1">
        <f>INDEX('Paste Calib Data'!$1:$1048576,MATCH($A$112,'Paste Calib Data'!$A:$A,0)+(ROW()-ROW($A$112)-1),COLUMN()-1)</f>
        <v>130.02717699999999</v>
      </c>
      <c r="L120" s="1">
        <f>INDEX('Paste Calib Data'!$1:$1048576,MATCH($A$112,'Paste Calib Data'!$A:$A,0)+(ROW()-ROW($A$112)-1),COLUMN()-1)</f>
        <v>144.97282899999999</v>
      </c>
      <c r="M120" s="1">
        <f>INDEX('Paste Calib Data'!$1:$1048576,MATCH($A$112,'Paste Calib Data'!$A:$A,0)+(ROW()-ROW($A$112)-1),COLUMN()-1)</f>
        <v>144.97282899999999</v>
      </c>
      <c r="N120" s="1">
        <f>INDEX('Paste Calib Data'!$1:$1048576,MATCH($A$112,'Paste Calib Data'!$A:$A,0)+(ROW()-ROW($A$112)-1),COLUMN()-1)</f>
        <v>144.97282899999999</v>
      </c>
      <c r="O120" s="1">
        <f>INDEX('Paste Calib Data'!$1:$1048576,MATCH($A$112,'Paste Calib Data'!$A:$A,0)+(ROW()-ROW($A$112)-1),COLUMN()-1)</f>
        <v>144.97282899999999</v>
      </c>
      <c r="P120" s="1">
        <f>INDEX('Paste Calib Data'!$1:$1048576,MATCH($A$112,'Paste Calib Data'!$A:$A,0)+(ROW()-ROW($A$112)-1),COLUMN()-1)</f>
        <v>144.97282899999999</v>
      </c>
      <c r="Q120" s="8">
        <f t="shared" si="18"/>
        <v>144.97282899999999</v>
      </c>
    </row>
    <row r="121" spans="1:17" x14ac:dyDescent="0.3">
      <c r="A121" s="3">
        <f>INDEX('Paste Calib Data'!$1:$1048576,MATCH($A$112,'Paste Calib Data'!$A:$A,0)+(ROW()-ROW($A$112)-1),COLUMN())</f>
        <v>1200</v>
      </c>
      <c r="B121" s="8">
        <f t="shared" si="17"/>
        <v>55.027175</v>
      </c>
      <c r="C121" s="1">
        <f>INDEX('Paste Calib Data'!$1:$1048576,MATCH($A$112,'Paste Calib Data'!$A:$A,0)+(ROW()-ROW($A$112)-1),COLUMN()-1)</f>
        <v>55.027175</v>
      </c>
      <c r="D121" s="1">
        <f>INDEX('Paste Calib Data'!$1:$1048576,MATCH($A$112,'Paste Calib Data'!$A:$A,0)+(ROW()-ROW($A$112)-1),COLUMN()-1)</f>
        <v>69.972828000000007</v>
      </c>
      <c r="E121" s="1">
        <f>INDEX('Paste Calib Data'!$1:$1048576,MATCH($A$112,'Paste Calib Data'!$A:$A,0)+(ROW()-ROW($A$112)-1),COLUMN()-1)</f>
        <v>70.991849000000002</v>
      </c>
      <c r="F121" s="1">
        <f>INDEX('Paste Calib Data'!$1:$1048576,MATCH($A$112,'Paste Calib Data'!$A:$A,0)+(ROW()-ROW($A$112)-1),COLUMN()-1)</f>
        <v>72.010870999999995</v>
      </c>
      <c r="G121" s="1">
        <f>INDEX('Paste Calib Data'!$1:$1048576,MATCH($A$112,'Paste Calib Data'!$A:$A,0)+(ROW()-ROW($A$112)-1),COLUMN()-1)</f>
        <v>76.970110000000005</v>
      </c>
      <c r="H121" s="1">
        <f>INDEX('Paste Calib Data'!$1:$1048576,MATCH($A$112,'Paste Calib Data'!$A:$A,0)+(ROW()-ROW($A$112)-1),COLUMN()-1)</f>
        <v>94.972828000000007</v>
      </c>
      <c r="I121" s="1">
        <f>INDEX('Paste Calib Data'!$1:$1048576,MATCH($A$112,'Paste Calib Data'!$A:$A,0)+(ROW()-ROW($A$112)-1),COLUMN()-1)</f>
        <v>109.98641499999999</v>
      </c>
      <c r="J121" s="1">
        <f>INDEX('Paste Calib Data'!$1:$1048576,MATCH($A$112,'Paste Calib Data'!$A:$A,0)+(ROW()-ROW($A$112)-1),COLUMN()-1)</f>
        <v>119.633155</v>
      </c>
      <c r="K121" s="1">
        <f>INDEX('Paste Calib Data'!$1:$1048576,MATCH($A$112,'Paste Calib Data'!$A:$A,0)+(ROW()-ROW($A$112)-1),COLUMN()-1)</f>
        <v>132.13315499999999</v>
      </c>
      <c r="L121" s="1">
        <f>INDEX('Paste Calib Data'!$1:$1048576,MATCH($A$112,'Paste Calib Data'!$A:$A,0)+(ROW()-ROW($A$112)-1),COLUMN()-1)</f>
        <v>140.421199</v>
      </c>
      <c r="M121" s="1">
        <f>INDEX('Paste Calib Data'!$1:$1048576,MATCH($A$112,'Paste Calib Data'!$A:$A,0)+(ROW()-ROW($A$112)-1),COLUMN()-1)</f>
        <v>144.97282899999999</v>
      </c>
      <c r="N121" s="1">
        <f>INDEX('Paste Calib Data'!$1:$1048576,MATCH($A$112,'Paste Calib Data'!$A:$A,0)+(ROW()-ROW($A$112)-1),COLUMN()-1)</f>
        <v>144.97282899999999</v>
      </c>
      <c r="O121" s="1">
        <f>INDEX('Paste Calib Data'!$1:$1048576,MATCH($A$112,'Paste Calib Data'!$A:$A,0)+(ROW()-ROW($A$112)-1),COLUMN()-1)</f>
        <v>144.97282899999999</v>
      </c>
      <c r="P121" s="1">
        <f>INDEX('Paste Calib Data'!$1:$1048576,MATCH($A$112,'Paste Calib Data'!$A:$A,0)+(ROW()-ROW($A$112)-1),COLUMN()-1)</f>
        <v>144.97282899999999</v>
      </c>
      <c r="Q121" s="8">
        <f t="shared" si="18"/>
        <v>144.97282899999999</v>
      </c>
    </row>
    <row r="122" spans="1:17" x14ac:dyDescent="0.3">
      <c r="A122" s="3">
        <f>INDEX('Paste Calib Data'!$1:$1048576,MATCH($A$112,'Paste Calib Data'!$A:$A,0)+(ROW()-ROW($A$112)-1),COLUMN())</f>
        <v>1300</v>
      </c>
      <c r="B122" s="8">
        <f t="shared" si="17"/>
        <v>55.027175</v>
      </c>
      <c r="C122" s="1">
        <f>INDEX('Paste Calib Data'!$1:$1048576,MATCH($A$112,'Paste Calib Data'!$A:$A,0)+(ROW()-ROW($A$112)-1),COLUMN()-1)</f>
        <v>55.027175</v>
      </c>
      <c r="D122" s="1">
        <f>INDEX('Paste Calib Data'!$1:$1048576,MATCH($A$112,'Paste Calib Data'!$A:$A,0)+(ROW()-ROW($A$112)-1),COLUMN()-1)</f>
        <v>62.975544999999997</v>
      </c>
      <c r="E122" s="1">
        <f>INDEX('Paste Calib Data'!$1:$1048576,MATCH($A$112,'Paste Calib Data'!$A:$A,0)+(ROW()-ROW($A$112)-1),COLUMN()-1)</f>
        <v>72.010870999999995</v>
      </c>
      <c r="F122" s="1">
        <f>INDEX('Paste Calib Data'!$1:$1048576,MATCH($A$112,'Paste Calib Data'!$A:$A,0)+(ROW()-ROW($A$112)-1),COLUMN()-1)</f>
        <v>72.010870999999995</v>
      </c>
      <c r="G122" s="1">
        <f>INDEX('Paste Calib Data'!$1:$1048576,MATCH($A$112,'Paste Calib Data'!$A:$A,0)+(ROW()-ROW($A$112)-1),COLUMN()-1)</f>
        <v>76.019023000000004</v>
      </c>
      <c r="H122" s="1">
        <f>INDEX('Paste Calib Data'!$1:$1048576,MATCH($A$112,'Paste Calib Data'!$A:$A,0)+(ROW()-ROW($A$112)-1),COLUMN()-1)</f>
        <v>91.032611000000003</v>
      </c>
      <c r="I122" s="1">
        <f>INDEX('Paste Calib Data'!$1:$1048576,MATCH($A$112,'Paste Calib Data'!$A:$A,0)+(ROW()-ROW($A$112)-1),COLUMN()-1)</f>
        <v>105.027176</v>
      </c>
      <c r="J122" s="1">
        <f>INDEX('Paste Calib Data'!$1:$1048576,MATCH($A$112,'Paste Calib Data'!$A:$A,0)+(ROW()-ROW($A$112)-1),COLUMN()-1)</f>
        <v>119.972829</v>
      </c>
      <c r="K122" s="1">
        <f>INDEX('Paste Calib Data'!$1:$1048576,MATCH($A$112,'Paste Calib Data'!$A:$A,0)+(ROW()-ROW($A$112)-1),COLUMN()-1)</f>
        <v>130.02717699999999</v>
      </c>
      <c r="L122" s="1">
        <f>INDEX('Paste Calib Data'!$1:$1048576,MATCH($A$112,'Paste Calib Data'!$A:$A,0)+(ROW()-ROW($A$112)-1),COLUMN()-1)</f>
        <v>139.19837200000001</v>
      </c>
      <c r="M122" s="1">
        <f>INDEX('Paste Calib Data'!$1:$1048576,MATCH($A$112,'Paste Calib Data'!$A:$A,0)+(ROW()-ROW($A$112)-1),COLUMN()-1)</f>
        <v>144.97282899999999</v>
      </c>
      <c r="N122" s="1">
        <f>INDEX('Paste Calib Data'!$1:$1048576,MATCH($A$112,'Paste Calib Data'!$A:$A,0)+(ROW()-ROW($A$112)-1),COLUMN()-1)</f>
        <v>144.97282899999999</v>
      </c>
      <c r="O122" s="1">
        <f>INDEX('Paste Calib Data'!$1:$1048576,MATCH($A$112,'Paste Calib Data'!$A:$A,0)+(ROW()-ROW($A$112)-1),COLUMN()-1)</f>
        <v>144.97282899999999</v>
      </c>
      <c r="P122" s="1">
        <f>INDEX('Paste Calib Data'!$1:$1048576,MATCH($A$112,'Paste Calib Data'!$A:$A,0)+(ROW()-ROW($A$112)-1),COLUMN()-1)</f>
        <v>144.97282899999999</v>
      </c>
      <c r="Q122" s="8">
        <f t="shared" si="18"/>
        <v>144.97282899999999</v>
      </c>
    </row>
    <row r="123" spans="1:17" x14ac:dyDescent="0.3">
      <c r="A123" s="3">
        <f>INDEX('Paste Calib Data'!$1:$1048576,MATCH($A$112,'Paste Calib Data'!$A:$A,0)+(ROW()-ROW($A$112)-1),COLUMN())</f>
        <v>1400</v>
      </c>
      <c r="B123" s="8">
        <f t="shared" si="17"/>
        <v>55.027175</v>
      </c>
      <c r="C123" s="1">
        <f>INDEX('Paste Calib Data'!$1:$1048576,MATCH($A$112,'Paste Calib Data'!$A:$A,0)+(ROW()-ROW($A$112)-1),COLUMN()-1)</f>
        <v>55.027175</v>
      </c>
      <c r="D123" s="1">
        <f>INDEX('Paste Calib Data'!$1:$1048576,MATCH($A$112,'Paste Calib Data'!$A:$A,0)+(ROW()-ROW($A$112)-1),COLUMN()-1)</f>
        <v>62.975544999999997</v>
      </c>
      <c r="E123" s="1">
        <f>INDEX('Paste Calib Data'!$1:$1048576,MATCH($A$112,'Paste Calib Data'!$A:$A,0)+(ROW()-ROW($A$112)-1),COLUMN()-1)</f>
        <v>70.991849000000002</v>
      </c>
      <c r="F123" s="1">
        <f>INDEX('Paste Calib Data'!$1:$1048576,MATCH($A$112,'Paste Calib Data'!$A:$A,0)+(ROW()-ROW($A$112)-1),COLUMN()-1)</f>
        <v>73.980980000000002</v>
      </c>
      <c r="G123" s="1">
        <f>INDEX('Paste Calib Data'!$1:$1048576,MATCH($A$112,'Paste Calib Data'!$A:$A,0)+(ROW()-ROW($A$112)-1),COLUMN()-1)</f>
        <v>75.000001999999995</v>
      </c>
      <c r="H123" s="1">
        <f>INDEX('Paste Calib Data'!$1:$1048576,MATCH($A$112,'Paste Calib Data'!$A:$A,0)+(ROW()-ROW($A$112)-1),COLUMN()-1)</f>
        <v>87.975544999999997</v>
      </c>
      <c r="I123" s="1">
        <f>INDEX('Paste Calib Data'!$1:$1048576,MATCH($A$112,'Paste Calib Data'!$A:$A,0)+(ROW()-ROW($A$112)-1),COLUMN()-1)</f>
        <v>100.00000199999999</v>
      </c>
      <c r="J123" s="1">
        <f>INDEX('Paste Calib Data'!$1:$1048576,MATCH($A$112,'Paste Calib Data'!$A:$A,0)+(ROW()-ROW($A$112)-1),COLUMN()-1)</f>
        <v>113.994568</v>
      </c>
      <c r="K123" s="1">
        <f>INDEX('Paste Calib Data'!$1:$1048576,MATCH($A$112,'Paste Calib Data'!$A:$A,0)+(ROW()-ROW($A$112)-1),COLUMN()-1)</f>
        <v>127.989133</v>
      </c>
      <c r="L123" s="1">
        <f>INDEX('Paste Calib Data'!$1:$1048576,MATCH($A$112,'Paste Calib Data'!$A:$A,0)+(ROW()-ROW($A$112)-1),COLUMN()-1)</f>
        <v>139.67391599999999</v>
      </c>
      <c r="M123" s="1">
        <f>INDEX('Paste Calib Data'!$1:$1048576,MATCH($A$112,'Paste Calib Data'!$A:$A,0)+(ROW()-ROW($A$112)-1),COLUMN()-1)</f>
        <v>144.97282899999999</v>
      </c>
      <c r="N123" s="1">
        <f>INDEX('Paste Calib Data'!$1:$1048576,MATCH($A$112,'Paste Calib Data'!$A:$A,0)+(ROW()-ROW($A$112)-1),COLUMN()-1)</f>
        <v>144.97282899999999</v>
      </c>
      <c r="O123" s="1">
        <f>INDEX('Paste Calib Data'!$1:$1048576,MATCH($A$112,'Paste Calib Data'!$A:$A,0)+(ROW()-ROW($A$112)-1),COLUMN()-1)</f>
        <v>144.97282899999999</v>
      </c>
      <c r="P123" s="1">
        <f>INDEX('Paste Calib Data'!$1:$1048576,MATCH($A$112,'Paste Calib Data'!$A:$A,0)+(ROW()-ROW($A$112)-1),COLUMN()-1)</f>
        <v>144.97282899999999</v>
      </c>
      <c r="Q123" s="8">
        <f t="shared" si="18"/>
        <v>144.97282899999999</v>
      </c>
    </row>
    <row r="124" spans="1:17" x14ac:dyDescent="0.3">
      <c r="A124" s="3">
        <f>INDEX('Paste Calib Data'!$1:$1048576,MATCH($A$112,'Paste Calib Data'!$A:$A,0)+(ROW()-ROW($A$112)-1),COLUMN())</f>
        <v>1600</v>
      </c>
      <c r="B124" s="8">
        <f t="shared" si="17"/>
        <v>55.027175</v>
      </c>
      <c r="C124" s="1">
        <f>INDEX('Paste Calib Data'!$1:$1048576,MATCH($A$112,'Paste Calib Data'!$A:$A,0)+(ROW()-ROW($A$112)-1),COLUMN()-1)</f>
        <v>55.027175</v>
      </c>
      <c r="D124" s="1">
        <f>INDEX('Paste Calib Data'!$1:$1048576,MATCH($A$112,'Paste Calib Data'!$A:$A,0)+(ROW()-ROW($A$112)-1),COLUMN()-1)</f>
        <v>62.975544999999997</v>
      </c>
      <c r="E124" s="1">
        <f>INDEX('Paste Calib Data'!$1:$1048576,MATCH($A$112,'Paste Calib Data'!$A:$A,0)+(ROW()-ROW($A$112)-1),COLUMN()-1)</f>
        <v>70.991849000000002</v>
      </c>
      <c r="F124" s="1">
        <f>INDEX('Paste Calib Data'!$1:$1048576,MATCH($A$112,'Paste Calib Data'!$A:$A,0)+(ROW()-ROW($A$112)-1),COLUMN()-1)</f>
        <v>72.010870999999995</v>
      </c>
      <c r="G124" s="1">
        <f>INDEX('Paste Calib Data'!$1:$1048576,MATCH($A$112,'Paste Calib Data'!$A:$A,0)+(ROW()-ROW($A$112)-1),COLUMN()-1)</f>
        <v>73.029893000000001</v>
      </c>
      <c r="H124" s="1">
        <f>INDEX('Paste Calib Data'!$1:$1048576,MATCH($A$112,'Paste Calib Data'!$A:$A,0)+(ROW()-ROW($A$112)-1),COLUMN()-1)</f>
        <v>84.986414999999994</v>
      </c>
      <c r="I124" s="1">
        <f>INDEX('Paste Calib Data'!$1:$1048576,MATCH($A$112,'Paste Calib Data'!$A:$A,0)+(ROW()-ROW($A$112)-1),COLUMN()-1)</f>
        <v>94.972828000000007</v>
      </c>
      <c r="J124" s="1">
        <f>INDEX('Paste Calib Data'!$1:$1048576,MATCH($A$112,'Paste Calib Data'!$A:$A,0)+(ROW()-ROW($A$112)-1),COLUMN()-1)</f>
        <v>111.005437</v>
      </c>
      <c r="K124" s="1">
        <f>INDEX('Paste Calib Data'!$1:$1048576,MATCH($A$112,'Paste Calib Data'!$A:$A,0)+(ROW()-ROW($A$112)-1),COLUMN()-1)</f>
        <v>122.01087200000001</v>
      </c>
      <c r="L124" s="1">
        <f>INDEX('Paste Calib Data'!$1:$1048576,MATCH($A$112,'Paste Calib Data'!$A:$A,0)+(ROW()-ROW($A$112)-1),COLUMN()-1)</f>
        <v>137.97554600000001</v>
      </c>
      <c r="M124" s="1">
        <f>INDEX('Paste Calib Data'!$1:$1048576,MATCH($A$112,'Paste Calib Data'!$A:$A,0)+(ROW()-ROW($A$112)-1),COLUMN()-1)</f>
        <v>144.97282899999999</v>
      </c>
      <c r="N124" s="1">
        <f>INDEX('Paste Calib Data'!$1:$1048576,MATCH($A$112,'Paste Calib Data'!$A:$A,0)+(ROW()-ROW($A$112)-1),COLUMN()-1)</f>
        <v>144.97282899999999</v>
      </c>
      <c r="O124" s="1">
        <f>INDEX('Paste Calib Data'!$1:$1048576,MATCH($A$112,'Paste Calib Data'!$A:$A,0)+(ROW()-ROW($A$112)-1),COLUMN()-1)</f>
        <v>144.97282899999999</v>
      </c>
      <c r="P124" s="1">
        <f>INDEX('Paste Calib Data'!$1:$1048576,MATCH($A$112,'Paste Calib Data'!$A:$A,0)+(ROW()-ROW($A$112)-1),COLUMN()-1)</f>
        <v>144.97282899999999</v>
      </c>
      <c r="Q124" s="8">
        <f t="shared" si="18"/>
        <v>144.97282899999999</v>
      </c>
    </row>
    <row r="125" spans="1:17" x14ac:dyDescent="0.3">
      <c r="A125" s="3">
        <f>INDEX('Paste Calib Data'!$1:$1048576,MATCH($A$112,'Paste Calib Data'!$A:$A,0)+(ROW()-ROW($A$112)-1),COLUMN())</f>
        <v>1800</v>
      </c>
      <c r="B125" s="8">
        <f t="shared" si="17"/>
        <v>55.027175</v>
      </c>
      <c r="C125" s="1">
        <f>INDEX('Paste Calib Data'!$1:$1048576,MATCH($A$112,'Paste Calib Data'!$A:$A,0)+(ROW()-ROW($A$112)-1),COLUMN()-1)</f>
        <v>55.027175</v>
      </c>
      <c r="D125" s="1">
        <f>INDEX('Paste Calib Data'!$1:$1048576,MATCH($A$112,'Paste Calib Data'!$A:$A,0)+(ROW()-ROW($A$112)-1),COLUMN()-1)</f>
        <v>62.024458000000003</v>
      </c>
      <c r="E125" s="1">
        <f>INDEX('Paste Calib Data'!$1:$1048576,MATCH($A$112,'Paste Calib Data'!$A:$A,0)+(ROW()-ROW($A$112)-1),COLUMN()-1)</f>
        <v>68.002718999999999</v>
      </c>
      <c r="F125" s="1">
        <f>INDEX('Paste Calib Data'!$1:$1048576,MATCH($A$112,'Paste Calib Data'!$A:$A,0)+(ROW()-ROW($A$112)-1),COLUMN()-1)</f>
        <v>69.972828000000007</v>
      </c>
      <c r="G125" s="1">
        <f>INDEX('Paste Calib Data'!$1:$1048576,MATCH($A$112,'Paste Calib Data'!$A:$A,0)+(ROW()-ROW($A$112)-1),COLUMN()-1)</f>
        <v>75.000001999999995</v>
      </c>
      <c r="H125" s="1">
        <f>INDEX('Paste Calib Data'!$1:$1048576,MATCH($A$112,'Paste Calib Data'!$A:$A,0)+(ROW()-ROW($A$112)-1),COLUMN()-1)</f>
        <v>83.016306</v>
      </c>
      <c r="I125" s="1">
        <f>INDEX('Paste Calib Data'!$1:$1048576,MATCH($A$112,'Paste Calib Data'!$A:$A,0)+(ROW()-ROW($A$112)-1),COLUMN()-1)</f>
        <v>91.983698000000004</v>
      </c>
      <c r="J125" s="1">
        <f>INDEX('Paste Calib Data'!$1:$1048576,MATCH($A$112,'Paste Calib Data'!$A:$A,0)+(ROW()-ROW($A$112)-1),COLUMN()-1)</f>
        <v>101.970111</v>
      </c>
      <c r="K125" s="1">
        <f>INDEX('Paste Calib Data'!$1:$1048576,MATCH($A$112,'Paste Calib Data'!$A:$A,0)+(ROW()-ROW($A$112)-1),COLUMN()-1)</f>
        <v>119.021742</v>
      </c>
      <c r="L125" s="1">
        <f>INDEX('Paste Calib Data'!$1:$1048576,MATCH($A$112,'Paste Calib Data'!$A:$A,0)+(ROW()-ROW($A$112)-1),COLUMN()-1)</f>
        <v>129.00815499999999</v>
      </c>
      <c r="M125" s="1">
        <f>INDEX('Paste Calib Data'!$1:$1048576,MATCH($A$112,'Paste Calib Data'!$A:$A,0)+(ROW()-ROW($A$112)-1),COLUMN()-1)</f>
        <v>144.97282899999999</v>
      </c>
      <c r="N125" s="1">
        <f>INDEX('Paste Calib Data'!$1:$1048576,MATCH($A$112,'Paste Calib Data'!$A:$A,0)+(ROW()-ROW($A$112)-1),COLUMN()-1)</f>
        <v>144.97282899999999</v>
      </c>
      <c r="O125" s="1">
        <f>INDEX('Paste Calib Data'!$1:$1048576,MATCH($A$112,'Paste Calib Data'!$A:$A,0)+(ROW()-ROW($A$112)-1),COLUMN()-1)</f>
        <v>144.97282899999999</v>
      </c>
      <c r="P125" s="1">
        <f>INDEX('Paste Calib Data'!$1:$1048576,MATCH($A$112,'Paste Calib Data'!$A:$A,0)+(ROW()-ROW($A$112)-1),COLUMN()-1)</f>
        <v>144.97282899999999</v>
      </c>
      <c r="Q125" s="8">
        <f t="shared" si="18"/>
        <v>144.97282899999999</v>
      </c>
    </row>
    <row r="126" spans="1:17" x14ac:dyDescent="0.3">
      <c r="A126" s="3">
        <f>INDEX('Paste Calib Data'!$1:$1048576,MATCH($A$112,'Paste Calib Data'!$A:$A,0)+(ROW()-ROW($A$112)-1),COLUMN())</f>
        <v>2000</v>
      </c>
      <c r="B126" s="8">
        <f t="shared" si="17"/>
        <v>49.796196999999999</v>
      </c>
      <c r="C126" s="1">
        <f>INDEX('Paste Calib Data'!$1:$1048576,MATCH($A$112,'Paste Calib Data'!$A:$A,0)+(ROW()-ROW($A$112)-1),COLUMN()-1)</f>
        <v>49.796196999999999</v>
      </c>
      <c r="D126" s="1">
        <f>INDEX('Paste Calib Data'!$1:$1048576,MATCH($A$112,'Paste Calib Data'!$A:$A,0)+(ROW()-ROW($A$112)-1),COLUMN()-1)</f>
        <v>52.989131999999998</v>
      </c>
      <c r="E126" s="1">
        <f>INDEX('Paste Calib Data'!$1:$1048576,MATCH($A$112,'Paste Calib Data'!$A:$A,0)+(ROW()-ROW($A$112)-1),COLUMN()-1)</f>
        <v>59.986414000000003</v>
      </c>
      <c r="F126" s="1">
        <f>INDEX('Paste Calib Data'!$1:$1048576,MATCH($A$112,'Paste Calib Data'!$A:$A,0)+(ROW()-ROW($A$112)-1),COLUMN()-1)</f>
        <v>65.013587999999999</v>
      </c>
      <c r="G126" s="1">
        <f>INDEX('Paste Calib Data'!$1:$1048576,MATCH($A$112,'Paste Calib Data'!$A:$A,0)+(ROW()-ROW($A$112)-1),COLUMN()-1)</f>
        <v>69.972828000000007</v>
      </c>
      <c r="H126" s="1">
        <f>INDEX('Paste Calib Data'!$1:$1048576,MATCH($A$112,'Paste Calib Data'!$A:$A,0)+(ROW()-ROW($A$112)-1),COLUMN()-1)</f>
        <v>81.997283999999993</v>
      </c>
      <c r="I126" s="1">
        <f>INDEX('Paste Calib Data'!$1:$1048576,MATCH($A$112,'Paste Calib Data'!$A:$A,0)+(ROW()-ROW($A$112)-1),COLUMN()-1)</f>
        <v>91.032611000000003</v>
      </c>
      <c r="J126" s="1">
        <f>INDEX('Paste Calib Data'!$1:$1048576,MATCH($A$112,'Paste Calib Data'!$A:$A,0)+(ROW()-ROW($A$112)-1),COLUMN()-1)</f>
        <v>101.019024</v>
      </c>
      <c r="K126" s="1">
        <f>INDEX('Paste Calib Data'!$1:$1048576,MATCH($A$112,'Paste Calib Data'!$A:$A,0)+(ROW()-ROW($A$112)-1),COLUMN()-1)</f>
        <v>116.032611</v>
      </c>
      <c r="L126" s="1">
        <f>INDEX('Paste Calib Data'!$1:$1048576,MATCH($A$112,'Paste Calib Data'!$A:$A,0)+(ROW()-ROW($A$112)-1),COLUMN()-1)</f>
        <v>125.883155</v>
      </c>
      <c r="M126" s="1">
        <f>INDEX('Paste Calib Data'!$1:$1048576,MATCH($A$112,'Paste Calib Data'!$A:$A,0)+(ROW()-ROW($A$112)-1),COLUMN()-1)</f>
        <v>144.97282899999999</v>
      </c>
      <c r="N126" s="1">
        <f>INDEX('Paste Calib Data'!$1:$1048576,MATCH($A$112,'Paste Calib Data'!$A:$A,0)+(ROW()-ROW($A$112)-1),COLUMN()-1)</f>
        <v>144.97282899999999</v>
      </c>
      <c r="O126" s="1">
        <f>INDEX('Paste Calib Data'!$1:$1048576,MATCH($A$112,'Paste Calib Data'!$A:$A,0)+(ROW()-ROW($A$112)-1),COLUMN()-1)</f>
        <v>144.97282899999999</v>
      </c>
      <c r="P126" s="1">
        <f>INDEX('Paste Calib Data'!$1:$1048576,MATCH($A$112,'Paste Calib Data'!$A:$A,0)+(ROW()-ROW($A$112)-1),COLUMN()-1)</f>
        <v>144.97282899999999</v>
      </c>
      <c r="Q126" s="8">
        <f t="shared" si="18"/>
        <v>144.97282899999999</v>
      </c>
    </row>
    <row r="127" spans="1:17" x14ac:dyDescent="0.3">
      <c r="A127" s="3">
        <f>INDEX('Paste Calib Data'!$1:$1048576,MATCH($A$112,'Paste Calib Data'!$A:$A,0)+(ROW()-ROW($A$112)-1),COLUMN())</f>
        <v>2200</v>
      </c>
      <c r="B127" s="8">
        <f t="shared" si="17"/>
        <v>48.233696999999999</v>
      </c>
      <c r="C127" s="1">
        <f>INDEX('Paste Calib Data'!$1:$1048576,MATCH($A$112,'Paste Calib Data'!$A:$A,0)+(ROW()-ROW($A$112)-1),COLUMN()-1)</f>
        <v>48.233696999999999</v>
      </c>
      <c r="D127" s="1">
        <f>INDEX('Paste Calib Data'!$1:$1048576,MATCH($A$112,'Paste Calib Data'!$A:$A,0)+(ROW()-ROW($A$112)-1),COLUMN()-1)</f>
        <v>50.611414000000003</v>
      </c>
      <c r="E127" s="1">
        <f>INDEX('Paste Calib Data'!$1:$1048576,MATCH($A$112,'Paste Calib Data'!$A:$A,0)+(ROW()-ROW($A$112)-1),COLUMN()-1)</f>
        <v>54.415762000000001</v>
      </c>
      <c r="F127" s="1">
        <f>INDEX('Paste Calib Data'!$1:$1048576,MATCH($A$112,'Paste Calib Data'!$A:$A,0)+(ROW()-ROW($A$112)-1),COLUMN()-1)</f>
        <v>57.269022999999997</v>
      </c>
      <c r="G127" s="1">
        <f>INDEX('Paste Calib Data'!$1:$1048576,MATCH($A$112,'Paste Calib Data'!$A:$A,0)+(ROW()-ROW($A$112)-1),COLUMN()-1)</f>
        <v>66.983697000000006</v>
      </c>
      <c r="H127" s="1">
        <f>INDEX('Paste Calib Data'!$1:$1048576,MATCH($A$112,'Paste Calib Data'!$A:$A,0)+(ROW()-ROW($A$112)-1),COLUMN()-1)</f>
        <v>80.027175999999997</v>
      </c>
      <c r="I127" s="1">
        <f>INDEX('Paste Calib Data'!$1:$1048576,MATCH($A$112,'Paste Calib Data'!$A:$A,0)+(ROW()-ROW($A$112)-1),COLUMN()-1)</f>
        <v>90.013588999999996</v>
      </c>
      <c r="J127" s="1">
        <f>INDEX('Paste Calib Data'!$1:$1048576,MATCH($A$112,'Paste Calib Data'!$A:$A,0)+(ROW()-ROW($A$112)-1),COLUMN()-1)</f>
        <v>100.00000199999999</v>
      </c>
      <c r="K127" s="1">
        <f>INDEX('Paste Calib Data'!$1:$1048576,MATCH($A$112,'Paste Calib Data'!$A:$A,0)+(ROW()-ROW($A$112)-1),COLUMN()-1)</f>
        <v>113.994568</v>
      </c>
      <c r="L127" s="1">
        <f>INDEX('Paste Calib Data'!$1:$1048576,MATCH($A$112,'Paste Calib Data'!$A:$A,0)+(ROW()-ROW($A$112)-1),COLUMN()-1)</f>
        <v>124.932068</v>
      </c>
      <c r="M127" s="1">
        <f>INDEX('Paste Calib Data'!$1:$1048576,MATCH($A$112,'Paste Calib Data'!$A:$A,0)+(ROW()-ROW($A$112)-1),COLUMN()-1)</f>
        <v>144.97282899999999</v>
      </c>
      <c r="N127" s="1">
        <f>INDEX('Paste Calib Data'!$1:$1048576,MATCH($A$112,'Paste Calib Data'!$A:$A,0)+(ROW()-ROW($A$112)-1),COLUMN()-1)</f>
        <v>144.97282899999999</v>
      </c>
      <c r="O127" s="1">
        <f>INDEX('Paste Calib Data'!$1:$1048576,MATCH($A$112,'Paste Calib Data'!$A:$A,0)+(ROW()-ROW($A$112)-1),COLUMN()-1)</f>
        <v>144.97282899999999</v>
      </c>
      <c r="P127" s="1">
        <f>INDEX('Paste Calib Data'!$1:$1048576,MATCH($A$112,'Paste Calib Data'!$A:$A,0)+(ROW()-ROW($A$112)-1),COLUMN()-1)</f>
        <v>144.97282899999999</v>
      </c>
      <c r="Q127" s="8">
        <f t="shared" si="18"/>
        <v>144.97282899999999</v>
      </c>
    </row>
    <row r="128" spans="1:17" x14ac:dyDescent="0.3">
      <c r="A128" s="3">
        <f>INDEX('Paste Calib Data'!$1:$1048576,MATCH($A$112,'Paste Calib Data'!$A:$A,0)+(ROW()-ROW($A$112)-1),COLUMN())</f>
        <v>2400</v>
      </c>
      <c r="B128" s="8">
        <f t="shared" si="17"/>
        <v>45.380436000000003</v>
      </c>
      <c r="C128" s="1">
        <f>INDEX('Paste Calib Data'!$1:$1048576,MATCH($A$112,'Paste Calib Data'!$A:$A,0)+(ROW()-ROW($A$112)-1),COLUMN()-1)</f>
        <v>45.380436000000003</v>
      </c>
      <c r="D128" s="1">
        <f>INDEX('Paste Calib Data'!$1:$1048576,MATCH($A$112,'Paste Calib Data'!$A:$A,0)+(ROW()-ROW($A$112)-1),COLUMN()-1)</f>
        <v>48.709240000000001</v>
      </c>
      <c r="E128" s="1">
        <f>INDEX('Paste Calib Data'!$1:$1048576,MATCH($A$112,'Paste Calib Data'!$A:$A,0)+(ROW()-ROW($A$112)-1),COLUMN()-1)</f>
        <v>53.804349000000002</v>
      </c>
      <c r="F128" s="1">
        <f>INDEX('Paste Calib Data'!$1:$1048576,MATCH($A$112,'Paste Calib Data'!$A:$A,0)+(ROW()-ROW($A$112)-1),COLUMN()-1)</f>
        <v>57.269022999999997</v>
      </c>
      <c r="G128" s="1">
        <f>INDEX('Paste Calib Data'!$1:$1048576,MATCH($A$112,'Paste Calib Data'!$A:$A,0)+(ROW()-ROW($A$112)-1),COLUMN()-1)</f>
        <v>62.567936000000003</v>
      </c>
      <c r="H128" s="1">
        <f>INDEX('Paste Calib Data'!$1:$1048576,MATCH($A$112,'Paste Calib Data'!$A:$A,0)+(ROW()-ROW($A$112)-1),COLUMN()-1)</f>
        <v>75.000001999999995</v>
      </c>
      <c r="I128" s="1">
        <f>INDEX('Paste Calib Data'!$1:$1048576,MATCH($A$112,'Paste Calib Data'!$A:$A,0)+(ROW()-ROW($A$112)-1),COLUMN()-1)</f>
        <v>87.975544999999997</v>
      </c>
      <c r="J128" s="1">
        <f>INDEX('Paste Calib Data'!$1:$1048576,MATCH($A$112,'Paste Calib Data'!$A:$A,0)+(ROW()-ROW($A$112)-1),COLUMN()-1)</f>
        <v>97.010872000000006</v>
      </c>
      <c r="K128" s="1">
        <f>INDEX('Paste Calib Data'!$1:$1048576,MATCH($A$112,'Paste Calib Data'!$A:$A,0)+(ROW()-ROW($A$112)-1),COLUMN()-1)</f>
        <v>112.50000199999999</v>
      </c>
      <c r="L128" s="1">
        <f>INDEX('Paste Calib Data'!$1:$1048576,MATCH($A$112,'Paste Calib Data'!$A:$A,0)+(ROW()-ROW($A$112)-1),COLUMN()-1)</f>
        <v>123.980981</v>
      </c>
      <c r="M128" s="1">
        <f>INDEX('Paste Calib Data'!$1:$1048576,MATCH($A$112,'Paste Calib Data'!$A:$A,0)+(ROW()-ROW($A$112)-1),COLUMN()-1)</f>
        <v>144.97282899999999</v>
      </c>
      <c r="N128" s="1">
        <f>INDEX('Paste Calib Data'!$1:$1048576,MATCH($A$112,'Paste Calib Data'!$A:$A,0)+(ROW()-ROW($A$112)-1),COLUMN()-1)</f>
        <v>144.97282899999999</v>
      </c>
      <c r="O128" s="1">
        <f>INDEX('Paste Calib Data'!$1:$1048576,MATCH($A$112,'Paste Calib Data'!$A:$A,0)+(ROW()-ROW($A$112)-1),COLUMN()-1)</f>
        <v>144.97282899999999</v>
      </c>
      <c r="P128" s="1">
        <f>INDEX('Paste Calib Data'!$1:$1048576,MATCH($A$112,'Paste Calib Data'!$A:$A,0)+(ROW()-ROW($A$112)-1),COLUMN()-1)</f>
        <v>144.97282899999999</v>
      </c>
      <c r="Q128" s="8">
        <f t="shared" si="18"/>
        <v>144.97282899999999</v>
      </c>
    </row>
    <row r="129" spans="1:17" x14ac:dyDescent="0.3">
      <c r="A129" s="3">
        <f>INDEX('Paste Calib Data'!$1:$1048576,MATCH($A$112,'Paste Calib Data'!$A:$A,0)+(ROW()-ROW($A$112)-1),COLUMN())</f>
        <v>2500</v>
      </c>
      <c r="B129" s="8">
        <f t="shared" si="17"/>
        <v>43.817936000000003</v>
      </c>
      <c r="C129" s="1">
        <f>INDEX('Paste Calib Data'!$1:$1048576,MATCH($A$112,'Paste Calib Data'!$A:$A,0)+(ROW()-ROW($A$112)-1),COLUMN()-1)</f>
        <v>43.817936000000003</v>
      </c>
      <c r="D129" s="1">
        <f>INDEX('Paste Calib Data'!$1:$1048576,MATCH($A$112,'Paste Calib Data'!$A:$A,0)+(ROW()-ROW($A$112)-1),COLUMN()-1)</f>
        <v>45.923914000000003</v>
      </c>
      <c r="E129" s="1">
        <f>INDEX('Paste Calib Data'!$1:$1048576,MATCH($A$112,'Paste Calib Data'!$A:$A,0)+(ROW()-ROW($A$112)-1),COLUMN()-1)</f>
        <v>52.173914000000003</v>
      </c>
      <c r="F129" s="1">
        <f>INDEX('Paste Calib Data'!$1:$1048576,MATCH($A$112,'Paste Calib Data'!$A:$A,0)+(ROW()-ROW($A$112)-1),COLUMN()-1)</f>
        <v>54.687500999999997</v>
      </c>
      <c r="G129" s="1">
        <f>INDEX('Paste Calib Data'!$1:$1048576,MATCH($A$112,'Paste Calib Data'!$A:$A,0)+(ROW()-ROW($A$112)-1),COLUMN()-1)</f>
        <v>60.529893000000001</v>
      </c>
      <c r="H129" s="1">
        <f>INDEX('Paste Calib Data'!$1:$1048576,MATCH($A$112,'Paste Calib Data'!$A:$A,0)+(ROW()-ROW($A$112)-1),COLUMN()-1)</f>
        <v>68.070654000000005</v>
      </c>
      <c r="I129" s="1">
        <f>INDEX('Paste Calib Data'!$1:$1048576,MATCH($A$112,'Paste Calib Data'!$A:$A,0)+(ROW()-ROW($A$112)-1),COLUMN()-1)</f>
        <v>83.016306</v>
      </c>
      <c r="J129" s="1">
        <f>INDEX('Paste Calib Data'!$1:$1048576,MATCH($A$112,'Paste Calib Data'!$A:$A,0)+(ROW()-ROW($A$112)-1),COLUMN()-1)</f>
        <v>94.972828000000007</v>
      </c>
      <c r="K129" s="1">
        <f>INDEX('Paste Calib Data'!$1:$1048576,MATCH($A$112,'Paste Calib Data'!$A:$A,0)+(ROW()-ROW($A$112)-1),COLUMN()-1)</f>
        <v>112.02445899999999</v>
      </c>
      <c r="L129" s="1">
        <f>INDEX('Paste Calib Data'!$1:$1048576,MATCH($A$112,'Paste Calib Data'!$A:$A,0)+(ROW()-ROW($A$112)-1),COLUMN()-1)</f>
        <v>123.505437</v>
      </c>
      <c r="M129" s="1">
        <f>INDEX('Paste Calib Data'!$1:$1048576,MATCH($A$112,'Paste Calib Data'!$A:$A,0)+(ROW()-ROW($A$112)-1),COLUMN()-1)</f>
        <v>144.97282899999999</v>
      </c>
      <c r="N129" s="1">
        <f>INDEX('Paste Calib Data'!$1:$1048576,MATCH($A$112,'Paste Calib Data'!$A:$A,0)+(ROW()-ROW($A$112)-1),COLUMN()-1)</f>
        <v>144.97282899999999</v>
      </c>
      <c r="O129" s="1">
        <f>INDEX('Paste Calib Data'!$1:$1048576,MATCH($A$112,'Paste Calib Data'!$A:$A,0)+(ROW()-ROW($A$112)-1),COLUMN()-1)</f>
        <v>144.97282899999999</v>
      </c>
      <c r="P129" s="1">
        <f>INDEX('Paste Calib Data'!$1:$1048576,MATCH($A$112,'Paste Calib Data'!$A:$A,0)+(ROW()-ROW($A$112)-1),COLUMN()-1)</f>
        <v>144.97282899999999</v>
      </c>
      <c r="Q129" s="8">
        <f t="shared" si="18"/>
        <v>144.97282899999999</v>
      </c>
    </row>
    <row r="130" spans="1:17" x14ac:dyDescent="0.3">
      <c r="A130" s="3">
        <f>INDEX('Paste Calib Data'!$1:$1048576,MATCH($A$112,'Paste Calib Data'!$A:$A,0)+(ROW()-ROW($A$112)-1),COLUMN())</f>
        <v>2600</v>
      </c>
      <c r="B130" s="8">
        <f t="shared" si="17"/>
        <v>44.429349000000002</v>
      </c>
      <c r="C130" s="1">
        <f>INDEX('Paste Calib Data'!$1:$1048576,MATCH($A$112,'Paste Calib Data'!$A:$A,0)+(ROW()-ROW($A$112)-1),COLUMN()-1)</f>
        <v>44.429349000000002</v>
      </c>
      <c r="D130" s="1">
        <f>INDEX('Paste Calib Data'!$1:$1048576,MATCH($A$112,'Paste Calib Data'!$A:$A,0)+(ROW()-ROW($A$112)-1),COLUMN()-1)</f>
        <v>44.429349000000002</v>
      </c>
      <c r="E130" s="1">
        <f>INDEX('Paste Calib Data'!$1:$1048576,MATCH($A$112,'Paste Calib Data'!$A:$A,0)+(ROW()-ROW($A$112)-1),COLUMN()-1)</f>
        <v>49.116849000000002</v>
      </c>
      <c r="F130" s="1">
        <f>INDEX('Paste Calib Data'!$1:$1048576,MATCH($A$112,'Paste Calib Data'!$A:$A,0)+(ROW()-ROW($A$112)-1),COLUMN()-1)</f>
        <v>52.717391999999997</v>
      </c>
      <c r="G130" s="1">
        <f>INDEX('Paste Calib Data'!$1:$1048576,MATCH($A$112,'Paste Calib Data'!$A:$A,0)+(ROW()-ROW($A$112)-1),COLUMN()-1)</f>
        <v>58.016306</v>
      </c>
      <c r="H130" s="1">
        <f>INDEX('Paste Calib Data'!$1:$1048576,MATCH($A$112,'Paste Calib Data'!$A:$A,0)+(ROW()-ROW($A$112)-1),COLUMN()-1)</f>
        <v>66.576087999999999</v>
      </c>
      <c r="I130" s="1">
        <f>INDEX('Paste Calib Data'!$1:$1048576,MATCH($A$112,'Paste Calib Data'!$A:$A,0)+(ROW()-ROW($A$112)-1),COLUMN()-1)</f>
        <v>76.019023000000004</v>
      </c>
      <c r="J130" s="1">
        <f>INDEX('Paste Calib Data'!$1:$1048576,MATCH($A$112,'Paste Calib Data'!$A:$A,0)+(ROW()-ROW($A$112)-1),COLUMN()-1)</f>
        <v>87.975544999999997</v>
      </c>
      <c r="K130" s="1">
        <f>INDEX('Paste Calib Data'!$1:$1048576,MATCH($A$112,'Paste Calib Data'!$A:$A,0)+(ROW()-ROW($A$112)-1),COLUMN()-1)</f>
        <v>111.005437</v>
      </c>
      <c r="L130" s="1">
        <f>INDEX('Paste Calib Data'!$1:$1048576,MATCH($A$112,'Paste Calib Data'!$A:$A,0)+(ROW()-ROW($A$112)-1),COLUMN()-1)</f>
        <v>123.029894</v>
      </c>
      <c r="M130" s="1">
        <f>INDEX('Paste Calib Data'!$1:$1048576,MATCH($A$112,'Paste Calib Data'!$A:$A,0)+(ROW()-ROW($A$112)-1),COLUMN()-1)</f>
        <v>144.97282899999999</v>
      </c>
      <c r="N130" s="1">
        <f>INDEX('Paste Calib Data'!$1:$1048576,MATCH($A$112,'Paste Calib Data'!$A:$A,0)+(ROW()-ROW($A$112)-1),COLUMN()-1)</f>
        <v>144.97282899999999</v>
      </c>
      <c r="O130" s="1">
        <f>INDEX('Paste Calib Data'!$1:$1048576,MATCH($A$112,'Paste Calib Data'!$A:$A,0)+(ROW()-ROW($A$112)-1),COLUMN()-1)</f>
        <v>144.97282899999999</v>
      </c>
      <c r="P130" s="1">
        <f>INDEX('Paste Calib Data'!$1:$1048576,MATCH($A$112,'Paste Calib Data'!$A:$A,0)+(ROW()-ROW($A$112)-1),COLUMN()-1)</f>
        <v>144.97282899999999</v>
      </c>
      <c r="Q130" s="8">
        <f t="shared" si="18"/>
        <v>144.97282899999999</v>
      </c>
    </row>
    <row r="131" spans="1:17" x14ac:dyDescent="0.3">
      <c r="A131" s="3">
        <f>INDEX('Paste Calib Data'!$1:$1048576,MATCH($A$112,'Paste Calib Data'!$A:$A,0)+(ROW()-ROW($A$112)-1),COLUMN())</f>
        <v>2700</v>
      </c>
      <c r="B131" s="8">
        <f t="shared" si="17"/>
        <v>44.769022999999997</v>
      </c>
      <c r="C131" s="1">
        <f>INDEX('Paste Calib Data'!$1:$1048576,MATCH($A$112,'Paste Calib Data'!$A:$A,0)+(ROW()-ROW($A$112)-1),COLUMN()-1)</f>
        <v>44.769022999999997</v>
      </c>
      <c r="D131" s="1">
        <f>INDEX('Paste Calib Data'!$1:$1048576,MATCH($A$112,'Paste Calib Data'!$A:$A,0)+(ROW()-ROW($A$112)-1),COLUMN()-1)</f>
        <v>44.769022999999997</v>
      </c>
      <c r="E131" s="1">
        <f>INDEX('Paste Calib Data'!$1:$1048576,MATCH($A$112,'Paste Calib Data'!$A:$A,0)+(ROW()-ROW($A$112)-1),COLUMN()-1)</f>
        <v>46.807065999999999</v>
      </c>
      <c r="F131" s="1">
        <f>INDEX('Paste Calib Data'!$1:$1048576,MATCH($A$112,'Paste Calib Data'!$A:$A,0)+(ROW()-ROW($A$112)-1),COLUMN()-1)</f>
        <v>48.573371000000002</v>
      </c>
      <c r="G131" s="1">
        <f>INDEX('Paste Calib Data'!$1:$1048576,MATCH($A$112,'Paste Calib Data'!$A:$A,0)+(ROW()-ROW($A$112)-1),COLUMN()-1)</f>
        <v>53.804349000000002</v>
      </c>
      <c r="H131" s="1">
        <f>INDEX('Paste Calib Data'!$1:$1048576,MATCH($A$112,'Paste Calib Data'!$A:$A,0)+(ROW()-ROW($A$112)-1),COLUMN()-1)</f>
        <v>63.790762000000001</v>
      </c>
      <c r="I131" s="1">
        <f>INDEX('Paste Calib Data'!$1:$1048576,MATCH($A$112,'Paste Calib Data'!$A:$A,0)+(ROW()-ROW($A$112)-1),COLUMN()-1)</f>
        <v>74.184783999999993</v>
      </c>
      <c r="J131" s="1">
        <f>INDEX('Paste Calib Data'!$1:$1048576,MATCH($A$112,'Paste Calib Data'!$A:$A,0)+(ROW()-ROW($A$112)-1),COLUMN()-1)</f>
        <v>83.695654000000005</v>
      </c>
      <c r="K131" s="1">
        <f>INDEX('Paste Calib Data'!$1:$1048576,MATCH($A$112,'Paste Calib Data'!$A:$A,0)+(ROW()-ROW($A$112)-1),COLUMN()-1)</f>
        <v>105.978263</v>
      </c>
      <c r="L131" s="1">
        <f>INDEX('Paste Calib Data'!$1:$1048576,MATCH($A$112,'Paste Calib Data'!$A:$A,0)+(ROW()-ROW($A$112)-1),COLUMN()-1)</f>
        <v>122.48641600000001</v>
      </c>
      <c r="M131" s="1">
        <f>INDEX('Paste Calib Data'!$1:$1048576,MATCH($A$112,'Paste Calib Data'!$A:$A,0)+(ROW()-ROW($A$112)-1),COLUMN()-1)</f>
        <v>144.97282899999999</v>
      </c>
      <c r="N131" s="1">
        <f>INDEX('Paste Calib Data'!$1:$1048576,MATCH($A$112,'Paste Calib Data'!$A:$A,0)+(ROW()-ROW($A$112)-1),COLUMN()-1)</f>
        <v>144.97282899999999</v>
      </c>
      <c r="O131" s="1">
        <f>INDEX('Paste Calib Data'!$1:$1048576,MATCH($A$112,'Paste Calib Data'!$A:$A,0)+(ROW()-ROW($A$112)-1),COLUMN()-1)</f>
        <v>144.97282899999999</v>
      </c>
      <c r="P131" s="1">
        <f>INDEX('Paste Calib Data'!$1:$1048576,MATCH($A$112,'Paste Calib Data'!$A:$A,0)+(ROW()-ROW($A$112)-1),COLUMN()-1)</f>
        <v>144.97282899999999</v>
      </c>
      <c r="Q131" s="8">
        <f t="shared" si="18"/>
        <v>144.97282899999999</v>
      </c>
    </row>
    <row r="132" spans="1:17" x14ac:dyDescent="0.3">
      <c r="A132" s="3">
        <f>INDEX('Paste Calib Data'!$1:$1048576,MATCH($A$112,'Paste Calib Data'!$A:$A,0)+(ROW()-ROW($A$112)-1),COLUMN())</f>
        <v>2800</v>
      </c>
      <c r="B132" s="8">
        <f t="shared" si="17"/>
        <v>45.380436000000003</v>
      </c>
      <c r="C132" s="1">
        <f>INDEX('Paste Calib Data'!$1:$1048576,MATCH($A$112,'Paste Calib Data'!$A:$A,0)+(ROW()-ROW($A$112)-1),COLUMN()-1)</f>
        <v>45.380436000000003</v>
      </c>
      <c r="D132" s="1">
        <f>INDEX('Paste Calib Data'!$1:$1048576,MATCH($A$112,'Paste Calib Data'!$A:$A,0)+(ROW()-ROW($A$112)-1),COLUMN()-1)</f>
        <v>45.380436000000003</v>
      </c>
      <c r="E132" s="1">
        <f>INDEX('Paste Calib Data'!$1:$1048576,MATCH($A$112,'Paste Calib Data'!$A:$A,0)+(ROW()-ROW($A$112)-1),COLUMN()-1)</f>
        <v>46.127718000000002</v>
      </c>
      <c r="F132" s="1">
        <f>INDEX('Paste Calib Data'!$1:$1048576,MATCH($A$112,'Paste Calib Data'!$A:$A,0)+(ROW()-ROW($A$112)-1),COLUMN()-1)</f>
        <v>46.875000999999997</v>
      </c>
      <c r="G132" s="1">
        <f>INDEX('Paste Calib Data'!$1:$1048576,MATCH($A$112,'Paste Calib Data'!$A:$A,0)+(ROW()-ROW($A$112)-1),COLUMN()-1)</f>
        <v>50.000000999999997</v>
      </c>
      <c r="H132" s="1">
        <f>INDEX('Paste Calib Data'!$1:$1048576,MATCH($A$112,'Paste Calib Data'!$A:$A,0)+(ROW()-ROW($A$112)-1),COLUMN()-1)</f>
        <v>57.133153</v>
      </c>
      <c r="I132" s="1">
        <f>INDEX('Paste Calib Data'!$1:$1048576,MATCH($A$112,'Paste Calib Data'!$A:$A,0)+(ROW()-ROW($A$112)-1),COLUMN()-1)</f>
        <v>68.478262000000001</v>
      </c>
      <c r="J132" s="1">
        <f>INDEX('Paste Calib Data'!$1:$1048576,MATCH($A$112,'Paste Calib Data'!$A:$A,0)+(ROW()-ROW($A$112)-1),COLUMN()-1)</f>
        <v>79.483697000000006</v>
      </c>
      <c r="K132" s="1">
        <f>INDEX('Paste Calib Data'!$1:$1048576,MATCH($A$112,'Paste Calib Data'!$A:$A,0)+(ROW()-ROW($A$112)-1),COLUMN()-1)</f>
        <v>101.970111</v>
      </c>
      <c r="L132" s="1">
        <f>INDEX('Paste Calib Data'!$1:$1048576,MATCH($A$112,'Paste Calib Data'!$A:$A,0)+(ROW()-ROW($A$112)-1),COLUMN()-1)</f>
        <v>120.92391600000001</v>
      </c>
      <c r="M132" s="1">
        <f>INDEX('Paste Calib Data'!$1:$1048576,MATCH($A$112,'Paste Calib Data'!$A:$A,0)+(ROW()-ROW($A$112)-1),COLUMN()-1)</f>
        <v>144.97282899999999</v>
      </c>
      <c r="N132" s="1">
        <f>INDEX('Paste Calib Data'!$1:$1048576,MATCH($A$112,'Paste Calib Data'!$A:$A,0)+(ROW()-ROW($A$112)-1),COLUMN()-1)</f>
        <v>144.97282899999999</v>
      </c>
      <c r="O132" s="1">
        <f>INDEX('Paste Calib Data'!$1:$1048576,MATCH($A$112,'Paste Calib Data'!$A:$A,0)+(ROW()-ROW($A$112)-1),COLUMN()-1)</f>
        <v>144.97282899999999</v>
      </c>
      <c r="P132" s="1">
        <f>INDEX('Paste Calib Data'!$1:$1048576,MATCH($A$112,'Paste Calib Data'!$A:$A,0)+(ROW()-ROW($A$112)-1),COLUMN()-1)</f>
        <v>144.97282899999999</v>
      </c>
      <c r="Q132" s="8">
        <f t="shared" si="18"/>
        <v>144.97282899999999</v>
      </c>
    </row>
    <row r="133" spans="1:17" x14ac:dyDescent="0.3">
      <c r="A133" s="3">
        <f>INDEX('Paste Calib Data'!$1:$1048576,MATCH($A$112,'Paste Calib Data'!$A:$A,0)+(ROW()-ROW($A$112)-1),COLUMN())</f>
        <v>3000</v>
      </c>
      <c r="B133" s="8">
        <f t="shared" si="17"/>
        <v>45.312500999999997</v>
      </c>
      <c r="C133" s="1">
        <f>INDEX('Paste Calib Data'!$1:$1048576,MATCH($A$112,'Paste Calib Data'!$A:$A,0)+(ROW()-ROW($A$112)-1),COLUMN()-1)</f>
        <v>45.312500999999997</v>
      </c>
      <c r="D133" s="1">
        <f>INDEX('Paste Calib Data'!$1:$1048576,MATCH($A$112,'Paste Calib Data'!$A:$A,0)+(ROW()-ROW($A$112)-1),COLUMN()-1)</f>
        <v>45.312500999999997</v>
      </c>
      <c r="E133" s="1">
        <f>INDEX('Paste Calib Data'!$1:$1048576,MATCH($A$112,'Paste Calib Data'!$A:$A,0)+(ROW()-ROW($A$112)-1),COLUMN()-1)</f>
        <v>45.312500999999997</v>
      </c>
      <c r="F133" s="1">
        <f>INDEX('Paste Calib Data'!$1:$1048576,MATCH($A$112,'Paste Calib Data'!$A:$A,0)+(ROW()-ROW($A$112)-1),COLUMN()-1)</f>
        <v>45.312500999999997</v>
      </c>
      <c r="G133" s="1">
        <f>INDEX('Paste Calib Data'!$1:$1048576,MATCH($A$112,'Paste Calib Data'!$A:$A,0)+(ROW()-ROW($A$112)-1),COLUMN()-1)</f>
        <v>47.622284000000001</v>
      </c>
      <c r="H133" s="1">
        <f>INDEX('Paste Calib Data'!$1:$1048576,MATCH($A$112,'Paste Calib Data'!$A:$A,0)+(ROW()-ROW($A$112)-1),COLUMN()-1)</f>
        <v>53.804349000000002</v>
      </c>
      <c r="I133" s="1">
        <f>INDEX('Paste Calib Data'!$1:$1048576,MATCH($A$112,'Paste Calib Data'!$A:$A,0)+(ROW()-ROW($A$112)-1),COLUMN()-1)</f>
        <v>66.168480000000002</v>
      </c>
      <c r="J133" s="1">
        <f>INDEX('Paste Calib Data'!$1:$1048576,MATCH($A$112,'Paste Calib Data'!$A:$A,0)+(ROW()-ROW($A$112)-1),COLUMN()-1)</f>
        <v>76.086957999999996</v>
      </c>
      <c r="K133" s="1">
        <f>INDEX('Paste Calib Data'!$1:$1048576,MATCH($A$112,'Paste Calib Data'!$A:$A,0)+(ROW()-ROW($A$112)-1),COLUMN()-1)</f>
        <v>95.584241000000006</v>
      </c>
      <c r="L133" s="1">
        <f>INDEX('Paste Calib Data'!$1:$1048576,MATCH($A$112,'Paste Calib Data'!$A:$A,0)+(ROW()-ROW($A$112)-1),COLUMN()-1)</f>
        <v>115.013589</v>
      </c>
      <c r="M133" s="1">
        <f>INDEX('Paste Calib Data'!$1:$1048576,MATCH($A$112,'Paste Calib Data'!$A:$A,0)+(ROW()-ROW($A$112)-1),COLUMN()-1)</f>
        <v>144.97282899999999</v>
      </c>
      <c r="N133" s="1">
        <f>INDEX('Paste Calib Data'!$1:$1048576,MATCH($A$112,'Paste Calib Data'!$A:$A,0)+(ROW()-ROW($A$112)-1),COLUMN()-1)</f>
        <v>144.97282899999999</v>
      </c>
      <c r="O133" s="1">
        <f>INDEX('Paste Calib Data'!$1:$1048576,MATCH($A$112,'Paste Calib Data'!$A:$A,0)+(ROW()-ROW($A$112)-1),COLUMN()-1)</f>
        <v>144.97282899999999</v>
      </c>
      <c r="P133" s="1">
        <f>INDEX('Paste Calib Data'!$1:$1048576,MATCH($A$112,'Paste Calib Data'!$A:$A,0)+(ROW()-ROW($A$112)-1),COLUMN()-1)</f>
        <v>144.97282899999999</v>
      </c>
      <c r="Q133" s="8">
        <f t="shared" si="18"/>
        <v>144.97282899999999</v>
      </c>
    </row>
    <row r="134" spans="1:17" x14ac:dyDescent="0.3">
      <c r="A134" s="3">
        <f>INDEX('Paste Calib Data'!$1:$1048576,MATCH($A$112,'Paste Calib Data'!$A:$A,0)+(ROW()-ROW($A$112)-1),COLUMN())</f>
        <v>3250</v>
      </c>
      <c r="B134" s="8">
        <f t="shared" si="17"/>
        <v>45.516305000000003</v>
      </c>
      <c r="C134" s="1">
        <f>INDEX('Paste Calib Data'!$1:$1048576,MATCH($A$112,'Paste Calib Data'!$A:$A,0)+(ROW()-ROW($A$112)-1),COLUMN()-1)</f>
        <v>45.516305000000003</v>
      </c>
      <c r="D134" s="1">
        <f>INDEX('Paste Calib Data'!$1:$1048576,MATCH($A$112,'Paste Calib Data'!$A:$A,0)+(ROW()-ROW($A$112)-1),COLUMN()-1)</f>
        <v>45.516305000000003</v>
      </c>
      <c r="E134" s="1">
        <f>INDEX('Paste Calib Data'!$1:$1048576,MATCH($A$112,'Paste Calib Data'!$A:$A,0)+(ROW()-ROW($A$112)-1),COLUMN()-1)</f>
        <v>45.516305000000003</v>
      </c>
      <c r="F134" s="1">
        <f>INDEX('Paste Calib Data'!$1:$1048576,MATCH($A$112,'Paste Calib Data'!$A:$A,0)+(ROW()-ROW($A$112)-1),COLUMN()-1)</f>
        <v>45.516305000000003</v>
      </c>
      <c r="G134" s="1">
        <f>INDEX('Paste Calib Data'!$1:$1048576,MATCH($A$112,'Paste Calib Data'!$A:$A,0)+(ROW()-ROW($A$112)-1),COLUMN()-1)</f>
        <v>45.516305000000003</v>
      </c>
      <c r="H134" s="1">
        <f>INDEX('Paste Calib Data'!$1:$1048576,MATCH($A$112,'Paste Calib Data'!$A:$A,0)+(ROW()-ROW($A$112)-1),COLUMN()-1)</f>
        <v>45.516305000000003</v>
      </c>
      <c r="I134" s="1">
        <f>INDEX('Paste Calib Data'!$1:$1048576,MATCH($A$112,'Paste Calib Data'!$A:$A,0)+(ROW()-ROW($A$112)-1),COLUMN()-1)</f>
        <v>54.008153</v>
      </c>
      <c r="J134" s="1">
        <f>INDEX('Paste Calib Data'!$1:$1048576,MATCH($A$112,'Paste Calib Data'!$A:$A,0)+(ROW()-ROW($A$112)-1),COLUMN()-1)</f>
        <v>74.592393000000001</v>
      </c>
      <c r="K134" s="1">
        <f>INDEX('Paste Calib Data'!$1:$1048576,MATCH($A$112,'Paste Calib Data'!$A:$A,0)+(ROW()-ROW($A$112)-1),COLUMN()-1)</f>
        <v>94.972828000000007</v>
      </c>
      <c r="L134" s="1">
        <f>INDEX('Paste Calib Data'!$1:$1048576,MATCH($A$112,'Paste Calib Data'!$A:$A,0)+(ROW()-ROW($A$112)-1),COLUMN()-1)</f>
        <v>111.005437</v>
      </c>
      <c r="M134" s="1">
        <f>INDEX('Paste Calib Data'!$1:$1048576,MATCH($A$112,'Paste Calib Data'!$A:$A,0)+(ROW()-ROW($A$112)-1),COLUMN()-1)</f>
        <v>144.97282899999999</v>
      </c>
      <c r="N134" s="1">
        <f>INDEX('Paste Calib Data'!$1:$1048576,MATCH($A$112,'Paste Calib Data'!$A:$A,0)+(ROW()-ROW($A$112)-1),COLUMN()-1)</f>
        <v>144.97282899999999</v>
      </c>
      <c r="O134" s="1">
        <f>INDEX('Paste Calib Data'!$1:$1048576,MATCH($A$112,'Paste Calib Data'!$A:$A,0)+(ROW()-ROW($A$112)-1),COLUMN()-1)</f>
        <v>144.97282899999999</v>
      </c>
      <c r="P134" s="1">
        <f>INDEX('Paste Calib Data'!$1:$1048576,MATCH($A$112,'Paste Calib Data'!$A:$A,0)+(ROW()-ROW($A$112)-1),COLUMN()-1)</f>
        <v>144.97282899999999</v>
      </c>
      <c r="Q134" s="8">
        <f t="shared" si="18"/>
        <v>144.97282899999999</v>
      </c>
    </row>
    <row r="135" spans="1:17" x14ac:dyDescent="0.3">
      <c r="A135" s="3">
        <f>INDEX('Paste Calib Data'!$1:$1048576,MATCH($A$112,'Paste Calib Data'!$A:$A,0)+(ROW()-ROW($A$112)-1),COLUMN())</f>
        <v>3800</v>
      </c>
      <c r="B135" s="8">
        <f t="shared" si="17"/>
        <v>44.972827000000002</v>
      </c>
      <c r="C135" s="1">
        <f>INDEX('Paste Calib Data'!$1:$1048576,MATCH($A$112,'Paste Calib Data'!$A:$A,0)+(ROW()-ROW($A$112)-1),COLUMN()-1)</f>
        <v>44.972827000000002</v>
      </c>
      <c r="D135" s="1">
        <f>INDEX('Paste Calib Data'!$1:$1048576,MATCH($A$112,'Paste Calib Data'!$A:$A,0)+(ROW()-ROW($A$112)-1),COLUMN()-1)</f>
        <v>44.972827000000002</v>
      </c>
      <c r="E135" s="1">
        <f>INDEX('Paste Calib Data'!$1:$1048576,MATCH($A$112,'Paste Calib Data'!$A:$A,0)+(ROW()-ROW($A$112)-1),COLUMN()-1)</f>
        <v>44.972827000000002</v>
      </c>
      <c r="F135" s="1">
        <f>INDEX('Paste Calib Data'!$1:$1048576,MATCH($A$112,'Paste Calib Data'!$A:$A,0)+(ROW()-ROW($A$112)-1),COLUMN()-1)</f>
        <v>44.972827000000002</v>
      </c>
      <c r="G135" s="1">
        <f>INDEX('Paste Calib Data'!$1:$1048576,MATCH($A$112,'Paste Calib Data'!$A:$A,0)+(ROW()-ROW($A$112)-1),COLUMN()-1)</f>
        <v>44.972827000000002</v>
      </c>
      <c r="H135" s="1">
        <f>INDEX('Paste Calib Data'!$1:$1048576,MATCH($A$112,'Paste Calib Data'!$A:$A,0)+(ROW()-ROW($A$112)-1),COLUMN()-1)</f>
        <v>44.972827000000002</v>
      </c>
      <c r="I135" s="1">
        <f>INDEX('Paste Calib Data'!$1:$1048576,MATCH($A$112,'Paste Calib Data'!$A:$A,0)+(ROW()-ROW($A$112)-1),COLUMN()-1)</f>
        <v>50.475544999999997</v>
      </c>
      <c r="J135" s="1">
        <f>INDEX('Paste Calib Data'!$1:$1048576,MATCH($A$112,'Paste Calib Data'!$A:$A,0)+(ROW()-ROW($A$112)-1),COLUMN()-1)</f>
        <v>72.690218999999999</v>
      </c>
      <c r="K135" s="1">
        <f>INDEX('Paste Calib Data'!$1:$1048576,MATCH($A$112,'Paste Calib Data'!$A:$A,0)+(ROW()-ROW($A$112)-1),COLUMN()-1)</f>
        <v>84.986414999999994</v>
      </c>
      <c r="L135" s="1">
        <f>INDEX('Paste Calib Data'!$1:$1048576,MATCH($A$112,'Paste Calib Data'!$A:$A,0)+(ROW()-ROW($A$112)-1),COLUMN()-1)</f>
        <v>91.983698000000004</v>
      </c>
      <c r="M135" s="1">
        <f>INDEX('Paste Calib Data'!$1:$1048576,MATCH($A$112,'Paste Calib Data'!$A:$A,0)+(ROW()-ROW($A$112)-1),COLUMN()-1)</f>
        <v>101.290763</v>
      </c>
      <c r="N135" s="1">
        <f>INDEX('Paste Calib Data'!$1:$1048576,MATCH($A$112,'Paste Calib Data'!$A:$A,0)+(ROW()-ROW($A$112)-1),COLUMN()-1)</f>
        <v>101.290763</v>
      </c>
      <c r="O135" s="1">
        <f>INDEX('Paste Calib Data'!$1:$1048576,MATCH($A$112,'Paste Calib Data'!$A:$A,0)+(ROW()-ROW($A$112)-1),COLUMN()-1)</f>
        <v>101.290763</v>
      </c>
      <c r="P135" s="1">
        <f>INDEX('Paste Calib Data'!$1:$1048576,MATCH($A$112,'Paste Calib Data'!$A:$A,0)+(ROW()-ROW($A$112)-1),COLUMN()-1)</f>
        <v>144.97282899999999</v>
      </c>
      <c r="Q135" s="8">
        <f t="shared" si="18"/>
        <v>144.97282899999999</v>
      </c>
    </row>
    <row r="136" spans="1:17" x14ac:dyDescent="0.3">
      <c r="A136" s="3">
        <f>INDEX('Paste Calib Data'!$1:$1048576,MATCH($A$112,'Paste Calib Data'!$A:$A,0)+(ROW()-ROW($A$112)-1),COLUMN())</f>
        <v>4200</v>
      </c>
      <c r="B136" s="8">
        <f t="shared" si="17"/>
        <v>44.972827000000002</v>
      </c>
      <c r="C136" s="1">
        <f>INDEX('Paste Calib Data'!$1:$1048576,MATCH($A$112,'Paste Calib Data'!$A:$A,0)+(ROW()-ROW($A$112)-1),COLUMN()-1)</f>
        <v>44.972827000000002</v>
      </c>
      <c r="D136" s="1">
        <f>INDEX('Paste Calib Data'!$1:$1048576,MATCH($A$112,'Paste Calib Data'!$A:$A,0)+(ROW()-ROW($A$112)-1),COLUMN()-1)</f>
        <v>44.972827000000002</v>
      </c>
      <c r="E136" s="1">
        <f>INDEX('Paste Calib Data'!$1:$1048576,MATCH($A$112,'Paste Calib Data'!$A:$A,0)+(ROW()-ROW($A$112)-1),COLUMN()-1)</f>
        <v>44.972827000000002</v>
      </c>
      <c r="F136" s="1">
        <f>INDEX('Paste Calib Data'!$1:$1048576,MATCH($A$112,'Paste Calib Data'!$A:$A,0)+(ROW()-ROW($A$112)-1),COLUMN()-1)</f>
        <v>44.972827000000002</v>
      </c>
      <c r="G136" s="1">
        <f>INDEX('Paste Calib Data'!$1:$1048576,MATCH($A$112,'Paste Calib Data'!$A:$A,0)+(ROW()-ROW($A$112)-1),COLUMN()-1)</f>
        <v>44.972827000000002</v>
      </c>
      <c r="H136" s="1">
        <f>INDEX('Paste Calib Data'!$1:$1048576,MATCH($A$112,'Paste Calib Data'!$A:$A,0)+(ROW()-ROW($A$112)-1),COLUMN()-1)</f>
        <v>44.972827000000002</v>
      </c>
      <c r="I136" s="1">
        <f>INDEX('Paste Calib Data'!$1:$1048576,MATCH($A$112,'Paste Calib Data'!$A:$A,0)+(ROW()-ROW($A$112)-1),COLUMN()-1)</f>
        <v>69.497283999999993</v>
      </c>
      <c r="J136" s="1">
        <f>INDEX('Paste Calib Data'!$1:$1048576,MATCH($A$112,'Paste Calib Data'!$A:$A,0)+(ROW()-ROW($A$112)-1),COLUMN()-1)</f>
        <v>72.690218999999999</v>
      </c>
      <c r="K136" s="1">
        <f>INDEX('Paste Calib Data'!$1:$1048576,MATCH($A$112,'Paste Calib Data'!$A:$A,0)+(ROW()-ROW($A$112)-1),COLUMN()-1)</f>
        <v>83.967393000000001</v>
      </c>
      <c r="L136" s="1">
        <f>INDEX('Paste Calib Data'!$1:$1048576,MATCH($A$112,'Paste Calib Data'!$A:$A,0)+(ROW()-ROW($A$112)-1),COLUMN()-1)</f>
        <v>91.983698000000004</v>
      </c>
      <c r="M136" s="1">
        <f>INDEX('Paste Calib Data'!$1:$1048576,MATCH($A$112,'Paste Calib Data'!$A:$A,0)+(ROW()-ROW($A$112)-1),COLUMN()-1)</f>
        <v>70.176631999999998</v>
      </c>
      <c r="N136" s="1">
        <f>INDEX('Paste Calib Data'!$1:$1048576,MATCH($A$112,'Paste Calib Data'!$A:$A,0)+(ROW()-ROW($A$112)-1),COLUMN()-1)</f>
        <v>70.176631999999998</v>
      </c>
      <c r="O136" s="1">
        <f>INDEX('Paste Calib Data'!$1:$1048576,MATCH($A$112,'Paste Calib Data'!$A:$A,0)+(ROW()-ROW($A$112)-1),COLUMN()-1)</f>
        <v>70.176631999999998</v>
      </c>
      <c r="P136" s="1">
        <f>INDEX('Paste Calib Data'!$1:$1048576,MATCH($A$112,'Paste Calib Data'!$A:$A,0)+(ROW()-ROW($A$112)-1),COLUMN()-1)</f>
        <v>70.176631999999998</v>
      </c>
      <c r="Q136" s="8">
        <f t="shared" si="18"/>
        <v>70.176631999999998</v>
      </c>
    </row>
    <row r="137" spans="1:17" x14ac:dyDescent="0.3">
      <c r="A137" s="9">
        <f>A136+1</f>
        <v>4201</v>
      </c>
      <c r="B137" s="8">
        <f>B136</f>
        <v>44.972827000000002</v>
      </c>
      <c r="C137" s="8">
        <f>C136</f>
        <v>44.972827000000002</v>
      </c>
      <c r="D137" s="8">
        <f t="shared" ref="D137:Q137" si="19">D136</f>
        <v>44.972827000000002</v>
      </c>
      <c r="E137" s="8">
        <f t="shared" si="19"/>
        <v>44.972827000000002</v>
      </c>
      <c r="F137" s="8">
        <f t="shared" si="19"/>
        <v>44.972827000000002</v>
      </c>
      <c r="G137" s="8">
        <f t="shared" si="19"/>
        <v>44.972827000000002</v>
      </c>
      <c r="H137" s="8">
        <f t="shared" si="19"/>
        <v>44.972827000000002</v>
      </c>
      <c r="I137" s="8">
        <f t="shared" si="19"/>
        <v>69.497283999999993</v>
      </c>
      <c r="J137" s="8">
        <f t="shared" si="19"/>
        <v>72.690218999999999</v>
      </c>
      <c r="K137" s="8">
        <f t="shared" si="19"/>
        <v>83.967393000000001</v>
      </c>
      <c r="L137" s="8">
        <f t="shared" si="19"/>
        <v>91.983698000000004</v>
      </c>
      <c r="M137" s="8">
        <f t="shared" si="19"/>
        <v>70.176631999999998</v>
      </c>
      <c r="N137" s="8">
        <f t="shared" si="19"/>
        <v>70.176631999999998</v>
      </c>
      <c r="O137" s="8">
        <f t="shared" si="19"/>
        <v>70.176631999999998</v>
      </c>
      <c r="P137" s="8">
        <f t="shared" si="19"/>
        <v>70.176631999999998</v>
      </c>
      <c r="Q137" s="8">
        <f t="shared" si="19"/>
        <v>70.176631999999998</v>
      </c>
    </row>
    <row r="139" spans="1:17" x14ac:dyDescent="0.3">
      <c r="A139" s="13" t="str">
        <f>IF(ISNUMBER($A$2),CONCATENATE("A9",$A$2,"18"),"F0519")</f>
        <v>F0519</v>
      </c>
      <c r="B139" s="35" t="str">
        <f>INDEX('Paste Calib Data'!$1:$1048576,MATCH($A$139,'Paste Calib Data'!$A:$A,0)+(ROW()-ROW($A$139)),COLUMN())</f>
        <v>Fuel Limiter, Barometric, Table 1</v>
      </c>
      <c r="C139" s="35"/>
      <c r="D139" s="35"/>
      <c r="E139" s="35"/>
      <c r="F139" s="35"/>
      <c r="G139" s="35"/>
      <c r="H139" s="35"/>
      <c r="I139" s="35"/>
    </row>
    <row r="140" spans="1:17" x14ac:dyDescent="0.3">
      <c r="A140" s="3"/>
      <c r="B140" s="3" t="str">
        <f>INDEX('Paste Calib Data'!$1:$1048576,MATCH($A$139,'Paste Calib Data'!$A:$A,0)+(ROW()-ROW($A$139)),COLUMN())</f>
        <v>PSI</v>
      </c>
      <c r="C140" s="3"/>
      <c r="D140" s="3"/>
      <c r="E140" s="3"/>
      <c r="F140" s="3"/>
      <c r="G140" s="3"/>
      <c r="H140" s="3"/>
      <c r="I140" s="3"/>
    </row>
    <row r="141" spans="1:17" x14ac:dyDescent="0.3">
      <c r="A141" s="3" t="str">
        <f>INDEX('Paste Calib Data'!$1:$1048576,MATCH($A$139,'Paste Calib Data'!$A:$A,0)+(ROW()-ROW($A$139)),COLUMN())</f>
        <v>RPM</v>
      </c>
      <c r="B141" s="9">
        <f>C141-1</f>
        <v>-1</v>
      </c>
      <c r="C141" s="3">
        <f>INDEX('Paste Calib Data'!$1:$1048576,MATCH($A$139,'Paste Calib Data'!$A:$A,0)+(ROW()-ROW($A$139)),COLUMN()-1)</f>
        <v>0</v>
      </c>
      <c r="D141" s="3">
        <f>INDEX('Paste Calib Data'!$1:$1048576,MATCH($A$139,'Paste Calib Data'!$A:$A,0)+(ROW()-ROW($A$139)),COLUMN()-1)</f>
        <v>9.3000000000000007</v>
      </c>
      <c r="E141" s="3">
        <f>INDEX('Paste Calib Data'!$1:$1048576,MATCH($A$139,'Paste Calib Data'!$A:$A,0)+(ROW()-ROW($A$139)),COLUMN()-1)</f>
        <v>10.5</v>
      </c>
      <c r="F141" s="3">
        <f>INDEX('Paste Calib Data'!$1:$1048576,MATCH($A$139,'Paste Calib Data'!$A:$A,0)+(ROW()-ROW($A$139)),COLUMN()-1)</f>
        <v>11.8</v>
      </c>
      <c r="G141" s="3">
        <f>INDEX('Paste Calib Data'!$1:$1048576,MATCH($A$139,'Paste Calib Data'!$A:$A,0)+(ROW()-ROW($A$139)),COLUMN()-1)</f>
        <v>13.2</v>
      </c>
      <c r="H141" s="3">
        <f>INDEX('Paste Calib Data'!$1:$1048576,MATCH($A$139,'Paste Calib Data'!$A:$A,0)+(ROW()-ROW($A$139)),COLUMN()-1)</f>
        <v>14.5</v>
      </c>
      <c r="I141" s="9">
        <f>H141+1</f>
        <v>15.5</v>
      </c>
    </row>
    <row r="142" spans="1:17" x14ac:dyDescent="0.3">
      <c r="A142" s="9">
        <f>A143-1</f>
        <v>599</v>
      </c>
      <c r="B142" s="8">
        <f>B143</f>
        <v>144.97282899999999</v>
      </c>
      <c r="C142" s="8">
        <f t="shared" ref="C142:I142" si="20">C143</f>
        <v>144.97282899999999</v>
      </c>
      <c r="D142" s="8">
        <f t="shared" si="20"/>
        <v>144.97282899999999</v>
      </c>
      <c r="E142" s="8">
        <f t="shared" si="20"/>
        <v>144.97282899999999</v>
      </c>
      <c r="F142" s="8">
        <f t="shared" si="20"/>
        <v>144.97282899999999</v>
      </c>
      <c r="G142" s="8">
        <f t="shared" si="20"/>
        <v>144.97282899999999</v>
      </c>
      <c r="H142" s="8">
        <f t="shared" si="20"/>
        <v>144.97282899999999</v>
      </c>
      <c r="I142" s="8">
        <f t="shared" si="20"/>
        <v>144.97282899999999</v>
      </c>
    </row>
    <row r="143" spans="1:17" x14ac:dyDescent="0.3">
      <c r="A143" s="3">
        <f>INDEX('Paste Calib Data'!$1:$1048576,MATCH($A$139,'Paste Calib Data'!$A:$A,0)+(ROW()-ROW($A$139)-1),COLUMN())</f>
        <v>600</v>
      </c>
      <c r="B143" s="8">
        <f>C143</f>
        <v>144.97282899999999</v>
      </c>
      <c r="C143" s="1">
        <f>INDEX('Paste Calib Data'!$1:$1048576,MATCH($A$139,'Paste Calib Data'!$A:$A,0)+(ROW()-ROW($A$139)-1),COLUMN()-1)</f>
        <v>144.97282899999999</v>
      </c>
      <c r="D143" s="1">
        <f>INDEX('Paste Calib Data'!$1:$1048576,MATCH($A$139,'Paste Calib Data'!$A:$A,0)+(ROW()-ROW($A$139)-1),COLUMN()-1)</f>
        <v>144.97282899999999</v>
      </c>
      <c r="E143" s="1">
        <f>INDEX('Paste Calib Data'!$1:$1048576,MATCH($A$139,'Paste Calib Data'!$A:$A,0)+(ROW()-ROW($A$139)-1),COLUMN()-1)</f>
        <v>144.97282899999999</v>
      </c>
      <c r="F143" s="1">
        <f>INDEX('Paste Calib Data'!$1:$1048576,MATCH($A$139,'Paste Calib Data'!$A:$A,0)+(ROW()-ROW($A$139)-1),COLUMN()-1)</f>
        <v>144.97282899999999</v>
      </c>
      <c r="G143" s="1">
        <f>INDEX('Paste Calib Data'!$1:$1048576,MATCH($A$139,'Paste Calib Data'!$A:$A,0)+(ROW()-ROW($A$139)-1),COLUMN()-1)</f>
        <v>144.97282899999999</v>
      </c>
      <c r="H143" s="1">
        <f>INDEX('Paste Calib Data'!$1:$1048576,MATCH($A$139,'Paste Calib Data'!$A:$A,0)+(ROW()-ROW($A$139)-1),COLUMN()-1)</f>
        <v>144.97282899999999</v>
      </c>
      <c r="I143" s="8">
        <f>H143</f>
        <v>144.97282899999999</v>
      </c>
    </row>
    <row r="144" spans="1:17" x14ac:dyDescent="0.3">
      <c r="A144" s="3">
        <f>INDEX('Paste Calib Data'!$1:$1048576,MATCH($A$139,'Paste Calib Data'!$A:$A,0)+(ROW()-ROW($A$139)-1),COLUMN())</f>
        <v>650</v>
      </c>
      <c r="B144" s="8">
        <f t="shared" ref="B144:B163" si="21">C144</f>
        <v>144.97282899999999</v>
      </c>
      <c r="C144" s="1">
        <f>INDEX('Paste Calib Data'!$1:$1048576,MATCH($A$139,'Paste Calib Data'!$A:$A,0)+(ROW()-ROW($A$139)-1),COLUMN()-1)</f>
        <v>144.97282899999999</v>
      </c>
      <c r="D144" s="1">
        <f>INDEX('Paste Calib Data'!$1:$1048576,MATCH($A$139,'Paste Calib Data'!$A:$A,0)+(ROW()-ROW($A$139)-1),COLUMN()-1)</f>
        <v>144.97282899999999</v>
      </c>
      <c r="E144" s="1">
        <f>INDEX('Paste Calib Data'!$1:$1048576,MATCH($A$139,'Paste Calib Data'!$A:$A,0)+(ROW()-ROW($A$139)-1),COLUMN()-1)</f>
        <v>144.97282899999999</v>
      </c>
      <c r="F144" s="1">
        <f>INDEX('Paste Calib Data'!$1:$1048576,MATCH($A$139,'Paste Calib Data'!$A:$A,0)+(ROW()-ROW($A$139)-1),COLUMN()-1)</f>
        <v>144.97282899999999</v>
      </c>
      <c r="G144" s="1">
        <f>INDEX('Paste Calib Data'!$1:$1048576,MATCH($A$139,'Paste Calib Data'!$A:$A,0)+(ROW()-ROW($A$139)-1),COLUMN()-1)</f>
        <v>144.97282899999999</v>
      </c>
      <c r="H144" s="1">
        <f>INDEX('Paste Calib Data'!$1:$1048576,MATCH($A$139,'Paste Calib Data'!$A:$A,0)+(ROW()-ROW($A$139)-1),COLUMN()-1)</f>
        <v>144.97282899999999</v>
      </c>
      <c r="I144" s="8">
        <f t="shared" ref="I144:I163" si="22">H144</f>
        <v>144.97282899999999</v>
      </c>
    </row>
    <row r="145" spans="1:9" x14ac:dyDescent="0.3">
      <c r="A145" s="3">
        <f>INDEX('Paste Calib Data'!$1:$1048576,MATCH($A$139,'Paste Calib Data'!$A:$A,0)+(ROW()-ROW($A$139)-1),COLUMN())</f>
        <v>700</v>
      </c>
      <c r="B145" s="8">
        <f t="shared" si="21"/>
        <v>144.97282899999999</v>
      </c>
      <c r="C145" s="1">
        <f>INDEX('Paste Calib Data'!$1:$1048576,MATCH($A$139,'Paste Calib Data'!$A:$A,0)+(ROW()-ROW($A$139)-1),COLUMN()-1)</f>
        <v>144.97282899999999</v>
      </c>
      <c r="D145" s="1">
        <f>INDEX('Paste Calib Data'!$1:$1048576,MATCH($A$139,'Paste Calib Data'!$A:$A,0)+(ROW()-ROW($A$139)-1),COLUMN()-1)</f>
        <v>144.97282899999999</v>
      </c>
      <c r="E145" s="1">
        <f>INDEX('Paste Calib Data'!$1:$1048576,MATCH($A$139,'Paste Calib Data'!$A:$A,0)+(ROW()-ROW($A$139)-1),COLUMN()-1)</f>
        <v>144.97282899999999</v>
      </c>
      <c r="F145" s="1">
        <f>INDEX('Paste Calib Data'!$1:$1048576,MATCH($A$139,'Paste Calib Data'!$A:$A,0)+(ROW()-ROW($A$139)-1),COLUMN()-1)</f>
        <v>144.97282899999999</v>
      </c>
      <c r="G145" s="1">
        <f>INDEX('Paste Calib Data'!$1:$1048576,MATCH($A$139,'Paste Calib Data'!$A:$A,0)+(ROW()-ROW($A$139)-1),COLUMN()-1)</f>
        <v>144.97282899999999</v>
      </c>
      <c r="H145" s="1">
        <f>INDEX('Paste Calib Data'!$1:$1048576,MATCH($A$139,'Paste Calib Data'!$A:$A,0)+(ROW()-ROW($A$139)-1),COLUMN()-1)</f>
        <v>144.97282899999999</v>
      </c>
      <c r="I145" s="8">
        <f t="shared" si="22"/>
        <v>144.97282899999999</v>
      </c>
    </row>
    <row r="146" spans="1:9" x14ac:dyDescent="0.3">
      <c r="A146" s="3">
        <f>INDEX('Paste Calib Data'!$1:$1048576,MATCH($A$139,'Paste Calib Data'!$A:$A,0)+(ROW()-ROW($A$139)-1),COLUMN())</f>
        <v>800</v>
      </c>
      <c r="B146" s="8">
        <f t="shared" si="21"/>
        <v>144.97282899999999</v>
      </c>
      <c r="C146" s="1">
        <f>INDEX('Paste Calib Data'!$1:$1048576,MATCH($A$139,'Paste Calib Data'!$A:$A,0)+(ROW()-ROW($A$139)-1),COLUMN()-1)</f>
        <v>144.97282899999999</v>
      </c>
      <c r="D146" s="1">
        <f>INDEX('Paste Calib Data'!$1:$1048576,MATCH($A$139,'Paste Calib Data'!$A:$A,0)+(ROW()-ROW($A$139)-1),COLUMN()-1)</f>
        <v>144.97282899999999</v>
      </c>
      <c r="E146" s="1">
        <f>INDEX('Paste Calib Data'!$1:$1048576,MATCH($A$139,'Paste Calib Data'!$A:$A,0)+(ROW()-ROW($A$139)-1),COLUMN()-1)</f>
        <v>144.97282899999999</v>
      </c>
      <c r="F146" s="1">
        <f>INDEX('Paste Calib Data'!$1:$1048576,MATCH($A$139,'Paste Calib Data'!$A:$A,0)+(ROW()-ROW($A$139)-1),COLUMN()-1)</f>
        <v>144.97282899999999</v>
      </c>
      <c r="G146" s="1">
        <f>INDEX('Paste Calib Data'!$1:$1048576,MATCH($A$139,'Paste Calib Data'!$A:$A,0)+(ROW()-ROW($A$139)-1),COLUMN()-1)</f>
        <v>144.97282899999999</v>
      </c>
      <c r="H146" s="1">
        <f>INDEX('Paste Calib Data'!$1:$1048576,MATCH($A$139,'Paste Calib Data'!$A:$A,0)+(ROW()-ROW($A$139)-1),COLUMN()-1)</f>
        <v>144.97282899999999</v>
      </c>
      <c r="I146" s="8">
        <f t="shared" si="22"/>
        <v>144.97282899999999</v>
      </c>
    </row>
    <row r="147" spans="1:9" x14ac:dyDescent="0.3">
      <c r="A147" s="3">
        <f>INDEX('Paste Calib Data'!$1:$1048576,MATCH($A$139,'Paste Calib Data'!$A:$A,0)+(ROW()-ROW($A$139)-1),COLUMN())</f>
        <v>900</v>
      </c>
      <c r="B147" s="8">
        <f t="shared" si="21"/>
        <v>144.97282899999999</v>
      </c>
      <c r="C147" s="1">
        <f>INDEX('Paste Calib Data'!$1:$1048576,MATCH($A$139,'Paste Calib Data'!$A:$A,0)+(ROW()-ROW($A$139)-1),COLUMN()-1)</f>
        <v>144.97282899999999</v>
      </c>
      <c r="D147" s="1">
        <f>INDEX('Paste Calib Data'!$1:$1048576,MATCH($A$139,'Paste Calib Data'!$A:$A,0)+(ROW()-ROW($A$139)-1),COLUMN()-1)</f>
        <v>144.97282899999999</v>
      </c>
      <c r="E147" s="1">
        <f>INDEX('Paste Calib Data'!$1:$1048576,MATCH($A$139,'Paste Calib Data'!$A:$A,0)+(ROW()-ROW($A$139)-1),COLUMN()-1)</f>
        <v>144.97282899999999</v>
      </c>
      <c r="F147" s="1">
        <f>INDEX('Paste Calib Data'!$1:$1048576,MATCH($A$139,'Paste Calib Data'!$A:$A,0)+(ROW()-ROW($A$139)-1),COLUMN()-1)</f>
        <v>144.97282899999999</v>
      </c>
      <c r="G147" s="1">
        <f>INDEX('Paste Calib Data'!$1:$1048576,MATCH($A$139,'Paste Calib Data'!$A:$A,0)+(ROW()-ROW($A$139)-1),COLUMN()-1)</f>
        <v>144.97282899999999</v>
      </c>
      <c r="H147" s="1">
        <f>INDEX('Paste Calib Data'!$1:$1048576,MATCH($A$139,'Paste Calib Data'!$A:$A,0)+(ROW()-ROW($A$139)-1),COLUMN()-1)</f>
        <v>144.97282899999999</v>
      </c>
      <c r="I147" s="8">
        <f t="shared" si="22"/>
        <v>144.97282899999999</v>
      </c>
    </row>
    <row r="148" spans="1:9" x14ac:dyDescent="0.3">
      <c r="A148" s="3">
        <f>INDEX('Paste Calib Data'!$1:$1048576,MATCH($A$139,'Paste Calib Data'!$A:$A,0)+(ROW()-ROW($A$139)-1),COLUMN())</f>
        <v>1000</v>
      </c>
      <c r="B148" s="8">
        <f t="shared" si="21"/>
        <v>144.97282899999999</v>
      </c>
      <c r="C148" s="1">
        <f>INDEX('Paste Calib Data'!$1:$1048576,MATCH($A$139,'Paste Calib Data'!$A:$A,0)+(ROW()-ROW($A$139)-1),COLUMN()-1)</f>
        <v>144.97282899999999</v>
      </c>
      <c r="D148" s="1">
        <f>INDEX('Paste Calib Data'!$1:$1048576,MATCH($A$139,'Paste Calib Data'!$A:$A,0)+(ROW()-ROW($A$139)-1),COLUMN()-1)</f>
        <v>144.97282899999999</v>
      </c>
      <c r="E148" s="1">
        <f>INDEX('Paste Calib Data'!$1:$1048576,MATCH($A$139,'Paste Calib Data'!$A:$A,0)+(ROW()-ROW($A$139)-1),COLUMN()-1)</f>
        <v>144.97282899999999</v>
      </c>
      <c r="F148" s="1">
        <f>INDEX('Paste Calib Data'!$1:$1048576,MATCH($A$139,'Paste Calib Data'!$A:$A,0)+(ROW()-ROW($A$139)-1),COLUMN()-1)</f>
        <v>144.97282899999999</v>
      </c>
      <c r="G148" s="1">
        <f>INDEX('Paste Calib Data'!$1:$1048576,MATCH($A$139,'Paste Calib Data'!$A:$A,0)+(ROW()-ROW($A$139)-1),COLUMN()-1)</f>
        <v>144.97282899999999</v>
      </c>
      <c r="H148" s="1">
        <f>INDEX('Paste Calib Data'!$1:$1048576,MATCH($A$139,'Paste Calib Data'!$A:$A,0)+(ROW()-ROW($A$139)-1),COLUMN()-1)</f>
        <v>144.97282899999999</v>
      </c>
      <c r="I148" s="8">
        <f t="shared" si="22"/>
        <v>144.97282899999999</v>
      </c>
    </row>
    <row r="149" spans="1:9" x14ac:dyDescent="0.3">
      <c r="A149" s="3">
        <f>INDEX('Paste Calib Data'!$1:$1048576,MATCH($A$139,'Paste Calib Data'!$A:$A,0)+(ROW()-ROW($A$139)-1),COLUMN())</f>
        <v>1200</v>
      </c>
      <c r="B149" s="8">
        <f t="shared" si="21"/>
        <v>144.97282899999999</v>
      </c>
      <c r="C149" s="1">
        <f>INDEX('Paste Calib Data'!$1:$1048576,MATCH($A$139,'Paste Calib Data'!$A:$A,0)+(ROW()-ROW($A$139)-1),COLUMN()-1)</f>
        <v>144.97282899999999</v>
      </c>
      <c r="D149" s="1">
        <f>INDEX('Paste Calib Data'!$1:$1048576,MATCH($A$139,'Paste Calib Data'!$A:$A,0)+(ROW()-ROW($A$139)-1),COLUMN()-1)</f>
        <v>144.97282899999999</v>
      </c>
      <c r="E149" s="1">
        <f>INDEX('Paste Calib Data'!$1:$1048576,MATCH($A$139,'Paste Calib Data'!$A:$A,0)+(ROW()-ROW($A$139)-1),COLUMN()-1)</f>
        <v>144.97282899999999</v>
      </c>
      <c r="F149" s="1">
        <f>INDEX('Paste Calib Data'!$1:$1048576,MATCH($A$139,'Paste Calib Data'!$A:$A,0)+(ROW()-ROW($A$139)-1),COLUMN()-1)</f>
        <v>144.97282899999999</v>
      </c>
      <c r="G149" s="1">
        <f>INDEX('Paste Calib Data'!$1:$1048576,MATCH($A$139,'Paste Calib Data'!$A:$A,0)+(ROW()-ROW($A$139)-1),COLUMN()-1)</f>
        <v>144.97282899999999</v>
      </c>
      <c r="H149" s="1">
        <f>INDEX('Paste Calib Data'!$1:$1048576,MATCH($A$139,'Paste Calib Data'!$A:$A,0)+(ROW()-ROW($A$139)-1),COLUMN()-1)</f>
        <v>144.97282899999999</v>
      </c>
      <c r="I149" s="8">
        <f t="shared" si="22"/>
        <v>144.97282899999999</v>
      </c>
    </row>
    <row r="150" spans="1:9" x14ac:dyDescent="0.3">
      <c r="A150" s="3">
        <f>INDEX('Paste Calib Data'!$1:$1048576,MATCH($A$139,'Paste Calib Data'!$A:$A,0)+(ROW()-ROW($A$139)-1),COLUMN())</f>
        <v>1380</v>
      </c>
      <c r="B150" s="8">
        <f t="shared" si="21"/>
        <v>144.97282899999999</v>
      </c>
      <c r="C150" s="1">
        <f>INDEX('Paste Calib Data'!$1:$1048576,MATCH($A$139,'Paste Calib Data'!$A:$A,0)+(ROW()-ROW($A$139)-1),COLUMN()-1)</f>
        <v>144.97282899999999</v>
      </c>
      <c r="D150" s="1">
        <f>INDEX('Paste Calib Data'!$1:$1048576,MATCH($A$139,'Paste Calib Data'!$A:$A,0)+(ROW()-ROW($A$139)-1),COLUMN()-1)</f>
        <v>144.97282899999999</v>
      </c>
      <c r="E150" s="1">
        <f>INDEX('Paste Calib Data'!$1:$1048576,MATCH($A$139,'Paste Calib Data'!$A:$A,0)+(ROW()-ROW($A$139)-1),COLUMN()-1)</f>
        <v>144.97282899999999</v>
      </c>
      <c r="F150" s="1">
        <f>INDEX('Paste Calib Data'!$1:$1048576,MATCH($A$139,'Paste Calib Data'!$A:$A,0)+(ROW()-ROW($A$139)-1),COLUMN()-1)</f>
        <v>144.97282899999999</v>
      </c>
      <c r="G150" s="1">
        <f>INDEX('Paste Calib Data'!$1:$1048576,MATCH($A$139,'Paste Calib Data'!$A:$A,0)+(ROW()-ROW($A$139)-1),COLUMN()-1)</f>
        <v>144.97282899999999</v>
      </c>
      <c r="H150" s="1">
        <f>INDEX('Paste Calib Data'!$1:$1048576,MATCH($A$139,'Paste Calib Data'!$A:$A,0)+(ROW()-ROW($A$139)-1),COLUMN()-1)</f>
        <v>144.97282899999999</v>
      </c>
      <c r="I150" s="8">
        <f t="shared" si="22"/>
        <v>144.97282899999999</v>
      </c>
    </row>
    <row r="151" spans="1:9" x14ac:dyDescent="0.3">
      <c r="A151" s="3">
        <f>INDEX('Paste Calib Data'!$1:$1048576,MATCH($A$139,'Paste Calib Data'!$A:$A,0)+(ROW()-ROW($A$139)-1),COLUMN())</f>
        <v>1600</v>
      </c>
      <c r="B151" s="8">
        <f t="shared" si="21"/>
        <v>122.01087200000001</v>
      </c>
      <c r="C151" s="1">
        <f>INDEX('Paste Calib Data'!$1:$1048576,MATCH($A$139,'Paste Calib Data'!$A:$A,0)+(ROW()-ROW($A$139)-1),COLUMN()-1)</f>
        <v>122.01087200000001</v>
      </c>
      <c r="D151" s="1">
        <f>INDEX('Paste Calib Data'!$1:$1048576,MATCH($A$139,'Paste Calib Data'!$A:$A,0)+(ROW()-ROW($A$139)-1),COLUMN()-1)</f>
        <v>122.01087200000001</v>
      </c>
      <c r="E151" s="1">
        <f>INDEX('Paste Calib Data'!$1:$1048576,MATCH($A$139,'Paste Calib Data'!$A:$A,0)+(ROW()-ROW($A$139)-1),COLUMN()-1)</f>
        <v>122.01087200000001</v>
      </c>
      <c r="F151" s="1">
        <f>INDEX('Paste Calib Data'!$1:$1048576,MATCH($A$139,'Paste Calib Data'!$A:$A,0)+(ROW()-ROW($A$139)-1),COLUMN()-1)</f>
        <v>122.01087200000001</v>
      </c>
      <c r="G151" s="1">
        <f>INDEX('Paste Calib Data'!$1:$1048576,MATCH($A$139,'Paste Calib Data'!$A:$A,0)+(ROW()-ROW($A$139)-1),COLUMN()-1)</f>
        <v>122.01087200000001</v>
      </c>
      <c r="H151" s="1">
        <f>INDEX('Paste Calib Data'!$1:$1048576,MATCH($A$139,'Paste Calib Data'!$A:$A,0)+(ROW()-ROW($A$139)-1),COLUMN()-1)</f>
        <v>122.01087200000001</v>
      </c>
      <c r="I151" s="8">
        <f t="shared" si="22"/>
        <v>122.01087200000001</v>
      </c>
    </row>
    <row r="152" spans="1:9" x14ac:dyDescent="0.3">
      <c r="A152" s="3">
        <f>INDEX('Paste Calib Data'!$1:$1048576,MATCH($A$139,'Paste Calib Data'!$A:$A,0)+(ROW()-ROW($A$139)-1),COLUMN())</f>
        <v>1800</v>
      </c>
      <c r="B152" s="8">
        <f t="shared" si="21"/>
        <v>113.994568</v>
      </c>
      <c r="C152" s="1">
        <f>INDEX('Paste Calib Data'!$1:$1048576,MATCH($A$139,'Paste Calib Data'!$A:$A,0)+(ROW()-ROW($A$139)-1),COLUMN()-1)</f>
        <v>113.994568</v>
      </c>
      <c r="D152" s="1">
        <f>INDEX('Paste Calib Data'!$1:$1048576,MATCH($A$139,'Paste Calib Data'!$A:$A,0)+(ROW()-ROW($A$139)-1),COLUMN()-1)</f>
        <v>112.50000199999999</v>
      </c>
      <c r="E152" s="1">
        <f>INDEX('Paste Calib Data'!$1:$1048576,MATCH($A$139,'Paste Calib Data'!$A:$A,0)+(ROW()-ROW($A$139)-1),COLUMN()-1)</f>
        <v>116.508155</v>
      </c>
      <c r="F152" s="1">
        <f>INDEX('Paste Calib Data'!$1:$1048576,MATCH($A$139,'Paste Calib Data'!$A:$A,0)+(ROW()-ROW($A$139)-1),COLUMN()-1)</f>
        <v>118.00272</v>
      </c>
      <c r="G152" s="1">
        <f>INDEX('Paste Calib Data'!$1:$1048576,MATCH($A$139,'Paste Calib Data'!$A:$A,0)+(ROW()-ROW($A$139)-1),COLUMN()-1)</f>
        <v>121.671198</v>
      </c>
      <c r="H152" s="1">
        <f>INDEX('Paste Calib Data'!$1:$1048576,MATCH($A$139,'Paste Calib Data'!$A:$A,0)+(ROW()-ROW($A$139)-1),COLUMN()-1)</f>
        <v>122.282611</v>
      </c>
      <c r="I152" s="8">
        <f t="shared" si="22"/>
        <v>122.282611</v>
      </c>
    </row>
    <row r="153" spans="1:9" x14ac:dyDescent="0.3">
      <c r="A153" s="3">
        <f>INDEX('Paste Calib Data'!$1:$1048576,MATCH($A$139,'Paste Calib Data'!$A:$A,0)+(ROW()-ROW($A$139)-1),COLUMN())</f>
        <v>2000</v>
      </c>
      <c r="B153" s="8">
        <f t="shared" si="21"/>
        <v>104.008154</v>
      </c>
      <c r="C153" s="1">
        <f>INDEX('Paste Calib Data'!$1:$1048576,MATCH($A$139,'Paste Calib Data'!$A:$A,0)+(ROW()-ROW($A$139)-1),COLUMN()-1)</f>
        <v>104.008154</v>
      </c>
      <c r="D153" s="1">
        <f>INDEX('Paste Calib Data'!$1:$1048576,MATCH($A$139,'Paste Calib Data'!$A:$A,0)+(ROW()-ROW($A$139)-1),COLUMN()-1)</f>
        <v>108.89945899999999</v>
      </c>
      <c r="E153" s="1">
        <f>INDEX('Paste Calib Data'!$1:$1048576,MATCH($A$139,'Paste Calib Data'!$A:$A,0)+(ROW()-ROW($A$139)-1),COLUMN()-1)</f>
        <v>111.005437</v>
      </c>
      <c r="F153" s="1">
        <f>INDEX('Paste Calib Data'!$1:$1048576,MATCH($A$139,'Paste Calib Data'!$A:$A,0)+(ROW()-ROW($A$139)-1),COLUMN()-1)</f>
        <v>115.013589</v>
      </c>
      <c r="G153" s="1">
        <f>INDEX('Paste Calib Data'!$1:$1048576,MATCH($A$139,'Paste Calib Data'!$A:$A,0)+(ROW()-ROW($A$139)-1),COLUMN()-1)</f>
        <v>117.595111</v>
      </c>
      <c r="H153" s="1">
        <f>INDEX('Paste Calib Data'!$1:$1048576,MATCH($A$139,'Paste Calib Data'!$A:$A,0)+(ROW()-ROW($A$139)-1),COLUMN()-1)</f>
        <v>119.633155</v>
      </c>
      <c r="I153" s="8">
        <f t="shared" si="22"/>
        <v>119.633155</v>
      </c>
    </row>
    <row r="154" spans="1:9" x14ac:dyDescent="0.3">
      <c r="A154" s="3">
        <f>INDEX('Paste Calib Data'!$1:$1048576,MATCH($A$139,'Paste Calib Data'!$A:$A,0)+(ROW()-ROW($A$139)-1),COLUMN())</f>
        <v>2200</v>
      </c>
      <c r="B154" s="8">
        <f t="shared" si="21"/>
        <v>91.032611000000003</v>
      </c>
      <c r="C154" s="1">
        <f>INDEX('Paste Calib Data'!$1:$1048576,MATCH($A$139,'Paste Calib Data'!$A:$A,0)+(ROW()-ROW($A$139)-1),COLUMN()-1)</f>
        <v>91.032611000000003</v>
      </c>
      <c r="D154" s="1">
        <f>INDEX('Paste Calib Data'!$1:$1048576,MATCH($A$139,'Paste Calib Data'!$A:$A,0)+(ROW()-ROW($A$139)-1),COLUMN()-1)</f>
        <v>103.12500199999999</v>
      </c>
      <c r="E154" s="1">
        <f>INDEX('Paste Calib Data'!$1:$1048576,MATCH($A$139,'Paste Calib Data'!$A:$A,0)+(ROW()-ROW($A$139)-1),COLUMN()-1)</f>
        <v>106.182067</v>
      </c>
      <c r="F154" s="1">
        <f>INDEX('Paste Calib Data'!$1:$1048576,MATCH($A$139,'Paste Calib Data'!$A:$A,0)+(ROW()-ROW($A$139)-1),COLUMN()-1)</f>
        <v>112.97554599999999</v>
      </c>
      <c r="G154" s="1">
        <f>INDEX('Paste Calib Data'!$1:$1048576,MATCH($A$139,'Paste Calib Data'!$A:$A,0)+(ROW()-ROW($A$139)-1),COLUMN()-1)</f>
        <v>117.18750199999999</v>
      </c>
      <c r="H154" s="1">
        <f>INDEX('Paste Calib Data'!$1:$1048576,MATCH($A$139,'Paste Calib Data'!$A:$A,0)+(ROW()-ROW($A$139)-1),COLUMN()-1)</f>
        <v>119.49728500000001</v>
      </c>
      <c r="I154" s="8">
        <f t="shared" si="22"/>
        <v>119.49728500000001</v>
      </c>
    </row>
    <row r="155" spans="1:9" x14ac:dyDescent="0.3">
      <c r="A155" s="3">
        <f>INDEX('Paste Calib Data'!$1:$1048576,MATCH($A$139,'Paste Calib Data'!$A:$A,0)+(ROW()-ROW($A$139)-1),COLUMN())</f>
        <v>2400</v>
      </c>
      <c r="B155" s="8">
        <f t="shared" si="21"/>
        <v>80.978262999999998</v>
      </c>
      <c r="C155" s="1">
        <f>INDEX('Paste Calib Data'!$1:$1048576,MATCH($A$139,'Paste Calib Data'!$A:$A,0)+(ROW()-ROW($A$139)-1),COLUMN()-1)</f>
        <v>80.978262999999998</v>
      </c>
      <c r="D155" s="1">
        <f>INDEX('Paste Calib Data'!$1:$1048576,MATCH($A$139,'Paste Calib Data'!$A:$A,0)+(ROW()-ROW($A$139)-1),COLUMN()-1)</f>
        <v>97.486414999999994</v>
      </c>
      <c r="E155" s="1">
        <f>INDEX('Paste Calib Data'!$1:$1048576,MATCH($A$139,'Paste Calib Data'!$A:$A,0)+(ROW()-ROW($A$139)-1),COLUMN()-1)</f>
        <v>100.203806</v>
      </c>
      <c r="F155" s="1">
        <f>INDEX('Paste Calib Data'!$1:$1048576,MATCH($A$139,'Paste Calib Data'!$A:$A,0)+(ROW()-ROW($A$139)-1),COLUMN()-1)</f>
        <v>105.027176</v>
      </c>
      <c r="G155" s="1">
        <f>INDEX('Paste Calib Data'!$1:$1048576,MATCH($A$139,'Paste Calib Data'!$A:$A,0)+(ROW()-ROW($A$139)-1),COLUMN()-1)</f>
        <v>106.114133</v>
      </c>
      <c r="H155" s="1">
        <f>INDEX('Paste Calib Data'!$1:$1048576,MATCH($A$139,'Paste Calib Data'!$A:$A,0)+(ROW()-ROW($A$139)-1),COLUMN()-1)</f>
        <v>110.326089</v>
      </c>
      <c r="I155" s="8">
        <f t="shared" si="22"/>
        <v>110.326089</v>
      </c>
    </row>
    <row r="156" spans="1:9" x14ac:dyDescent="0.3">
      <c r="A156" s="3">
        <f>INDEX('Paste Calib Data'!$1:$1048576,MATCH($A$139,'Paste Calib Data'!$A:$A,0)+(ROW()-ROW($A$139)-1),COLUMN())</f>
        <v>2600</v>
      </c>
      <c r="B156" s="8">
        <f t="shared" si="21"/>
        <v>75.475544999999997</v>
      </c>
      <c r="C156" s="1">
        <f>INDEX('Paste Calib Data'!$1:$1048576,MATCH($A$139,'Paste Calib Data'!$A:$A,0)+(ROW()-ROW($A$139)-1),COLUMN()-1)</f>
        <v>75.475544999999997</v>
      </c>
      <c r="D156" s="1">
        <f>INDEX('Paste Calib Data'!$1:$1048576,MATCH($A$139,'Paste Calib Data'!$A:$A,0)+(ROW()-ROW($A$139)-1),COLUMN()-1)</f>
        <v>97.078806</v>
      </c>
      <c r="E156" s="1">
        <f>INDEX('Paste Calib Data'!$1:$1048576,MATCH($A$139,'Paste Calib Data'!$A:$A,0)+(ROW()-ROW($A$139)-1),COLUMN()-1)</f>
        <v>95.991849999999999</v>
      </c>
      <c r="F156" s="1">
        <f>INDEX('Paste Calib Data'!$1:$1048576,MATCH($A$139,'Paste Calib Data'!$A:$A,0)+(ROW()-ROW($A$139)-1),COLUMN()-1)</f>
        <v>98.709241000000006</v>
      </c>
      <c r="G156" s="1">
        <f>INDEX('Paste Calib Data'!$1:$1048576,MATCH($A$139,'Paste Calib Data'!$A:$A,0)+(ROW()-ROW($A$139)-1),COLUMN()-1)</f>
        <v>102.921198</v>
      </c>
      <c r="H156" s="1">
        <f>INDEX('Paste Calib Data'!$1:$1048576,MATCH($A$139,'Paste Calib Data'!$A:$A,0)+(ROW()-ROW($A$139)-1),COLUMN()-1)</f>
        <v>105.027176</v>
      </c>
      <c r="I156" s="8">
        <f t="shared" si="22"/>
        <v>105.027176</v>
      </c>
    </row>
    <row r="157" spans="1:9" x14ac:dyDescent="0.3">
      <c r="A157" s="3">
        <f>INDEX('Paste Calib Data'!$1:$1048576,MATCH($A$139,'Paste Calib Data'!$A:$A,0)+(ROW()-ROW($A$139)-1),COLUMN())</f>
        <v>2800</v>
      </c>
      <c r="B157" s="8">
        <f t="shared" si="21"/>
        <v>70.380436000000003</v>
      </c>
      <c r="C157" s="1">
        <f>INDEX('Paste Calib Data'!$1:$1048576,MATCH($A$139,'Paste Calib Data'!$A:$A,0)+(ROW()-ROW($A$139)-1),COLUMN()-1)</f>
        <v>70.380436000000003</v>
      </c>
      <c r="D157" s="1">
        <f>INDEX('Paste Calib Data'!$1:$1048576,MATCH($A$139,'Paste Calib Data'!$A:$A,0)+(ROW()-ROW($A$139)-1),COLUMN()-1)</f>
        <v>95.516306</v>
      </c>
      <c r="E157" s="1">
        <f>INDEX('Paste Calib Data'!$1:$1048576,MATCH($A$139,'Paste Calib Data'!$A:$A,0)+(ROW()-ROW($A$139)-1),COLUMN()-1)</f>
        <v>97.010872000000006</v>
      </c>
      <c r="F157" s="1">
        <f>INDEX('Paste Calib Data'!$1:$1048576,MATCH($A$139,'Paste Calib Data'!$A:$A,0)+(ROW()-ROW($A$139)-1),COLUMN()-1)</f>
        <v>93.478262999999998</v>
      </c>
      <c r="G157" s="1">
        <f>INDEX('Paste Calib Data'!$1:$1048576,MATCH($A$139,'Paste Calib Data'!$A:$A,0)+(ROW()-ROW($A$139)-1),COLUMN()-1)</f>
        <v>98.029893000000001</v>
      </c>
      <c r="H157" s="1">
        <f>INDEX('Paste Calib Data'!$1:$1048576,MATCH($A$139,'Paste Calib Data'!$A:$A,0)+(ROW()-ROW($A$139)-1),COLUMN()-1)</f>
        <v>101.019024</v>
      </c>
      <c r="I157" s="8">
        <f t="shared" si="22"/>
        <v>101.019024</v>
      </c>
    </row>
    <row r="158" spans="1:9" x14ac:dyDescent="0.3">
      <c r="A158" s="3">
        <f>INDEX('Paste Calib Data'!$1:$1048576,MATCH($A$139,'Paste Calib Data'!$A:$A,0)+(ROW()-ROW($A$139)-1),COLUMN())</f>
        <v>2900</v>
      </c>
      <c r="B158" s="8">
        <f t="shared" si="21"/>
        <v>67.323370999999995</v>
      </c>
      <c r="C158" s="1">
        <f>INDEX('Paste Calib Data'!$1:$1048576,MATCH($A$139,'Paste Calib Data'!$A:$A,0)+(ROW()-ROW($A$139)-1),COLUMN()-1)</f>
        <v>67.323370999999995</v>
      </c>
      <c r="D158" s="1">
        <f>INDEX('Paste Calib Data'!$1:$1048576,MATCH($A$139,'Paste Calib Data'!$A:$A,0)+(ROW()-ROW($A$139)-1),COLUMN()-1)</f>
        <v>98.980980000000002</v>
      </c>
      <c r="E158" s="1">
        <f>INDEX('Paste Calib Data'!$1:$1048576,MATCH($A$139,'Paste Calib Data'!$A:$A,0)+(ROW()-ROW($A$139)-1),COLUMN()-1)</f>
        <v>101.290763</v>
      </c>
      <c r="F158" s="1">
        <f>INDEX('Paste Calib Data'!$1:$1048576,MATCH($A$139,'Paste Calib Data'!$A:$A,0)+(ROW()-ROW($A$139)-1),COLUMN()-1)</f>
        <v>90.692937000000001</v>
      </c>
      <c r="G158" s="1">
        <f>INDEX('Paste Calib Data'!$1:$1048576,MATCH($A$139,'Paste Calib Data'!$A:$A,0)+(ROW()-ROW($A$139)-1),COLUMN()-1)</f>
        <v>94.972828000000007</v>
      </c>
      <c r="H158" s="1">
        <f>INDEX('Paste Calib Data'!$1:$1048576,MATCH($A$139,'Paste Calib Data'!$A:$A,0)+(ROW()-ROW($A$139)-1),COLUMN()-1)</f>
        <v>106.99728500000001</v>
      </c>
      <c r="I158" s="8">
        <f t="shared" si="22"/>
        <v>106.99728500000001</v>
      </c>
    </row>
    <row r="159" spans="1:9" x14ac:dyDescent="0.3">
      <c r="A159" s="3">
        <f>INDEX('Paste Calib Data'!$1:$1048576,MATCH($A$139,'Paste Calib Data'!$A:$A,0)+(ROW()-ROW($A$139)-1),COLUMN())</f>
        <v>3000</v>
      </c>
      <c r="B159" s="8">
        <f t="shared" si="21"/>
        <v>64.130436000000003</v>
      </c>
      <c r="C159" s="1">
        <f>INDEX('Paste Calib Data'!$1:$1048576,MATCH($A$139,'Paste Calib Data'!$A:$A,0)+(ROW()-ROW($A$139)-1),COLUMN()-1)</f>
        <v>64.130436000000003</v>
      </c>
      <c r="D159" s="1">
        <f>INDEX('Paste Calib Data'!$1:$1048576,MATCH($A$139,'Paste Calib Data'!$A:$A,0)+(ROW()-ROW($A$139)-1),COLUMN()-1)</f>
        <v>96.875001999999995</v>
      </c>
      <c r="E159" s="1">
        <f>INDEX('Paste Calib Data'!$1:$1048576,MATCH($A$139,'Paste Calib Data'!$A:$A,0)+(ROW()-ROW($A$139)-1),COLUMN()-1)</f>
        <v>94.972828000000007</v>
      </c>
      <c r="F159" s="1">
        <f>INDEX('Paste Calib Data'!$1:$1048576,MATCH($A$139,'Paste Calib Data'!$A:$A,0)+(ROW()-ROW($A$139)-1),COLUMN()-1)</f>
        <v>91.983698000000004</v>
      </c>
      <c r="G159" s="1">
        <f>INDEX('Paste Calib Data'!$1:$1048576,MATCH($A$139,'Paste Calib Data'!$A:$A,0)+(ROW()-ROW($A$139)-1),COLUMN()-1)</f>
        <v>98.029893000000001</v>
      </c>
      <c r="H159" s="1">
        <f>INDEX('Paste Calib Data'!$1:$1048576,MATCH($A$139,'Paste Calib Data'!$A:$A,0)+(ROW()-ROW($A$139)-1),COLUMN()-1)</f>
        <v>110.59782800000001</v>
      </c>
      <c r="I159" s="8">
        <f t="shared" si="22"/>
        <v>110.59782800000001</v>
      </c>
    </row>
    <row r="160" spans="1:9" x14ac:dyDescent="0.3">
      <c r="A160" s="3">
        <f>INDEX('Paste Calib Data'!$1:$1048576,MATCH($A$139,'Paste Calib Data'!$A:$A,0)+(ROW()-ROW($A$139)-1),COLUMN())</f>
        <v>3200</v>
      </c>
      <c r="B160" s="8">
        <f t="shared" si="21"/>
        <v>59.510871000000002</v>
      </c>
      <c r="C160" s="1">
        <f>INDEX('Paste Calib Data'!$1:$1048576,MATCH($A$139,'Paste Calib Data'!$A:$A,0)+(ROW()-ROW($A$139)-1),COLUMN()-1)</f>
        <v>59.510871000000002</v>
      </c>
      <c r="D160" s="1">
        <f>INDEX('Paste Calib Data'!$1:$1048576,MATCH($A$139,'Paste Calib Data'!$A:$A,0)+(ROW()-ROW($A$139)-1),COLUMN()-1)</f>
        <v>76.019023000000004</v>
      </c>
      <c r="E160" s="1">
        <f>INDEX('Paste Calib Data'!$1:$1048576,MATCH($A$139,'Paste Calib Data'!$A:$A,0)+(ROW()-ROW($A$139)-1),COLUMN()-1)</f>
        <v>79.415762000000001</v>
      </c>
      <c r="F160" s="1">
        <f>INDEX('Paste Calib Data'!$1:$1048576,MATCH($A$139,'Paste Calib Data'!$A:$A,0)+(ROW()-ROW($A$139)-1),COLUMN()-1)</f>
        <v>87.024457999999996</v>
      </c>
      <c r="G160" s="1">
        <f>INDEX('Paste Calib Data'!$1:$1048576,MATCH($A$139,'Paste Calib Data'!$A:$A,0)+(ROW()-ROW($A$139)-1),COLUMN()-1)</f>
        <v>92.187501999999995</v>
      </c>
      <c r="H160" s="1">
        <f>INDEX('Paste Calib Data'!$1:$1048576,MATCH($A$139,'Paste Calib Data'!$A:$A,0)+(ROW()-ROW($A$139)-1),COLUMN()-1)</f>
        <v>95.108698000000004</v>
      </c>
      <c r="I160" s="8">
        <f t="shared" si="22"/>
        <v>95.108698000000004</v>
      </c>
    </row>
    <row r="161" spans="1:19" x14ac:dyDescent="0.3">
      <c r="A161" s="3">
        <f>INDEX('Paste Calib Data'!$1:$1048576,MATCH($A$139,'Paste Calib Data'!$A:$A,0)+(ROW()-ROW($A$139)-1),COLUMN())</f>
        <v>3250</v>
      </c>
      <c r="B161" s="8">
        <f t="shared" si="21"/>
        <v>57.676631999999998</v>
      </c>
      <c r="C161" s="1">
        <f>INDEX('Paste Calib Data'!$1:$1048576,MATCH($A$139,'Paste Calib Data'!$A:$A,0)+(ROW()-ROW($A$139)-1),COLUMN()-1)</f>
        <v>57.676631999999998</v>
      </c>
      <c r="D161" s="1">
        <f>INDEX('Paste Calib Data'!$1:$1048576,MATCH($A$139,'Paste Calib Data'!$A:$A,0)+(ROW()-ROW($A$139)-1),COLUMN()-1)</f>
        <v>77.309783999999993</v>
      </c>
      <c r="E161" s="1">
        <f>INDEX('Paste Calib Data'!$1:$1048576,MATCH($A$139,'Paste Calib Data'!$A:$A,0)+(ROW()-ROW($A$139)-1),COLUMN()-1)</f>
        <v>80.978262999999998</v>
      </c>
      <c r="F161" s="1">
        <f>INDEX('Paste Calib Data'!$1:$1048576,MATCH($A$139,'Paste Calib Data'!$A:$A,0)+(ROW()-ROW($A$139)-1),COLUMN()-1)</f>
        <v>84.986414999999994</v>
      </c>
      <c r="G161" s="1">
        <f>INDEX('Paste Calib Data'!$1:$1048576,MATCH($A$139,'Paste Calib Data'!$A:$A,0)+(ROW()-ROW($A$139)-1),COLUMN()-1)</f>
        <v>87.975544999999997</v>
      </c>
      <c r="H161" s="1">
        <f>INDEX('Paste Calib Data'!$1:$1048576,MATCH($A$139,'Paste Calib Data'!$A:$A,0)+(ROW()-ROW($A$139)-1),COLUMN()-1)</f>
        <v>90.013588999999996</v>
      </c>
      <c r="I161" s="8">
        <f t="shared" si="22"/>
        <v>90.013588999999996</v>
      </c>
    </row>
    <row r="162" spans="1:19" x14ac:dyDescent="0.3">
      <c r="A162" s="3">
        <f>INDEX('Paste Calib Data'!$1:$1048576,MATCH($A$139,'Paste Calib Data'!$A:$A,0)+(ROW()-ROW($A$139)-1),COLUMN())</f>
        <v>3600</v>
      </c>
      <c r="B162" s="8">
        <f t="shared" si="21"/>
        <v>57.676631999999998</v>
      </c>
      <c r="C162" s="1">
        <f>INDEX('Paste Calib Data'!$1:$1048576,MATCH($A$139,'Paste Calib Data'!$A:$A,0)+(ROW()-ROW($A$139)-1),COLUMN()-1)</f>
        <v>57.676631999999998</v>
      </c>
      <c r="D162" s="1">
        <f>INDEX('Paste Calib Data'!$1:$1048576,MATCH($A$139,'Paste Calib Data'!$A:$A,0)+(ROW()-ROW($A$139)-1),COLUMN()-1)</f>
        <v>72.010870999999995</v>
      </c>
      <c r="E162" s="1">
        <f>INDEX('Paste Calib Data'!$1:$1048576,MATCH($A$139,'Paste Calib Data'!$A:$A,0)+(ROW()-ROW($A$139)-1),COLUMN()-1)</f>
        <v>72.010870999999995</v>
      </c>
      <c r="F162" s="1">
        <f>INDEX('Paste Calib Data'!$1:$1048576,MATCH($A$139,'Paste Calib Data'!$A:$A,0)+(ROW()-ROW($A$139)-1),COLUMN()-1)</f>
        <v>72.010870999999995</v>
      </c>
      <c r="G162" s="1">
        <f>INDEX('Paste Calib Data'!$1:$1048576,MATCH($A$139,'Paste Calib Data'!$A:$A,0)+(ROW()-ROW($A$139)-1),COLUMN()-1)</f>
        <v>72.010870999999995</v>
      </c>
      <c r="H162" s="1">
        <f>INDEX('Paste Calib Data'!$1:$1048576,MATCH($A$139,'Paste Calib Data'!$A:$A,0)+(ROW()-ROW($A$139)-1),COLUMN()-1)</f>
        <v>72.010870999999995</v>
      </c>
      <c r="I162" s="8">
        <f t="shared" si="22"/>
        <v>72.010870999999995</v>
      </c>
    </row>
    <row r="163" spans="1:19" x14ac:dyDescent="0.3">
      <c r="A163" s="3">
        <f>INDEX('Paste Calib Data'!$1:$1048576,MATCH($A$139,'Paste Calib Data'!$A:$A,0)+(ROW()-ROW($A$139)-1),COLUMN())</f>
        <v>4000</v>
      </c>
      <c r="B163" s="8">
        <f t="shared" si="21"/>
        <v>0</v>
      </c>
      <c r="C163" s="1">
        <f>INDEX('Paste Calib Data'!$1:$1048576,MATCH($A$139,'Paste Calib Data'!$A:$A,0)+(ROW()-ROW($A$139)-1),COLUMN()-1)</f>
        <v>0</v>
      </c>
      <c r="D163" s="1">
        <f>INDEX('Paste Calib Data'!$1:$1048576,MATCH($A$139,'Paste Calib Data'!$A:$A,0)+(ROW()-ROW($A$139)-1),COLUMN()-1)</f>
        <v>0</v>
      </c>
      <c r="E163" s="1">
        <f>INDEX('Paste Calib Data'!$1:$1048576,MATCH($A$139,'Paste Calib Data'!$A:$A,0)+(ROW()-ROW($A$139)-1),COLUMN()-1)</f>
        <v>0</v>
      </c>
      <c r="F163" s="1">
        <f>INDEX('Paste Calib Data'!$1:$1048576,MATCH($A$139,'Paste Calib Data'!$A:$A,0)+(ROW()-ROW($A$139)-1),COLUMN()-1)</f>
        <v>0</v>
      </c>
      <c r="G163" s="1">
        <f>INDEX('Paste Calib Data'!$1:$1048576,MATCH($A$139,'Paste Calib Data'!$A:$A,0)+(ROW()-ROW($A$139)-1),COLUMN()-1)</f>
        <v>0</v>
      </c>
      <c r="H163" s="1">
        <f>INDEX('Paste Calib Data'!$1:$1048576,MATCH($A$139,'Paste Calib Data'!$A:$A,0)+(ROW()-ROW($A$139)-1),COLUMN()-1)</f>
        <v>0</v>
      </c>
      <c r="I163" s="8">
        <f t="shared" si="22"/>
        <v>0</v>
      </c>
    </row>
    <row r="164" spans="1:19" x14ac:dyDescent="0.3">
      <c r="A164" s="9">
        <f>A163+1</f>
        <v>4001</v>
      </c>
      <c r="B164" s="8">
        <f>B163</f>
        <v>0</v>
      </c>
      <c r="C164" s="8">
        <f>C163</f>
        <v>0</v>
      </c>
      <c r="D164" s="8">
        <f t="shared" ref="D164:I164" si="23">D163</f>
        <v>0</v>
      </c>
      <c r="E164" s="8">
        <f t="shared" si="23"/>
        <v>0</v>
      </c>
      <c r="F164" s="8">
        <f t="shared" si="23"/>
        <v>0</v>
      </c>
      <c r="G164" s="8">
        <f t="shared" si="23"/>
        <v>0</v>
      </c>
      <c r="H164" s="8">
        <f t="shared" si="23"/>
        <v>0</v>
      </c>
      <c r="I164" s="8">
        <f t="shared" si="23"/>
        <v>0</v>
      </c>
    </row>
    <row r="166" spans="1:19" x14ac:dyDescent="0.3">
      <c r="A166" s="13" t="str">
        <f>IF(ISNUMBER($A$2),CONCATENATE("A9",$A$2,"08"),"E2503")</f>
        <v>E2503</v>
      </c>
      <c r="B166" s="35" t="str">
        <f>INDEX('Paste Calib Data'!$1:$1048576,MATCH($A$166,'Paste Calib Data'!$A:$A,0)+(ROW()-ROW($A$166)),COLUMN())</f>
        <v>Main Timing, Base Table</v>
      </c>
      <c r="C166" s="35"/>
      <c r="D166" s="35"/>
      <c r="E166" s="35"/>
      <c r="F166" s="35"/>
      <c r="G166" s="35"/>
      <c r="H166" s="35"/>
      <c r="I166" s="35"/>
      <c r="J166" s="35"/>
      <c r="K166" s="35"/>
      <c r="L166" s="35"/>
      <c r="M166" s="35"/>
      <c r="N166" s="35"/>
      <c r="O166" s="35"/>
      <c r="P166" s="35"/>
      <c r="Q166" s="35"/>
      <c r="R166" s="35"/>
      <c r="S166" s="35"/>
    </row>
    <row r="167" spans="1:19" x14ac:dyDescent="0.3">
      <c r="A167" s="3"/>
      <c r="B167" s="3" t="str">
        <f>INDEX('Paste Calib Data'!$1:$1048576,MATCH($A$166,'Paste Calib Data'!$A:$A,0)+(ROW()-ROW($A$166)),COLUMN())</f>
        <v>mm3</v>
      </c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</row>
    <row r="168" spans="1:19" x14ac:dyDescent="0.3">
      <c r="A168" s="3" t="str">
        <f>INDEX('Paste Calib Data'!$1:$1048576,MATCH($A$166,'Paste Calib Data'!$A:$A,0)+(ROW()-ROW($A$166)),COLUMN())</f>
        <v>RPM</v>
      </c>
      <c r="B168" s="9">
        <f>C168-1</f>
        <v>-1</v>
      </c>
      <c r="C168" s="3">
        <f>INDEX('Paste Calib Data'!$1:$1048576,MATCH($A$166,'Paste Calib Data'!$A:$A,0)+(ROW()-ROW($A$166)),COLUMN()-1)</f>
        <v>0</v>
      </c>
      <c r="D168" s="3">
        <f>INDEX('Paste Calib Data'!$1:$1048576,MATCH($A$166,'Paste Calib Data'!$A:$A,0)+(ROW()-ROW($A$166)),COLUMN()-1)</f>
        <v>10</v>
      </c>
      <c r="E168" s="3">
        <f>INDEX('Paste Calib Data'!$1:$1048576,MATCH($A$166,'Paste Calib Data'!$A:$A,0)+(ROW()-ROW($A$166)),COLUMN()-1)</f>
        <v>20</v>
      </c>
      <c r="F168" s="3">
        <f>INDEX('Paste Calib Data'!$1:$1048576,MATCH($A$166,'Paste Calib Data'!$A:$A,0)+(ROW()-ROW($A$166)),COLUMN()-1)</f>
        <v>30</v>
      </c>
      <c r="G168" s="3">
        <f>INDEX('Paste Calib Data'!$1:$1048576,MATCH($A$166,'Paste Calib Data'!$A:$A,0)+(ROW()-ROW($A$166)),COLUMN()-1)</f>
        <v>45</v>
      </c>
      <c r="H168" s="3">
        <f>INDEX('Paste Calib Data'!$1:$1048576,MATCH($A$166,'Paste Calib Data'!$A:$A,0)+(ROW()-ROW($A$166)),COLUMN()-1)</f>
        <v>55</v>
      </c>
      <c r="I168" s="3">
        <f>INDEX('Paste Calib Data'!$1:$1048576,MATCH($A$166,'Paste Calib Data'!$A:$A,0)+(ROW()-ROW($A$166)),COLUMN()-1)</f>
        <v>65</v>
      </c>
      <c r="J168" s="3">
        <f>INDEX('Paste Calib Data'!$1:$1048576,MATCH($A$166,'Paste Calib Data'!$A:$A,0)+(ROW()-ROW($A$166)),COLUMN()-1)</f>
        <v>75</v>
      </c>
      <c r="K168" s="3">
        <f>INDEX('Paste Calib Data'!$1:$1048576,MATCH($A$166,'Paste Calib Data'!$A:$A,0)+(ROW()-ROW($A$166)),COLUMN()-1)</f>
        <v>85</v>
      </c>
      <c r="L168" s="3">
        <f>INDEX('Paste Calib Data'!$1:$1048576,MATCH($A$166,'Paste Calib Data'!$A:$A,0)+(ROW()-ROW($A$166)),COLUMN()-1)</f>
        <v>95</v>
      </c>
      <c r="M168" s="3">
        <f>INDEX('Paste Calib Data'!$1:$1048576,MATCH($A$166,'Paste Calib Data'!$A:$A,0)+(ROW()-ROW($A$166)),COLUMN()-1)</f>
        <v>110</v>
      </c>
      <c r="N168" s="3">
        <f>INDEX('Paste Calib Data'!$1:$1048576,MATCH($A$166,'Paste Calib Data'!$A:$A,0)+(ROW()-ROW($A$166)),COLUMN()-1)</f>
        <v>120</v>
      </c>
      <c r="O168" s="3">
        <f>INDEX('Paste Calib Data'!$1:$1048576,MATCH($A$166,'Paste Calib Data'!$A:$A,0)+(ROW()-ROW($A$166)),COLUMN()-1)</f>
        <v>125</v>
      </c>
      <c r="P168" s="3">
        <f>INDEX('Paste Calib Data'!$1:$1048576,MATCH($A$166,'Paste Calib Data'!$A:$A,0)+(ROW()-ROW($A$166)),COLUMN()-1)</f>
        <v>130</v>
      </c>
      <c r="Q168" s="3">
        <f>INDEX('Paste Calib Data'!$1:$1048576,MATCH($A$166,'Paste Calib Data'!$A:$A,0)+(ROW()-ROW($A$166)),COLUMN()-1)</f>
        <v>135</v>
      </c>
      <c r="R168" s="3">
        <f>INDEX('Paste Calib Data'!$1:$1048576,MATCH($A$166,'Paste Calib Data'!$A:$A,0)+(ROW()-ROW($A$166)),COLUMN()-1)</f>
        <v>140</v>
      </c>
      <c r="S168" s="9">
        <f>R168+1</f>
        <v>141</v>
      </c>
    </row>
    <row r="169" spans="1:19" x14ac:dyDescent="0.3">
      <c r="A169" s="9">
        <f>A170-1</f>
        <v>619</v>
      </c>
      <c r="B169" s="8">
        <f>B170</f>
        <v>-3.0078130000000001</v>
      </c>
      <c r="C169" s="8">
        <f t="shared" ref="C169:S169" si="24">C170</f>
        <v>-3.0078130000000001</v>
      </c>
      <c r="D169" s="8">
        <f t="shared" si="24"/>
        <v>-3.0078130000000001</v>
      </c>
      <c r="E169" s="8">
        <f t="shared" si="24"/>
        <v>-3.0078130000000001</v>
      </c>
      <c r="F169" s="8">
        <f t="shared" si="24"/>
        <v>-3.0078130000000001</v>
      </c>
      <c r="G169" s="8">
        <f t="shared" si="24"/>
        <v>-5</v>
      </c>
      <c r="H169" s="8">
        <f t="shared" si="24"/>
        <v>-8.8671880000000005</v>
      </c>
      <c r="I169" s="8">
        <f t="shared" si="24"/>
        <v>-12.03125</v>
      </c>
      <c r="J169" s="8">
        <f t="shared" si="24"/>
        <v>-12.03125</v>
      </c>
      <c r="K169" s="8">
        <f t="shared" si="24"/>
        <v>-12.03125</v>
      </c>
      <c r="L169" s="8">
        <f t="shared" si="24"/>
        <v>-12.03125</v>
      </c>
      <c r="M169" s="8">
        <f t="shared" si="24"/>
        <v>-8.046875</v>
      </c>
      <c r="N169" s="8">
        <f t="shared" si="24"/>
        <v>3.9063000000000001E-2</v>
      </c>
      <c r="O169" s="8">
        <f t="shared" si="24"/>
        <v>3.9063000000000001E-2</v>
      </c>
      <c r="P169" s="8">
        <f t="shared" si="24"/>
        <v>3.9063000000000001E-2</v>
      </c>
      <c r="Q169" s="8">
        <f t="shared" si="24"/>
        <v>3.9063000000000001E-2</v>
      </c>
      <c r="R169" s="8">
        <f t="shared" si="24"/>
        <v>3.9063000000000001E-2</v>
      </c>
      <c r="S169" s="8">
        <f t="shared" si="24"/>
        <v>3.9063000000000001E-2</v>
      </c>
    </row>
    <row r="170" spans="1:19" x14ac:dyDescent="0.3">
      <c r="A170" s="3">
        <f>INDEX('Paste Calib Data'!$1:$1048576,MATCH($A$166,'Paste Calib Data'!$A:$A,0)+(ROW()-ROW($A$166)-1),COLUMN())</f>
        <v>620</v>
      </c>
      <c r="B170" s="8">
        <f t="shared" ref="B170:B187" si="25">C170</f>
        <v>-3.0078130000000001</v>
      </c>
      <c r="C170" s="1">
        <f>INDEX('Paste Calib Data'!$1:$1048576,MATCH($A$166,'Paste Calib Data'!$A:$A,0)+(ROW()-ROW($A$166)-1),COLUMN()-1)</f>
        <v>-3.0078130000000001</v>
      </c>
      <c r="D170" s="1">
        <f>INDEX('Paste Calib Data'!$1:$1048576,MATCH($A$166,'Paste Calib Data'!$A:$A,0)+(ROW()-ROW($A$166)-1),COLUMN()-1)</f>
        <v>-3.0078130000000001</v>
      </c>
      <c r="E170" s="1">
        <f>INDEX('Paste Calib Data'!$1:$1048576,MATCH($A$166,'Paste Calib Data'!$A:$A,0)+(ROW()-ROW($A$166)-1),COLUMN()-1)</f>
        <v>-3.0078130000000001</v>
      </c>
      <c r="F170" s="1">
        <f>INDEX('Paste Calib Data'!$1:$1048576,MATCH($A$166,'Paste Calib Data'!$A:$A,0)+(ROW()-ROW($A$166)-1),COLUMN()-1)</f>
        <v>-3.0078130000000001</v>
      </c>
      <c r="G170" s="1">
        <f>INDEX('Paste Calib Data'!$1:$1048576,MATCH($A$166,'Paste Calib Data'!$A:$A,0)+(ROW()-ROW($A$166)-1),COLUMN()-1)</f>
        <v>-5</v>
      </c>
      <c r="H170" s="1">
        <f>INDEX('Paste Calib Data'!$1:$1048576,MATCH($A$166,'Paste Calib Data'!$A:$A,0)+(ROW()-ROW($A$166)-1),COLUMN()-1)</f>
        <v>-8.8671880000000005</v>
      </c>
      <c r="I170" s="1">
        <f>INDEX('Paste Calib Data'!$1:$1048576,MATCH($A$166,'Paste Calib Data'!$A:$A,0)+(ROW()-ROW($A$166)-1),COLUMN()-1)</f>
        <v>-12.03125</v>
      </c>
      <c r="J170" s="1">
        <f>INDEX('Paste Calib Data'!$1:$1048576,MATCH($A$166,'Paste Calib Data'!$A:$A,0)+(ROW()-ROW($A$166)-1),COLUMN()-1)</f>
        <v>-12.03125</v>
      </c>
      <c r="K170" s="1">
        <f>INDEX('Paste Calib Data'!$1:$1048576,MATCH($A$166,'Paste Calib Data'!$A:$A,0)+(ROW()-ROW($A$166)-1),COLUMN()-1)</f>
        <v>-12.03125</v>
      </c>
      <c r="L170" s="1">
        <f>INDEX('Paste Calib Data'!$1:$1048576,MATCH($A$166,'Paste Calib Data'!$A:$A,0)+(ROW()-ROW($A$166)-1),COLUMN()-1)</f>
        <v>-12.03125</v>
      </c>
      <c r="M170" s="1">
        <f>INDEX('Paste Calib Data'!$1:$1048576,MATCH($A$166,'Paste Calib Data'!$A:$A,0)+(ROW()-ROW($A$166)-1),COLUMN()-1)</f>
        <v>-8.046875</v>
      </c>
      <c r="N170" s="1">
        <f>INDEX('Paste Calib Data'!$1:$1048576,MATCH($A$166,'Paste Calib Data'!$A:$A,0)+(ROW()-ROW($A$166)-1),COLUMN()-1)</f>
        <v>3.9063000000000001E-2</v>
      </c>
      <c r="O170" s="1">
        <f>INDEX('Paste Calib Data'!$1:$1048576,MATCH($A$166,'Paste Calib Data'!$A:$A,0)+(ROW()-ROW($A$166)-1),COLUMN()-1)</f>
        <v>3.9063000000000001E-2</v>
      </c>
      <c r="P170" s="1">
        <f>INDEX('Paste Calib Data'!$1:$1048576,MATCH($A$166,'Paste Calib Data'!$A:$A,0)+(ROW()-ROW($A$166)-1),COLUMN()-1)</f>
        <v>3.9063000000000001E-2</v>
      </c>
      <c r="Q170" s="1">
        <f>INDEX('Paste Calib Data'!$1:$1048576,MATCH($A$166,'Paste Calib Data'!$A:$A,0)+(ROW()-ROW($A$166)-1),COLUMN()-1)</f>
        <v>3.9063000000000001E-2</v>
      </c>
      <c r="R170" s="1">
        <f>INDEX('Paste Calib Data'!$1:$1048576,MATCH($A$166,'Paste Calib Data'!$A:$A,0)+(ROW()-ROW($A$166)-1),COLUMN()-1)</f>
        <v>3.9063000000000001E-2</v>
      </c>
      <c r="S170" s="8">
        <f>R170</f>
        <v>3.9063000000000001E-2</v>
      </c>
    </row>
    <row r="171" spans="1:19" x14ac:dyDescent="0.3">
      <c r="A171" s="3">
        <f>INDEX('Paste Calib Data'!$1:$1048576,MATCH($A$166,'Paste Calib Data'!$A:$A,0)+(ROW()-ROW($A$166)-1),COLUMN())</f>
        <v>650</v>
      </c>
      <c r="B171" s="8">
        <f t="shared" si="25"/>
        <v>-3.9453130000000001</v>
      </c>
      <c r="C171" s="1">
        <f>INDEX('Paste Calib Data'!$1:$1048576,MATCH($A$166,'Paste Calib Data'!$A:$A,0)+(ROW()-ROW($A$166)-1),COLUMN()-1)</f>
        <v>-3.9453130000000001</v>
      </c>
      <c r="D171" s="1">
        <f>INDEX('Paste Calib Data'!$1:$1048576,MATCH($A$166,'Paste Calib Data'!$A:$A,0)+(ROW()-ROW($A$166)-1),COLUMN()-1)</f>
        <v>-4.53125</v>
      </c>
      <c r="E171" s="1">
        <f>INDEX('Paste Calib Data'!$1:$1048576,MATCH($A$166,'Paste Calib Data'!$A:$A,0)+(ROW()-ROW($A$166)-1),COLUMN()-1)</f>
        <v>-4.53125</v>
      </c>
      <c r="F171" s="1">
        <f>INDEX('Paste Calib Data'!$1:$1048576,MATCH($A$166,'Paste Calib Data'!$A:$A,0)+(ROW()-ROW($A$166)-1),COLUMN()-1)</f>
        <v>-5</v>
      </c>
      <c r="G171" s="1">
        <f>INDEX('Paste Calib Data'!$1:$1048576,MATCH($A$166,'Paste Calib Data'!$A:$A,0)+(ROW()-ROW($A$166)-1),COLUMN()-1)</f>
        <v>-8.515625</v>
      </c>
      <c r="H171" s="1">
        <f>INDEX('Paste Calib Data'!$1:$1048576,MATCH($A$166,'Paste Calib Data'!$A:$A,0)+(ROW()-ROW($A$166)-1),COLUMN()-1)</f>
        <v>-9.921875</v>
      </c>
      <c r="I171" s="1">
        <f>INDEX('Paste Calib Data'!$1:$1048576,MATCH($A$166,'Paste Calib Data'!$A:$A,0)+(ROW()-ROW($A$166)-1),COLUMN()-1)</f>
        <v>-11.09375</v>
      </c>
      <c r="J171" s="1">
        <f>INDEX('Paste Calib Data'!$1:$1048576,MATCH($A$166,'Paste Calib Data'!$A:$A,0)+(ROW()-ROW($A$166)-1),COLUMN()-1)</f>
        <v>-11.445313000000001</v>
      </c>
      <c r="K171" s="1">
        <f>INDEX('Paste Calib Data'!$1:$1048576,MATCH($A$166,'Paste Calib Data'!$A:$A,0)+(ROW()-ROW($A$166)-1),COLUMN()-1)</f>
        <v>-12.265625</v>
      </c>
      <c r="L171" s="1">
        <f>INDEX('Paste Calib Data'!$1:$1048576,MATCH($A$166,'Paste Calib Data'!$A:$A,0)+(ROW()-ROW($A$166)-1),COLUMN()-1)</f>
        <v>-12.734375</v>
      </c>
      <c r="M171" s="1">
        <f>INDEX('Paste Calib Data'!$1:$1048576,MATCH($A$166,'Paste Calib Data'!$A:$A,0)+(ROW()-ROW($A$166)-1),COLUMN()-1)</f>
        <v>-12.734375</v>
      </c>
      <c r="N171" s="1">
        <f>INDEX('Paste Calib Data'!$1:$1048576,MATCH($A$166,'Paste Calib Data'!$A:$A,0)+(ROW()-ROW($A$166)-1),COLUMN()-1)</f>
        <v>-12.734375</v>
      </c>
      <c r="O171" s="1">
        <f>INDEX('Paste Calib Data'!$1:$1048576,MATCH($A$166,'Paste Calib Data'!$A:$A,0)+(ROW()-ROW($A$166)-1),COLUMN()-1)</f>
        <v>-12.734375</v>
      </c>
      <c r="P171" s="1">
        <f>INDEX('Paste Calib Data'!$1:$1048576,MATCH($A$166,'Paste Calib Data'!$A:$A,0)+(ROW()-ROW($A$166)-1),COLUMN()-1)</f>
        <v>-12.734375</v>
      </c>
      <c r="Q171" s="1">
        <f>INDEX('Paste Calib Data'!$1:$1048576,MATCH($A$166,'Paste Calib Data'!$A:$A,0)+(ROW()-ROW($A$166)-1),COLUMN()-1)</f>
        <v>-12.734375</v>
      </c>
      <c r="R171" s="1">
        <f>INDEX('Paste Calib Data'!$1:$1048576,MATCH($A$166,'Paste Calib Data'!$A:$A,0)+(ROW()-ROW($A$166)-1),COLUMN()-1)</f>
        <v>-12.734375</v>
      </c>
      <c r="S171" s="8">
        <f t="shared" ref="S171:S188" si="26">R171</f>
        <v>-12.734375</v>
      </c>
    </row>
    <row r="172" spans="1:19" x14ac:dyDescent="0.3">
      <c r="A172" s="3">
        <f>INDEX('Paste Calib Data'!$1:$1048576,MATCH($A$166,'Paste Calib Data'!$A:$A,0)+(ROW()-ROW($A$166)-1),COLUMN())</f>
        <v>800</v>
      </c>
      <c r="B172" s="8">
        <f t="shared" si="25"/>
        <v>-3.9453130000000001</v>
      </c>
      <c r="C172" s="1">
        <f>INDEX('Paste Calib Data'!$1:$1048576,MATCH($A$166,'Paste Calib Data'!$A:$A,0)+(ROW()-ROW($A$166)-1),COLUMN()-1)</f>
        <v>-3.9453130000000001</v>
      </c>
      <c r="D172" s="1">
        <f>INDEX('Paste Calib Data'!$1:$1048576,MATCH($A$166,'Paste Calib Data'!$A:$A,0)+(ROW()-ROW($A$166)-1),COLUMN()-1)</f>
        <v>-3.9453130000000001</v>
      </c>
      <c r="E172" s="1">
        <f>INDEX('Paste Calib Data'!$1:$1048576,MATCH($A$166,'Paste Calib Data'!$A:$A,0)+(ROW()-ROW($A$166)-1),COLUMN()-1)</f>
        <v>-3.9453130000000001</v>
      </c>
      <c r="F172" s="1">
        <f>INDEX('Paste Calib Data'!$1:$1048576,MATCH($A$166,'Paste Calib Data'!$A:$A,0)+(ROW()-ROW($A$166)-1),COLUMN()-1)</f>
        <v>-3.9453130000000001</v>
      </c>
      <c r="G172" s="1">
        <f>INDEX('Paste Calib Data'!$1:$1048576,MATCH($A$166,'Paste Calib Data'!$A:$A,0)+(ROW()-ROW($A$166)-1),COLUMN()-1)</f>
        <v>-6.9921879999999996</v>
      </c>
      <c r="H172" s="1">
        <f>INDEX('Paste Calib Data'!$1:$1048576,MATCH($A$166,'Paste Calib Data'!$A:$A,0)+(ROW()-ROW($A$166)-1),COLUMN()-1)</f>
        <v>-10.039063000000001</v>
      </c>
      <c r="I172" s="1">
        <f>INDEX('Paste Calib Data'!$1:$1048576,MATCH($A$166,'Paste Calib Data'!$A:$A,0)+(ROW()-ROW($A$166)-1),COLUMN()-1)</f>
        <v>-10.742188000000001</v>
      </c>
      <c r="J172" s="1">
        <f>INDEX('Paste Calib Data'!$1:$1048576,MATCH($A$166,'Paste Calib Data'!$A:$A,0)+(ROW()-ROW($A$166)-1),COLUMN()-1)</f>
        <v>-11.445313000000001</v>
      </c>
      <c r="K172" s="1">
        <f>INDEX('Paste Calib Data'!$1:$1048576,MATCH($A$166,'Paste Calib Data'!$A:$A,0)+(ROW()-ROW($A$166)-1),COLUMN()-1)</f>
        <v>-12.265625</v>
      </c>
      <c r="L172" s="1">
        <f>INDEX('Paste Calib Data'!$1:$1048576,MATCH($A$166,'Paste Calib Data'!$A:$A,0)+(ROW()-ROW($A$166)-1),COLUMN()-1)</f>
        <v>-12.734375</v>
      </c>
      <c r="M172" s="1">
        <f>INDEX('Paste Calib Data'!$1:$1048576,MATCH($A$166,'Paste Calib Data'!$A:$A,0)+(ROW()-ROW($A$166)-1),COLUMN()-1)</f>
        <v>-12.734375</v>
      </c>
      <c r="N172" s="1">
        <f>INDEX('Paste Calib Data'!$1:$1048576,MATCH($A$166,'Paste Calib Data'!$A:$A,0)+(ROW()-ROW($A$166)-1),COLUMN()-1)</f>
        <v>-12.734375</v>
      </c>
      <c r="O172" s="1">
        <f>INDEX('Paste Calib Data'!$1:$1048576,MATCH($A$166,'Paste Calib Data'!$A:$A,0)+(ROW()-ROW($A$166)-1),COLUMN()-1)</f>
        <v>-12.734375</v>
      </c>
      <c r="P172" s="1">
        <f>INDEX('Paste Calib Data'!$1:$1048576,MATCH($A$166,'Paste Calib Data'!$A:$A,0)+(ROW()-ROW($A$166)-1),COLUMN()-1)</f>
        <v>-12.734375</v>
      </c>
      <c r="Q172" s="1">
        <f>INDEX('Paste Calib Data'!$1:$1048576,MATCH($A$166,'Paste Calib Data'!$A:$A,0)+(ROW()-ROW($A$166)-1),COLUMN()-1)</f>
        <v>-12.734375</v>
      </c>
      <c r="R172" s="1">
        <f>INDEX('Paste Calib Data'!$1:$1048576,MATCH($A$166,'Paste Calib Data'!$A:$A,0)+(ROW()-ROW($A$166)-1),COLUMN()-1)</f>
        <v>-12.734375</v>
      </c>
      <c r="S172" s="8">
        <f t="shared" si="26"/>
        <v>-12.734375</v>
      </c>
    </row>
    <row r="173" spans="1:19" x14ac:dyDescent="0.3">
      <c r="A173" s="3">
        <f>INDEX('Paste Calib Data'!$1:$1048576,MATCH($A$166,'Paste Calib Data'!$A:$A,0)+(ROW()-ROW($A$166)-1),COLUMN())</f>
        <v>1000</v>
      </c>
      <c r="B173" s="8">
        <f t="shared" si="25"/>
        <v>2.5</v>
      </c>
      <c r="C173" s="1">
        <f>INDEX('Paste Calib Data'!$1:$1048576,MATCH($A$166,'Paste Calib Data'!$A:$A,0)+(ROW()-ROW($A$166)-1),COLUMN()-1)</f>
        <v>2.5</v>
      </c>
      <c r="D173" s="1">
        <f>INDEX('Paste Calib Data'!$1:$1048576,MATCH($A$166,'Paste Calib Data'!$A:$A,0)+(ROW()-ROW($A$166)-1),COLUMN()-1)</f>
        <v>2.5</v>
      </c>
      <c r="E173" s="1">
        <f>INDEX('Paste Calib Data'!$1:$1048576,MATCH($A$166,'Paste Calib Data'!$A:$A,0)+(ROW()-ROW($A$166)-1),COLUMN()-1)</f>
        <v>2.03125</v>
      </c>
      <c r="F173" s="1">
        <f>INDEX('Paste Calib Data'!$1:$1048576,MATCH($A$166,'Paste Calib Data'!$A:$A,0)+(ROW()-ROW($A$166)-1),COLUMN()-1)</f>
        <v>0.97656299999999996</v>
      </c>
      <c r="G173" s="1">
        <f>INDEX('Paste Calib Data'!$1:$1048576,MATCH($A$166,'Paste Calib Data'!$A:$A,0)+(ROW()-ROW($A$166)-1),COLUMN()-1)</f>
        <v>-3.9453130000000001</v>
      </c>
      <c r="H173" s="1">
        <f>INDEX('Paste Calib Data'!$1:$1048576,MATCH($A$166,'Paste Calib Data'!$A:$A,0)+(ROW()-ROW($A$166)-1),COLUMN()-1)</f>
        <v>-8.984375</v>
      </c>
      <c r="I173" s="1">
        <f>INDEX('Paste Calib Data'!$1:$1048576,MATCH($A$166,'Paste Calib Data'!$A:$A,0)+(ROW()-ROW($A$166)-1),COLUMN()-1)</f>
        <v>-9.921875</v>
      </c>
      <c r="J173" s="1">
        <f>INDEX('Paste Calib Data'!$1:$1048576,MATCH($A$166,'Paste Calib Data'!$A:$A,0)+(ROW()-ROW($A$166)-1),COLUMN()-1)</f>
        <v>-10.039063000000001</v>
      </c>
      <c r="K173" s="1">
        <f>INDEX('Paste Calib Data'!$1:$1048576,MATCH($A$166,'Paste Calib Data'!$A:$A,0)+(ROW()-ROW($A$166)-1),COLUMN()-1)</f>
        <v>-10.15625</v>
      </c>
      <c r="L173" s="1">
        <f>INDEX('Paste Calib Data'!$1:$1048576,MATCH($A$166,'Paste Calib Data'!$A:$A,0)+(ROW()-ROW($A$166)-1),COLUMN()-1)</f>
        <v>-10.390625</v>
      </c>
      <c r="M173" s="1">
        <f>INDEX('Paste Calib Data'!$1:$1048576,MATCH($A$166,'Paste Calib Data'!$A:$A,0)+(ROW()-ROW($A$166)-1),COLUMN()-1)</f>
        <v>-10.625</v>
      </c>
      <c r="N173" s="1">
        <f>INDEX('Paste Calib Data'!$1:$1048576,MATCH($A$166,'Paste Calib Data'!$A:$A,0)+(ROW()-ROW($A$166)-1),COLUMN()-1)</f>
        <v>-10.742188000000001</v>
      </c>
      <c r="O173" s="1">
        <f>INDEX('Paste Calib Data'!$1:$1048576,MATCH($A$166,'Paste Calib Data'!$A:$A,0)+(ROW()-ROW($A$166)-1),COLUMN()-1)</f>
        <v>-10.859375</v>
      </c>
      <c r="P173" s="1">
        <f>INDEX('Paste Calib Data'!$1:$1048576,MATCH($A$166,'Paste Calib Data'!$A:$A,0)+(ROW()-ROW($A$166)-1),COLUMN()-1)</f>
        <v>-10.859375</v>
      </c>
      <c r="Q173" s="1">
        <f>INDEX('Paste Calib Data'!$1:$1048576,MATCH($A$166,'Paste Calib Data'!$A:$A,0)+(ROW()-ROW($A$166)-1),COLUMN()-1)</f>
        <v>-10.976563000000001</v>
      </c>
      <c r="R173" s="1">
        <f>INDEX('Paste Calib Data'!$1:$1048576,MATCH($A$166,'Paste Calib Data'!$A:$A,0)+(ROW()-ROW($A$166)-1),COLUMN()-1)</f>
        <v>-11.09375</v>
      </c>
      <c r="S173" s="8">
        <f t="shared" si="26"/>
        <v>-11.09375</v>
      </c>
    </row>
    <row r="174" spans="1:19" x14ac:dyDescent="0.3">
      <c r="A174" s="3">
        <f>INDEX('Paste Calib Data'!$1:$1048576,MATCH($A$166,'Paste Calib Data'!$A:$A,0)+(ROW()-ROW($A$166)-1),COLUMN())</f>
        <v>1200</v>
      </c>
      <c r="B174" s="8">
        <f t="shared" si="25"/>
        <v>8.0078130000000005</v>
      </c>
      <c r="C174" s="1">
        <f>INDEX('Paste Calib Data'!$1:$1048576,MATCH($A$166,'Paste Calib Data'!$A:$A,0)+(ROW()-ROW($A$166)-1),COLUMN()-1)</f>
        <v>8.0078130000000005</v>
      </c>
      <c r="D174" s="1">
        <f>INDEX('Paste Calib Data'!$1:$1048576,MATCH($A$166,'Paste Calib Data'!$A:$A,0)+(ROW()-ROW($A$166)-1),COLUMN()-1)</f>
        <v>7.890625</v>
      </c>
      <c r="E174" s="1">
        <f>INDEX('Paste Calib Data'!$1:$1048576,MATCH($A$166,'Paste Calib Data'!$A:$A,0)+(ROW()-ROW($A$166)-1),COLUMN()-1)</f>
        <v>7.1875</v>
      </c>
      <c r="F174" s="1">
        <f>INDEX('Paste Calib Data'!$1:$1048576,MATCH($A$166,'Paste Calib Data'!$A:$A,0)+(ROW()-ROW($A$166)-1),COLUMN()-1)</f>
        <v>4.9609379999999996</v>
      </c>
      <c r="G174" s="1">
        <f>INDEX('Paste Calib Data'!$1:$1048576,MATCH($A$166,'Paste Calib Data'!$A:$A,0)+(ROW()-ROW($A$166)-1),COLUMN()-1)</f>
        <v>-1.71875</v>
      </c>
      <c r="H174" s="1">
        <f>INDEX('Paste Calib Data'!$1:$1048576,MATCH($A$166,'Paste Calib Data'!$A:$A,0)+(ROW()-ROW($A$166)-1),COLUMN()-1)</f>
        <v>-5</v>
      </c>
      <c r="I174" s="1">
        <f>INDEX('Paste Calib Data'!$1:$1048576,MATCH($A$166,'Paste Calib Data'!$A:$A,0)+(ROW()-ROW($A$166)-1),COLUMN()-1)</f>
        <v>-6.5234379999999996</v>
      </c>
      <c r="J174" s="1">
        <f>INDEX('Paste Calib Data'!$1:$1048576,MATCH($A$166,'Paste Calib Data'!$A:$A,0)+(ROW()-ROW($A$166)-1),COLUMN()-1)</f>
        <v>-6.7578129999999996</v>
      </c>
      <c r="K174" s="1">
        <f>INDEX('Paste Calib Data'!$1:$1048576,MATCH($A$166,'Paste Calib Data'!$A:$A,0)+(ROW()-ROW($A$166)-1),COLUMN()-1)</f>
        <v>-6.7578129999999996</v>
      </c>
      <c r="L174" s="1">
        <f>INDEX('Paste Calib Data'!$1:$1048576,MATCH($A$166,'Paste Calib Data'!$A:$A,0)+(ROW()-ROW($A$166)-1),COLUMN()-1)</f>
        <v>-7.2265629999999996</v>
      </c>
      <c r="M174" s="1">
        <f>INDEX('Paste Calib Data'!$1:$1048576,MATCH($A$166,'Paste Calib Data'!$A:$A,0)+(ROW()-ROW($A$166)-1),COLUMN()-1)</f>
        <v>-7.9296879999999996</v>
      </c>
      <c r="N174" s="1">
        <f>INDEX('Paste Calib Data'!$1:$1048576,MATCH($A$166,'Paste Calib Data'!$A:$A,0)+(ROW()-ROW($A$166)-1),COLUMN()-1)</f>
        <v>-8.3984380000000005</v>
      </c>
      <c r="O174" s="1">
        <f>INDEX('Paste Calib Data'!$1:$1048576,MATCH($A$166,'Paste Calib Data'!$A:$A,0)+(ROW()-ROW($A$166)-1),COLUMN()-1)</f>
        <v>-8.6328130000000005</v>
      </c>
      <c r="P174" s="1">
        <f>INDEX('Paste Calib Data'!$1:$1048576,MATCH($A$166,'Paste Calib Data'!$A:$A,0)+(ROW()-ROW($A$166)-1),COLUMN()-1)</f>
        <v>-8.8671880000000005</v>
      </c>
      <c r="Q174" s="1">
        <f>INDEX('Paste Calib Data'!$1:$1048576,MATCH($A$166,'Paste Calib Data'!$A:$A,0)+(ROW()-ROW($A$166)-1),COLUMN()-1)</f>
        <v>-8.984375</v>
      </c>
      <c r="R174" s="1">
        <f>INDEX('Paste Calib Data'!$1:$1048576,MATCH($A$166,'Paste Calib Data'!$A:$A,0)+(ROW()-ROW($A$166)-1),COLUMN()-1)</f>
        <v>-9.21875</v>
      </c>
      <c r="S174" s="8">
        <f t="shared" si="26"/>
        <v>-9.21875</v>
      </c>
    </row>
    <row r="175" spans="1:19" x14ac:dyDescent="0.3">
      <c r="A175" s="3">
        <f>INDEX('Paste Calib Data'!$1:$1048576,MATCH($A$166,'Paste Calib Data'!$A:$A,0)+(ROW()-ROW($A$166)-1),COLUMN())</f>
        <v>1400</v>
      </c>
      <c r="B175" s="8">
        <f t="shared" si="25"/>
        <v>8.0078130000000005</v>
      </c>
      <c r="C175" s="1">
        <f>INDEX('Paste Calib Data'!$1:$1048576,MATCH($A$166,'Paste Calib Data'!$A:$A,0)+(ROW()-ROW($A$166)-1),COLUMN()-1)</f>
        <v>8.0078130000000005</v>
      </c>
      <c r="D175" s="1">
        <f>INDEX('Paste Calib Data'!$1:$1048576,MATCH($A$166,'Paste Calib Data'!$A:$A,0)+(ROW()-ROW($A$166)-1),COLUMN()-1)</f>
        <v>7.890625</v>
      </c>
      <c r="E175" s="1">
        <f>INDEX('Paste Calib Data'!$1:$1048576,MATCH($A$166,'Paste Calib Data'!$A:$A,0)+(ROW()-ROW($A$166)-1),COLUMN()-1)</f>
        <v>7.1875</v>
      </c>
      <c r="F175" s="1">
        <f>INDEX('Paste Calib Data'!$1:$1048576,MATCH($A$166,'Paste Calib Data'!$A:$A,0)+(ROW()-ROW($A$166)-1),COLUMN()-1)</f>
        <v>6.953125</v>
      </c>
      <c r="G175" s="1">
        <f>INDEX('Paste Calib Data'!$1:$1048576,MATCH($A$166,'Paste Calib Data'!$A:$A,0)+(ROW()-ROW($A$166)-1),COLUMN()-1)</f>
        <v>2.03125</v>
      </c>
      <c r="H175" s="1">
        <f>INDEX('Paste Calib Data'!$1:$1048576,MATCH($A$166,'Paste Calib Data'!$A:$A,0)+(ROW()-ROW($A$166)-1),COLUMN()-1)</f>
        <v>-2.5390630000000001</v>
      </c>
      <c r="I175" s="1">
        <f>INDEX('Paste Calib Data'!$1:$1048576,MATCH($A$166,'Paste Calib Data'!$A:$A,0)+(ROW()-ROW($A$166)-1),COLUMN()-1)</f>
        <v>-5</v>
      </c>
      <c r="J175" s="1">
        <f>INDEX('Paste Calib Data'!$1:$1048576,MATCH($A$166,'Paste Calib Data'!$A:$A,0)+(ROW()-ROW($A$166)-1),COLUMN()-1)</f>
        <v>-4.6484379999999996</v>
      </c>
      <c r="K175" s="1">
        <f>INDEX('Paste Calib Data'!$1:$1048576,MATCH($A$166,'Paste Calib Data'!$A:$A,0)+(ROW()-ROW($A$166)-1),COLUMN()-1)</f>
        <v>-4.6484379999999996</v>
      </c>
      <c r="L175" s="1">
        <f>INDEX('Paste Calib Data'!$1:$1048576,MATCH($A$166,'Paste Calib Data'!$A:$A,0)+(ROW()-ROW($A$166)-1),COLUMN()-1)</f>
        <v>-4.6484379999999996</v>
      </c>
      <c r="M175" s="1">
        <f>INDEX('Paste Calib Data'!$1:$1048576,MATCH($A$166,'Paste Calib Data'!$A:$A,0)+(ROW()-ROW($A$166)-1),COLUMN()-1)</f>
        <v>-4.1796879999999996</v>
      </c>
      <c r="N175" s="1">
        <f>INDEX('Paste Calib Data'!$1:$1048576,MATCH($A$166,'Paste Calib Data'!$A:$A,0)+(ROW()-ROW($A$166)-1),COLUMN()-1)</f>
        <v>-4.1796879999999996</v>
      </c>
      <c r="O175" s="1">
        <f>INDEX('Paste Calib Data'!$1:$1048576,MATCH($A$166,'Paste Calib Data'!$A:$A,0)+(ROW()-ROW($A$166)-1),COLUMN()-1)</f>
        <v>-4.296875</v>
      </c>
      <c r="P175" s="1">
        <f>INDEX('Paste Calib Data'!$1:$1048576,MATCH($A$166,'Paste Calib Data'!$A:$A,0)+(ROW()-ROW($A$166)-1),COLUMN()-1)</f>
        <v>-4.296875</v>
      </c>
      <c r="Q175" s="1">
        <f>INDEX('Paste Calib Data'!$1:$1048576,MATCH($A$166,'Paste Calib Data'!$A:$A,0)+(ROW()-ROW($A$166)-1),COLUMN()-1)</f>
        <v>-4.296875</v>
      </c>
      <c r="R175" s="1">
        <f>INDEX('Paste Calib Data'!$1:$1048576,MATCH($A$166,'Paste Calib Data'!$A:$A,0)+(ROW()-ROW($A$166)-1),COLUMN()-1)</f>
        <v>-4.296875</v>
      </c>
      <c r="S175" s="8">
        <f t="shared" si="26"/>
        <v>-4.296875</v>
      </c>
    </row>
    <row r="176" spans="1:19" x14ac:dyDescent="0.3">
      <c r="A176" s="3">
        <f>INDEX('Paste Calib Data'!$1:$1048576,MATCH($A$166,'Paste Calib Data'!$A:$A,0)+(ROW()-ROW($A$166)-1),COLUMN())</f>
        <v>1550</v>
      </c>
      <c r="B176" s="8">
        <f t="shared" si="25"/>
        <v>8.0078130000000005</v>
      </c>
      <c r="C176" s="1">
        <f>INDEX('Paste Calib Data'!$1:$1048576,MATCH($A$166,'Paste Calib Data'!$A:$A,0)+(ROW()-ROW($A$166)-1),COLUMN()-1)</f>
        <v>8.0078130000000005</v>
      </c>
      <c r="D176" s="1">
        <f>INDEX('Paste Calib Data'!$1:$1048576,MATCH($A$166,'Paste Calib Data'!$A:$A,0)+(ROW()-ROW($A$166)-1),COLUMN()-1)</f>
        <v>7.890625</v>
      </c>
      <c r="E176" s="1">
        <f>INDEX('Paste Calib Data'!$1:$1048576,MATCH($A$166,'Paste Calib Data'!$A:$A,0)+(ROW()-ROW($A$166)-1),COLUMN()-1)</f>
        <v>7.1875</v>
      </c>
      <c r="F176" s="1">
        <f>INDEX('Paste Calib Data'!$1:$1048576,MATCH($A$166,'Paste Calib Data'!$A:$A,0)+(ROW()-ROW($A$166)-1),COLUMN()-1)</f>
        <v>6.953125</v>
      </c>
      <c r="G176" s="1">
        <f>INDEX('Paste Calib Data'!$1:$1048576,MATCH($A$166,'Paste Calib Data'!$A:$A,0)+(ROW()-ROW($A$166)-1),COLUMN()-1)</f>
        <v>1.6796880000000001</v>
      </c>
      <c r="H176" s="1">
        <f>INDEX('Paste Calib Data'!$1:$1048576,MATCH($A$166,'Paste Calib Data'!$A:$A,0)+(ROW()-ROW($A$166)-1),COLUMN()-1)</f>
        <v>-0.3125</v>
      </c>
      <c r="I176" s="1">
        <f>INDEX('Paste Calib Data'!$1:$1048576,MATCH($A$166,'Paste Calib Data'!$A:$A,0)+(ROW()-ROW($A$166)-1),COLUMN()-1)</f>
        <v>-3.0078130000000001</v>
      </c>
      <c r="J176" s="1">
        <f>INDEX('Paste Calib Data'!$1:$1048576,MATCH($A$166,'Paste Calib Data'!$A:$A,0)+(ROW()-ROW($A$166)-1),COLUMN()-1)</f>
        <v>-4.765625</v>
      </c>
      <c r="K176" s="1">
        <f>INDEX('Paste Calib Data'!$1:$1048576,MATCH($A$166,'Paste Calib Data'!$A:$A,0)+(ROW()-ROW($A$166)-1),COLUMN()-1)</f>
        <v>-4.6484379999999996</v>
      </c>
      <c r="L176" s="1">
        <f>INDEX('Paste Calib Data'!$1:$1048576,MATCH($A$166,'Paste Calib Data'!$A:$A,0)+(ROW()-ROW($A$166)-1),COLUMN()-1)</f>
        <v>-4.4140629999999996</v>
      </c>
      <c r="M176" s="1">
        <f>INDEX('Paste Calib Data'!$1:$1048576,MATCH($A$166,'Paste Calib Data'!$A:$A,0)+(ROW()-ROW($A$166)-1),COLUMN()-1)</f>
        <v>-4.8828129999999996</v>
      </c>
      <c r="N176" s="1">
        <f>INDEX('Paste Calib Data'!$1:$1048576,MATCH($A$166,'Paste Calib Data'!$A:$A,0)+(ROW()-ROW($A$166)-1),COLUMN()-1)</f>
        <v>-5.46875</v>
      </c>
      <c r="O176" s="1">
        <f>INDEX('Paste Calib Data'!$1:$1048576,MATCH($A$166,'Paste Calib Data'!$A:$A,0)+(ROW()-ROW($A$166)-1),COLUMN()-1)</f>
        <v>-4.296875</v>
      </c>
      <c r="P176" s="1">
        <f>INDEX('Paste Calib Data'!$1:$1048576,MATCH($A$166,'Paste Calib Data'!$A:$A,0)+(ROW()-ROW($A$166)-1),COLUMN()-1)</f>
        <v>-4.296875</v>
      </c>
      <c r="Q176" s="1">
        <f>INDEX('Paste Calib Data'!$1:$1048576,MATCH($A$166,'Paste Calib Data'!$A:$A,0)+(ROW()-ROW($A$166)-1),COLUMN()-1)</f>
        <v>-4.296875</v>
      </c>
      <c r="R176" s="1">
        <f>INDEX('Paste Calib Data'!$1:$1048576,MATCH($A$166,'Paste Calib Data'!$A:$A,0)+(ROW()-ROW($A$166)-1),COLUMN()-1)</f>
        <v>-4.296875</v>
      </c>
      <c r="S176" s="8">
        <f t="shared" si="26"/>
        <v>-4.296875</v>
      </c>
    </row>
    <row r="177" spans="1:19" x14ac:dyDescent="0.3">
      <c r="A177" s="3">
        <f>INDEX('Paste Calib Data'!$1:$1048576,MATCH($A$166,'Paste Calib Data'!$A:$A,0)+(ROW()-ROW($A$166)-1),COLUMN())</f>
        <v>1700</v>
      </c>
      <c r="B177" s="8">
        <f t="shared" si="25"/>
        <v>8.0078130000000005</v>
      </c>
      <c r="C177" s="1">
        <f>INDEX('Paste Calib Data'!$1:$1048576,MATCH($A$166,'Paste Calib Data'!$A:$A,0)+(ROW()-ROW($A$166)-1),COLUMN()-1)</f>
        <v>8.0078130000000005</v>
      </c>
      <c r="D177" s="1">
        <f>INDEX('Paste Calib Data'!$1:$1048576,MATCH($A$166,'Paste Calib Data'!$A:$A,0)+(ROW()-ROW($A$166)-1),COLUMN()-1)</f>
        <v>7.890625</v>
      </c>
      <c r="E177" s="1">
        <f>INDEX('Paste Calib Data'!$1:$1048576,MATCH($A$166,'Paste Calib Data'!$A:$A,0)+(ROW()-ROW($A$166)-1),COLUMN()-1)</f>
        <v>8.4765630000000005</v>
      </c>
      <c r="F177" s="1">
        <f>INDEX('Paste Calib Data'!$1:$1048576,MATCH($A$166,'Paste Calib Data'!$A:$A,0)+(ROW()-ROW($A$166)-1),COLUMN()-1)</f>
        <v>8.9453130000000005</v>
      </c>
      <c r="G177" s="1">
        <f>INDEX('Paste Calib Data'!$1:$1048576,MATCH($A$166,'Paste Calib Data'!$A:$A,0)+(ROW()-ROW($A$166)-1),COLUMN()-1)</f>
        <v>4.0234379999999996</v>
      </c>
      <c r="H177" s="1">
        <f>INDEX('Paste Calib Data'!$1:$1048576,MATCH($A$166,'Paste Calib Data'!$A:$A,0)+(ROW()-ROW($A$166)-1),COLUMN()-1)</f>
        <v>-0.546875</v>
      </c>
      <c r="I177" s="1">
        <f>INDEX('Paste Calib Data'!$1:$1048576,MATCH($A$166,'Paste Calib Data'!$A:$A,0)+(ROW()-ROW($A$166)-1),COLUMN()-1)</f>
        <v>-1.484375</v>
      </c>
      <c r="J177" s="1">
        <f>INDEX('Paste Calib Data'!$1:$1048576,MATCH($A$166,'Paste Calib Data'!$A:$A,0)+(ROW()-ROW($A$166)-1),COLUMN()-1)</f>
        <v>-4.296875</v>
      </c>
      <c r="K177" s="1">
        <f>INDEX('Paste Calib Data'!$1:$1048576,MATCH($A$166,'Paste Calib Data'!$A:$A,0)+(ROW()-ROW($A$166)-1),COLUMN()-1)</f>
        <v>-4.8828129999999996</v>
      </c>
      <c r="L177" s="1">
        <f>INDEX('Paste Calib Data'!$1:$1048576,MATCH($A$166,'Paste Calib Data'!$A:$A,0)+(ROW()-ROW($A$166)-1),COLUMN()-1)</f>
        <v>-5.46875</v>
      </c>
      <c r="M177" s="1">
        <f>INDEX('Paste Calib Data'!$1:$1048576,MATCH($A$166,'Paste Calib Data'!$A:$A,0)+(ROW()-ROW($A$166)-1),COLUMN()-1)</f>
        <v>-6.40625</v>
      </c>
      <c r="N177" s="1">
        <f>INDEX('Paste Calib Data'!$1:$1048576,MATCH($A$166,'Paste Calib Data'!$A:$A,0)+(ROW()-ROW($A$166)-1),COLUMN()-1)</f>
        <v>-7.109375</v>
      </c>
      <c r="O177" s="1">
        <f>INDEX('Paste Calib Data'!$1:$1048576,MATCH($A$166,'Paste Calib Data'!$A:$A,0)+(ROW()-ROW($A$166)-1),COLUMN()-1)</f>
        <v>-6.0546879999999996</v>
      </c>
      <c r="P177" s="1">
        <f>INDEX('Paste Calib Data'!$1:$1048576,MATCH($A$166,'Paste Calib Data'!$A:$A,0)+(ROW()-ROW($A$166)-1),COLUMN()-1)</f>
        <v>-5.703125</v>
      </c>
      <c r="Q177" s="1">
        <f>INDEX('Paste Calib Data'!$1:$1048576,MATCH($A$166,'Paste Calib Data'!$A:$A,0)+(ROW()-ROW($A$166)-1),COLUMN()-1)</f>
        <v>-5.703125</v>
      </c>
      <c r="R177" s="1">
        <f>INDEX('Paste Calib Data'!$1:$1048576,MATCH($A$166,'Paste Calib Data'!$A:$A,0)+(ROW()-ROW($A$166)-1),COLUMN()-1)</f>
        <v>-5.703125</v>
      </c>
      <c r="S177" s="8">
        <f t="shared" si="26"/>
        <v>-5.703125</v>
      </c>
    </row>
    <row r="178" spans="1:19" x14ac:dyDescent="0.3">
      <c r="A178" s="3">
        <f>INDEX('Paste Calib Data'!$1:$1048576,MATCH($A$166,'Paste Calib Data'!$A:$A,0)+(ROW()-ROW($A$166)-1),COLUMN())</f>
        <v>1800</v>
      </c>
      <c r="B178" s="8">
        <f t="shared" si="25"/>
        <v>8.0078130000000005</v>
      </c>
      <c r="C178" s="1">
        <f>INDEX('Paste Calib Data'!$1:$1048576,MATCH($A$166,'Paste Calib Data'!$A:$A,0)+(ROW()-ROW($A$166)-1),COLUMN()-1)</f>
        <v>8.0078130000000005</v>
      </c>
      <c r="D178" s="1">
        <f>INDEX('Paste Calib Data'!$1:$1048576,MATCH($A$166,'Paste Calib Data'!$A:$A,0)+(ROW()-ROW($A$166)-1),COLUMN()-1)</f>
        <v>7.890625</v>
      </c>
      <c r="E178" s="1">
        <f>INDEX('Paste Calib Data'!$1:$1048576,MATCH($A$166,'Paste Calib Data'!$A:$A,0)+(ROW()-ROW($A$166)-1),COLUMN()-1)</f>
        <v>8.4765630000000005</v>
      </c>
      <c r="F178" s="1">
        <f>INDEX('Paste Calib Data'!$1:$1048576,MATCH($A$166,'Paste Calib Data'!$A:$A,0)+(ROW()-ROW($A$166)-1),COLUMN()-1)</f>
        <v>8.9453130000000005</v>
      </c>
      <c r="G178" s="1">
        <f>INDEX('Paste Calib Data'!$1:$1048576,MATCH($A$166,'Paste Calib Data'!$A:$A,0)+(ROW()-ROW($A$166)-1),COLUMN()-1)</f>
        <v>5.546875</v>
      </c>
      <c r="H178" s="1">
        <f>INDEX('Paste Calib Data'!$1:$1048576,MATCH($A$166,'Paste Calib Data'!$A:$A,0)+(ROW()-ROW($A$166)-1),COLUMN()-1)</f>
        <v>3.9063000000000001E-2</v>
      </c>
      <c r="I178" s="1">
        <f>INDEX('Paste Calib Data'!$1:$1048576,MATCH($A$166,'Paste Calib Data'!$A:$A,0)+(ROW()-ROW($A$166)-1),COLUMN()-1)</f>
        <v>-1.484375</v>
      </c>
      <c r="J178" s="1">
        <f>INDEX('Paste Calib Data'!$1:$1048576,MATCH($A$166,'Paste Calib Data'!$A:$A,0)+(ROW()-ROW($A$166)-1),COLUMN()-1)</f>
        <v>-3.4765630000000001</v>
      </c>
      <c r="K178" s="1">
        <f>INDEX('Paste Calib Data'!$1:$1048576,MATCH($A$166,'Paste Calib Data'!$A:$A,0)+(ROW()-ROW($A$166)-1),COLUMN()-1)</f>
        <v>-4.6484379999999996</v>
      </c>
      <c r="L178" s="1">
        <f>INDEX('Paste Calib Data'!$1:$1048576,MATCH($A$166,'Paste Calib Data'!$A:$A,0)+(ROW()-ROW($A$166)-1),COLUMN()-1)</f>
        <v>-5.234375</v>
      </c>
      <c r="M178" s="1">
        <f>INDEX('Paste Calib Data'!$1:$1048576,MATCH($A$166,'Paste Calib Data'!$A:$A,0)+(ROW()-ROW($A$166)-1),COLUMN()-1)</f>
        <v>-6.5234379999999996</v>
      </c>
      <c r="N178" s="1">
        <f>INDEX('Paste Calib Data'!$1:$1048576,MATCH($A$166,'Paste Calib Data'!$A:$A,0)+(ROW()-ROW($A$166)-1),COLUMN()-1)</f>
        <v>-7.34375</v>
      </c>
      <c r="O178" s="1">
        <f>INDEX('Paste Calib Data'!$1:$1048576,MATCH($A$166,'Paste Calib Data'!$A:$A,0)+(ROW()-ROW($A$166)-1),COLUMN()-1)</f>
        <v>-6.2890629999999996</v>
      </c>
      <c r="P178" s="1">
        <f>INDEX('Paste Calib Data'!$1:$1048576,MATCH($A$166,'Paste Calib Data'!$A:$A,0)+(ROW()-ROW($A$166)-1),COLUMN()-1)</f>
        <v>-6.2890629999999996</v>
      </c>
      <c r="Q178" s="1">
        <f>INDEX('Paste Calib Data'!$1:$1048576,MATCH($A$166,'Paste Calib Data'!$A:$A,0)+(ROW()-ROW($A$166)-1),COLUMN()-1)</f>
        <v>-6.2890629999999996</v>
      </c>
      <c r="R178" s="1">
        <f>INDEX('Paste Calib Data'!$1:$1048576,MATCH($A$166,'Paste Calib Data'!$A:$A,0)+(ROW()-ROW($A$166)-1),COLUMN()-1)</f>
        <v>-6.2890629999999996</v>
      </c>
      <c r="S178" s="8">
        <f t="shared" si="26"/>
        <v>-6.2890629999999996</v>
      </c>
    </row>
    <row r="179" spans="1:19" x14ac:dyDescent="0.3">
      <c r="A179" s="3">
        <f>INDEX('Paste Calib Data'!$1:$1048576,MATCH($A$166,'Paste Calib Data'!$A:$A,0)+(ROW()-ROW($A$166)-1),COLUMN())</f>
        <v>2000</v>
      </c>
      <c r="B179" s="8">
        <f t="shared" si="25"/>
        <v>4.9609379999999996</v>
      </c>
      <c r="C179" s="1">
        <f>INDEX('Paste Calib Data'!$1:$1048576,MATCH($A$166,'Paste Calib Data'!$A:$A,0)+(ROW()-ROW($A$166)-1),COLUMN()-1)</f>
        <v>4.9609379999999996</v>
      </c>
      <c r="D179" s="1">
        <f>INDEX('Paste Calib Data'!$1:$1048576,MATCH($A$166,'Paste Calib Data'!$A:$A,0)+(ROW()-ROW($A$166)-1),COLUMN()-1)</f>
        <v>4.9609379999999996</v>
      </c>
      <c r="E179" s="1">
        <f>INDEX('Paste Calib Data'!$1:$1048576,MATCH($A$166,'Paste Calib Data'!$A:$A,0)+(ROW()-ROW($A$166)-1),COLUMN()-1)</f>
        <v>6.953125</v>
      </c>
      <c r="F179" s="1">
        <f>INDEX('Paste Calib Data'!$1:$1048576,MATCH($A$166,'Paste Calib Data'!$A:$A,0)+(ROW()-ROW($A$166)-1),COLUMN()-1)</f>
        <v>8.9453130000000005</v>
      </c>
      <c r="G179" s="1">
        <f>INDEX('Paste Calib Data'!$1:$1048576,MATCH($A$166,'Paste Calib Data'!$A:$A,0)+(ROW()-ROW($A$166)-1),COLUMN()-1)</f>
        <v>5.546875</v>
      </c>
      <c r="H179" s="1">
        <f>INDEX('Paste Calib Data'!$1:$1048576,MATCH($A$166,'Paste Calib Data'!$A:$A,0)+(ROW()-ROW($A$166)-1),COLUMN()-1)</f>
        <v>0.50781299999999996</v>
      </c>
      <c r="I179" s="1">
        <f>INDEX('Paste Calib Data'!$1:$1048576,MATCH($A$166,'Paste Calib Data'!$A:$A,0)+(ROW()-ROW($A$166)-1),COLUMN()-1)</f>
        <v>3.9063000000000001E-2</v>
      </c>
      <c r="J179" s="1">
        <f>INDEX('Paste Calib Data'!$1:$1048576,MATCH($A$166,'Paste Calib Data'!$A:$A,0)+(ROW()-ROW($A$166)-1),COLUMN()-1)</f>
        <v>-1.953125</v>
      </c>
      <c r="K179" s="1">
        <f>INDEX('Paste Calib Data'!$1:$1048576,MATCH($A$166,'Paste Calib Data'!$A:$A,0)+(ROW()-ROW($A$166)-1),COLUMN()-1)</f>
        <v>-4.4140629999999996</v>
      </c>
      <c r="L179" s="1">
        <f>INDEX('Paste Calib Data'!$1:$1048576,MATCH($A$166,'Paste Calib Data'!$A:$A,0)+(ROW()-ROW($A$166)-1),COLUMN()-1)</f>
        <v>-6.9921879999999996</v>
      </c>
      <c r="M179" s="1">
        <f>INDEX('Paste Calib Data'!$1:$1048576,MATCH($A$166,'Paste Calib Data'!$A:$A,0)+(ROW()-ROW($A$166)-1),COLUMN()-1)</f>
        <v>-7.2265629999999996</v>
      </c>
      <c r="N179" s="1">
        <f>INDEX('Paste Calib Data'!$1:$1048576,MATCH($A$166,'Paste Calib Data'!$A:$A,0)+(ROW()-ROW($A$166)-1),COLUMN()-1)</f>
        <v>-7.2265629999999996</v>
      </c>
      <c r="O179" s="1">
        <f>INDEX('Paste Calib Data'!$1:$1048576,MATCH($A$166,'Paste Calib Data'!$A:$A,0)+(ROW()-ROW($A$166)-1),COLUMN()-1)</f>
        <v>-7.109375</v>
      </c>
      <c r="P179" s="1">
        <f>INDEX('Paste Calib Data'!$1:$1048576,MATCH($A$166,'Paste Calib Data'!$A:$A,0)+(ROW()-ROW($A$166)-1),COLUMN()-1)</f>
        <v>-7.109375</v>
      </c>
      <c r="Q179" s="1">
        <f>INDEX('Paste Calib Data'!$1:$1048576,MATCH($A$166,'Paste Calib Data'!$A:$A,0)+(ROW()-ROW($A$166)-1),COLUMN()-1)</f>
        <v>-6.2890629999999996</v>
      </c>
      <c r="R179" s="1">
        <f>INDEX('Paste Calib Data'!$1:$1048576,MATCH($A$166,'Paste Calib Data'!$A:$A,0)+(ROW()-ROW($A$166)-1),COLUMN()-1)</f>
        <v>-5.8203129999999996</v>
      </c>
      <c r="S179" s="8">
        <f t="shared" si="26"/>
        <v>-5.8203129999999996</v>
      </c>
    </row>
    <row r="180" spans="1:19" x14ac:dyDescent="0.3">
      <c r="A180" s="3">
        <f>INDEX('Paste Calib Data'!$1:$1048576,MATCH($A$166,'Paste Calib Data'!$A:$A,0)+(ROW()-ROW($A$166)-1),COLUMN())</f>
        <v>2200</v>
      </c>
      <c r="B180" s="8">
        <f t="shared" si="25"/>
        <v>4.4921879999999996</v>
      </c>
      <c r="C180" s="1">
        <f>INDEX('Paste Calib Data'!$1:$1048576,MATCH($A$166,'Paste Calib Data'!$A:$A,0)+(ROW()-ROW($A$166)-1),COLUMN()-1)</f>
        <v>4.4921879999999996</v>
      </c>
      <c r="D180" s="1">
        <f>INDEX('Paste Calib Data'!$1:$1048576,MATCH($A$166,'Paste Calib Data'!$A:$A,0)+(ROW()-ROW($A$166)-1),COLUMN()-1)</f>
        <v>2.03125</v>
      </c>
      <c r="E180" s="1">
        <f>INDEX('Paste Calib Data'!$1:$1048576,MATCH($A$166,'Paste Calib Data'!$A:$A,0)+(ROW()-ROW($A$166)-1),COLUMN()-1)</f>
        <v>0.97656299999999996</v>
      </c>
      <c r="F180" s="1">
        <f>INDEX('Paste Calib Data'!$1:$1048576,MATCH($A$166,'Paste Calib Data'!$A:$A,0)+(ROW()-ROW($A$166)-1),COLUMN()-1)</f>
        <v>3.9063000000000001E-2</v>
      </c>
      <c r="G180" s="1">
        <f>INDEX('Paste Calib Data'!$1:$1048576,MATCH($A$166,'Paste Calib Data'!$A:$A,0)+(ROW()-ROW($A$166)-1),COLUMN()-1)</f>
        <v>-2.1875</v>
      </c>
      <c r="H180" s="1">
        <f>INDEX('Paste Calib Data'!$1:$1048576,MATCH($A$166,'Paste Calib Data'!$A:$A,0)+(ROW()-ROW($A$166)-1),COLUMN()-1)</f>
        <v>-3.2421880000000001</v>
      </c>
      <c r="I180" s="1">
        <f>INDEX('Paste Calib Data'!$1:$1048576,MATCH($A$166,'Paste Calib Data'!$A:$A,0)+(ROW()-ROW($A$166)-1),COLUMN()-1)</f>
        <v>-5</v>
      </c>
      <c r="J180" s="1">
        <f>INDEX('Paste Calib Data'!$1:$1048576,MATCH($A$166,'Paste Calib Data'!$A:$A,0)+(ROW()-ROW($A$166)-1),COLUMN()-1)</f>
        <v>-6.0546879999999996</v>
      </c>
      <c r="K180" s="1">
        <f>INDEX('Paste Calib Data'!$1:$1048576,MATCH($A$166,'Paste Calib Data'!$A:$A,0)+(ROW()-ROW($A$166)-1),COLUMN()-1)</f>
        <v>-8.046875</v>
      </c>
      <c r="L180" s="1">
        <f>INDEX('Paste Calib Data'!$1:$1048576,MATCH($A$166,'Paste Calib Data'!$A:$A,0)+(ROW()-ROW($A$166)-1),COLUMN()-1)</f>
        <v>-8.046875</v>
      </c>
      <c r="M180" s="1">
        <f>INDEX('Paste Calib Data'!$1:$1048576,MATCH($A$166,'Paste Calib Data'!$A:$A,0)+(ROW()-ROW($A$166)-1),COLUMN()-1)</f>
        <v>-8.046875</v>
      </c>
      <c r="N180" s="1">
        <f>INDEX('Paste Calib Data'!$1:$1048576,MATCH($A$166,'Paste Calib Data'!$A:$A,0)+(ROW()-ROW($A$166)-1),COLUMN()-1)</f>
        <v>-6.9921879999999996</v>
      </c>
      <c r="O180" s="1">
        <f>INDEX('Paste Calib Data'!$1:$1048576,MATCH($A$166,'Paste Calib Data'!$A:$A,0)+(ROW()-ROW($A$166)-1),COLUMN()-1)</f>
        <v>-6.0546879999999996</v>
      </c>
      <c r="P180" s="1">
        <f>INDEX('Paste Calib Data'!$1:$1048576,MATCH($A$166,'Paste Calib Data'!$A:$A,0)+(ROW()-ROW($A$166)-1),COLUMN()-1)</f>
        <v>-5.5859379999999996</v>
      </c>
      <c r="Q180" s="1">
        <f>INDEX('Paste Calib Data'!$1:$1048576,MATCH($A$166,'Paste Calib Data'!$A:$A,0)+(ROW()-ROW($A$166)-1),COLUMN()-1)</f>
        <v>-4.296875</v>
      </c>
      <c r="R180" s="1">
        <f>INDEX('Paste Calib Data'!$1:$1048576,MATCH($A$166,'Paste Calib Data'!$A:$A,0)+(ROW()-ROW($A$166)-1),COLUMN()-1)</f>
        <v>-3.828125</v>
      </c>
      <c r="S180" s="8">
        <f t="shared" si="26"/>
        <v>-3.828125</v>
      </c>
    </row>
    <row r="181" spans="1:19" x14ac:dyDescent="0.3">
      <c r="A181" s="3">
        <f>INDEX('Paste Calib Data'!$1:$1048576,MATCH($A$166,'Paste Calib Data'!$A:$A,0)+(ROW()-ROW($A$166)-1),COLUMN())</f>
        <v>2400</v>
      </c>
      <c r="B181" s="8">
        <f t="shared" si="25"/>
        <v>4.0234379999999996</v>
      </c>
      <c r="C181" s="1">
        <f>INDEX('Paste Calib Data'!$1:$1048576,MATCH($A$166,'Paste Calib Data'!$A:$A,0)+(ROW()-ROW($A$166)-1),COLUMN()-1)</f>
        <v>4.0234379999999996</v>
      </c>
      <c r="D181" s="1">
        <f>INDEX('Paste Calib Data'!$1:$1048576,MATCH($A$166,'Paste Calib Data'!$A:$A,0)+(ROW()-ROW($A$166)-1),COLUMN()-1)</f>
        <v>3.9063000000000001E-2</v>
      </c>
      <c r="E181" s="1">
        <f>INDEX('Paste Calib Data'!$1:$1048576,MATCH($A$166,'Paste Calib Data'!$A:$A,0)+(ROW()-ROW($A$166)-1),COLUMN()-1)</f>
        <v>-3.0078130000000001</v>
      </c>
      <c r="F181" s="1">
        <f>INDEX('Paste Calib Data'!$1:$1048576,MATCH($A$166,'Paste Calib Data'!$A:$A,0)+(ROW()-ROW($A$166)-1),COLUMN()-1)</f>
        <v>-5.46875</v>
      </c>
      <c r="G181" s="1">
        <f>INDEX('Paste Calib Data'!$1:$1048576,MATCH($A$166,'Paste Calib Data'!$A:$A,0)+(ROW()-ROW($A$166)-1),COLUMN()-1)</f>
        <v>-6.9921879999999996</v>
      </c>
      <c r="H181" s="1">
        <f>INDEX('Paste Calib Data'!$1:$1048576,MATCH($A$166,'Paste Calib Data'!$A:$A,0)+(ROW()-ROW($A$166)-1),COLUMN()-1)</f>
        <v>-7.8125</v>
      </c>
      <c r="I181" s="1">
        <f>INDEX('Paste Calib Data'!$1:$1048576,MATCH($A$166,'Paste Calib Data'!$A:$A,0)+(ROW()-ROW($A$166)-1),COLUMN()-1)</f>
        <v>-8.984375</v>
      </c>
      <c r="J181" s="1">
        <f>INDEX('Paste Calib Data'!$1:$1048576,MATCH($A$166,'Paste Calib Data'!$A:$A,0)+(ROW()-ROW($A$166)-1),COLUMN()-1)</f>
        <v>-9.453125</v>
      </c>
      <c r="K181" s="1">
        <f>INDEX('Paste Calib Data'!$1:$1048576,MATCH($A$166,'Paste Calib Data'!$A:$A,0)+(ROW()-ROW($A$166)-1),COLUMN()-1)</f>
        <v>-9.453125</v>
      </c>
      <c r="L181" s="1">
        <f>INDEX('Paste Calib Data'!$1:$1048576,MATCH($A$166,'Paste Calib Data'!$A:$A,0)+(ROW()-ROW($A$166)-1),COLUMN()-1)</f>
        <v>-8.984375</v>
      </c>
      <c r="M181" s="1">
        <f>INDEX('Paste Calib Data'!$1:$1048576,MATCH($A$166,'Paste Calib Data'!$A:$A,0)+(ROW()-ROW($A$166)-1),COLUMN()-1)</f>
        <v>-8.046875</v>
      </c>
      <c r="N181" s="1">
        <f>INDEX('Paste Calib Data'!$1:$1048576,MATCH($A$166,'Paste Calib Data'!$A:$A,0)+(ROW()-ROW($A$166)-1),COLUMN()-1)</f>
        <v>-6.9921879999999996</v>
      </c>
      <c r="O181" s="1">
        <f>INDEX('Paste Calib Data'!$1:$1048576,MATCH($A$166,'Paste Calib Data'!$A:$A,0)+(ROW()-ROW($A$166)-1),COLUMN()-1)</f>
        <v>-5.8203129999999996</v>
      </c>
      <c r="P181" s="1">
        <f>INDEX('Paste Calib Data'!$1:$1048576,MATCH($A$166,'Paste Calib Data'!$A:$A,0)+(ROW()-ROW($A$166)-1),COLUMN()-1)</f>
        <v>-5</v>
      </c>
      <c r="Q181" s="1">
        <f>INDEX('Paste Calib Data'!$1:$1048576,MATCH($A$166,'Paste Calib Data'!$A:$A,0)+(ROW()-ROW($A$166)-1),COLUMN()-1)</f>
        <v>-3.125</v>
      </c>
      <c r="R181" s="1">
        <f>INDEX('Paste Calib Data'!$1:$1048576,MATCH($A$166,'Paste Calib Data'!$A:$A,0)+(ROW()-ROW($A$166)-1),COLUMN()-1)</f>
        <v>-2.421875</v>
      </c>
      <c r="S181" s="8">
        <f t="shared" si="26"/>
        <v>-2.421875</v>
      </c>
    </row>
    <row r="182" spans="1:19" x14ac:dyDescent="0.3">
      <c r="A182" s="3">
        <f>INDEX('Paste Calib Data'!$1:$1048576,MATCH($A$166,'Paste Calib Data'!$A:$A,0)+(ROW()-ROW($A$166)-1),COLUMN())</f>
        <v>2600</v>
      </c>
      <c r="B182" s="8">
        <f t="shared" si="25"/>
        <v>2.96875</v>
      </c>
      <c r="C182" s="1">
        <f>INDEX('Paste Calib Data'!$1:$1048576,MATCH($A$166,'Paste Calib Data'!$A:$A,0)+(ROW()-ROW($A$166)-1),COLUMN()-1)</f>
        <v>2.96875</v>
      </c>
      <c r="D182" s="1">
        <f>INDEX('Paste Calib Data'!$1:$1048576,MATCH($A$166,'Paste Calib Data'!$A:$A,0)+(ROW()-ROW($A$166)-1),COLUMN()-1)</f>
        <v>-1.015625</v>
      </c>
      <c r="E182" s="1">
        <f>INDEX('Paste Calib Data'!$1:$1048576,MATCH($A$166,'Paste Calib Data'!$A:$A,0)+(ROW()-ROW($A$166)-1),COLUMN()-1)</f>
        <v>-3.9453130000000001</v>
      </c>
      <c r="F182" s="1">
        <f>INDEX('Paste Calib Data'!$1:$1048576,MATCH($A$166,'Paste Calib Data'!$A:$A,0)+(ROW()-ROW($A$166)-1),COLUMN()-1)</f>
        <v>-5.703125</v>
      </c>
      <c r="G182" s="1">
        <f>INDEX('Paste Calib Data'!$1:$1048576,MATCH($A$166,'Paste Calib Data'!$A:$A,0)+(ROW()-ROW($A$166)-1),COLUMN()-1)</f>
        <v>-5.5859379999999996</v>
      </c>
      <c r="H182" s="1">
        <f>INDEX('Paste Calib Data'!$1:$1048576,MATCH($A$166,'Paste Calib Data'!$A:$A,0)+(ROW()-ROW($A$166)-1),COLUMN()-1)</f>
        <v>-6.7578129999999996</v>
      </c>
      <c r="I182" s="1">
        <f>INDEX('Paste Calib Data'!$1:$1048576,MATCH($A$166,'Paste Calib Data'!$A:$A,0)+(ROW()-ROW($A$166)-1),COLUMN()-1)</f>
        <v>-6.5234379999999996</v>
      </c>
      <c r="J182" s="1">
        <f>INDEX('Paste Calib Data'!$1:$1048576,MATCH($A$166,'Paste Calib Data'!$A:$A,0)+(ROW()-ROW($A$166)-1),COLUMN()-1)</f>
        <v>-8.984375</v>
      </c>
      <c r="K182" s="1">
        <f>INDEX('Paste Calib Data'!$1:$1048576,MATCH($A$166,'Paste Calib Data'!$A:$A,0)+(ROW()-ROW($A$166)-1),COLUMN()-1)</f>
        <v>-8.984375</v>
      </c>
      <c r="L182" s="1">
        <f>INDEX('Paste Calib Data'!$1:$1048576,MATCH($A$166,'Paste Calib Data'!$A:$A,0)+(ROW()-ROW($A$166)-1),COLUMN()-1)</f>
        <v>-8.046875</v>
      </c>
      <c r="M182" s="1">
        <f>INDEX('Paste Calib Data'!$1:$1048576,MATCH($A$166,'Paste Calib Data'!$A:$A,0)+(ROW()-ROW($A$166)-1),COLUMN()-1)</f>
        <v>-6.9921879999999996</v>
      </c>
      <c r="N182" s="1">
        <f>INDEX('Paste Calib Data'!$1:$1048576,MATCH($A$166,'Paste Calib Data'!$A:$A,0)+(ROW()-ROW($A$166)-1),COLUMN()-1)</f>
        <v>-6.5234379999999996</v>
      </c>
      <c r="O182" s="1">
        <f>INDEX('Paste Calib Data'!$1:$1048576,MATCH($A$166,'Paste Calib Data'!$A:$A,0)+(ROW()-ROW($A$166)-1),COLUMN()-1)</f>
        <v>-3.9453130000000001</v>
      </c>
      <c r="P182" s="1">
        <f>INDEX('Paste Calib Data'!$1:$1048576,MATCH($A$166,'Paste Calib Data'!$A:$A,0)+(ROW()-ROW($A$166)-1),COLUMN()-1)</f>
        <v>-1.953125</v>
      </c>
      <c r="Q182" s="1">
        <f>INDEX('Paste Calib Data'!$1:$1048576,MATCH($A$166,'Paste Calib Data'!$A:$A,0)+(ROW()-ROW($A$166)-1),COLUMN()-1)</f>
        <v>0.15625</v>
      </c>
      <c r="R182" s="1">
        <f>INDEX('Paste Calib Data'!$1:$1048576,MATCH($A$166,'Paste Calib Data'!$A:$A,0)+(ROW()-ROW($A$166)-1),COLUMN()-1)</f>
        <v>0.74218799999999996</v>
      </c>
      <c r="S182" s="8">
        <f t="shared" si="26"/>
        <v>0.74218799999999996</v>
      </c>
    </row>
    <row r="183" spans="1:19" x14ac:dyDescent="0.3">
      <c r="A183" s="3">
        <f>INDEX('Paste Calib Data'!$1:$1048576,MATCH($A$166,'Paste Calib Data'!$A:$A,0)+(ROW()-ROW($A$166)-1),COLUMN())</f>
        <v>2800</v>
      </c>
      <c r="B183" s="8">
        <f t="shared" si="25"/>
        <v>2.96875</v>
      </c>
      <c r="C183" s="1">
        <f>INDEX('Paste Calib Data'!$1:$1048576,MATCH($A$166,'Paste Calib Data'!$A:$A,0)+(ROW()-ROW($A$166)-1),COLUMN()-1)</f>
        <v>2.96875</v>
      </c>
      <c r="D183" s="1">
        <f>INDEX('Paste Calib Data'!$1:$1048576,MATCH($A$166,'Paste Calib Data'!$A:$A,0)+(ROW()-ROW($A$166)-1),COLUMN()-1)</f>
        <v>-1.015625</v>
      </c>
      <c r="E183" s="1">
        <f>INDEX('Paste Calib Data'!$1:$1048576,MATCH($A$166,'Paste Calib Data'!$A:$A,0)+(ROW()-ROW($A$166)-1),COLUMN()-1)</f>
        <v>-3.7109380000000001</v>
      </c>
      <c r="F183" s="1">
        <f>INDEX('Paste Calib Data'!$1:$1048576,MATCH($A$166,'Paste Calib Data'!$A:$A,0)+(ROW()-ROW($A$166)-1),COLUMN()-1)</f>
        <v>-5.8203129999999996</v>
      </c>
      <c r="G183" s="1">
        <f>INDEX('Paste Calib Data'!$1:$1048576,MATCH($A$166,'Paste Calib Data'!$A:$A,0)+(ROW()-ROW($A$166)-1),COLUMN()-1)</f>
        <v>-6.0546879999999996</v>
      </c>
      <c r="H183" s="1">
        <f>INDEX('Paste Calib Data'!$1:$1048576,MATCH($A$166,'Paste Calib Data'!$A:$A,0)+(ROW()-ROW($A$166)-1),COLUMN()-1)</f>
        <v>-6.640625</v>
      </c>
      <c r="I183" s="1">
        <f>INDEX('Paste Calib Data'!$1:$1048576,MATCH($A$166,'Paste Calib Data'!$A:$A,0)+(ROW()-ROW($A$166)-1),COLUMN()-1)</f>
        <v>-6.171875</v>
      </c>
      <c r="J183" s="1">
        <f>INDEX('Paste Calib Data'!$1:$1048576,MATCH($A$166,'Paste Calib Data'!$A:$A,0)+(ROW()-ROW($A$166)-1),COLUMN()-1)</f>
        <v>-8.515625</v>
      </c>
      <c r="K183" s="1">
        <f>INDEX('Paste Calib Data'!$1:$1048576,MATCH($A$166,'Paste Calib Data'!$A:$A,0)+(ROW()-ROW($A$166)-1),COLUMN()-1)</f>
        <v>-6.9921879999999996</v>
      </c>
      <c r="L183" s="1">
        <f>INDEX('Paste Calib Data'!$1:$1048576,MATCH($A$166,'Paste Calib Data'!$A:$A,0)+(ROW()-ROW($A$166)-1),COLUMN()-1)</f>
        <v>-6.9921879999999996</v>
      </c>
      <c r="M183" s="1">
        <f>INDEX('Paste Calib Data'!$1:$1048576,MATCH($A$166,'Paste Calib Data'!$A:$A,0)+(ROW()-ROW($A$166)-1),COLUMN()-1)</f>
        <v>-6.0546879999999996</v>
      </c>
      <c r="N183" s="1">
        <f>INDEX('Paste Calib Data'!$1:$1048576,MATCH($A$166,'Paste Calib Data'!$A:$A,0)+(ROW()-ROW($A$166)-1),COLUMN()-1)</f>
        <v>-4.53125</v>
      </c>
      <c r="O183" s="1">
        <f>INDEX('Paste Calib Data'!$1:$1048576,MATCH($A$166,'Paste Calib Data'!$A:$A,0)+(ROW()-ROW($A$166)-1),COLUMN()-1)</f>
        <v>-1.953125</v>
      </c>
      <c r="P183" s="1">
        <f>INDEX('Paste Calib Data'!$1:$1048576,MATCH($A$166,'Paste Calib Data'!$A:$A,0)+(ROW()-ROW($A$166)-1),COLUMN()-1)</f>
        <v>2.03125</v>
      </c>
      <c r="Q183" s="1">
        <f>INDEX('Paste Calib Data'!$1:$1048576,MATCH($A$166,'Paste Calib Data'!$A:$A,0)+(ROW()-ROW($A$166)-1),COLUMN()-1)</f>
        <v>5.4296879999999996</v>
      </c>
      <c r="R183" s="1">
        <f>INDEX('Paste Calib Data'!$1:$1048576,MATCH($A$166,'Paste Calib Data'!$A:$A,0)+(ROW()-ROW($A$166)-1),COLUMN()-1)</f>
        <v>6.015625</v>
      </c>
      <c r="S183" s="8">
        <f t="shared" si="26"/>
        <v>6.015625</v>
      </c>
    </row>
    <row r="184" spans="1:19" x14ac:dyDescent="0.3">
      <c r="A184" s="3">
        <f>INDEX('Paste Calib Data'!$1:$1048576,MATCH($A$166,'Paste Calib Data'!$A:$A,0)+(ROW()-ROW($A$166)-1),COLUMN())</f>
        <v>2900</v>
      </c>
      <c r="B184" s="8">
        <f t="shared" si="25"/>
        <v>-1.953125</v>
      </c>
      <c r="C184" s="1">
        <f>INDEX('Paste Calib Data'!$1:$1048576,MATCH($A$166,'Paste Calib Data'!$A:$A,0)+(ROW()-ROW($A$166)-1),COLUMN()-1)</f>
        <v>-1.953125</v>
      </c>
      <c r="D184" s="1">
        <f>INDEX('Paste Calib Data'!$1:$1048576,MATCH($A$166,'Paste Calib Data'!$A:$A,0)+(ROW()-ROW($A$166)-1),COLUMN()-1)</f>
        <v>-3.0078130000000001</v>
      </c>
      <c r="E184" s="1">
        <f>INDEX('Paste Calib Data'!$1:$1048576,MATCH($A$166,'Paste Calib Data'!$A:$A,0)+(ROW()-ROW($A$166)-1),COLUMN()-1)</f>
        <v>-3.4765630000000001</v>
      </c>
      <c r="F184" s="1">
        <f>INDEX('Paste Calib Data'!$1:$1048576,MATCH($A$166,'Paste Calib Data'!$A:$A,0)+(ROW()-ROW($A$166)-1),COLUMN()-1)</f>
        <v>-4.296875</v>
      </c>
      <c r="G184" s="1">
        <f>INDEX('Paste Calib Data'!$1:$1048576,MATCH($A$166,'Paste Calib Data'!$A:$A,0)+(ROW()-ROW($A$166)-1),COLUMN()-1)</f>
        <v>-4.4140629999999996</v>
      </c>
      <c r="H184" s="1">
        <f>INDEX('Paste Calib Data'!$1:$1048576,MATCH($A$166,'Paste Calib Data'!$A:$A,0)+(ROW()-ROW($A$166)-1),COLUMN()-1)</f>
        <v>-5.5859379999999996</v>
      </c>
      <c r="I184" s="1">
        <f>INDEX('Paste Calib Data'!$1:$1048576,MATCH($A$166,'Paste Calib Data'!$A:$A,0)+(ROW()-ROW($A$166)-1),COLUMN()-1)</f>
        <v>-5.46875</v>
      </c>
      <c r="J184" s="1">
        <f>INDEX('Paste Calib Data'!$1:$1048576,MATCH($A$166,'Paste Calib Data'!$A:$A,0)+(ROW()-ROW($A$166)-1),COLUMN()-1)</f>
        <v>-6.5234379999999996</v>
      </c>
      <c r="K184" s="1">
        <f>INDEX('Paste Calib Data'!$1:$1048576,MATCH($A$166,'Paste Calib Data'!$A:$A,0)+(ROW()-ROW($A$166)-1),COLUMN()-1)</f>
        <v>-6.0546879999999996</v>
      </c>
      <c r="L184" s="1">
        <f>INDEX('Paste Calib Data'!$1:$1048576,MATCH($A$166,'Paste Calib Data'!$A:$A,0)+(ROW()-ROW($A$166)-1),COLUMN()-1)</f>
        <v>-6.0546879999999996</v>
      </c>
      <c r="M184" s="1">
        <f>INDEX('Paste Calib Data'!$1:$1048576,MATCH($A$166,'Paste Calib Data'!$A:$A,0)+(ROW()-ROW($A$166)-1),COLUMN()-1)</f>
        <v>-4.765625</v>
      </c>
      <c r="N184" s="1">
        <f>INDEX('Paste Calib Data'!$1:$1048576,MATCH($A$166,'Paste Calib Data'!$A:$A,0)+(ROW()-ROW($A$166)-1),COLUMN()-1)</f>
        <v>-1.484375</v>
      </c>
      <c r="O184" s="1">
        <f>INDEX('Paste Calib Data'!$1:$1048576,MATCH($A$166,'Paste Calib Data'!$A:$A,0)+(ROW()-ROW($A$166)-1),COLUMN()-1)</f>
        <v>2.03125</v>
      </c>
      <c r="P184" s="1">
        <f>INDEX('Paste Calib Data'!$1:$1048576,MATCH($A$166,'Paste Calib Data'!$A:$A,0)+(ROW()-ROW($A$166)-1),COLUMN()-1)</f>
        <v>5.3125</v>
      </c>
      <c r="Q184" s="1">
        <f>INDEX('Paste Calib Data'!$1:$1048576,MATCH($A$166,'Paste Calib Data'!$A:$A,0)+(ROW()-ROW($A$166)-1),COLUMN()-1)</f>
        <v>8.2421880000000005</v>
      </c>
      <c r="R184" s="1">
        <f>INDEX('Paste Calib Data'!$1:$1048576,MATCH($A$166,'Paste Calib Data'!$A:$A,0)+(ROW()-ROW($A$166)-1),COLUMN()-1)</f>
        <v>9.1796880000000005</v>
      </c>
      <c r="S184" s="8">
        <f t="shared" si="26"/>
        <v>9.1796880000000005</v>
      </c>
    </row>
    <row r="185" spans="1:19" x14ac:dyDescent="0.3">
      <c r="A185" s="3">
        <f>INDEX('Paste Calib Data'!$1:$1048576,MATCH($A$166,'Paste Calib Data'!$A:$A,0)+(ROW()-ROW($A$166)-1),COLUMN())</f>
        <v>3000</v>
      </c>
      <c r="B185" s="8">
        <f t="shared" si="25"/>
        <v>-1.015625</v>
      </c>
      <c r="C185" s="1">
        <f>INDEX('Paste Calib Data'!$1:$1048576,MATCH($A$166,'Paste Calib Data'!$A:$A,0)+(ROW()-ROW($A$166)-1),COLUMN()-1)</f>
        <v>-1.015625</v>
      </c>
      <c r="D185" s="1">
        <f>INDEX('Paste Calib Data'!$1:$1048576,MATCH($A$166,'Paste Calib Data'!$A:$A,0)+(ROW()-ROW($A$166)-1),COLUMN()-1)</f>
        <v>-1.015625</v>
      </c>
      <c r="E185" s="1">
        <f>INDEX('Paste Calib Data'!$1:$1048576,MATCH($A$166,'Paste Calib Data'!$A:$A,0)+(ROW()-ROW($A$166)-1),COLUMN()-1)</f>
        <v>-1.015625</v>
      </c>
      <c r="F185" s="1">
        <f>INDEX('Paste Calib Data'!$1:$1048576,MATCH($A$166,'Paste Calib Data'!$A:$A,0)+(ROW()-ROW($A$166)-1),COLUMN()-1)</f>
        <v>-3.0078130000000001</v>
      </c>
      <c r="G185" s="1">
        <f>INDEX('Paste Calib Data'!$1:$1048576,MATCH($A$166,'Paste Calib Data'!$A:$A,0)+(ROW()-ROW($A$166)-1),COLUMN()-1)</f>
        <v>-3.4765630000000001</v>
      </c>
      <c r="H185" s="1">
        <f>INDEX('Paste Calib Data'!$1:$1048576,MATCH($A$166,'Paste Calib Data'!$A:$A,0)+(ROW()-ROW($A$166)-1),COLUMN()-1)</f>
        <v>-4.4140629999999996</v>
      </c>
      <c r="I185" s="1">
        <f>INDEX('Paste Calib Data'!$1:$1048576,MATCH($A$166,'Paste Calib Data'!$A:$A,0)+(ROW()-ROW($A$166)-1),COLUMN()-1)</f>
        <v>-5.1171879999999996</v>
      </c>
      <c r="J185" s="1">
        <f>INDEX('Paste Calib Data'!$1:$1048576,MATCH($A$166,'Paste Calib Data'!$A:$A,0)+(ROW()-ROW($A$166)-1),COLUMN()-1)</f>
        <v>-6.0546879999999996</v>
      </c>
      <c r="K185" s="1">
        <f>INDEX('Paste Calib Data'!$1:$1048576,MATCH($A$166,'Paste Calib Data'!$A:$A,0)+(ROW()-ROW($A$166)-1),COLUMN()-1)</f>
        <v>-6.0546879999999996</v>
      </c>
      <c r="L185" s="1">
        <f>INDEX('Paste Calib Data'!$1:$1048576,MATCH($A$166,'Paste Calib Data'!$A:$A,0)+(ROW()-ROW($A$166)-1),COLUMN()-1)</f>
        <v>-5.46875</v>
      </c>
      <c r="M185" s="1">
        <f>INDEX('Paste Calib Data'!$1:$1048576,MATCH($A$166,'Paste Calib Data'!$A:$A,0)+(ROW()-ROW($A$166)-1),COLUMN()-1)</f>
        <v>-3.9453130000000001</v>
      </c>
      <c r="N185" s="1">
        <f>INDEX('Paste Calib Data'!$1:$1048576,MATCH($A$166,'Paste Calib Data'!$A:$A,0)+(ROW()-ROW($A$166)-1),COLUMN()-1)</f>
        <v>0.50781299999999996</v>
      </c>
      <c r="O185" s="1">
        <f>INDEX('Paste Calib Data'!$1:$1048576,MATCH($A$166,'Paste Calib Data'!$A:$A,0)+(ROW()-ROW($A$166)-1),COLUMN()-1)</f>
        <v>2.03125</v>
      </c>
      <c r="P185" s="1">
        <f>INDEX('Paste Calib Data'!$1:$1048576,MATCH($A$166,'Paste Calib Data'!$A:$A,0)+(ROW()-ROW($A$166)-1),COLUMN()-1)</f>
        <v>4.2578129999999996</v>
      </c>
      <c r="Q185" s="1">
        <f>INDEX('Paste Calib Data'!$1:$1048576,MATCH($A$166,'Paste Calib Data'!$A:$A,0)+(ROW()-ROW($A$166)-1),COLUMN()-1)</f>
        <v>7.5390629999999996</v>
      </c>
      <c r="R185" s="1">
        <f>INDEX('Paste Calib Data'!$1:$1048576,MATCH($A$166,'Paste Calib Data'!$A:$A,0)+(ROW()-ROW($A$166)-1),COLUMN()-1)</f>
        <v>8.0078130000000005</v>
      </c>
      <c r="S185" s="8">
        <f t="shared" si="26"/>
        <v>8.0078130000000005</v>
      </c>
    </row>
    <row r="186" spans="1:19" x14ac:dyDescent="0.3">
      <c r="A186" s="3">
        <f>INDEX('Paste Calib Data'!$1:$1048576,MATCH($A$166,'Paste Calib Data'!$A:$A,0)+(ROW()-ROW($A$166)-1),COLUMN())</f>
        <v>3200</v>
      </c>
      <c r="B186" s="8">
        <f t="shared" si="25"/>
        <v>4.9609379999999996</v>
      </c>
      <c r="C186" s="1">
        <f>INDEX('Paste Calib Data'!$1:$1048576,MATCH($A$166,'Paste Calib Data'!$A:$A,0)+(ROW()-ROW($A$166)-1),COLUMN()-1)</f>
        <v>4.9609379999999996</v>
      </c>
      <c r="D186" s="1">
        <f>INDEX('Paste Calib Data'!$1:$1048576,MATCH($A$166,'Paste Calib Data'!$A:$A,0)+(ROW()-ROW($A$166)-1),COLUMN()-1)</f>
        <v>2.03125</v>
      </c>
      <c r="E186" s="1">
        <f>INDEX('Paste Calib Data'!$1:$1048576,MATCH($A$166,'Paste Calib Data'!$A:$A,0)+(ROW()-ROW($A$166)-1),COLUMN()-1)</f>
        <v>3.9063000000000001E-2</v>
      </c>
      <c r="F186" s="1">
        <f>INDEX('Paste Calib Data'!$1:$1048576,MATCH($A$166,'Paste Calib Data'!$A:$A,0)+(ROW()-ROW($A$166)-1),COLUMN()-1)</f>
        <v>-2.0703130000000001</v>
      </c>
      <c r="G186" s="1">
        <f>INDEX('Paste Calib Data'!$1:$1048576,MATCH($A$166,'Paste Calib Data'!$A:$A,0)+(ROW()-ROW($A$166)-1),COLUMN()-1)</f>
        <v>-3.9453130000000001</v>
      </c>
      <c r="H186" s="1">
        <f>INDEX('Paste Calib Data'!$1:$1048576,MATCH($A$166,'Paste Calib Data'!$A:$A,0)+(ROW()-ROW($A$166)-1),COLUMN()-1)</f>
        <v>-3.9453130000000001</v>
      </c>
      <c r="I186" s="1">
        <f>INDEX('Paste Calib Data'!$1:$1048576,MATCH($A$166,'Paste Calib Data'!$A:$A,0)+(ROW()-ROW($A$166)-1),COLUMN()-1)</f>
        <v>-3.9453130000000001</v>
      </c>
      <c r="J186" s="1">
        <f>INDEX('Paste Calib Data'!$1:$1048576,MATCH($A$166,'Paste Calib Data'!$A:$A,0)+(ROW()-ROW($A$166)-1),COLUMN()-1)</f>
        <v>-3.7109380000000001</v>
      </c>
      <c r="K186" s="1">
        <f>INDEX('Paste Calib Data'!$1:$1048576,MATCH($A$166,'Paste Calib Data'!$A:$A,0)+(ROW()-ROW($A$166)-1),COLUMN()-1)</f>
        <v>-3.7109380000000001</v>
      </c>
      <c r="L186" s="1">
        <f>INDEX('Paste Calib Data'!$1:$1048576,MATCH($A$166,'Paste Calib Data'!$A:$A,0)+(ROW()-ROW($A$166)-1),COLUMN()-1)</f>
        <v>-3.4765630000000001</v>
      </c>
      <c r="M186" s="1">
        <f>INDEX('Paste Calib Data'!$1:$1048576,MATCH($A$166,'Paste Calib Data'!$A:$A,0)+(ROW()-ROW($A$166)-1),COLUMN()-1)</f>
        <v>-0.546875</v>
      </c>
      <c r="N186" s="1">
        <f>INDEX('Paste Calib Data'!$1:$1048576,MATCH($A$166,'Paste Calib Data'!$A:$A,0)+(ROW()-ROW($A$166)-1),COLUMN()-1)</f>
        <v>2.5</v>
      </c>
      <c r="O186" s="1">
        <f>INDEX('Paste Calib Data'!$1:$1048576,MATCH($A$166,'Paste Calib Data'!$A:$A,0)+(ROW()-ROW($A$166)-1),COLUMN()-1)</f>
        <v>0.97656299999999996</v>
      </c>
      <c r="P186" s="1">
        <f>INDEX('Paste Calib Data'!$1:$1048576,MATCH($A$166,'Paste Calib Data'!$A:$A,0)+(ROW()-ROW($A$166)-1),COLUMN()-1)</f>
        <v>0.97656299999999996</v>
      </c>
      <c r="Q186" s="1">
        <f>INDEX('Paste Calib Data'!$1:$1048576,MATCH($A$166,'Paste Calib Data'!$A:$A,0)+(ROW()-ROW($A$166)-1),COLUMN()-1)</f>
        <v>2.03125</v>
      </c>
      <c r="R186" s="1">
        <f>INDEX('Paste Calib Data'!$1:$1048576,MATCH($A$166,'Paste Calib Data'!$A:$A,0)+(ROW()-ROW($A$166)-1),COLUMN()-1)</f>
        <v>2.03125</v>
      </c>
      <c r="S186" s="8">
        <f t="shared" si="26"/>
        <v>2.03125</v>
      </c>
    </row>
    <row r="187" spans="1:19" x14ac:dyDescent="0.3">
      <c r="A187" s="3">
        <f>INDEX('Paste Calib Data'!$1:$1048576,MATCH($A$166,'Paste Calib Data'!$A:$A,0)+(ROW()-ROW($A$166)-1),COLUMN())</f>
        <v>3300</v>
      </c>
      <c r="B187" s="8">
        <f t="shared" si="25"/>
        <v>4.9609379999999996</v>
      </c>
      <c r="C187" s="1">
        <f>INDEX('Paste Calib Data'!$1:$1048576,MATCH($A$166,'Paste Calib Data'!$A:$A,0)+(ROW()-ROW($A$166)-1),COLUMN()-1)</f>
        <v>4.9609379999999996</v>
      </c>
      <c r="D187" s="1">
        <f>INDEX('Paste Calib Data'!$1:$1048576,MATCH($A$166,'Paste Calib Data'!$A:$A,0)+(ROW()-ROW($A$166)-1),COLUMN()-1)</f>
        <v>2.03125</v>
      </c>
      <c r="E187" s="1">
        <f>INDEX('Paste Calib Data'!$1:$1048576,MATCH($A$166,'Paste Calib Data'!$A:$A,0)+(ROW()-ROW($A$166)-1),COLUMN()-1)</f>
        <v>3.9063000000000001E-2</v>
      </c>
      <c r="F187" s="1">
        <f>INDEX('Paste Calib Data'!$1:$1048576,MATCH($A$166,'Paste Calib Data'!$A:$A,0)+(ROW()-ROW($A$166)-1),COLUMN()-1)</f>
        <v>-2.0703130000000001</v>
      </c>
      <c r="G187" s="1">
        <f>INDEX('Paste Calib Data'!$1:$1048576,MATCH($A$166,'Paste Calib Data'!$A:$A,0)+(ROW()-ROW($A$166)-1),COLUMN()-1)</f>
        <v>-3.9453130000000001</v>
      </c>
      <c r="H187" s="1">
        <f>INDEX('Paste Calib Data'!$1:$1048576,MATCH($A$166,'Paste Calib Data'!$A:$A,0)+(ROW()-ROW($A$166)-1),COLUMN()-1)</f>
        <v>-3.9453130000000001</v>
      </c>
      <c r="I187" s="1">
        <f>INDEX('Paste Calib Data'!$1:$1048576,MATCH($A$166,'Paste Calib Data'!$A:$A,0)+(ROW()-ROW($A$166)-1),COLUMN()-1)</f>
        <v>-3.9453130000000001</v>
      </c>
      <c r="J187" s="1">
        <f>INDEX('Paste Calib Data'!$1:$1048576,MATCH($A$166,'Paste Calib Data'!$A:$A,0)+(ROW()-ROW($A$166)-1),COLUMN()-1)</f>
        <v>-3.9453130000000001</v>
      </c>
      <c r="K187" s="1">
        <f>INDEX('Paste Calib Data'!$1:$1048576,MATCH($A$166,'Paste Calib Data'!$A:$A,0)+(ROW()-ROW($A$166)-1),COLUMN()-1)</f>
        <v>-3.9453130000000001</v>
      </c>
      <c r="L187" s="1">
        <f>INDEX('Paste Calib Data'!$1:$1048576,MATCH($A$166,'Paste Calib Data'!$A:$A,0)+(ROW()-ROW($A$166)-1),COLUMN()-1)</f>
        <v>-3.9453130000000001</v>
      </c>
      <c r="M187" s="1">
        <f>INDEX('Paste Calib Data'!$1:$1048576,MATCH($A$166,'Paste Calib Data'!$A:$A,0)+(ROW()-ROW($A$166)-1),COLUMN()-1)</f>
        <v>-0.546875</v>
      </c>
      <c r="N187" s="1">
        <f>INDEX('Paste Calib Data'!$1:$1048576,MATCH($A$166,'Paste Calib Data'!$A:$A,0)+(ROW()-ROW($A$166)-1),COLUMN()-1)</f>
        <v>3.9063000000000001E-2</v>
      </c>
      <c r="O187" s="1">
        <f>INDEX('Paste Calib Data'!$1:$1048576,MATCH($A$166,'Paste Calib Data'!$A:$A,0)+(ROW()-ROW($A$166)-1),COLUMN()-1)</f>
        <v>0.50781299999999996</v>
      </c>
      <c r="P187" s="1">
        <f>INDEX('Paste Calib Data'!$1:$1048576,MATCH($A$166,'Paste Calib Data'!$A:$A,0)+(ROW()-ROW($A$166)-1),COLUMN()-1)</f>
        <v>0.97656299999999996</v>
      </c>
      <c r="Q187" s="1">
        <f>INDEX('Paste Calib Data'!$1:$1048576,MATCH($A$166,'Paste Calib Data'!$A:$A,0)+(ROW()-ROW($A$166)-1),COLUMN()-1)</f>
        <v>2.03125</v>
      </c>
      <c r="R187" s="1">
        <f>INDEX('Paste Calib Data'!$1:$1048576,MATCH($A$166,'Paste Calib Data'!$A:$A,0)+(ROW()-ROW($A$166)-1),COLUMN()-1)</f>
        <v>2.03125</v>
      </c>
      <c r="S187" s="8">
        <f t="shared" si="26"/>
        <v>2.03125</v>
      </c>
    </row>
    <row r="188" spans="1:19" x14ac:dyDescent="0.3">
      <c r="A188" s="3">
        <f>INDEX('Paste Calib Data'!$1:$1048576,MATCH($A$166,'Paste Calib Data'!$A:$A,0)+(ROW()-ROW($A$166)-1),COLUMN())</f>
        <v>3500</v>
      </c>
      <c r="B188" s="8">
        <f>C188</f>
        <v>4.9609379999999996</v>
      </c>
      <c r="C188" s="1">
        <f>INDEX('Paste Calib Data'!$1:$1048576,MATCH($A$166,'Paste Calib Data'!$A:$A,0)+(ROW()-ROW($A$166)-1),COLUMN()-1)</f>
        <v>4.9609379999999996</v>
      </c>
      <c r="D188" s="1">
        <f>INDEX('Paste Calib Data'!$1:$1048576,MATCH($A$166,'Paste Calib Data'!$A:$A,0)+(ROW()-ROW($A$166)-1),COLUMN()-1)</f>
        <v>2.03125</v>
      </c>
      <c r="E188" s="1">
        <f>INDEX('Paste Calib Data'!$1:$1048576,MATCH($A$166,'Paste Calib Data'!$A:$A,0)+(ROW()-ROW($A$166)-1),COLUMN()-1)</f>
        <v>3.9063000000000001E-2</v>
      </c>
      <c r="F188" s="1">
        <f>INDEX('Paste Calib Data'!$1:$1048576,MATCH($A$166,'Paste Calib Data'!$A:$A,0)+(ROW()-ROW($A$166)-1),COLUMN()-1)</f>
        <v>-2.0703130000000001</v>
      </c>
      <c r="G188" s="1">
        <f>INDEX('Paste Calib Data'!$1:$1048576,MATCH($A$166,'Paste Calib Data'!$A:$A,0)+(ROW()-ROW($A$166)-1),COLUMN()-1)</f>
        <v>-3.9453130000000001</v>
      </c>
      <c r="H188" s="1">
        <f>INDEX('Paste Calib Data'!$1:$1048576,MATCH($A$166,'Paste Calib Data'!$A:$A,0)+(ROW()-ROW($A$166)-1),COLUMN()-1)</f>
        <v>-3.828125</v>
      </c>
      <c r="I188" s="1">
        <f>INDEX('Paste Calib Data'!$1:$1048576,MATCH($A$166,'Paste Calib Data'!$A:$A,0)+(ROW()-ROW($A$166)-1),COLUMN()-1)</f>
        <v>-3.828125</v>
      </c>
      <c r="J188" s="1">
        <f>INDEX('Paste Calib Data'!$1:$1048576,MATCH($A$166,'Paste Calib Data'!$A:$A,0)+(ROW()-ROW($A$166)-1),COLUMN()-1)</f>
        <v>-3.828125</v>
      </c>
      <c r="K188" s="1">
        <f>INDEX('Paste Calib Data'!$1:$1048576,MATCH($A$166,'Paste Calib Data'!$A:$A,0)+(ROW()-ROW($A$166)-1),COLUMN()-1)</f>
        <v>-3.828125</v>
      </c>
      <c r="L188" s="1">
        <f>INDEX('Paste Calib Data'!$1:$1048576,MATCH($A$166,'Paste Calib Data'!$A:$A,0)+(ROW()-ROW($A$166)-1),COLUMN()-1)</f>
        <v>-3.828125</v>
      </c>
      <c r="M188" s="1">
        <f>INDEX('Paste Calib Data'!$1:$1048576,MATCH($A$166,'Paste Calib Data'!$A:$A,0)+(ROW()-ROW($A$166)-1),COLUMN()-1)</f>
        <v>-0.546875</v>
      </c>
      <c r="N188" s="1">
        <f>INDEX('Paste Calib Data'!$1:$1048576,MATCH($A$166,'Paste Calib Data'!$A:$A,0)+(ROW()-ROW($A$166)-1),COLUMN()-1)</f>
        <v>3.9063000000000001E-2</v>
      </c>
      <c r="O188" s="1">
        <f>INDEX('Paste Calib Data'!$1:$1048576,MATCH($A$166,'Paste Calib Data'!$A:$A,0)+(ROW()-ROW($A$166)-1),COLUMN()-1)</f>
        <v>0.50781299999999996</v>
      </c>
      <c r="P188" s="1">
        <f>INDEX('Paste Calib Data'!$1:$1048576,MATCH($A$166,'Paste Calib Data'!$A:$A,0)+(ROW()-ROW($A$166)-1),COLUMN()-1)</f>
        <v>0.97656299999999996</v>
      </c>
      <c r="Q188" s="1">
        <f>INDEX('Paste Calib Data'!$1:$1048576,MATCH($A$166,'Paste Calib Data'!$A:$A,0)+(ROW()-ROW($A$166)-1),COLUMN()-1)</f>
        <v>2.03125</v>
      </c>
      <c r="R188" s="1">
        <f>INDEX('Paste Calib Data'!$1:$1048576,MATCH($A$166,'Paste Calib Data'!$A:$A,0)+(ROW()-ROW($A$166)-1),COLUMN()-1)</f>
        <v>2.03125</v>
      </c>
      <c r="S188" s="8">
        <f t="shared" si="26"/>
        <v>2.03125</v>
      </c>
    </row>
    <row r="189" spans="1:19" x14ac:dyDescent="0.3">
      <c r="A189" s="9">
        <f>A188+1</f>
        <v>3501</v>
      </c>
      <c r="B189" s="8">
        <f>B188</f>
        <v>4.9609379999999996</v>
      </c>
      <c r="C189" s="8">
        <f>C188</f>
        <v>4.9609379999999996</v>
      </c>
      <c r="D189" s="8">
        <f t="shared" ref="D189:S189" si="27">D188</f>
        <v>2.03125</v>
      </c>
      <c r="E189" s="8">
        <f t="shared" si="27"/>
        <v>3.9063000000000001E-2</v>
      </c>
      <c r="F189" s="8">
        <f t="shared" si="27"/>
        <v>-2.0703130000000001</v>
      </c>
      <c r="G189" s="8">
        <f t="shared" si="27"/>
        <v>-3.9453130000000001</v>
      </c>
      <c r="H189" s="8">
        <f t="shared" si="27"/>
        <v>-3.828125</v>
      </c>
      <c r="I189" s="8">
        <f t="shared" si="27"/>
        <v>-3.828125</v>
      </c>
      <c r="J189" s="8">
        <f t="shared" si="27"/>
        <v>-3.828125</v>
      </c>
      <c r="K189" s="8">
        <f t="shared" si="27"/>
        <v>-3.828125</v>
      </c>
      <c r="L189" s="8">
        <f t="shared" si="27"/>
        <v>-3.828125</v>
      </c>
      <c r="M189" s="8">
        <f t="shared" si="27"/>
        <v>-0.546875</v>
      </c>
      <c r="N189" s="8">
        <f t="shared" si="27"/>
        <v>3.9063000000000001E-2</v>
      </c>
      <c r="O189" s="8">
        <f t="shared" si="27"/>
        <v>0.50781299999999996</v>
      </c>
      <c r="P189" s="8">
        <f t="shared" si="27"/>
        <v>0.97656299999999996</v>
      </c>
      <c r="Q189" s="8">
        <f t="shared" si="27"/>
        <v>2.03125</v>
      </c>
      <c r="R189" s="8">
        <f t="shared" si="27"/>
        <v>2.03125</v>
      </c>
      <c r="S189" s="8">
        <f t="shared" si="27"/>
        <v>2.03125</v>
      </c>
    </row>
    <row r="191" spans="1:19" x14ac:dyDescent="0.3">
      <c r="A191" s="13" t="str">
        <f>IF(ISNUMBER($A$2),CONCATENATE("A9",$A$2,"13"),"E0262")</f>
        <v>E0262</v>
      </c>
      <c r="B191" s="35" t="str">
        <f>INDEX('Paste Calib Data'!$1:$1048576,MATCH($A$191,'Paste Calib Data'!$A:$A,0)+(ROW()-ROW($A$191)),COLUMN())</f>
        <v>Timing, Base Table</v>
      </c>
      <c r="C191" s="35"/>
      <c r="D191" s="35"/>
      <c r="E191" s="35"/>
      <c r="F191" s="35"/>
      <c r="G191" s="35"/>
      <c r="H191" s="35"/>
      <c r="I191" s="35"/>
      <c r="J191" s="35"/>
      <c r="K191" s="35"/>
      <c r="L191" s="35"/>
      <c r="M191" s="35"/>
      <c r="N191" s="35"/>
      <c r="O191" s="35"/>
      <c r="P191" s="35"/>
      <c r="Q191" s="35"/>
      <c r="R191" s="35"/>
      <c r="S191" s="35"/>
    </row>
    <row r="192" spans="1:19" x14ac:dyDescent="0.3">
      <c r="A192" s="3"/>
      <c r="B192" s="3" t="str">
        <f>INDEX('Paste Calib Data'!$1:$1048576,MATCH($A$191,'Paste Calib Data'!$A:$A,0)+(ROW()-ROW($A$191)),COLUMN())</f>
        <v>mm3</v>
      </c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</row>
    <row r="193" spans="1:19" x14ac:dyDescent="0.3">
      <c r="A193" s="3" t="str">
        <f>INDEX('Paste Calib Data'!$1:$1048576,MATCH($A$191,'Paste Calib Data'!$A:$A,0)+(ROW()-ROW($A$191)),COLUMN())</f>
        <v>RPM</v>
      </c>
      <c r="B193" s="9">
        <f>C193-1</f>
        <v>-1</v>
      </c>
      <c r="C193" s="3">
        <f>INDEX('Paste Calib Data'!$1:$1048576,MATCH($A$191,'Paste Calib Data'!$A:$A,0)+(ROW()-ROW($A$191)),COLUMN()-1)</f>
        <v>0</v>
      </c>
      <c r="D193" s="3">
        <f>INDEX('Paste Calib Data'!$1:$1048576,MATCH($A$191,'Paste Calib Data'!$A:$A,0)+(ROW()-ROW($A$191)),COLUMN()-1)</f>
        <v>10</v>
      </c>
      <c r="E193" s="3">
        <f>INDEX('Paste Calib Data'!$1:$1048576,MATCH($A$191,'Paste Calib Data'!$A:$A,0)+(ROW()-ROW($A$191)),COLUMN()-1)</f>
        <v>20</v>
      </c>
      <c r="F193" s="3">
        <f>INDEX('Paste Calib Data'!$1:$1048576,MATCH($A$191,'Paste Calib Data'!$A:$A,0)+(ROW()-ROW($A$191)),COLUMN()-1)</f>
        <v>30</v>
      </c>
      <c r="G193" s="3">
        <f>INDEX('Paste Calib Data'!$1:$1048576,MATCH($A$191,'Paste Calib Data'!$A:$A,0)+(ROW()-ROW($A$191)),COLUMN()-1)</f>
        <v>45</v>
      </c>
      <c r="H193" s="3">
        <f>INDEX('Paste Calib Data'!$1:$1048576,MATCH($A$191,'Paste Calib Data'!$A:$A,0)+(ROW()-ROW($A$191)),COLUMN()-1)</f>
        <v>55</v>
      </c>
      <c r="I193" s="3">
        <f>INDEX('Paste Calib Data'!$1:$1048576,MATCH($A$191,'Paste Calib Data'!$A:$A,0)+(ROW()-ROW($A$191)),COLUMN()-1)</f>
        <v>65</v>
      </c>
      <c r="J193" s="3">
        <f>INDEX('Paste Calib Data'!$1:$1048576,MATCH($A$191,'Paste Calib Data'!$A:$A,0)+(ROW()-ROW($A$191)),COLUMN()-1)</f>
        <v>75</v>
      </c>
      <c r="K193" s="3">
        <f>INDEX('Paste Calib Data'!$1:$1048576,MATCH($A$191,'Paste Calib Data'!$A:$A,0)+(ROW()-ROW($A$191)),COLUMN()-1)</f>
        <v>85</v>
      </c>
      <c r="L193" s="3">
        <f>INDEX('Paste Calib Data'!$1:$1048576,MATCH($A$191,'Paste Calib Data'!$A:$A,0)+(ROW()-ROW($A$191)),COLUMN()-1)</f>
        <v>95</v>
      </c>
      <c r="M193" s="3">
        <f>INDEX('Paste Calib Data'!$1:$1048576,MATCH($A$191,'Paste Calib Data'!$A:$A,0)+(ROW()-ROW($A$191)),COLUMN()-1)</f>
        <v>110</v>
      </c>
      <c r="N193" s="3">
        <f>INDEX('Paste Calib Data'!$1:$1048576,MATCH($A$191,'Paste Calib Data'!$A:$A,0)+(ROW()-ROW($A$191)),COLUMN()-1)</f>
        <v>120</v>
      </c>
      <c r="O193" s="3">
        <f>INDEX('Paste Calib Data'!$1:$1048576,MATCH($A$191,'Paste Calib Data'!$A:$A,0)+(ROW()-ROW($A$191)),COLUMN()-1)</f>
        <v>125</v>
      </c>
      <c r="P193" s="3">
        <f>INDEX('Paste Calib Data'!$1:$1048576,MATCH($A$191,'Paste Calib Data'!$A:$A,0)+(ROW()-ROW($A$191)),COLUMN()-1)</f>
        <v>130</v>
      </c>
      <c r="Q193" s="3">
        <f>INDEX('Paste Calib Data'!$1:$1048576,MATCH($A$191,'Paste Calib Data'!$A:$A,0)+(ROW()-ROW($A$191)),COLUMN()-1)</f>
        <v>135</v>
      </c>
      <c r="R193" s="3">
        <f>INDEX('Paste Calib Data'!$1:$1048576,MATCH($A$191,'Paste Calib Data'!$A:$A,0)+(ROW()-ROW($A$191)),COLUMN()-1)</f>
        <v>140</v>
      </c>
      <c r="S193" s="9">
        <f>R193+1</f>
        <v>141</v>
      </c>
    </row>
    <row r="194" spans="1:19" x14ac:dyDescent="0.3">
      <c r="A194" s="9">
        <f>A195-1</f>
        <v>619</v>
      </c>
      <c r="B194" s="8">
        <f>B195</f>
        <v>13.007813000000001</v>
      </c>
      <c r="C194" s="8">
        <f t="shared" ref="C194:S194" si="28">C195</f>
        <v>13.007813000000001</v>
      </c>
      <c r="D194" s="8">
        <f t="shared" si="28"/>
        <v>13.007813000000001</v>
      </c>
      <c r="E194" s="8">
        <f t="shared" si="28"/>
        <v>13.007813000000001</v>
      </c>
      <c r="F194" s="8">
        <f t="shared" si="28"/>
        <v>13.945313000000001</v>
      </c>
      <c r="G194" s="8">
        <f t="shared" si="28"/>
        <v>13.945313000000001</v>
      </c>
      <c r="H194" s="8">
        <f t="shared" si="28"/>
        <v>14.53125</v>
      </c>
      <c r="I194" s="8">
        <f t="shared" si="28"/>
        <v>15</v>
      </c>
      <c r="J194" s="8">
        <f t="shared" si="28"/>
        <v>18.046875</v>
      </c>
      <c r="K194" s="8">
        <f t="shared" si="28"/>
        <v>19.101562999999999</v>
      </c>
      <c r="L194" s="8">
        <f t="shared" si="28"/>
        <v>20.273437999999999</v>
      </c>
      <c r="M194" s="8">
        <f t="shared" si="28"/>
        <v>21.796875</v>
      </c>
      <c r="N194" s="8">
        <f t="shared" si="28"/>
        <v>22.96875</v>
      </c>
      <c r="O194" s="8">
        <f t="shared" si="28"/>
        <v>23.4375</v>
      </c>
      <c r="P194" s="8">
        <f t="shared" si="28"/>
        <v>24.023437999999999</v>
      </c>
      <c r="Q194" s="8">
        <f t="shared" si="28"/>
        <v>24.492187999999999</v>
      </c>
      <c r="R194" s="8">
        <f t="shared" si="28"/>
        <v>25.078125</v>
      </c>
      <c r="S194" s="8">
        <f t="shared" si="28"/>
        <v>25.078125</v>
      </c>
    </row>
    <row r="195" spans="1:19" x14ac:dyDescent="0.3">
      <c r="A195" s="3">
        <f>INDEX('Paste Calib Data'!$1:$1048576,MATCH($A$191,'Paste Calib Data'!$A:$A,0)+(ROW()-ROW($A$191)-1),COLUMN())</f>
        <v>620</v>
      </c>
      <c r="B195" s="8">
        <f>C195</f>
        <v>13.007813000000001</v>
      </c>
      <c r="C195" s="1">
        <f>INDEX('Paste Calib Data'!$1:$1048576,MATCH($A$191,'Paste Calib Data'!$A:$A,0)+(ROW()-ROW($A$191)-1),COLUMN()-1)</f>
        <v>13.007813000000001</v>
      </c>
      <c r="D195" s="1">
        <f>INDEX('Paste Calib Data'!$1:$1048576,MATCH($A$191,'Paste Calib Data'!$A:$A,0)+(ROW()-ROW($A$191)-1),COLUMN()-1)</f>
        <v>13.007813000000001</v>
      </c>
      <c r="E195" s="1">
        <f>INDEX('Paste Calib Data'!$1:$1048576,MATCH($A$191,'Paste Calib Data'!$A:$A,0)+(ROW()-ROW($A$191)-1),COLUMN()-1)</f>
        <v>13.007813000000001</v>
      </c>
      <c r="F195" s="1">
        <f>INDEX('Paste Calib Data'!$1:$1048576,MATCH($A$191,'Paste Calib Data'!$A:$A,0)+(ROW()-ROW($A$191)-1),COLUMN()-1)</f>
        <v>13.945313000000001</v>
      </c>
      <c r="G195" s="1">
        <f>INDEX('Paste Calib Data'!$1:$1048576,MATCH($A$191,'Paste Calib Data'!$A:$A,0)+(ROW()-ROW($A$191)-1),COLUMN()-1)</f>
        <v>13.945313000000001</v>
      </c>
      <c r="H195" s="1">
        <f>INDEX('Paste Calib Data'!$1:$1048576,MATCH($A$191,'Paste Calib Data'!$A:$A,0)+(ROW()-ROW($A$191)-1),COLUMN()-1)</f>
        <v>14.53125</v>
      </c>
      <c r="I195" s="1">
        <f>INDEX('Paste Calib Data'!$1:$1048576,MATCH($A$191,'Paste Calib Data'!$A:$A,0)+(ROW()-ROW($A$191)-1),COLUMN()-1)</f>
        <v>15</v>
      </c>
      <c r="J195" s="1">
        <f>INDEX('Paste Calib Data'!$1:$1048576,MATCH($A$191,'Paste Calib Data'!$A:$A,0)+(ROW()-ROW($A$191)-1),COLUMN()-1)</f>
        <v>18.046875</v>
      </c>
      <c r="K195" s="1">
        <f>INDEX('Paste Calib Data'!$1:$1048576,MATCH($A$191,'Paste Calib Data'!$A:$A,0)+(ROW()-ROW($A$191)-1),COLUMN()-1)</f>
        <v>19.101562999999999</v>
      </c>
      <c r="L195" s="1">
        <f>INDEX('Paste Calib Data'!$1:$1048576,MATCH($A$191,'Paste Calib Data'!$A:$A,0)+(ROW()-ROW($A$191)-1),COLUMN()-1)</f>
        <v>20.273437999999999</v>
      </c>
      <c r="M195" s="1">
        <f>INDEX('Paste Calib Data'!$1:$1048576,MATCH($A$191,'Paste Calib Data'!$A:$A,0)+(ROW()-ROW($A$191)-1),COLUMN()-1)</f>
        <v>21.796875</v>
      </c>
      <c r="N195" s="1">
        <f>INDEX('Paste Calib Data'!$1:$1048576,MATCH($A$191,'Paste Calib Data'!$A:$A,0)+(ROW()-ROW($A$191)-1),COLUMN()-1)</f>
        <v>22.96875</v>
      </c>
      <c r="O195" s="1">
        <f>INDEX('Paste Calib Data'!$1:$1048576,MATCH($A$191,'Paste Calib Data'!$A:$A,0)+(ROW()-ROW($A$191)-1),COLUMN()-1)</f>
        <v>23.4375</v>
      </c>
      <c r="P195" s="1">
        <f>INDEX('Paste Calib Data'!$1:$1048576,MATCH($A$191,'Paste Calib Data'!$A:$A,0)+(ROW()-ROW($A$191)-1),COLUMN()-1)</f>
        <v>24.023437999999999</v>
      </c>
      <c r="Q195" s="1">
        <f>INDEX('Paste Calib Data'!$1:$1048576,MATCH($A$191,'Paste Calib Data'!$A:$A,0)+(ROW()-ROW($A$191)-1),COLUMN()-1)</f>
        <v>24.492187999999999</v>
      </c>
      <c r="R195" s="1">
        <f>INDEX('Paste Calib Data'!$1:$1048576,MATCH($A$191,'Paste Calib Data'!$A:$A,0)+(ROW()-ROW($A$191)-1),COLUMN()-1)</f>
        <v>25.078125</v>
      </c>
      <c r="S195" s="8">
        <f>R195</f>
        <v>25.078125</v>
      </c>
    </row>
    <row r="196" spans="1:19" x14ac:dyDescent="0.3">
      <c r="A196" s="3">
        <f>INDEX('Paste Calib Data'!$1:$1048576,MATCH($A$191,'Paste Calib Data'!$A:$A,0)+(ROW()-ROW($A$191)-1),COLUMN())</f>
        <v>650</v>
      </c>
      <c r="B196" s="8">
        <f t="shared" ref="B196:B213" si="29">C196</f>
        <v>13.007813000000001</v>
      </c>
      <c r="C196" s="1">
        <f>INDEX('Paste Calib Data'!$1:$1048576,MATCH($A$191,'Paste Calib Data'!$A:$A,0)+(ROW()-ROW($A$191)-1),COLUMN()-1)</f>
        <v>13.007813000000001</v>
      </c>
      <c r="D196" s="1">
        <f>INDEX('Paste Calib Data'!$1:$1048576,MATCH($A$191,'Paste Calib Data'!$A:$A,0)+(ROW()-ROW($A$191)-1),COLUMN()-1)</f>
        <v>13.007813000000001</v>
      </c>
      <c r="E196" s="1">
        <f>INDEX('Paste Calib Data'!$1:$1048576,MATCH($A$191,'Paste Calib Data'!$A:$A,0)+(ROW()-ROW($A$191)-1),COLUMN()-1)</f>
        <v>13.007813000000001</v>
      </c>
      <c r="F196" s="1">
        <f>INDEX('Paste Calib Data'!$1:$1048576,MATCH($A$191,'Paste Calib Data'!$A:$A,0)+(ROW()-ROW($A$191)-1),COLUMN()-1)</f>
        <v>9.9609380000000005</v>
      </c>
      <c r="G196" s="1">
        <f>INDEX('Paste Calib Data'!$1:$1048576,MATCH($A$191,'Paste Calib Data'!$A:$A,0)+(ROW()-ROW($A$191)-1),COLUMN()-1)</f>
        <v>11.015625</v>
      </c>
      <c r="H196" s="1">
        <f>INDEX('Paste Calib Data'!$1:$1048576,MATCH($A$191,'Paste Calib Data'!$A:$A,0)+(ROW()-ROW($A$191)-1),COLUMN()-1)</f>
        <v>14.53125</v>
      </c>
      <c r="I196" s="1">
        <f>INDEX('Paste Calib Data'!$1:$1048576,MATCH($A$191,'Paste Calib Data'!$A:$A,0)+(ROW()-ROW($A$191)-1),COLUMN()-1)</f>
        <v>15</v>
      </c>
      <c r="J196" s="1">
        <f>INDEX('Paste Calib Data'!$1:$1048576,MATCH($A$191,'Paste Calib Data'!$A:$A,0)+(ROW()-ROW($A$191)-1),COLUMN()-1)</f>
        <v>18.046875</v>
      </c>
      <c r="K196" s="1">
        <f>INDEX('Paste Calib Data'!$1:$1048576,MATCH($A$191,'Paste Calib Data'!$A:$A,0)+(ROW()-ROW($A$191)-1),COLUMN()-1)</f>
        <v>19.101562999999999</v>
      </c>
      <c r="L196" s="1">
        <f>INDEX('Paste Calib Data'!$1:$1048576,MATCH($A$191,'Paste Calib Data'!$A:$A,0)+(ROW()-ROW($A$191)-1),COLUMN()-1)</f>
        <v>20.273437999999999</v>
      </c>
      <c r="M196" s="1">
        <f>INDEX('Paste Calib Data'!$1:$1048576,MATCH($A$191,'Paste Calib Data'!$A:$A,0)+(ROW()-ROW($A$191)-1),COLUMN()-1)</f>
        <v>21.796875</v>
      </c>
      <c r="N196" s="1">
        <f>INDEX('Paste Calib Data'!$1:$1048576,MATCH($A$191,'Paste Calib Data'!$A:$A,0)+(ROW()-ROW($A$191)-1),COLUMN()-1)</f>
        <v>22.96875</v>
      </c>
      <c r="O196" s="1">
        <f>INDEX('Paste Calib Data'!$1:$1048576,MATCH($A$191,'Paste Calib Data'!$A:$A,0)+(ROW()-ROW($A$191)-1),COLUMN()-1)</f>
        <v>23.4375</v>
      </c>
      <c r="P196" s="1">
        <f>INDEX('Paste Calib Data'!$1:$1048576,MATCH($A$191,'Paste Calib Data'!$A:$A,0)+(ROW()-ROW($A$191)-1),COLUMN()-1)</f>
        <v>24.023437999999999</v>
      </c>
      <c r="Q196" s="1">
        <f>INDEX('Paste Calib Data'!$1:$1048576,MATCH($A$191,'Paste Calib Data'!$A:$A,0)+(ROW()-ROW($A$191)-1),COLUMN()-1)</f>
        <v>24.492187999999999</v>
      </c>
      <c r="R196" s="1">
        <f>INDEX('Paste Calib Data'!$1:$1048576,MATCH($A$191,'Paste Calib Data'!$A:$A,0)+(ROW()-ROW($A$191)-1),COLUMN()-1)</f>
        <v>25.078125</v>
      </c>
      <c r="S196" s="8">
        <f t="shared" ref="S196:S213" si="30">R196</f>
        <v>25.078125</v>
      </c>
    </row>
    <row r="197" spans="1:19" x14ac:dyDescent="0.3">
      <c r="A197" s="3">
        <f>INDEX('Paste Calib Data'!$1:$1048576,MATCH($A$191,'Paste Calib Data'!$A:$A,0)+(ROW()-ROW($A$191)-1),COLUMN())</f>
        <v>800</v>
      </c>
      <c r="B197" s="8">
        <f t="shared" si="29"/>
        <v>13.007813000000001</v>
      </c>
      <c r="C197" s="1">
        <f>INDEX('Paste Calib Data'!$1:$1048576,MATCH($A$191,'Paste Calib Data'!$A:$A,0)+(ROW()-ROW($A$191)-1),COLUMN()-1)</f>
        <v>13.007813000000001</v>
      </c>
      <c r="D197" s="1">
        <f>INDEX('Paste Calib Data'!$1:$1048576,MATCH($A$191,'Paste Calib Data'!$A:$A,0)+(ROW()-ROW($A$191)-1),COLUMN()-1)</f>
        <v>13.007813000000001</v>
      </c>
      <c r="E197" s="1">
        <f>INDEX('Paste Calib Data'!$1:$1048576,MATCH($A$191,'Paste Calib Data'!$A:$A,0)+(ROW()-ROW($A$191)-1),COLUMN()-1)</f>
        <v>13.007813000000001</v>
      </c>
      <c r="F197" s="1">
        <f>INDEX('Paste Calib Data'!$1:$1048576,MATCH($A$191,'Paste Calib Data'!$A:$A,0)+(ROW()-ROW($A$191)-1),COLUMN()-1)</f>
        <v>9.9609380000000005</v>
      </c>
      <c r="G197" s="1">
        <f>INDEX('Paste Calib Data'!$1:$1048576,MATCH($A$191,'Paste Calib Data'!$A:$A,0)+(ROW()-ROW($A$191)-1),COLUMN()-1)</f>
        <v>9.9609380000000005</v>
      </c>
      <c r="H197" s="1">
        <f>INDEX('Paste Calib Data'!$1:$1048576,MATCH($A$191,'Paste Calib Data'!$A:$A,0)+(ROW()-ROW($A$191)-1),COLUMN()-1)</f>
        <v>13.945313000000001</v>
      </c>
      <c r="I197" s="1">
        <f>INDEX('Paste Calib Data'!$1:$1048576,MATCH($A$191,'Paste Calib Data'!$A:$A,0)+(ROW()-ROW($A$191)-1),COLUMN()-1)</f>
        <v>13.945313000000001</v>
      </c>
      <c r="J197" s="1">
        <f>INDEX('Paste Calib Data'!$1:$1048576,MATCH($A$191,'Paste Calib Data'!$A:$A,0)+(ROW()-ROW($A$191)-1),COLUMN()-1)</f>
        <v>18.046875</v>
      </c>
      <c r="K197" s="1">
        <f>INDEX('Paste Calib Data'!$1:$1048576,MATCH($A$191,'Paste Calib Data'!$A:$A,0)+(ROW()-ROW($A$191)-1),COLUMN()-1)</f>
        <v>20.15625</v>
      </c>
      <c r="L197" s="1">
        <f>INDEX('Paste Calib Data'!$1:$1048576,MATCH($A$191,'Paste Calib Data'!$A:$A,0)+(ROW()-ROW($A$191)-1),COLUMN()-1)</f>
        <v>20.625</v>
      </c>
      <c r="M197" s="1">
        <f>INDEX('Paste Calib Data'!$1:$1048576,MATCH($A$191,'Paste Calib Data'!$A:$A,0)+(ROW()-ROW($A$191)-1),COLUMN()-1)</f>
        <v>21.210937999999999</v>
      </c>
      <c r="N197" s="1">
        <f>INDEX('Paste Calib Data'!$1:$1048576,MATCH($A$191,'Paste Calib Data'!$A:$A,0)+(ROW()-ROW($A$191)-1),COLUMN()-1)</f>
        <v>21.5625</v>
      </c>
      <c r="O197" s="1">
        <f>INDEX('Paste Calib Data'!$1:$1048576,MATCH($A$191,'Paste Calib Data'!$A:$A,0)+(ROW()-ROW($A$191)-1),COLUMN()-1)</f>
        <v>21.679687999999999</v>
      </c>
      <c r="P197" s="1">
        <f>INDEX('Paste Calib Data'!$1:$1048576,MATCH($A$191,'Paste Calib Data'!$A:$A,0)+(ROW()-ROW($A$191)-1),COLUMN()-1)</f>
        <v>21.914062999999999</v>
      </c>
      <c r="Q197" s="1">
        <f>INDEX('Paste Calib Data'!$1:$1048576,MATCH($A$191,'Paste Calib Data'!$A:$A,0)+(ROW()-ROW($A$191)-1),COLUMN()-1)</f>
        <v>22.148437999999999</v>
      </c>
      <c r="R197" s="1">
        <f>INDEX('Paste Calib Data'!$1:$1048576,MATCH($A$191,'Paste Calib Data'!$A:$A,0)+(ROW()-ROW($A$191)-1),COLUMN()-1)</f>
        <v>22.265625</v>
      </c>
      <c r="S197" s="8">
        <f t="shared" si="30"/>
        <v>22.265625</v>
      </c>
    </row>
    <row r="198" spans="1:19" x14ac:dyDescent="0.3">
      <c r="A198" s="3">
        <f>INDEX('Paste Calib Data'!$1:$1048576,MATCH($A$191,'Paste Calib Data'!$A:$A,0)+(ROW()-ROW($A$191)-1),COLUMN())</f>
        <v>1000</v>
      </c>
      <c r="B198" s="8">
        <f t="shared" si="29"/>
        <v>9.9609380000000005</v>
      </c>
      <c r="C198" s="1">
        <f>INDEX('Paste Calib Data'!$1:$1048576,MATCH($A$191,'Paste Calib Data'!$A:$A,0)+(ROW()-ROW($A$191)-1),COLUMN()-1)</f>
        <v>9.9609380000000005</v>
      </c>
      <c r="D198" s="1">
        <f>INDEX('Paste Calib Data'!$1:$1048576,MATCH($A$191,'Paste Calib Data'!$A:$A,0)+(ROW()-ROW($A$191)-1),COLUMN()-1)</f>
        <v>9.9609380000000005</v>
      </c>
      <c r="E198" s="1">
        <f>INDEX('Paste Calib Data'!$1:$1048576,MATCH($A$191,'Paste Calib Data'!$A:$A,0)+(ROW()-ROW($A$191)-1),COLUMN()-1)</f>
        <v>9.9609380000000005</v>
      </c>
      <c r="F198" s="1">
        <f>INDEX('Paste Calib Data'!$1:$1048576,MATCH($A$191,'Paste Calib Data'!$A:$A,0)+(ROW()-ROW($A$191)-1),COLUMN()-1)</f>
        <v>9.9609380000000005</v>
      </c>
      <c r="G198" s="1">
        <f>INDEX('Paste Calib Data'!$1:$1048576,MATCH($A$191,'Paste Calib Data'!$A:$A,0)+(ROW()-ROW($A$191)-1),COLUMN()-1)</f>
        <v>9.9609380000000005</v>
      </c>
      <c r="H198" s="1">
        <f>INDEX('Paste Calib Data'!$1:$1048576,MATCH($A$191,'Paste Calib Data'!$A:$A,0)+(ROW()-ROW($A$191)-1),COLUMN()-1)</f>
        <v>13.945313000000001</v>
      </c>
      <c r="I198" s="1">
        <f>INDEX('Paste Calib Data'!$1:$1048576,MATCH($A$191,'Paste Calib Data'!$A:$A,0)+(ROW()-ROW($A$191)-1),COLUMN()-1)</f>
        <v>13.945313000000001</v>
      </c>
      <c r="J198" s="1">
        <f>INDEX('Paste Calib Data'!$1:$1048576,MATCH($A$191,'Paste Calib Data'!$A:$A,0)+(ROW()-ROW($A$191)-1),COLUMN()-1)</f>
        <v>18.046875</v>
      </c>
      <c r="K198" s="1">
        <f>INDEX('Paste Calib Data'!$1:$1048576,MATCH($A$191,'Paste Calib Data'!$A:$A,0)+(ROW()-ROW($A$191)-1),COLUMN()-1)</f>
        <v>20.976562999999999</v>
      </c>
      <c r="L198" s="1">
        <f>INDEX('Paste Calib Data'!$1:$1048576,MATCH($A$191,'Paste Calib Data'!$A:$A,0)+(ROW()-ROW($A$191)-1),COLUMN()-1)</f>
        <v>20.976562999999999</v>
      </c>
      <c r="M198" s="1">
        <f>INDEX('Paste Calib Data'!$1:$1048576,MATCH($A$191,'Paste Calib Data'!$A:$A,0)+(ROW()-ROW($A$191)-1),COLUMN()-1)</f>
        <v>20.273437999999999</v>
      </c>
      <c r="N198" s="1">
        <f>INDEX('Paste Calib Data'!$1:$1048576,MATCH($A$191,'Paste Calib Data'!$A:$A,0)+(ROW()-ROW($A$191)-1),COLUMN()-1)</f>
        <v>19.6875</v>
      </c>
      <c r="O198" s="1">
        <f>INDEX('Paste Calib Data'!$1:$1048576,MATCH($A$191,'Paste Calib Data'!$A:$A,0)+(ROW()-ROW($A$191)-1),COLUMN()-1)</f>
        <v>19.453125</v>
      </c>
      <c r="P198" s="1">
        <f>INDEX('Paste Calib Data'!$1:$1048576,MATCH($A$191,'Paste Calib Data'!$A:$A,0)+(ROW()-ROW($A$191)-1),COLUMN()-1)</f>
        <v>19.21875</v>
      </c>
      <c r="Q198" s="1">
        <f>INDEX('Paste Calib Data'!$1:$1048576,MATCH($A$191,'Paste Calib Data'!$A:$A,0)+(ROW()-ROW($A$191)-1),COLUMN()-1)</f>
        <v>18.867187999999999</v>
      </c>
      <c r="R198" s="1">
        <f>INDEX('Paste Calib Data'!$1:$1048576,MATCH($A$191,'Paste Calib Data'!$A:$A,0)+(ROW()-ROW($A$191)-1),COLUMN()-1)</f>
        <v>18.632812999999999</v>
      </c>
      <c r="S198" s="8">
        <f t="shared" si="30"/>
        <v>18.632812999999999</v>
      </c>
    </row>
    <row r="199" spans="1:19" x14ac:dyDescent="0.3">
      <c r="A199" s="3">
        <f>INDEX('Paste Calib Data'!$1:$1048576,MATCH($A$191,'Paste Calib Data'!$A:$A,0)+(ROW()-ROW($A$191)-1),COLUMN())</f>
        <v>1200</v>
      </c>
      <c r="B199" s="8">
        <f t="shared" si="29"/>
        <v>9.4921880000000005</v>
      </c>
      <c r="C199" s="1">
        <f>INDEX('Paste Calib Data'!$1:$1048576,MATCH($A$191,'Paste Calib Data'!$A:$A,0)+(ROW()-ROW($A$191)-1),COLUMN()-1)</f>
        <v>9.4921880000000005</v>
      </c>
      <c r="D199" s="1">
        <f>INDEX('Paste Calib Data'!$1:$1048576,MATCH($A$191,'Paste Calib Data'!$A:$A,0)+(ROW()-ROW($A$191)-1),COLUMN()-1)</f>
        <v>9.4921880000000005</v>
      </c>
      <c r="E199" s="1">
        <f>INDEX('Paste Calib Data'!$1:$1048576,MATCH($A$191,'Paste Calib Data'!$A:$A,0)+(ROW()-ROW($A$191)-1),COLUMN()-1)</f>
        <v>9.4921880000000005</v>
      </c>
      <c r="F199" s="1">
        <f>INDEX('Paste Calib Data'!$1:$1048576,MATCH($A$191,'Paste Calib Data'!$A:$A,0)+(ROW()-ROW($A$191)-1),COLUMN()-1)</f>
        <v>9.9609380000000005</v>
      </c>
      <c r="G199" s="1">
        <f>INDEX('Paste Calib Data'!$1:$1048576,MATCH($A$191,'Paste Calib Data'!$A:$A,0)+(ROW()-ROW($A$191)-1),COLUMN()-1)</f>
        <v>11.015625</v>
      </c>
      <c r="H199" s="1">
        <f>INDEX('Paste Calib Data'!$1:$1048576,MATCH($A$191,'Paste Calib Data'!$A:$A,0)+(ROW()-ROW($A$191)-1),COLUMN()-1)</f>
        <v>13.007813000000001</v>
      </c>
      <c r="I199" s="1">
        <f>INDEX('Paste Calib Data'!$1:$1048576,MATCH($A$191,'Paste Calib Data'!$A:$A,0)+(ROW()-ROW($A$191)-1),COLUMN()-1)</f>
        <v>13.945313000000001</v>
      </c>
      <c r="J199" s="1">
        <f>INDEX('Paste Calib Data'!$1:$1048576,MATCH($A$191,'Paste Calib Data'!$A:$A,0)+(ROW()-ROW($A$191)-1),COLUMN()-1)</f>
        <v>18.046875</v>
      </c>
      <c r="K199" s="1">
        <f>INDEX('Paste Calib Data'!$1:$1048576,MATCH($A$191,'Paste Calib Data'!$A:$A,0)+(ROW()-ROW($A$191)-1),COLUMN()-1)</f>
        <v>20.976562999999999</v>
      </c>
      <c r="L199" s="1">
        <f>INDEX('Paste Calib Data'!$1:$1048576,MATCH($A$191,'Paste Calib Data'!$A:$A,0)+(ROW()-ROW($A$191)-1),COLUMN()-1)</f>
        <v>20.976562999999999</v>
      </c>
      <c r="M199" s="1">
        <f>INDEX('Paste Calib Data'!$1:$1048576,MATCH($A$191,'Paste Calib Data'!$A:$A,0)+(ROW()-ROW($A$191)-1),COLUMN()-1)</f>
        <v>20.976562999999999</v>
      </c>
      <c r="N199" s="1">
        <f>INDEX('Paste Calib Data'!$1:$1048576,MATCH($A$191,'Paste Calib Data'!$A:$A,0)+(ROW()-ROW($A$191)-1),COLUMN()-1)</f>
        <v>28.007812999999999</v>
      </c>
      <c r="O199" s="1">
        <f>INDEX('Paste Calib Data'!$1:$1048576,MATCH($A$191,'Paste Calib Data'!$A:$A,0)+(ROW()-ROW($A$191)-1),COLUMN()-1)</f>
        <v>28.007812999999999</v>
      </c>
      <c r="P199" s="1">
        <f>INDEX('Paste Calib Data'!$1:$1048576,MATCH($A$191,'Paste Calib Data'!$A:$A,0)+(ROW()-ROW($A$191)-1),COLUMN()-1)</f>
        <v>33.984375</v>
      </c>
      <c r="Q199" s="1">
        <f>INDEX('Paste Calib Data'!$1:$1048576,MATCH($A$191,'Paste Calib Data'!$A:$A,0)+(ROW()-ROW($A$191)-1),COLUMN()-1)</f>
        <v>33.984375</v>
      </c>
      <c r="R199" s="1">
        <f>INDEX('Paste Calib Data'!$1:$1048576,MATCH($A$191,'Paste Calib Data'!$A:$A,0)+(ROW()-ROW($A$191)-1),COLUMN()-1)</f>
        <v>33.984375</v>
      </c>
      <c r="S199" s="8">
        <f t="shared" si="30"/>
        <v>33.984375</v>
      </c>
    </row>
    <row r="200" spans="1:19" x14ac:dyDescent="0.3">
      <c r="A200" s="3">
        <f>INDEX('Paste Calib Data'!$1:$1048576,MATCH($A$191,'Paste Calib Data'!$A:$A,0)+(ROW()-ROW($A$191)-1),COLUMN())</f>
        <v>1400</v>
      </c>
      <c r="B200" s="8">
        <f t="shared" si="29"/>
        <v>9.4921880000000005</v>
      </c>
      <c r="C200" s="1">
        <f>INDEX('Paste Calib Data'!$1:$1048576,MATCH($A$191,'Paste Calib Data'!$A:$A,0)+(ROW()-ROW($A$191)-1),COLUMN()-1)</f>
        <v>9.4921880000000005</v>
      </c>
      <c r="D200" s="1">
        <f>INDEX('Paste Calib Data'!$1:$1048576,MATCH($A$191,'Paste Calib Data'!$A:$A,0)+(ROW()-ROW($A$191)-1),COLUMN()-1)</f>
        <v>9.4921880000000005</v>
      </c>
      <c r="E200" s="1">
        <f>INDEX('Paste Calib Data'!$1:$1048576,MATCH($A$191,'Paste Calib Data'!$A:$A,0)+(ROW()-ROW($A$191)-1),COLUMN()-1)</f>
        <v>9.9609380000000005</v>
      </c>
      <c r="F200" s="1">
        <f>INDEX('Paste Calib Data'!$1:$1048576,MATCH($A$191,'Paste Calib Data'!$A:$A,0)+(ROW()-ROW($A$191)-1),COLUMN()-1)</f>
        <v>10.898438000000001</v>
      </c>
      <c r="G200" s="1">
        <f>INDEX('Paste Calib Data'!$1:$1048576,MATCH($A$191,'Paste Calib Data'!$A:$A,0)+(ROW()-ROW($A$191)-1),COLUMN()-1)</f>
        <v>11.601563000000001</v>
      </c>
      <c r="H200" s="1">
        <f>INDEX('Paste Calib Data'!$1:$1048576,MATCH($A$191,'Paste Calib Data'!$A:$A,0)+(ROW()-ROW($A$191)-1),COLUMN()-1)</f>
        <v>14.53125</v>
      </c>
      <c r="I200" s="1">
        <f>INDEX('Paste Calib Data'!$1:$1048576,MATCH($A$191,'Paste Calib Data'!$A:$A,0)+(ROW()-ROW($A$191)-1),COLUMN()-1)</f>
        <v>16.992187999999999</v>
      </c>
      <c r="J200" s="1">
        <f>INDEX('Paste Calib Data'!$1:$1048576,MATCH($A$191,'Paste Calib Data'!$A:$A,0)+(ROW()-ROW($A$191)-1),COLUMN()-1)</f>
        <v>22.03125</v>
      </c>
      <c r="K200" s="1">
        <f>INDEX('Paste Calib Data'!$1:$1048576,MATCH($A$191,'Paste Calib Data'!$A:$A,0)+(ROW()-ROW($A$191)-1),COLUMN()-1)</f>
        <v>22.03125</v>
      </c>
      <c r="L200" s="1">
        <f>INDEX('Paste Calib Data'!$1:$1048576,MATCH($A$191,'Paste Calib Data'!$A:$A,0)+(ROW()-ROW($A$191)-1),COLUMN()-1)</f>
        <v>22.03125</v>
      </c>
      <c r="M200" s="1">
        <f>INDEX('Paste Calib Data'!$1:$1048576,MATCH($A$191,'Paste Calib Data'!$A:$A,0)+(ROW()-ROW($A$191)-1),COLUMN()-1)</f>
        <v>22.03125</v>
      </c>
      <c r="N200" s="1">
        <f>INDEX('Paste Calib Data'!$1:$1048576,MATCH($A$191,'Paste Calib Data'!$A:$A,0)+(ROW()-ROW($A$191)-1),COLUMN()-1)</f>
        <v>31.992187999999999</v>
      </c>
      <c r="O200" s="1">
        <f>INDEX('Paste Calib Data'!$1:$1048576,MATCH($A$191,'Paste Calib Data'!$A:$A,0)+(ROW()-ROW($A$191)-1),COLUMN()-1)</f>
        <v>46.054687999999999</v>
      </c>
      <c r="P200" s="1">
        <f>INDEX('Paste Calib Data'!$1:$1048576,MATCH($A$191,'Paste Calib Data'!$A:$A,0)+(ROW()-ROW($A$191)-1),COLUMN()-1)</f>
        <v>46.054687999999999</v>
      </c>
      <c r="Q200" s="1">
        <f>INDEX('Paste Calib Data'!$1:$1048576,MATCH($A$191,'Paste Calib Data'!$A:$A,0)+(ROW()-ROW($A$191)-1),COLUMN()-1)</f>
        <v>46.054687999999999</v>
      </c>
      <c r="R200" s="1">
        <f>INDEX('Paste Calib Data'!$1:$1048576,MATCH($A$191,'Paste Calib Data'!$A:$A,0)+(ROW()-ROW($A$191)-1),COLUMN()-1)</f>
        <v>46.054687999999999</v>
      </c>
      <c r="S200" s="8">
        <f t="shared" si="30"/>
        <v>46.054687999999999</v>
      </c>
    </row>
    <row r="201" spans="1:19" x14ac:dyDescent="0.3">
      <c r="A201" s="3">
        <f>INDEX('Paste Calib Data'!$1:$1048576,MATCH($A$191,'Paste Calib Data'!$A:$A,0)+(ROW()-ROW($A$191)-1),COLUMN())</f>
        <v>1550</v>
      </c>
      <c r="B201" s="8">
        <f t="shared" si="29"/>
        <v>9.4921880000000005</v>
      </c>
      <c r="C201" s="1">
        <f>INDEX('Paste Calib Data'!$1:$1048576,MATCH($A$191,'Paste Calib Data'!$A:$A,0)+(ROW()-ROW($A$191)-1),COLUMN()-1)</f>
        <v>9.4921880000000005</v>
      </c>
      <c r="D201" s="1">
        <f>INDEX('Paste Calib Data'!$1:$1048576,MATCH($A$191,'Paste Calib Data'!$A:$A,0)+(ROW()-ROW($A$191)-1),COLUMN()-1)</f>
        <v>9.4921880000000005</v>
      </c>
      <c r="E201" s="1">
        <f>INDEX('Paste Calib Data'!$1:$1048576,MATCH($A$191,'Paste Calib Data'!$A:$A,0)+(ROW()-ROW($A$191)-1),COLUMN()-1)</f>
        <v>9.4921880000000005</v>
      </c>
      <c r="F201" s="1">
        <f>INDEX('Paste Calib Data'!$1:$1048576,MATCH($A$191,'Paste Calib Data'!$A:$A,0)+(ROW()-ROW($A$191)-1),COLUMN()-1)</f>
        <v>9.9609380000000005</v>
      </c>
      <c r="G201" s="1">
        <f>INDEX('Paste Calib Data'!$1:$1048576,MATCH($A$191,'Paste Calib Data'!$A:$A,0)+(ROW()-ROW($A$191)-1),COLUMN()-1)</f>
        <v>11.953125</v>
      </c>
      <c r="H201" s="1">
        <f>INDEX('Paste Calib Data'!$1:$1048576,MATCH($A$191,'Paste Calib Data'!$A:$A,0)+(ROW()-ROW($A$191)-1),COLUMN()-1)</f>
        <v>18.046875</v>
      </c>
      <c r="I201" s="1">
        <f>INDEX('Paste Calib Data'!$1:$1048576,MATCH($A$191,'Paste Calib Data'!$A:$A,0)+(ROW()-ROW($A$191)-1),COLUMN()-1)</f>
        <v>22.96875</v>
      </c>
      <c r="J201" s="1">
        <f>INDEX('Paste Calib Data'!$1:$1048576,MATCH($A$191,'Paste Calib Data'!$A:$A,0)+(ROW()-ROW($A$191)-1),COLUMN()-1)</f>
        <v>26.015625</v>
      </c>
      <c r="K201" s="1">
        <f>INDEX('Paste Calib Data'!$1:$1048576,MATCH($A$191,'Paste Calib Data'!$A:$A,0)+(ROW()-ROW($A$191)-1),COLUMN()-1)</f>
        <v>26.015625</v>
      </c>
      <c r="L201" s="1">
        <f>INDEX('Paste Calib Data'!$1:$1048576,MATCH($A$191,'Paste Calib Data'!$A:$A,0)+(ROW()-ROW($A$191)-1),COLUMN()-1)</f>
        <v>26.015625</v>
      </c>
      <c r="M201" s="1">
        <f>INDEX('Paste Calib Data'!$1:$1048576,MATCH($A$191,'Paste Calib Data'!$A:$A,0)+(ROW()-ROW($A$191)-1),COLUMN()-1)</f>
        <v>30</v>
      </c>
      <c r="N201" s="1">
        <f>INDEX('Paste Calib Data'!$1:$1048576,MATCH($A$191,'Paste Calib Data'!$A:$A,0)+(ROW()-ROW($A$191)-1),COLUMN()-1)</f>
        <v>47.226562999999999</v>
      </c>
      <c r="O201" s="1">
        <f>INDEX('Paste Calib Data'!$1:$1048576,MATCH($A$191,'Paste Calib Data'!$A:$A,0)+(ROW()-ROW($A$191)-1),COLUMN()-1)</f>
        <v>46.054687999999999</v>
      </c>
      <c r="P201" s="1">
        <f>INDEX('Paste Calib Data'!$1:$1048576,MATCH($A$191,'Paste Calib Data'!$A:$A,0)+(ROW()-ROW($A$191)-1),COLUMN()-1)</f>
        <v>46.054687999999999</v>
      </c>
      <c r="Q201" s="1">
        <f>INDEX('Paste Calib Data'!$1:$1048576,MATCH($A$191,'Paste Calib Data'!$A:$A,0)+(ROW()-ROW($A$191)-1),COLUMN()-1)</f>
        <v>46.054687999999999</v>
      </c>
      <c r="R201" s="1">
        <f>INDEX('Paste Calib Data'!$1:$1048576,MATCH($A$191,'Paste Calib Data'!$A:$A,0)+(ROW()-ROW($A$191)-1),COLUMN()-1)</f>
        <v>46.054687999999999</v>
      </c>
      <c r="S201" s="8">
        <f t="shared" si="30"/>
        <v>46.054687999999999</v>
      </c>
    </row>
    <row r="202" spans="1:19" x14ac:dyDescent="0.3">
      <c r="A202" s="3">
        <f>INDEX('Paste Calib Data'!$1:$1048576,MATCH($A$191,'Paste Calib Data'!$A:$A,0)+(ROW()-ROW($A$191)-1),COLUMN())</f>
        <v>1700</v>
      </c>
      <c r="B202" s="8">
        <f t="shared" si="29"/>
        <v>9.4921880000000005</v>
      </c>
      <c r="C202" s="1">
        <f>INDEX('Paste Calib Data'!$1:$1048576,MATCH($A$191,'Paste Calib Data'!$A:$A,0)+(ROW()-ROW($A$191)-1),COLUMN()-1)</f>
        <v>9.4921880000000005</v>
      </c>
      <c r="D202" s="1">
        <f>INDEX('Paste Calib Data'!$1:$1048576,MATCH($A$191,'Paste Calib Data'!$A:$A,0)+(ROW()-ROW($A$191)-1),COLUMN()-1)</f>
        <v>9.4921880000000005</v>
      </c>
      <c r="E202" s="1">
        <f>INDEX('Paste Calib Data'!$1:$1048576,MATCH($A$191,'Paste Calib Data'!$A:$A,0)+(ROW()-ROW($A$191)-1),COLUMN()-1)</f>
        <v>9.9609380000000005</v>
      </c>
      <c r="F202" s="1">
        <f>INDEX('Paste Calib Data'!$1:$1048576,MATCH($A$191,'Paste Calib Data'!$A:$A,0)+(ROW()-ROW($A$191)-1),COLUMN()-1)</f>
        <v>10.664063000000001</v>
      </c>
      <c r="G202" s="1">
        <f>INDEX('Paste Calib Data'!$1:$1048576,MATCH($A$191,'Paste Calib Data'!$A:$A,0)+(ROW()-ROW($A$191)-1),COLUMN()-1)</f>
        <v>16.054687999999999</v>
      </c>
      <c r="H202" s="1">
        <f>INDEX('Paste Calib Data'!$1:$1048576,MATCH($A$191,'Paste Calib Data'!$A:$A,0)+(ROW()-ROW($A$191)-1),COLUMN()-1)</f>
        <v>24.023437999999999</v>
      </c>
      <c r="I202" s="1">
        <f>INDEX('Paste Calib Data'!$1:$1048576,MATCH($A$191,'Paste Calib Data'!$A:$A,0)+(ROW()-ROW($A$191)-1),COLUMN()-1)</f>
        <v>28.007812999999999</v>
      </c>
      <c r="J202" s="1">
        <f>INDEX('Paste Calib Data'!$1:$1048576,MATCH($A$191,'Paste Calib Data'!$A:$A,0)+(ROW()-ROW($A$191)-1),COLUMN()-1)</f>
        <v>35.039062999999999</v>
      </c>
      <c r="K202" s="1">
        <f>INDEX('Paste Calib Data'!$1:$1048576,MATCH($A$191,'Paste Calib Data'!$A:$A,0)+(ROW()-ROW($A$191)-1),COLUMN()-1)</f>
        <v>37.96875</v>
      </c>
      <c r="L202" s="1">
        <f>INDEX('Paste Calib Data'!$1:$1048576,MATCH($A$191,'Paste Calib Data'!$A:$A,0)+(ROW()-ROW($A$191)-1),COLUMN()-1)</f>
        <v>39.960937999999999</v>
      </c>
      <c r="M202" s="1">
        <f>INDEX('Paste Calib Data'!$1:$1048576,MATCH($A$191,'Paste Calib Data'!$A:$A,0)+(ROW()-ROW($A$191)-1),COLUMN()-1)</f>
        <v>45</v>
      </c>
      <c r="N202" s="1">
        <f>INDEX('Paste Calib Data'!$1:$1048576,MATCH($A$191,'Paste Calib Data'!$A:$A,0)+(ROW()-ROW($A$191)-1),COLUMN()-1)</f>
        <v>48.867187999999999</v>
      </c>
      <c r="O202" s="1">
        <f>INDEX('Paste Calib Data'!$1:$1048576,MATCH($A$191,'Paste Calib Data'!$A:$A,0)+(ROW()-ROW($A$191)-1),COLUMN()-1)</f>
        <v>47.695312999999999</v>
      </c>
      <c r="P202" s="1">
        <f>INDEX('Paste Calib Data'!$1:$1048576,MATCH($A$191,'Paste Calib Data'!$A:$A,0)+(ROW()-ROW($A$191)-1),COLUMN()-1)</f>
        <v>47.34375</v>
      </c>
      <c r="Q202" s="1">
        <f>INDEX('Paste Calib Data'!$1:$1048576,MATCH($A$191,'Paste Calib Data'!$A:$A,0)+(ROW()-ROW($A$191)-1),COLUMN()-1)</f>
        <v>47.34375</v>
      </c>
      <c r="R202" s="1">
        <f>INDEX('Paste Calib Data'!$1:$1048576,MATCH($A$191,'Paste Calib Data'!$A:$A,0)+(ROW()-ROW($A$191)-1),COLUMN()-1)</f>
        <v>47.34375</v>
      </c>
      <c r="S202" s="8">
        <f t="shared" si="30"/>
        <v>47.34375</v>
      </c>
    </row>
    <row r="203" spans="1:19" x14ac:dyDescent="0.3">
      <c r="A203" s="3">
        <f>INDEX('Paste Calib Data'!$1:$1048576,MATCH($A$191,'Paste Calib Data'!$A:$A,0)+(ROW()-ROW($A$191)-1),COLUMN())</f>
        <v>1800</v>
      </c>
      <c r="B203" s="8">
        <f t="shared" si="29"/>
        <v>9.4921880000000005</v>
      </c>
      <c r="C203" s="1">
        <f>INDEX('Paste Calib Data'!$1:$1048576,MATCH($A$191,'Paste Calib Data'!$A:$A,0)+(ROW()-ROW($A$191)-1),COLUMN()-1)</f>
        <v>9.4921880000000005</v>
      </c>
      <c r="D203" s="1">
        <f>INDEX('Paste Calib Data'!$1:$1048576,MATCH($A$191,'Paste Calib Data'!$A:$A,0)+(ROW()-ROW($A$191)-1),COLUMN()-1)</f>
        <v>9.4921880000000005</v>
      </c>
      <c r="E203" s="1">
        <f>INDEX('Paste Calib Data'!$1:$1048576,MATCH($A$191,'Paste Calib Data'!$A:$A,0)+(ROW()-ROW($A$191)-1),COLUMN()-1)</f>
        <v>9.9609380000000005</v>
      </c>
      <c r="F203" s="1">
        <f>INDEX('Paste Calib Data'!$1:$1048576,MATCH($A$191,'Paste Calib Data'!$A:$A,0)+(ROW()-ROW($A$191)-1),COLUMN()-1)</f>
        <v>11.015625</v>
      </c>
      <c r="G203" s="1">
        <f>INDEX('Paste Calib Data'!$1:$1048576,MATCH($A$191,'Paste Calib Data'!$A:$A,0)+(ROW()-ROW($A$191)-1),COLUMN()-1)</f>
        <v>20.039062999999999</v>
      </c>
      <c r="H203" s="1">
        <f>INDEX('Paste Calib Data'!$1:$1048576,MATCH($A$191,'Paste Calib Data'!$A:$A,0)+(ROW()-ROW($A$191)-1),COLUMN()-1)</f>
        <v>28.007812999999999</v>
      </c>
      <c r="I203" s="1">
        <f>INDEX('Paste Calib Data'!$1:$1048576,MATCH($A$191,'Paste Calib Data'!$A:$A,0)+(ROW()-ROW($A$191)-1),COLUMN()-1)</f>
        <v>35.039062999999999</v>
      </c>
      <c r="J203" s="1">
        <f>INDEX('Paste Calib Data'!$1:$1048576,MATCH($A$191,'Paste Calib Data'!$A:$A,0)+(ROW()-ROW($A$191)-1),COLUMN()-1)</f>
        <v>41.25</v>
      </c>
      <c r="K203" s="1">
        <f>INDEX('Paste Calib Data'!$1:$1048576,MATCH($A$191,'Paste Calib Data'!$A:$A,0)+(ROW()-ROW($A$191)-1),COLUMN()-1)</f>
        <v>43.007812999999999</v>
      </c>
      <c r="L203" s="1">
        <f>INDEX('Paste Calib Data'!$1:$1048576,MATCH($A$191,'Paste Calib Data'!$A:$A,0)+(ROW()-ROW($A$191)-1),COLUMN()-1)</f>
        <v>46.40625</v>
      </c>
      <c r="M203" s="1">
        <f>INDEX('Paste Calib Data'!$1:$1048576,MATCH($A$191,'Paste Calib Data'!$A:$A,0)+(ROW()-ROW($A$191)-1),COLUMN()-1)</f>
        <v>48.164062999999999</v>
      </c>
      <c r="N203" s="1">
        <f>INDEX('Paste Calib Data'!$1:$1048576,MATCH($A$191,'Paste Calib Data'!$A:$A,0)+(ROW()-ROW($A$191)-1),COLUMN()-1)</f>
        <v>48.75</v>
      </c>
      <c r="O203" s="1">
        <f>INDEX('Paste Calib Data'!$1:$1048576,MATCH($A$191,'Paste Calib Data'!$A:$A,0)+(ROW()-ROW($A$191)-1),COLUMN()-1)</f>
        <v>48.046875</v>
      </c>
      <c r="P203" s="1">
        <f>INDEX('Paste Calib Data'!$1:$1048576,MATCH($A$191,'Paste Calib Data'!$A:$A,0)+(ROW()-ROW($A$191)-1),COLUMN()-1)</f>
        <v>48.046875</v>
      </c>
      <c r="Q203" s="1">
        <f>INDEX('Paste Calib Data'!$1:$1048576,MATCH($A$191,'Paste Calib Data'!$A:$A,0)+(ROW()-ROW($A$191)-1),COLUMN()-1)</f>
        <v>48.046875</v>
      </c>
      <c r="R203" s="1">
        <f>INDEX('Paste Calib Data'!$1:$1048576,MATCH($A$191,'Paste Calib Data'!$A:$A,0)+(ROW()-ROW($A$191)-1),COLUMN()-1)</f>
        <v>48.046875</v>
      </c>
      <c r="S203" s="8">
        <f t="shared" si="30"/>
        <v>48.046875</v>
      </c>
    </row>
    <row r="204" spans="1:19" x14ac:dyDescent="0.3">
      <c r="A204" s="3">
        <f>INDEX('Paste Calib Data'!$1:$1048576,MATCH($A$191,'Paste Calib Data'!$A:$A,0)+(ROW()-ROW($A$191)-1),COLUMN())</f>
        <v>2000</v>
      </c>
      <c r="B204" s="8">
        <f t="shared" si="29"/>
        <v>9.9609380000000005</v>
      </c>
      <c r="C204" s="1">
        <f>INDEX('Paste Calib Data'!$1:$1048576,MATCH($A$191,'Paste Calib Data'!$A:$A,0)+(ROW()-ROW($A$191)-1),COLUMN()-1)</f>
        <v>9.9609380000000005</v>
      </c>
      <c r="D204" s="1">
        <f>INDEX('Paste Calib Data'!$1:$1048576,MATCH($A$191,'Paste Calib Data'!$A:$A,0)+(ROW()-ROW($A$191)-1),COLUMN()-1)</f>
        <v>11.484375</v>
      </c>
      <c r="E204" s="1">
        <f>INDEX('Paste Calib Data'!$1:$1048576,MATCH($A$191,'Paste Calib Data'!$A:$A,0)+(ROW()-ROW($A$191)-1),COLUMN()-1)</f>
        <v>13.476563000000001</v>
      </c>
      <c r="F204" s="1">
        <f>INDEX('Paste Calib Data'!$1:$1048576,MATCH($A$191,'Paste Calib Data'!$A:$A,0)+(ROW()-ROW($A$191)-1),COLUMN()-1)</f>
        <v>13.476563000000001</v>
      </c>
      <c r="G204" s="1">
        <f>INDEX('Paste Calib Data'!$1:$1048576,MATCH($A$191,'Paste Calib Data'!$A:$A,0)+(ROW()-ROW($A$191)-1),COLUMN()-1)</f>
        <v>22.96875</v>
      </c>
      <c r="H204" s="1">
        <f>INDEX('Paste Calib Data'!$1:$1048576,MATCH($A$191,'Paste Calib Data'!$A:$A,0)+(ROW()-ROW($A$191)-1),COLUMN()-1)</f>
        <v>28.945312999999999</v>
      </c>
      <c r="I204" s="1">
        <f>INDEX('Paste Calib Data'!$1:$1048576,MATCH($A$191,'Paste Calib Data'!$A:$A,0)+(ROW()-ROW($A$191)-1),COLUMN()-1)</f>
        <v>39.023437999999999</v>
      </c>
      <c r="J204" s="1">
        <f>INDEX('Paste Calib Data'!$1:$1048576,MATCH($A$191,'Paste Calib Data'!$A:$A,0)+(ROW()-ROW($A$191)-1),COLUMN()-1)</f>
        <v>45</v>
      </c>
      <c r="K204" s="1">
        <f>INDEX('Paste Calib Data'!$1:$1048576,MATCH($A$191,'Paste Calib Data'!$A:$A,0)+(ROW()-ROW($A$191)-1),COLUMN()-1)</f>
        <v>46.992187999999999</v>
      </c>
      <c r="L204" s="1">
        <f>INDEX('Paste Calib Data'!$1:$1048576,MATCH($A$191,'Paste Calib Data'!$A:$A,0)+(ROW()-ROW($A$191)-1),COLUMN()-1)</f>
        <v>47.695312999999999</v>
      </c>
      <c r="M204" s="1">
        <f>INDEX('Paste Calib Data'!$1:$1048576,MATCH($A$191,'Paste Calib Data'!$A:$A,0)+(ROW()-ROW($A$191)-1),COLUMN()-1)</f>
        <v>50.976562999999999</v>
      </c>
      <c r="N204" s="1">
        <f>INDEX('Paste Calib Data'!$1:$1048576,MATCH($A$191,'Paste Calib Data'!$A:$A,0)+(ROW()-ROW($A$191)-1),COLUMN()-1)</f>
        <v>53.203125</v>
      </c>
      <c r="O204" s="1">
        <f>INDEX('Paste Calib Data'!$1:$1048576,MATCH($A$191,'Paste Calib Data'!$A:$A,0)+(ROW()-ROW($A$191)-1),COLUMN()-1)</f>
        <v>54.257812999999999</v>
      </c>
      <c r="P204" s="1">
        <f>INDEX('Paste Calib Data'!$1:$1048576,MATCH($A$191,'Paste Calib Data'!$A:$A,0)+(ROW()-ROW($A$191)-1),COLUMN()-1)</f>
        <v>55.3125</v>
      </c>
      <c r="Q204" s="1">
        <f>INDEX('Paste Calib Data'!$1:$1048576,MATCH($A$191,'Paste Calib Data'!$A:$A,0)+(ROW()-ROW($A$191)-1),COLUMN()-1)</f>
        <v>56.367187999999999</v>
      </c>
      <c r="R204" s="1">
        <f>INDEX('Paste Calib Data'!$1:$1048576,MATCH($A$191,'Paste Calib Data'!$A:$A,0)+(ROW()-ROW($A$191)-1),COLUMN()-1)</f>
        <v>57.421875</v>
      </c>
      <c r="S204" s="8">
        <f t="shared" si="30"/>
        <v>57.421875</v>
      </c>
    </row>
    <row r="205" spans="1:19" x14ac:dyDescent="0.3">
      <c r="A205" s="3">
        <f>INDEX('Paste Calib Data'!$1:$1048576,MATCH($A$191,'Paste Calib Data'!$A:$A,0)+(ROW()-ROW($A$191)-1),COLUMN())</f>
        <v>2200</v>
      </c>
      <c r="B205" s="8">
        <f t="shared" si="29"/>
        <v>9.9609380000000005</v>
      </c>
      <c r="C205" s="1">
        <f>INDEX('Paste Calib Data'!$1:$1048576,MATCH($A$191,'Paste Calib Data'!$A:$A,0)+(ROW()-ROW($A$191)-1),COLUMN()-1)</f>
        <v>9.9609380000000005</v>
      </c>
      <c r="D205" s="1">
        <f>INDEX('Paste Calib Data'!$1:$1048576,MATCH($A$191,'Paste Calib Data'!$A:$A,0)+(ROW()-ROW($A$191)-1),COLUMN()-1)</f>
        <v>13.476563000000001</v>
      </c>
      <c r="E205" s="1">
        <f>INDEX('Paste Calib Data'!$1:$1048576,MATCH($A$191,'Paste Calib Data'!$A:$A,0)+(ROW()-ROW($A$191)-1),COLUMN()-1)</f>
        <v>16.992187999999999</v>
      </c>
      <c r="F205" s="1">
        <f>INDEX('Paste Calib Data'!$1:$1048576,MATCH($A$191,'Paste Calib Data'!$A:$A,0)+(ROW()-ROW($A$191)-1),COLUMN()-1)</f>
        <v>18.046875</v>
      </c>
      <c r="G205" s="1">
        <f>INDEX('Paste Calib Data'!$1:$1048576,MATCH($A$191,'Paste Calib Data'!$A:$A,0)+(ROW()-ROW($A$191)-1),COLUMN()-1)</f>
        <v>26.015625</v>
      </c>
      <c r="H205" s="1">
        <f>INDEX('Paste Calib Data'!$1:$1048576,MATCH($A$191,'Paste Calib Data'!$A:$A,0)+(ROW()-ROW($A$191)-1),COLUMN()-1)</f>
        <v>37.96875</v>
      </c>
      <c r="I205" s="1">
        <f>INDEX('Paste Calib Data'!$1:$1048576,MATCH($A$191,'Paste Calib Data'!$A:$A,0)+(ROW()-ROW($A$191)-1),COLUMN()-1)</f>
        <v>43.945312999999999</v>
      </c>
      <c r="J205" s="1">
        <f>INDEX('Paste Calib Data'!$1:$1048576,MATCH($A$191,'Paste Calib Data'!$A:$A,0)+(ROW()-ROW($A$191)-1),COLUMN()-1)</f>
        <v>54.023437999999999</v>
      </c>
      <c r="K205" s="1">
        <f>INDEX('Paste Calib Data'!$1:$1048576,MATCH($A$191,'Paste Calib Data'!$A:$A,0)+(ROW()-ROW($A$191)-1),COLUMN()-1)</f>
        <v>54.492187999999999</v>
      </c>
      <c r="L205" s="1">
        <f>INDEX('Paste Calib Data'!$1:$1048576,MATCH($A$191,'Paste Calib Data'!$A:$A,0)+(ROW()-ROW($A$191)-1),COLUMN()-1)</f>
        <v>54.492187999999999</v>
      </c>
      <c r="M205" s="1">
        <f>INDEX('Paste Calib Data'!$1:$1048576,MATCH($A$191,'Paste Calib Data'!$A:$A,0)+(ROW()-ROW($A$191)-1),COLUMN()-1)</f>
        <v>54.960937999999999</v>
      </c>
      <c r="N205" s="1">
        <f>INDEX('Paste Calib Data'!$1:$1048576,MATCH($A$191,'Paste Calib Data'!$A:$A,0)+(ROW()-ROW($A$191)-1),COLUMN()-1)</f>
        <v>52.617187999999999</v>
      </c>
      <c r="O205" s="1">
        <f>INDEX('Paste Calib Data'!$1:$1048576,MATCH($A$191,'Paste Calib Data'!$A:$A,0)+(ROW()-ROW($A$191)-1),COLUMN()-1)</f>
        <v>52.382812999999999</v>
      </c>
      <c r="P205" s="1">
        <f>INDEX('Paste Calib Data'!$1:$1048576,MATCH($A$191,'Paste Calib Data'!$A:$A,0)+(ROW()-ROW($A$191)-1),COLUMN()-1)</f>
        <v>52.617187999999999</v>
      </c>
      <c r="Q205" s="1">
        <f>INDEX('Paste Calib Data'!$1:$1048576,MATCH($A$191,'Paste Calib Data'!$A:$A,0)+(ROW()-ROW($A$191)-1),COLUMN()-1)</f>
        <v>52.851562999999999</v>
      </c>
      <c r="R205" s="1">
        <f>INDEX('Paste Calib Data'!$1:$1048576,MATCH($A$191,'Paste Calib Data'!$A:$A,0)+(ROW()-ROW($A$191)-1),COLUMN()-1)</f>
        <v>53.085937999999999</v>
      </c>
      <c r="S205" s="8">
        <f t="shared" si="30"/>
        <v>53.085937999999999</v>
      </c>
    </row>
    <row r="206" spans="1:19" x14ac:dyDescent="0.3">
      <c r="A206" s="3">
        <f>INDEX('Paste Calib Data'!$1:$1048576,MATCH($A$191,'Paste Calib Data'!$A:$A,0)+(ROW()-ROW($A$191)-1),COLUMN())</f>
        <v>2400</v>
      </c>
      <c r="B206" s="8">
        <f t="shared" si="29"/>
        <v>9.9609380000000005</v>
      </c>
      <c r="C206" s="1">
        <f>INDEX('Paste Calib Data'!$1:$1048576,MATCH($A$191,'Paste Calib Data'!$A:$A,0)+(ROW()-ROW($A$191)-1),COLUMN()-1)</f>
        <v>9.9609380000000005</v>
      </c>
      <c r="D206" s="1">
        <f>INDEX('Paste Calib Data'!$1:$1048576,MATCH($A$191,'Paste Calib Data'!$A:$A,0)+(ROW()-ROW($A$191)-1),COLUMN()-1)</f>
        <v>12.539063000000001</v>
      </c>
      <c r="E206" s="1">
        <f>INDEX('Paste Calib Data'!$1:$1048576,MATCH($A$191,'Paste Calib Data'!$A:$A,0)+(ROW()-ROW($A$191)-1),COLUMN()-1)</f>
        <v>13.007813000000001</v>
      </c>
      <c r="F206" s="1">
        <f>INDEX('Paste Calib Data'!$1:$1048576,MATCH($A$191,'Paste Calib Data'!$A:$A,0)+(ROW()-ROW($A$191)-1),COLUMN()-1)</f>
        <v>15</v>
      </c>
      <c r="G206" s="1">
        <f>INDEX('Paste Calib Data'!$1:$1048576,MATCH($A$191,'Paste Calib Data'!$A:$A,0)+(ROW()-ROW($A$191)-1),COLUMN()-1)</f>
        <v>26.015625</v>
      </c>
      <c r="H206" s="1">
        <f>INDEX('Paste Calib Data'!$1:$1048576,MATCH($A$191,'Paste Calib Data'!$A:$A,0)+(ROW()-ROW($A$191)-1),COLUMN()-1)</f>
        <v>37.03125</v>
      </c>
      <c r="I206" s="1">
        <f>INDEX('Paste Calib Data'!$1:$1048576,MATCH($A$191,'Paste Calib Data'!$A:$A,0)+(ROW()-ROW($A$191)-1),COLUMN()-1)</f>
        <v>46.992187999999999</v>
      </c>
      <c r="J206" s="1">
        <f>INDEX('Paste Calib Data'!$1:$1048576,MATCH($A$191,'Paste Calib Data'!$A:$A,0)+(ROW()-ROW($A$191)-1),COLUMN()-1)</f>
        <v>54.492187999999999</v>
      </c>
      <c r="K206" s="1">
        <f>INDEX('Paste Calib Data'!$1:$1048576,MATCH($A$191,'Paste Calib Data'!$A:$A,0)+(ROW()-ROW($A$191)-1),COLUMN()-1)</f>
        <v>54.492187999999999</v>
      </c>
      <c r="L206" s="1">
        <f>INDEX('Paste Calib Data'!$1:$1048576,MATCH($A$191,'Paste Calib Data'!$A:$A,0)+(ROW()-ROW($A$191)-1),COLUMN()-1)</f>
        <v>54.492187999999999</v>
      </c>
      <c r="M206" s="1">
        <f>INDEX('Paste Calib Data'!$1:$1048576,MATCH($A$191,'Paste Calib Data'!$A:$A,0)+(ROW()-ROW($A$191)-1),COLUMN()-1)</f>
        <v>54.960937999999999</v>
      </c>
      <c r="N206" s="1">
        <f>INDEX('Paste Calib Data'!$1:$1048576,MATCH($A$191,'Paste Calib Data'!$A:$A,0)+(ROW()-ROW($A$191)-1),COLUMN()-1)</f>
        <v>52.148437999999999</v>
      </c>
      <c r="O206" s="1">
        <f>INDEX('Paste Calib Data'!$1:$1048576,MATCH($A$191,'Paste Calib Data'!$A:$A,0)+(ROW()-ROW($A$191)-1),COLUMN()-1)</f>
        <v>52.265625</v>
      </c>
      <c r="P206" s="1">
        <f>INDEX('Paste Calib Data'!$1:$1048576,MATCH($A$191,'Paste Calib Data'!$A:$A,0)+(ROW()-ROW($A$191)-1),COLUMN()-1)</f>
        <v>52.5</v>
      </c>
      <c r="Q206" s="1">
        <f>INDEX('Paste Calib Data'!$1:$1048576,MATCH($A$191,'Paste Calib Data'!$A:$A,0)+(ROW()-ROW($A$191)-1),COLUMN()-1)</f>
        <v>52.03125</v>
      </c>
      <c r="R206" s="1">
        <f>INDEX('Paste Calib Data'!$1:$1048576,MATCH($A$191,'Paste Calib Data'!$A:$A,0)+(ROW()-ROW($A$191)-1),COLUMN()-1)</f>
        <v>52.265625</v>
      </c>
      <c r="S206" s="8">
        <f t="shared" si="30"/>
        <v>52.265625</v>
      </c>
    </row>
    <row r="207" spans="1:19" x14ac:dyDescent="0.3">
      <c r="A207" s="3">
        <f>INDEX('Paste Calib Data'!$1:$1048576,MATCH($A$191,'Paste Calib Data'!$A:$A,0)+(ROW()-ROW($A$191)-1),COLUMN())</f>
        <v>2600</v>
      </c>
      <c r="B207" s="8">
        <f t="shared" si="29"/>
        <v>9.9609380000000005</v>
      </c>
      <c r="C207" s="1">
        <f>INDEX('Paste Calib Data'!$1:$1048576,MATCH($A$191,'Paste Calib Data'!$A:$A,0)+(ROW()-ROW($A$191)-1),COLUMN()-1)</f>
        <v>9.9609380000000005</v>
      </c>
      <c r="D207" s="1">
        <f>INDEX('Paste Calib Data'!$1:$1048576,MATCH($A$191,'Paste Calib Data'!$A:$A,0)+(ROW()-ROW($A$191)-1),COLUMN()-1)</f>
        <v>12.539063000000001</v>
      </c>
      <c r="E207" s="1">
        <f>INDEX('Paste Calib Data'!$1:$1048576,MATCH($A$191,'Paste Calib Data'!$A:$A,0)+(ROW()-ROW($A$191)-1),COLUMN()-1)</f>
        <v>13.007813000000001</v>
      </c>
      <c r="F207" s="1">
        <f>INDEX('Paste Calib Data'!$1:$1048576,MATCH($A$191,'Paste Calib Data'!$A:$A,0)+(ROW()-ROW($A$191)-1),COLUMN()-1)</f>
        <v>15</v>
      </c>
      <c r="G207" s="1">
        <f>INDEX('Paste Calib Data'!$1:$1048576,MATCH($A$191,'Paste Calib Data'!$A:$A,0)+(ROW()-ROW($A$191)-1),COLUMN()-1)</f>
        <v>22.03125</v>
      </c>
      <c r="H207" s="1">
        <f>INDEX('Paste Calib Data'!$1:$1048576,MATCH($A$191,'Paste Calib Data'!$A:$A,0)+(ROW()-ROW($A$191)-1),COLUMN()-1)</f>
        <v>35.507812999999999</v>
      </c>
      <c r="I207" s="1">
        <f>INDEX('Paste Calib Data'!$1:$1048576,MATCH($A$191,'Paste Calib Data'!$A:$A,0)+(ROW()-ROW($A$191)-1),COLUMN()-1)</f>
        <v>43.945312999999999</v>
      </c>
      <c r="J207" s="1">
        <f>INDEX('Paste Calib Data'!$1:$1048576,MATCH($A$191,'Paste Calib Data'!$A:$A,0)+(ROW()-ROW($A$191)-1),COLUMN()-1)</f>
        <v>54.492187999999999</v>
      </c>
      <c r="K207" s="1">
        <f>INDEX('Paste Calib Data'!$1:$1048576,MATCH($A$191,'Paste Calib Data'!$A:$A,0)+(ROW()-ROW($A$191)-1),COLUMN()-1)</f>
        <v>54.492187999999999</v>
      </c>
      <c r="L207" s="1">
        <f>INDEX('Paste Calib Data'!$1:$1048576,MATCH($A$191,'Paste Calib Data'!$A:$A,0)+(ROW()-ROW($A$191)-1),COLUMN()-1)</f>
        <v>54.492187999999999</v>
      </c>
      <c r="M207" s="1">
        <f>INDEX('Paste Calib Data'!$1:$1048576,MATCH($A$191,'Paste Calib Data'!$A:$A,0)+(ROW()-ROW($A$191)-1),COLUMN()-1)</f>
        <v>54.960937999999999</v>
      </c>
      <c r="N207" s="1">
        <f>INDEX('Paste Calib Data'!$1:$1048576,MATCH($A$191,'Paste Calib Data'!$A:$A,0)+(ROW()-ROW($A$191)-1),COLUMN()-1)</f>
        <v>53.320312999999999</v>
      </c>
      <c r="O207" s="1">
        <f>INDEX('Paste Calib Data'!$1:$1048576,MATCH($A$191,'Paste Calib Data'!$A:$A,0)+(ROW()-ROW($A$191)-1),COLUMN()-1)</f>
        <v>54.023437999999999</v>
      </c>
      <c r="P207" s="1">
        <f>INDEX('Paste Calib Data'!$1:$1048576,MATCH($A$191,'Paste Calib Data'!$A:$A,0)+(ROW()-ROW($A$191)-1),COLUMN()-1)</f>
        <v>53.789062999999999</v>
      </c>
      <c r="Q207" s="1">
        <f>INDEX('Paste Calib Data'!$1:$1048576,MATCH($A$191,'Paste Calib Data'!$A:$A,0)+(ROW()-ROW($A$191)-1),COLUMN()-1)</f>
        <v>54.140625</v>
      </c>
      <c r="R207" s="1">
        <f>INDEX('Paste Calib Data'!$1:$1048576,MATCH($A$191,'Paste Calib Data'!$A:$A,0)+(ROW()-ROW($A$191)-1),COLUMN()-1)</f>
        <v>54.84375</v>
      </c>
      <c r="S207" s="8">
        <f t="shared" si="30"/>
        <v>54.84375</v>
      </c>
    </row>
    <row r="208" spans="1:19" x14ac:dyDescent="0.3">
      <c r="A208" s="3">
        <f>INDEX('Paste Calib Data'!$1:$1048576,MATCH($A$191,'Paste Calib Data'!$A:$A,0)+(ROW()-ROW($A$191)-1),COLUMN())</f>
        <v>2800</v>
      </c>
      <c r="B208" s="8">
        <f t="shared" si="29"/>
        <v>9.9609380000000005</v>
      </c>
      <c r="C208" s="1">
        <f>INDEX('Paste Calib Data'!$1:$1048576,MATCH($A$191,'Paste Calib Data'!$A:$A,0)+(ROW()-ROW($A$191)-1),COLUMN()-1)</f>
        <v>9.9609380000000005</v>
      </c>
      <c r="D208" s="1">
        <f>INDEX('Paste Calib Data'!$1:$1048576,MATCH($A$191,'Paste Calib Data'!$A:$A,0)+(ROW()-ROW($A$191)-1),COLUMN()-1)</f>
        <v>11.015625</v>
      </c>
      <c r="E208" s="1">
        <f>INDEX('Paste Calib Data'!$1:$1048576,MATCH($A$191,'Paste Calib Data'!$A:$A,0)+(ROW()-ROW($A$191)-1),COLUMN()-1)</f>
        <v>11.953125</v>
      </c>
      <c r="F208" s="1">
        <f>INDEX('Paste Calib Data'!$1:$1048576,MATCH($A$191,'Paste Calib Data'!$A:$A,0)+(ROW()-ROW($A$191)-1),COLUMN()-1)</f>
        <v>16.054687999999999</v>
      </c>
      <c r="G208" s="1">
        <f>INDEX('Paste Calib Data'!$1:$1048576,MATCH($A$191,'Paste Calib Data'!$A:$A,0)+(ROW()-ROW($A$191)-1),COLUMN()-1)</f>
        <v>22.03125</v>
      </c>
      <c r="H208" s="1">
        <f>INDEX('Paste Calib Data'!$1:$1048576,MATCH($A$191,'Paste Calib Data'!$A:$A,0)+(ROW()-ROW($A$191)-1),COLUMN()-1)</f>
        <v>35.976562999999999</v>
      </c>
      <c r="I208" s="1">
        <f>INDEX('Paste Calib Data'!$1:$1048576,MATCH($A$191,'Paste Calib Data'!$A:$A,0)+(ROW()-ROW($A$191)-1),COLUMN()-1)</f>
        <v>43.007812999999999</v>
      </c>
      <c r="J208" s="1">
        <f>INDEX('Paste Calib Data'!$1:$1048576,MATCH($A$191,'Paste Calib Data'!$A:$A,0)+(ROW()-ROW($A$191)-1),COLUMN()-1)</f>
        <v>52.96875</v>
      </c>
      <c r="K208" s="1">
        <f>INDEX('Paste Calib Data'!$1:$1048576,MATCH($A$191,'Paste Calib Data'!$A:$A,0)+(ROW()-ROW($A$191)-1),COLUMN()-1)</f>
        <v>54.492187999999999</v>
      </c>
      <c r="L208" s="1">
        <f>INDEX('Paste Calib Data'!$1:$1048576,MATCH($A$191,'Paste Calib Data'!$A:$A,0)+(ROW()-ROW($A$191)-1),COLUMN()-1)</f>
        <v>54.492187999999999</v>
      </c>
      <c r="M208" s="1">
        <f>INDEX('Paste Calib Data'!$1:$1048576,MATCH($A$191,'Paste Calib Data'!$A:$A,0)+(ROW()-ROW($A$191)-1),COLUMN()-1)</f>
        <v>54.960937999999999</v>
      </c>
      <c r="N208" s="1">
        <f>INDEX('Paste Calib Data'!$1:$1048576,MATCH($A$191,'Paste Calib Data'!$A:$A,0)+(ROW()-ROW($A$191)-1),COLUMN()-1)</f>
        <v>52.96875</v>
      </c>
      <c r="O208" s="1">
        <f>INDEX('Paste Calib Data'!$1:$1048576,MATCH($A$191,'Paste Calib Data'!$A:$A,0)+(ROW()-ROW($A$191)-1),COLUMN()-1)</f>
        <v>52.734375</v>
      </c>
      <c r="P208" s="1">
        <f>INDEX('Paste Calib Data'!$1:$1048576,MATCH($A$191,'Paste Calib Data'!$A:$A,0)+(ROW()-ROW($A$191)-1),COLUMN()-1)</f>
        <v>51.445312999999999</v>
      </c>
      <c r="Q208" s="1">
        <f>INDEX('Paste Calib Data'!$1:$1048576,MATCH($A$191,'Paste Calib Data'!$A:$A,0)+(ROW()-ROW($A$191)-1),COLUMN()-1)</f>
        <v>50.507812999999999</v>
      </c>
      <c r="R208" s="1">
        <f>INDEX('Paste Calib Data'!$1:$1048576,MATCH($A$191,'Paste Calib Data'!$A:$A,0)+(ROW()-ROW($A$191)-1),COLUMN()-1)</f>
        <v>50.273437999999999</v>
      </c>
      <c r="S208" s="8">
        <f t="shared" si="30"/>
        <v>50.273437999999999</v>
      </c>
    </row>
    <row r="209" spans="1:19" x14ac:dyDescent="0.3">
      <c r="A209" s="3">
        <f>INDEX('Paste Calib Data'!$1:$1048576,MATCH($A$191,'Paste Calib Data'!$A:$A,0)+(ROW()-ROW($A$191)-1),COLUMN())</f>
        <v>2900</v>
      </c>
      <c r="B209" s="8">
        <f t="shared" si="29"/>
        <v>9.9609380000000005</v>
      </c>
      <c r="C209" s="1">
        <f>INDEX('Paste Calib Data'!$1:$1048576,MATCH($A$191,'Paste Calib Data'!$A:$A,0)+(ROW()-ROW($A$191)-1),COLUMN()-1)</f>
        <v>9.9609380000000005</v>
      </c>
      <c r="D209" s="1">
        <f>INDEX('Paste Calib Data'!$1:$1048576,MATCH($A$191,'Paste Calib Data'!$A:$A,0)+(ROW()-ROW($A$191)-1),COLUMN()-1)</f>
        <v>11.953125</v>
      </c>
      <c r="E209" s="1">
        <f>INDEX('Paste Calib Data'!$1:$1048576,MATCH($A$191,'Paste Calib Data'!$A:$A,0)+(ROW()-ROW($A$191)-1),COLUMN()-1)</f>
        <v>11.953125</v>
      </c>
      <c r="F209" s="1">
        <f>INDEX('Paste Calib Data'!$1:$1048576,MATCH($A$191,'Paste Calib Data'!$A:$A,0)+(ROW()-ROW($A$191)-1),COLUMN()-1)</f>
        <v>16.992187999999999</v>
      </c>
      <c r="G209" s="1">
        <f>INDEX('Paste Calib Data'!$1:$1048576,MATCH($A$191,'Paste Calib Data'!$A:$A,0)+(ROW()-ROW($A$191)-1),COLUMN()-1)</f>
        <v>20.039062999999999</v>
      </c>
      <c r="H209" s="1">
        <f>INDEX('Paste Calib Data'!$1:$1048576,MATCH($A$191,'Paste Calib Data'!$A:$A,0)+(ROW()-ROW($A$191)-1),COLUMN()-1)</f>
        <v>30</v>
      </c>
      <c r="I209" s="1">
        <f>INDEX('Paste Calib Data'!$1:$1048576,MATCH($A$191,'Paste Calib Data'!$A:$A,0)+(ROW()-ROW($A$191)-1),COLUMN()-1)</f>
        <v>41.015625</v>
      </c>
      <c r="J209" s="1">
        <f>INDEX('Paste Calib Data'!$1:$1048576,MATCH($A$191,'Paste Calib Data'!$A:$A,0)+(ROW()-ROW($A$191)-1),COLUMN()-1)</f>
        <v>45.46875</v>
      </c>
      <c r="K209" s="1">
        <f>INDEX('Paste Calib Data'!$1:$1048576,MATCH($A$191,'Paste Calib Data'!$A:$A,0)+(ROW()-ROW($A$191)-1),COLUMN()-1)</f>
        <v>52.03125</v>
      </c>
      <c r="L209" s="1">
        <f>INDEX('Paste Calib Data'!$1:$1048576,MATCH($A$191,'Paste Calib Data'!$A:$A,0)+(ROW()-ROW($A$191)-1),COLUMN()-1)</f>
        <v>52.03125</v>
      </c>
      <c r="M209" s="1">
        <f>INDEX('Paste Calib Data'!$1:$1048576,MATCH($A$191,'Paste Calib Data'!$A:$A,0)+(ROW()-ROW($A$191)-1),COLUMN()-1)</f>
        <v>53.554687999999999</v>
      </c>
      <c r="N209" s="1">
        <f>INDEX('Paste Calib Data'!$1:$1048576,MATCH($A$191,'Paste Calib Data'!$A:$A,0)+(ROW()-ROW($A$191)-1),COLUMN()-1)</f>
        <v>51.445312999999999</v>
      </c>
      <c r="O209" s="1">
        <f>INDEX('Paste Calib Data'!$1:$1048576,MATCH($A$191,'Paste Calib Data'!$A:$A,0)+(ROW()-ROW($A$191)-1),COLUMN()-1)</f>
        <v>50.507812999999999</v>
      </c>
      <c r="P209" s="1">
        <f>INDEX('Paste Calib Data'!$1:$1048576,MATCH($A$191,'Paste Calib Data'!$A:$A,0)+(ROW()-ROW($A$191)-1),COLUMN()-1)</f>
        <v>50.507812999999999</v>
      </c>
      <c r="Q209" s="1">
        <f>INDEX('Paste Calib Data'!$1:$1048576,MATCH($A$191,'Paste Calib Data'!$A:$A,0)+(ROW()-ROW($A$191)-1),COLUMN()-1)</f>
        <v>50.039062999999999</v>
      </c>
      <c r="R209" s="1">
        <f>INDEX('Paste Calib Data'!$1:$1048576,MATCH($A$191,'Paste Calib Data'!$A:$A,0)+(ROW()-ROW($A$191)-1),COLUMN()-1)</f>
        <v>49.335937999999999</v>
      </c>
      <c r="S209" s="8">
        <f t="shared" si="30"/>
        <v>49.335937999999999</v>
      </c>
    </row>
    <row r="210" spans="1:19" x14ac:dyDescent="0.3">
      <c r="A210" s="3">
        <f>INDEX('Paste Calib Data'!$1:$1048576,MATCH($A$191,'Paste Calib Data'!$A:$A,0)+(ROW()-ROW($A$191)-1),COLUMN())</f>
        <v>3000</v>
      </c>
      <c r="B210" s="8">
        <f t="shared" si="29"/>
        <v>9.9609380000000005</v>
      </c>
      <c r="C210" s="1">
        <f>INDEX('Paste Calib Data'!$1:$1048576,MATCH($A$191,'Paste Calib Data'!$A:$A,0)+(ROW()-ROW($A$191)-1),COLUMN()-1)</f>
        <v>9.9609380000000005</v>
      </c>
      <c r="D210" s="1">
        <f>INDEX('Paste Calib Data'!$1:$1048576,MATCH($A$191,'Paste Calib Data'!$A:$A,0)+(ROW()-ROW($A$191)-1),COLUMN()-1)</f>
        <v>11.015625</v>
      </c>
      <c r="E210" s="1">
        <f>INDEX('Paste Calib Data'!$1:$1048576,MATCH($A$191,'Paste Calib Data'!$A:$A,0)+(ROW()-ROW($A$191)-1),COLUMN()-1)</f>
        <v>11.953125</v>
      </c>
      <c r="F210" s="1">
        <f>INDEX('Paste Calib Data'!$1:$1048576,MATCH($A$191,'Paste Calib Data'!$A:$A,0)+(ROW()-ROW($A$191)-1),COLUMN()-1)</f>
        <v>13.007813000000001</v>
      </c>
      <c r="G210" s="1">
        <f>INDEX('Paste Calib Data'!$1:$1048576,MATCH($A$191,'Paste Calib Data'!$A:$A,0)+(ROW()-ROW($A$191)-1),COLUMN()-1)</f>
        <v>13.945313000000001</v>
      </c>
      <c r="H210" s="1">
        <f>INDEX('Paste Calib Data'!$1:$1048576,MATCH($A$191,'Paste Calib Data'!$A:$A,0)+(ROW()-ROW($A$191)-1),COLUMN()-1)</f>
        <v>22.96875</v>
      </c>
      <c r="I210" s="1">
        <f>INDEX('Paste Calib Data'!$1:$1048576,MATCH($A$191,'Paste Calib Data'!$A:$A,0)+(ROW()-ROW($A$191)-1),COLUMN()-1)</f>
        <v>35.976562999999999</v>
      </c>
      <c r="J210" s="1">
        <f>INDEX('Paste Calib Data'!$1:$1048576,MATCH($A$191,'Paste Calib Data'!$A:$A,0)+(ROW()-ROW($A$191)-1),COLUMN()-1)</f>
        <v>43.945312999999999</v>
      </c>
      <c r="K210" s="1">
        <f>INDEX('Paste Calib Data'!$1:$1048576,MATCH($A$191,'Paste Calib Data'!$A:$A,0)+(ROW()-ROW($A$191)-1),COLUMN()-1)</f>
        <v>48.984375</v>
      </c>
      <c r="L210" s="1">
        <f>INDEX('Paste Calib Data'!$1:$1048576,MATCH($A$191,'Paste Calib Data'!$A:$A,0)+(ROW()-ROW($A$191)-1),COLUMN()-1)</f>
        <v>48.984375</v>
      </c>
      <c r="M210" s="1">
        <f>INDEX('Paste Calib Data'!$1:$1048576,MATCH($A$191,'Paste Calib Data'!$A:$A,0)+(ROW()-ROW($A$191)-1),COLUMN()-1)</f>
        <v>49.570312999999999</v>
      </c>
      <c r="N210" s="1">
        <f>INDEX('Paste Calib Data'!$1:$1048576,MATCH($A$191,'Paste Calib Data'!$A:$A,0)+(ROW()-ROW($A$191)-1),COLUMN()-1)</f>
        <v>49.570312999999999</v>
      </c>
      <c r="O210" s="1">
        <f>INDEX('Paste Calib Data'!$1:$1048576,MATCH($A$191,'Paste Calib Data'!$A:$A,0)+(ROW()-ROW($A$191)-1),COLUMN()-1)</f>
        <v>50.039062999999999</v>
      </c>
      <c r="P210" s="1">
        <f>INDEX('Paste Calib Data'!$1:$1048576,MATCH($A$191,'Paste Calib Data'!$A:$A,0)+(ROW()-ROW($A$191)-1),COLUMN()-1)</f>
        <v>50.039062999999999</v>
      </c>
      <c r="Q210" s="1">
        <f>INDEX('Paste Calib Data'!$1:$1048576,MATCH($A$191,'Paste Calib Data'!$A:$A,0)+(ROW()-ROW($A$191)-1),COLUMN()-1)</f>
        <v>52.03125</v>
      </c>
      <c r="R210" s="1">
        <f>INDEX('Paste Calib Data'!$1:$1048576,MATCH($A$191,'Paste Calib Data'!$A:$A,0)+(ROW()-ROW($A$191)-1),COLUMN()-1)</f>
        <v>52.03125</v>
      </c>
      <c r="S210" s="8">
        <f t="shared" si="30"/>
        <v>52.03125</v>
      </c>
    </row>
    <row r="211" spans="1:19" x14ac:dyDescent="0.3">
      <c r="A211" s="3">
        <f>INDEX('Paste Calib Data'!$1:$1048576,MATCH($A$191,'Paste Calib Data'!$A:$A,0)+(ROW()-ROW($A$191)-1),COLUMN())</f>
        <v>3200</v>
      </c>
      <c r="B211" s="8">
        <f t="shared" si="29"/>
        <v>9.9609380000000005</v>
      </c>
      <c r="C211" s="1">
        <f>INDEX('Paste Calib Data'!$1:$1048576,MATCH($A$191,'Paste Calib Data'!$A:$A,0)+(ROW()-ROW($A$191)-1),COLUMN()-1)</f>
        <v>9.9609380000000005</v>
      </c>
      <c r="D211" s="1">
        <f>INDEX('Paste Calib Data'!$1:$1048576,MATCH($A$191,'Paste Calib Data'!$A:$A,0)+(ROW()-ROW($A$191)-1),COLUMN()-1)</f>
        <v>11.015625</v>
      </c>
      <c r="E211" s="1">
        <f>INDEX('Paste Calib Data'!$1:$1048576,MATCH($A$191,'Paste Calib Data'!$A:$A,0)+(ROW()-ROW($A$191)-1),COLUMN()-1)</f>
        <v>11.953125</v>
      </c>
      <c r="F211" s="1">
        <f>INDEX('Paste Calib Data'!$1:$1048576,MATCH($A$191,'Paste Calib Data'!$A:$A,0)+(ROW()-ROW($A$191)-1),COLUMN()-1)</f>
        <v>13.007813000000001</v>
      </c>
      <c r="G211" s="1">
        <f>INDEX('Paste Calib Data'!$1:$1048576,MATCH($A$191,'Paste Calib Data'!$A:$A,0)+(ROW()-ROW($A$191)-1),COLUMN()-1)</f>
        <v>13.945313000000001</v>
      </c>
      <c r="H211" s="1">
        <f>INDEX('Paste Calib Data'!$1:$1048576,MATCH($A$191,'Paste Calib Data'!$A:$A,0)+(ROW()-ROW($A$191)-1),COLUMN()-1)</f>
        <v>16.992187999999999</v>
      </c>
      <c r="I211" s="1">
        <f>INDEX('Paste Calib Data'!$1:$1048576,MATCH($A$191,'Paste Calib Data'!$A:$A,0)+(ROW()-ROW($A$191)-1),COLUMN()-1)</f>
        <v>24.023437999999999</v>
      </c>
      <c r="J211" s="1">
        <f>INDEX('Paste Calib Data'!$1:$1048576,MATCH($A$191,'Paste Calib Data'!$A:$A,0)+(ROW()-ROW($A$191)-1),COLUMN()-1)</f>
        <v>33.046875</v>
      </c>
      <c r="K211" s="1">
        <f>INDEX('Paste Calib Data'!$1:$1048576,MATCH($A$191,'Paste Calib Data'!$A:$A,0)+(ROW()-ROW($A$191)-1),COLUMN()-1)</f>
        <v>39.960937999999999</v>
      </c>
      <c r="L211" s="1">
        <f>INDEX('Paste Calib Data'!$1:$1048576,MATCH($A$191,'Paste Calib Data'!$A:$A,0)+(ROW()-ROW($A$191)-1),COLUMN()-1)</f>
        <v>39.960937999999999</v>
      </c>
      <c r="M211" s="1">
        <f>INDEX('Paste Calib Data'!$1:$1048576,MATCH($A$191,'Paste Calib Data'!$A:$A,0)+(ROW()-ROW($A$191)-1),COLUMN()-1)</f>
        <v>33.632812999999999</v>
      </c>
      <c r="N211" s="1">
        <f>INDEX('Paste Calib Data'!$1:$1048576,MATCH($A$191,'Paste Calib Data'!$A:$A,0)+(ROW()-ROW($A$191)-1),COLUMN()-1)</f>
        <v>34.21875</v>
      </c>
      <c r="O211" s="1">
        <f>INDEX('Paste Calib Data'!$1:$1048576,MATCH($A$191,'Paste Calib Data'!$A:$A,0)+(ROW()-ROW($A$191)-1),COLUMN()-1)</f>
        <v>36.210937999999999</v>
      </c>
      <c r="P211" s="1">
        <f>INDEX('Paste Calib Data'!$1:$1048576,MATCH($A$191,'Paste Calib Data'!$A:$A,0)+(ROW()-ROW($A$191)-1),COLUMN()-1)</f>
        <v>36.679687999999999</v>
      </c>
      <c r="Q211" s="1">
        <f>INDEX('Paste Calib Data'!$1:$1048576,MATCH($A$191,'Paste Calib Data'!$A:$A,0)+(ROW()-ROW($A$191)-1),COLUMN()-1)</f>
        <v>39.726562999999999</v>
      </c>
      <c r="R211" s="1">
        <f>INDEX('Paste Calib Data'!$1:$1048576,MATCH($A$191,'Paste Calib Data'!$A:$A,0)+(ROW()-ROW($A$191)-1),COLUMN()-1)</f>
        <v>42.65625</v>
      </c>
      <c r="S211" s="8">
        <f t="shared" si="30"/>
        <v>42.65625</v>
      </c>
    </row>
    <row r="212" spans="1:19" x14ac:dyDescent="0.3">
      <c r="A212" s="3">
        <f>INDEX('Paste Calib Data'!$1:$1048576,MATCH($A$191,'Paste Calib Data'!$A:$A,0)+(ROW()-ROW($A$191)-1),COLUMN())</f>
        <v>3300</v>
      </c>
      <c r="B212" s="8">
        <f t="shared" si="29"/>
        <v>9.9609380000000005</v>
      </c>
      <c r="C212" s="1">
        <f>INDEX('Paste Calib Data'!$1:$1048576,MATCH($A$191,'Paste Calib Data'!$A:$A,0)+(ROW()-ROW($A$191)-1),COLUMN()-1)</f>
        <v>9.9609380000000005</v>
      </c>
      <c r="D212" s="1">
        <f>INDEX('Paste Calib Data'!$1:$1048576,MATCH($A$191,'Paste Calib Data'!$A:$A,0)+(ROW()-ROW($A$191)-1),COLUMN()-1)</f>
        <v>11.015625</v>
      </c>
      <c r="E212" s="1">
        <f>INDEX('Paste Calib Data'!$1:$1048576,MATCH($A$191,'Paste Calib Data'!$A:$A,0)+(ROW()-ROW($A$191)-1),COLUMN()-1)</f>
        <v>11.953125</v>
      </c>
      <c r="F212" s="1">
        <f>INDEX('Paste Calib Data'!$1:$1048576,MATCH($A$191,'Paste Calib Data'!$A:$A,0)+(ROW()-ROW($A$191)-1),COLUMN()-1)</f>
        <v>13.007813000000001</v>
      </c>
      <c r="G212" s="1">
        <f>INDEX('Paste Calib Data'!$1:$1048576,MATCH($A$191,'Paste Calib Data'!$A:$A,0)+(ROW()-ROW($A$191)-1),COLUMN()-1)</f>
        <v>13.945313000000001</v>
      </c>
      <c r="H212" s="1">
        <f>INDEX('Paste Calib Data'!$1:$1048576,MATCH($A$191,'Paste Calib Data'!$A:$A,0)+(ROW()-ROW($A$191)-1),COLUMN()-1)</f>
        <v>16.054687999999999</v>
      </c>
      <c r="I212" s="1">
        <f>INDEX('Paste Calib Data'!$1:$1048576,MATCH($A$191,'Paste Calib Data'!$A:$A,0)+(ROW()-ROW($A$191)-1),COLUMN()-1)</f>
        <v>22.96875</v>
      </c>
      <c r="J212" s="1">
        <f>INDEX('Paste Calib Data'!$1:$1048576,MATCH($A$191,'Paste Calib Data'!$A:$A,0)+(ROW()-ROW($A$191)-1),COLUMN()-1)</f>
        <v>31.992187999999999</v>
      </c>
      <c r="K212" s="1">
        <f>INDEX('Paste Calib Data'!$1:$1048576,MATCH($A$191,'Paste Calib Data'!$A:$A,0)+(ROW()-ROW($A$191)-1),COLUMN()-1)</f>
        <v>39.960937999999999</v>
      </c>
      <c r="L212" s="1">
        <f>INDEX('Paste Calib Data'!$1:$1048576,MATCH($A$191,'Paste Calib Data'!$A:$A,0)+(ROW()-ROW($A$191)-1),COLUMN()-1)</f>
        <v>35.507812999999999</v>
      </c>
      <c r="M212" s="1">
        <f>INDEX('Paste Calib Data'!$1:$1048576,MATCH($A$191,'Paste Calib Data'!$A:$A,0)+(ROW()-ROW($A$191)-1),COLUMN()-1)</f>
        <v>33.515625</v>
      </c>
      <c r="N212" s="1">
        <f>INDEX('Paste Calib Data'!$1:$1048576,MATCH($A$191,'Paste Calib Data'!$A:$A,0)+(ROW()-ROW($A$191)-1),COLUMN()-1)</f>
        <v>33.046875</v>
      </c>
      <c r="O212" s="1">
        <f>INDEX('Paste Calib Data'!$1:$1048576,MATCH($A$191,'Paste Calib Data'!$A:$A,0)+(ROW()-ROW($A$191)-1),COLUMN()-1)</f>
        <v>32.460937999999999</v>
      </c>
      <c r="P212" s="1">
        <f>INDEX('Paste Calib Data'!$1:$1048576,MATCH($A$191,'Paste Calib Data'!$A:$A,0)+(ROW()-ROW($A$191)-1),COLUMN()-1)</f>
        <v>31.992187999999999</v>
      </c>
      <c r="Q212" s="1">
        <f>INDEX('Paste Calib Data'!$1:$1048576,MATCH($A$191,'Paste Calib Data'!$A:$A,0)+(ROW()-ROW($A$191)-1),COLUMN()-1)</f>
        <v>33.515625</v>
      </c>
      <c r="R212" s="1">
        <f>INDEX('Paste Calib Data'!$1:$1048576,MATCH($A$191,'Paste Calib Data'!$A:$A,0)+(ROW()-ROW($A$191)-1),COLUMN()-1)</f>
        <v>35.039062999999999</v>
      </c>
      <c r="S212" s="8">
        <f t="shared" si="30"/>
        <v>35.039062999999999</v>
      </c>
    </row>
    <row r="213" spans="1:19" x14ac:dyDescent="0.3">
      <c r="A213" s="3">
        <f>INDEX('Paste Calib Data'!$1:$1048576,MATCH($A$191,'Paste Calib Data'!$A:$A,0)+(ROW()-ROW($A$191)-1),COLUMN())</f>
        <v>3500</v>
      </c>
      <c r="B213" s="8">
        <f t="shared" si="29"/>
        <v>9.9609380000000005</v>
      </c>
      <c r="C213" s="1">
        <f>INDEX('Paste Calib Data'!$1:$1048576,MATCH($A$191,'Paste Calib Data'!$A:$A,0)+(ROW()-ROW($A$191)-1),COLUMN()-1)</f>
        <v>9.9609380000000005</v>
      </c>
      <c r="D213" s="1">
        <f>INDEX('Paste Calib Data'!$1:$1048576,MATCH($A$191,'Paste Calib Data'!$A:$A,0)+(ROW()-ROW($A$191)-1),COLUMN()-1)</f>
        <v>11.015625</v>
      </c>
      <c r="E213" s="1">
        <f>INDEX('Paste Calib Data'!$1:$1048576,MATCH($A$191,'Paste Calib Data'!$A:$A,0)+(ROW()-ROW($A$191)-1),COLUMN()-1)</f>
        <v>11.953125</v>
      </c>
      <c r="F213" s="1">
        <f>INDEX('Paste Calib Data'!$1:$1048576,MATCH($A$191,'Paste Calib Data'!$A:$A,0)+(ROW()-ROW($A$191)-1),COLUMN()-1)</f>
        <v>13.007813000000001</v>
      </c>
      <c r="G213" s="1">
        <f>INDEX('Paste Calib Data'!$1:$1048576,MATCH($A$191,'Paste Calib Data'!$A:$A,0)+(ROW()-ROW($A$191)-1),COLUMN()-1)</f>
        <v>13.945313000000001</v>
      </c>
      <c r="H213" s="1">
        <f>INDEX('Paste Calib Data'!$1:$1048576,MATCH($A$191,'Paste Calib Data'!$A:$A,0)+(ROW()-ROW($A$191)-1),COLUMN()-1)</f>
        <v>15</v>
      </c>
      <c r="I213" s="1">
        <f>INDEX('Paste Calib Data'!$1:$1048576,MATCH($A$191,'Paste Calib Data'!$A:$A,0)+(ROW()-ROW($A$191)-1),COLUMN()-1)</f>
        <v>22.03125</v>
      </c>
      <c r="J213" s="1">
        <f>INDEX('Paste Calib Data'!$1:$1048576,MATCH($A$191,'Paste Calib Data'!$A:$A,0)+(ROW()-ROW($A$191)-1),COLUMN()-1)</f>
        <v>31.054687999999999</v>
      </c>
      <c r="K213" s="1">
        <f>INDEX('Paste Calib Data'!$1:$1048576,MATCH($A$191,'Paste Calib Data'!$A:$A,0)+(ROW()-ROW($A$191)-1),COLUMN()-1)</f>
        <v>39.960937999999999</v>
      </c>
      <c r="L213" s="1">
        <f>INDEX('Paste Calib Data'!$1:$1048576,MATCH($A$191,'Paste Calib Data'!$A:$A,0)+(ROW()-ROW($A$191)-1),COLUMN()-1)</f>
        <v>35.507812999999999</v>
      </c>
      <c r="M213" s="1">
        <f>INDEX('Paste Calib Data'!$1:$1048576,MATCH($A$191,'Paste Calib Data'!$A:$A,0)+(ROW()-ROW($A$191)-1),COLUMN()-1)</f>
        <v>33.515625</v>
      </c>
      <c r="N213" s="1">
        <f>INDEX('Paste Calib Data'!$1:$1048576,MATCH($A$191,'Paste Calib Data'!$A:$A,0)+(ROW()-ROW($A$191)-1),COLUMN()-1)</f>
        <v>33.046875</v>
      </c>
      <c r="O213" s="1">
        <f>INDEX('Paste Calib Data'!$1:$1048576,MATCH($A$191,'Paste Calib Data'!$A:$A,0)+(ROW()-ROW($A$191)-1),COLUMN()-1)</f>
        <v>32.460937999999999</v>
      </c>
      <c r="P213" s="1">
        <f>INDEX('Paste Calib Data'!$1:$1048576,MATCH($A$191,'Paste Calib Data'!$A:$A,0)+(ROW()-ROW($A$191)-1),COLUMN()-1)</f>
        <v>31.992187999999999</v>
      </c>
      <c r="Q213" s="1">
        <f>INDEX('Paste Calib Data'!$1:$1048576,MATCH($A$191,'Paste Calib Data'!$A:$A,0)+(ROW()-ROW($A$191)-1),COLUMN()-1)</f>
        <v>33.515625</v>
      </c>
      <c r="R213" s="1">
        <f>INDEX('Paste Calib Data'!$1:$1048576,MATCH($A$191,'Paste Calib Data'!$A:$A,0)+(ROW()-ROW($A$191)-1),COLUMN()-1)</f>
        <v>35.039062999999999</v>
      </c>
      <c r="S213" s="8">
        <f t="shared" si="30"/>
        <v>35.039062999999999</v>
      </c>
    </row>
    <row r="214" spans="1:19" x14ac:dyDescent="0.3">
      <c r="A214" s="9">
        <f>A213+1</f>
        <v>3501</v>
      </c>
      <c r="B214" s="8">
        <f>B213</f>
        <v>9.9609380000000005</v>
      </c>
      <c r="C214" s="8">
        <f>C213</f>
        <v>9.9609380000000005</v>
      </c>
      <c r="D214" s="8">
        <f t="shared" ref="D214:S214" si="31">D213</f>
        <v>11.015625</v>
      </c>
      <c r="E214" s="8">
        <f t="shared" si="31"/>
        <v>11.953125</v>
      </c>
      <c r="F214" s="8">
        <f t="shared" si="31"/>
        <v>13.007813000000001</v>
      </c>
      <c r="G214" s="8">
        <f t="shared" si="31"/>
        <v>13.945313000000001</v>
      </c>
      <c r="H214" s="8">
        <f t="shared" si="31"/>
        <v>15</v>
      </c>
      <c r="I214" s="8">
        <f t="shared" si="31"/>
        <v>22.03125</v>
      </c>
      <c r="J214" s="8">
        <f t="shared" si="31"/>
        <v>31.054687999999999</v>
      </c>
      <c r="K214" s="8">
        <f t="shared" si="31"/>
        <v>39.960937999999999</v>
      </c>
      <c r="L214" s="8">
        <f t="shared" si="31"/>
        <v>35.507812999999999</v>
      </c>
      <c r="M214" s="8">
        <f t="shared" si="31"/>
        <v>33.515625</v>
      </c>
      <c r="N214" s="8">
        <f t="shared" si="31"/>
        <v>33.046875</v>
      </c>
      <c r="O214" s="8">
        <f t="shared" si="31"/>
        <v>32.460937999999999</v>
      </c>
      <c r="P214" s="8">
        <f t="shared" si="31"/>
        <v>31.992187999999999</v>
      </c>
      <c r="Q214" s="8">
        <f t="shared" si="31"/>
        <v>33.515625</v>
      </c>
      <c r="R214" s="8">
        <f t="shared" si="31"/>
        <v>35.039062999999999</v>
      </c>
      <c r="S214" s="8">
        <f t="shared" si="31"/>
        <v>35.039062999999999</v>
      </c>
    </row>
    <row r="216" spans="1:19" x14ac:dyDescent="0.3">
      <c r="A216" s="13" t="str">
        <f>IF(ISNUMBER($A$2),CONCATENATE("A9",$A$2,"15"),"E0280")</f>
        <v>E0280</v>
      </c>
      <c r="B216" s="35" t="str">
        <f>INDEX('Paste Calib Data'!$1:$1048576,MATCH($A$216,'Paste Calib Data'!$A:$A,0)+(ROW()-ROW($A$216)),COLUMN())</f>
        <v>Timing, Base Table</v>
      </c>
      <c r="C216" s="35"/>
      <c r="D216" s="35"/>
      <c r="E216" s="35"/>
      <c r="F216" s="35"/>
      <c r="G216" s="35"/>
      <c r="H216" s="35"/>
      <c r="I216" s="35"/>
      <c r="J216" s="35"/>
      <c r="K216" s="35"/>
      <c r="L216" s="35"/>
      <c r="M216" s="35"/>
      <c r="N216" s="35"/>
      <c r="O216" s="35"/>
      <c r="P216" s="35"/>
      <c r="Q216" s="35"/>
      <c r="R216" s="35"/>
      <c r="S216" s="35"/>
    </row>
    <row r="217" spans="1:19" x14ac:dyDescent="0.3">
      <c r="A217" s="3"/>
      <c r="B217" s="3" t="str">
        <f>INDEX('Paste Calib Data'!$1:$1048576,MATCH($A$216,'Paste Calib Data'!$A:$A,0)+(ROW()-ROW($A$216)),COLUMN())</f>
        <v>mm3</v>
      </c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</row>
    <row r="218" spans="1:19" x14ac:dyDescent="0.3">
      <c r="A218" s="3" t="str">
        <f>INDEX('Paste Calib Data'!$1:$1048576,MATCH($A$216,'Paste Calib Data'!$A:$A,0)+(ROW()-ROW($A$216)),COLUMN())</f>
        <v>RPM</v>
      </c>
      <c r="B218" s="9">
        <f>C218-1</f>
        <v>-1</v>
      </c>
      <c r="C218" s="3">
        <f>INDEX('Paste Calib Data'!$1:$1048576,MATCH($A$216,'Paste Calib Data'!$A:$A,0)+(ROW()-ROW($A$216)),COLUMN()-1)</f>
        <v>0</v>
      </c>
      <c r="D218" s="3">
        <f>INDEX('Paste Calib Data'!$1:$1048576,MATCH($A$216,'Paste Calib Data'!$A:$A,0)+(ROW()-ROW($A$216)),COLUMN()-1)</f>
        <v>10</v>
      </c>
      <c r="E218" s="3">
        <f>INDEX('Paste Calib Data'!$1:$1048576,MATCH($A$216,'Paste Calib Data'!$A:$A,0)+(ROW()-ROW($A$216)),COLUMN()-1)</f>
        <v>20</v>
      </c>
      <c r="F218" s="3">
        <f>INDEX('Paste Calib Data'!$1:$1048576,MATCH($A$216,'Paste Calib Data'!$A:$A,0)+(ROW()-ROW($A$216)),COLUMN()-1)</f>
        <v>30</v>
      </c>
      <c r="G218" s="3">
        <f>INDEX('Paste Calib Data'!$1:$1048576,MATCH($A$216,'Paste Calib Data'!$A:$A,0)+(ROW()-ROW($A$216)),COLUMN()-1)</f>
        <v>40</v>
      </c>
      <c r="H218" s="3">
        <f>INDEX('Paste Calib Data'!$1:$1048576,MATCH($A$216,'Paste Calib Data'!$A:$A,0)+(ROW()-ROW($A$216)),COLUMN()-1)</f>
        <v>55</v>
      </c>
      <c r="I218" s="3">
        <f>INDEX('Paste Calib Data'!$1:$1048576,MATCH($A$216,'Paste Calib Data'!$A:$A,0)+(ROW()-ROW($A$216)),COLUMN()-1)</f>
        <v>65</v>
      </c>
      <c r="J218" s="3">
        <f>INDEX('Paste Calib Data'!$1:$1048576,MATCH($A$216,'Paste Calib Data'!$A:$A,0)+(ROW()-ROW($A$216)),COLUMN()-1)</f>
        <v>75</v>
      </c>
      <c r="K218" s="3">
        <f>INDEX('Paste Calib Data'!$1:$1048576,MATCH($A$216,'Paste Calib Data'!$A:$A,0)+(ROW()-ROW($A$216)),COLUMN()-1)</f>
        <v>85</v>
      </c>
      <c r="L218" s="3">
        <f>INDEX('Paste Calib Data'!$1:$1048576,MATCH($A$216,'Paste Calib Data'!$A:$A,0)+(ROW()-ROW($A$216)),COLUMN()-1)</f>
        <v>95</v>
      </c>
      <c r="M218" s="3">
        <f>INDEX('Paste Calib Data'!$1:$1048576,MATCH($A$216,'Paste Calib Data'!$A:$A,0)+(ROW()-ROW($A$216)),COLUMN()-1)</f>
        <v>110</v>
      </c>
      <c r="N218" s="3">
        <f>INDEX('Paste Calib Data'!$1:$1048576,MATCH($A$216,'Paste Calib Data'!$A:$A,0)+(ROW()-ROW($A$216)),COLUMN()-1)</f>
        <v>120</v>
      </c>
      <c r="O218" s="3">
        <f>INDEX('Paste Calib Data'!$1:$1048576,MATCH($A$216,'Paste Calib Data'!$A:$A,0)+(ROW()-ROW($A$216)),COLUMN()-1)</f>
        <v>125</v>
      </c>
      <c r="P218" s="3">
        <f>INDEX('Paste Calib Data'!$1:$1048576,MATCH($A$216,'Paste Calib Data'!$A:$A,0)+(ROW()-ROW($A$216)),COLUMN()-1)</f>
        <v>130</v>
      </c>
      <c r="Q218" s="3">
        <f>INDEX('Paste Calib Data'!$1:$1048576,MATCH($A$216,'Paste Calib Data'!$A:$A,0)+(ROW()-ROW($A$216)),COLUMN()-1)</f>
        <v>135</v>
      </c>
      <c r="R218" s="3">
        <f>INDEX('Paste Calib Data'!$1:$1048576,MATCH($A$216,'Paste Calib Data'!$A:$A,0)+(ROW()-ROW($A$216)),COLUMN()-1)</f>
        <v>140</v>
      </c>
      <c r="S218" s="9">
        <f>R218+1</f>
        <v>141</v>
      </c>
    </row>
    <row r="219" spans="1:19" x14ac:dyDescent="0.3">
      <c r="A219" s="9">
        <f>A220-1</f>
        <v>619</v>
      </c>
      <c r="B219" s="8">
        <f>B220</f>
        <v>0</v>
      </c>
      <c r="C219" s="8">
        <f t="shared" ref="C219:S219" si="32">C220</f>
        <v>0</v>
      </c>
      <c r="D219" s="8">
        <f t="shared" si="32"/>
        <v>0</v>
      </c>
      <c r="E219" s="8">
        <f t="shared" si="32"/>
        <v>0</v>
      </c>
      <c r="F219" s="8">
        <f t="shared" si="32"/>
        <v>0</v>
      </c>
      <c r="G219" s="8">
        <f t="shared" si="32"/>
        <v>0</v>
      </c>
      <c r="H219" s="8">
        <f t="shared" si="32"/>
        <v>0</v>
      </c>
      <c r="I219" s="8">
        <f t="shared" si="32"/>
        <v>0</v>
      </c>
      <c r="J219" s="8">
        <f t="shared" si="32"/>
        <v>0</v>
      </c>
      <c r="K219" s="8">
        <f t="shared" si="32"/>
        <v>0</v>
      </c>
      <c r="L219" s="8">
        <f t="shared" si="32"/>
        <v>0</v>
      </c>
      <c r="M219" s="8">
        <f t="shared" si="32"/>
        <v>0</v>
      </c>
      <c r="N219" s="8">
        <f t="shared" si="32"/>
        <v>0</v>
      </c>
      <c r="O219" s="8">
        <f t="shared" si="32"/>
        <v>0</v>
      </c>
      <c r="P219" s="8">
        <f t="shared" si="32"/>
        <v>0</v>
      </c>
      <c r="Q219" s="8">
        <f t="shared" si="32"/>
        <v>0</v>
      </c>
      <c r="R219" s="8">
        <f t="shared" si="32"/>
        <v>0</v>
      </c>
      <c r="S219" s="8">
        <f t="shared" si="32"/>
        <v>0</v>
      </c>
    </row>
    <row r="220" spans="1:19" x14ac:dyDescent="0.3">
      <c r="A220" s="3">
        <f>INDEX('Paste Calib Data'!$1:$1048576,MATCH($A$216,'Paste Calib Data'!$A:$A,0)+(ROW()-ROW($A$216)-1),COLUMN())</f>
        <v>620</v>
      </c>
      <c r="B220" s="8">
        <f t="shared" ref="B220:B237" si="33">C220</f>
        <v>0</v>
      </c>
      <c r="C220" s="1">
        <f>INDEX('Paste Calib Data'!$1:$1048576,MATCH($A$216,'Paste Calib Data'!$A:$A,0)+(ROW()-ROW($A$216)-1),COLUMN()-1)</f>
        <v>0</v>
      </c>
      <c r="D220" s="1">
        <f>INDEX('Paste Calib Data'!$1:$1048576,MATCH($A$216,'Paste Calib Data'!$A:$A,0)+(ROW()-ROW($A$216)-1),COLUMN()-1)</f>
        <v>0</v>
      </c>
      <c r="E220" s="1">
        <f>INDEX('Paste Calib Data'!$1:$1048576,MATCH($A$216,'Paste Calib Data'!$A:$A,0)+(ROW()-ROW($A$216)-1),COLUMN()-1)</f>
        <v>0</v>
      </c>
      <c r="F220" s="1">
        <f>INDEX('Paste Calib Data'!$1:$1048576,MATCH($A$216,'Paste Calib Data'!$A:$A,0)+(ROW()-ROW($A$216)-1),COLUMN()-1)</f>
        <v>0</v>
      </c>
      <c r="G220" s="1">
        <f>INDEX('Paste Calib Data'!$1:$1048576,MATCH($A$216,'Paste Calib Data'!$A:$A,0)+(ROW()-ROW($A$216)-1),COLUMN()-1)</f>
        <v>0</v>
      </c>
      <c r="H220" s="1">
        <f>INDEX('Paste Calib Data'!$1:$1048576,MATCH($A$216,'Paste Calib Data'!$A:$A,0)+(ROW()-ROW($A$216)-1),COLUMN()-1)</f>
        <v>0</v>
      </c>
      <c r="I220" s="1">
        <f>INDEX('Paste Calib Data'!$1:$1048576,MATCH($A$216,'Paste Calib Data'!$A:$A,0)+(ROW()-ROW($A$216)-1),COLUMN()-1)</f>
        <v>0</v>
      </c>
      <c r="J220" s="1">
        <f>INDEX('Paste Calib Data'!$1:$1048576,MATCH($A$216,'Paste Calib Data'!$A:$A,0)+(ROW()-ROW($A$216)-1),COLUMN()-1)</f>
        <v>0</v>
      </c>
      <c r="K220" s="1">
        <f>INDEX('Paste Calib Data'!$1:$1048576,MATCH($A$216,'Paste Calib Data'!$A:$A,0)+(ROW()-ROW($A$216)-1),COLUMN()-1)</f>
        <v>0</v>
      </c>
      <c r="L220" s="1">
        <f>INDEX('Paste Calib Data'!$1:$1048576,MATCH($A$216,'Paste Calib Data'!$A:$A,0)+(ROW()-ROW($A$216)-1),COLUMN()-1)</f>
        <v>0</v>
      </c>
      <c r="M220" s="1">
        <f>INDEX('Paste Calib Data'!$1:$1048576,MATCH($A$216,'Paste Calib Data'!$A:$A,0)+(ROW()-ROW($A$216)-1),COLUMN()-1)</f>
        <v>0</v>
      </c>
      <c r="N220" s="1">
        <f>INDEX('Paste Calib Data'!$1:$1048576,MATCH($A$216,'Paste Calib Data'!$A:$A,0)+(ROW()-ROW($A$216)-1),COLUMN()-1)</f>
        <v>0</v>
      </c>
      <c r="O220" s="1">
        <f>INDEX('Paste Calib Data'!$1:$1048576,MATCH($A$216,'Paste Calib Data'!$A:$A,0)+(ROW()-ROW($A$216)-1),COLUMN()-1)</f>
        <v>0</v>
      </c>
      <c r="P220" s="1">
        <f>INDEX('Paste Calib Data'!$1:$1048576,MATCH($A$216,'Paste Calib Data'!$A:$A,0)+(ROW()-ROW($A$216)-1),COLUMN()-1)</f>
        <v>0</v>
      </c>
      <c r="Q220" s="1">
        <f>INDEX('Paste Calib Data'!$1:$1048576,MATCH($A$216,'Paste Calib Data'!$A:$A,0)+(ROW()-ROW($A$216)-1),COLUMN()-1)</f>
        <v>0</v>
      </c>
      <c r="R220" s="1">
        <f>INDEX('Paste Calib Data'!$1:$1048576,MATCH($A$216,'Paste Calib Data'!$A:$A,0)+(ROW()-ROW($A$216)-1),COLUMN()-1)</f>
        <v>0</v>
      </c>
      <c r="S220" s="8">
        <f>R220</f>
        <v>0</v>
      </c>
    </row>
    <row r="221" spans="1:19" x14ac:dyDescent="0.3">
      <c r="A221" s="3">
        <f>INDEX('Paste Calib Data'!$1:$1048576,MATCH($A$216,'Paste Calib Data'!$A:$A,0)+(ROW()-ROW($A$216)-1),COLUMN())</f>
        <v>650</v>
      </c>
      <c r="B221" s="8">
        <f t="shared" si="33"/>
        <v>7.96875</v>
      </c>
      <c r="C221" s="1">
        <f>INDEX('Paste Calib Data'!$1:$1048576,MATCH($A$216,'Paste Calib Data'!$A:$A,0)+(ROW()-ROW($A$216)-1),COLUMN()-1)</f>
        <v>7.96875</v>
      </c>
      <c r="D221" s="1">
        <f>INDEX('Paste Calib Data'!$1:$1048576,MATCH($A$216,'Paste Calib Data'!$A:$A,0)+(ROW()-ROW($A$216)-1),COLUMN()-1)</f>
        <v>7.96875</v>
      </c>
      <c r="E221" s="1">
        <f>INDEX('Paste Calib Data'!$1:$1048576,MATCH($A$216,'Paste Calib Data'!$A:$A,0)+(ROW()-ROW($A$216)-1),COLUMN()-1)</f>
        <v>7.96875</v>
      </c>
      <c r="F221" s="1">
        <f>INDEX('Paste Calib Data'!$1:$1048576,MATCH($A$216,'Paste Calib Data'!$A:$A,0)+(ROW()-ROW($A$216)-1),COLUMN()-1)</f>
        <v>7.96875</v>
      </c>
      <c r="G221" s="1">
        <f>INDEX('Paste Calib Data'!$1:$1048576,MATCH($A$216,'Paste Calib Data'!$A:$A,0)+(ROW()-ROW($A$216)-1),COLUMN()-1)</f>
        <v>7.96875</v>
      </c>
      <c r="H221" s="1">
        <f>INDEX('Paste Calib Data'!$1:$1048576,MATCH($A$216,'Paste Calib Data'!$A:$A,0)+(ROW()-ROW($A$216)-1),COLUMN()-1)</f>
        <v>7.96875</v>
      </c>
      <c r="I221" s="1">
        <f>INDEX('Paste Calib Data'!$1:$1048576,MATCH($A$216,'Paste Calib Data'!$A:$A,0)+(ROW()-ROW($A$216)-1),COLUMN()-1)</f>
        <v>7.96875</v>
      </c>
      <c r="J221" s="1">
        <f>INDEX('Paste Calib Data'!$1:$1048576,MATCH($A$216,'Paste Calib Data'!$A:$A,0)+(ROW()-ROW($A$216)-1),COLUMN()-1)</f>
        <v>7.96875</v>
      </c>
      <c r="K221" s="1">
        <f>INDEX('Paste Calib Data'!$1:$1048576,MATCH($A$216,'Paste Calib Data'!$A:$A,0)+(ROW()-ROW($A$216)-1),COLUMN()-1)</f>
        <v>0</v>
      </c>
      <c r="L221" s="1">
        <f>INDEX('Paste Calib Data'!$1:$1048576,MATCH($A$216,'Paste Calib Data'!$A:$A,0)+(ROW()-ROW($A$216)-1),COLUMN()-1)</f>
        <v>0</v>
      </c>
      <c r="M221" s="1">
        <f>INDEX('Paste Calib Data'!$1:$1048576,MATCH($A$216,'Paste Calib Data'!$A:$A,0)+(ROW()-ROW($A$216)-1),COLUMN()-1)</f>
        <v>0</v>
      </c>
      <c r="N221" s="1">
        <f>INDEX('Paste Calib Data'!$1:$1048576,MATCH($A$216,'Paste Calib Data'!$A:$A,0)+(ROW()-ROW($A$216)-1),COLUMN()-1)</f>
        <v>0</v>
      </c>
      <c r="O221" s="1">
        <f>INDEX('Paste Calib Data'!$1:$1048576,MATCH($A$216,'Paste Calib Data'!$A:$A,0)+(ROW()-ROW($A$216)-1),COLUMN()-1)</f>
        <v>0</v>
      </c>
      <c r="P221" s="1">
        <f>INDEX('Paste Calib Data'!$1:$1048576,MATCH($A$216,'Paste Calib Data'!$A:$A,0)+(ROW()-ROW($A$216)-1),COLUMN()-1)</f>
        <v>0</v>
      </c>
      <c r="Q221" s="1">
        <f>INDEX('Paste Calib Data'!$1:$1048576,MATCH($A$216,'Paste Calib Data'!$A:$A,0)+(ROW()-ROW($A$216)-1),COLUMN()-1)</f>
        <v>0</v>
      </c>
      <c r="R221" s="1">
        <f>INDEX('Paste Calib Data'!$1:$1048576,MATCH($A$216,'Paste Calib Data'!$A:$A,0)+(ROW()-ROW($A$216)-1),COLUMN()-1)</f>
        <v>0</v>
      </c>
      <c r="S221" s="8">
        <f t="shared" ref="S221:S238" si="34">R221</f>
        <v>0</v>
      </c>
    </row>
    <row r="222" spans="1:19" x14ac:dyDescent="0.3">
      <c r="A222" s="3">
        <f>INDEX('Paste Calib Data'!$1:$1048576,MATCH($A$216,'Paste Calib Data'!$A:$A,0)+(ROW()-ROW($A$216)-1),COLUMN())</f>
        <v>800</v>
      </c>
      <c r="B222" s="8">
        <f t="shared" si="33"/>
        <v>7.96875</v>
      </c>
      <c r="C222" s="1">
        <f>INDEX('Paste Calib Data'!$1:$1048576,MATCH($A$216,'Paste Calib Data'!$A:$A,0)+(ROW()-ROW($A$216)-1),COLUMN()-1)</f>
        <v>7.96875</v>
      </c>
      <c r="D222" s="1">
        <f>INDEX('Paste Calib Data'!$1:$1048576,MATCH($A$216,'Paste Calib Data'!$A:$A,0)+(ROW()-ROW($A$216)-1),COLUMN()-1)</f>
        <v>7.96875</v>
      </c>
      <c r="E222" s="1">
        <f>INDEX('Paste Calib Data'!$1:$1048576,MATCH($A$216,'Paste Calib Data'!$A:$A,0)+(ROW()-ROW($A$216)-1),COLUMN()-1)</f>
        <v>7.96875</v>
      </c>
      <c r="F222" s="1">
        <f>INDEX('Paste Calib Data'!$1:$1048576,MATCH($A$216,'Paste Calib Data'!$A:$A,0)+(ROW()-ROW($A$216)-1),COLUMN()-1)</f>
        <v>7.96875</v>
      </c>
      <c r="G222" s="1">
        <f>INDEX('Paste Calib Data'!$1:$1048576,MATCH($A$216,'Paste Calib Data'!$A:$A,0)+(ROW()-ROW($A$216)-1),COLUMN()-1)</f>
        <v>7.96875</v>
      </c>
      <c r="H222" s="1">
        <f>INDEX('Paste Calib Data'!$1:$1048576,MATCH($A$216,'Paste Calib Data'!$A:$A,0)+(ROW()-ROW($A$216)-1),COLUMN()-1)</f>
        <v>7.96875</v>
      </c>
      <c r="I222" s="1">
        <f>INDEX('Paste Calib Data'!$1:$1048576,MATCH($A$216,'Paste Calib Data'!$A:$A,0)+(ROW()-ROW($A$216)-1),COLUMN()-1)</f>
        <v>7.96875</v>
      </c>
      <c r="J222" s="1">
        <f>INDEX('Paste Calib Data'!$1:$1048576,MATCH($A$216,'Paste Calib Data'!$A:$A,0)+(ROW()-ROW($A$216)-1),COLUMN()-1)</f>
        <v>7.96875</v>
      </c>
      <c r="K222" s="1">
        <f>INDEX('Paste Calib Data'!$1:$1048576,MATCH($A$216,'Paste Calib Data'!$A:$A,0)+(ROW()-ROW($A$216)-1),COLUMN()-1)</f>
        <v>0</v>
      </c>
      <c r="L222" s="1">
        <f>INDEX('Paste Calib Data'!$1:$1048576,MATCH($A$216,'Paste Calib Data'!$A:$A,0)+(ROW()-ROW($A$216)-1),COLUMN()-1)</f>
        <v>0</v>
      </c>
      <c r="M222" s="1">
        <f>INDEX('Paste Calib Data'!$1:$1048576,MATCH($A$216,'Paste Calib Data'!$A:$A,0)+(ROW()-ROW($A$216)-1),COLUMN()-1)</f>
        <v>0</v>
      </c>
      <c r="N222" s="1">
        <f>INDEX('Paste Calib Data'!$1:$1048576,MATCH($A$216,'Paste Calib Data'!$A:$A,0)+(ROW()-ROW($A$216)-1),COLUMN()-1)</f>
        <v>0</v>
      </c>
      <c r="O222" s="1">
        <f>INDEX('Paste Calib Data'!$1:$1048576,MATCH($A$216,'Paste Calib Data'!$A:$A,0)+(ROW()-ROW($A$216)-1),COLUMN()-1)</f>
        <v>0</v>
      </c>
      <c r="P222" s="1">
        <f>INDEX('Paste Calib Data'!$1:$1048576,MATCH($A$216,'Paste Calib Data'!$A:$A,0)+(ROW()-ROW($A$216)-1),COLUMN()-1)</f>
        <v>0</v>
      </c>
      <c r="Q222" s="1">
        <f>INDEX('Paste Calib Data'!$1:$1048576,MATCH($A$216,'Paste Calib Data'!$A:$A,0)+(ROW()-ROW($A$216)-1),COLUMN()-1)</f>
        <v>0</v>
      </c>
      <c r="R222" s="1">
        <f>INDEX('Paste Calib Data'!$1:$1048576,MATCH($A$216,'Paste Calib Data'!$A:$A,0)+(ROW()-ROW($A$216)-1),COLUMN()-1)</f>
        <v>0</v>
      </c>
      <c r="S222" s="8">
        <f t="shared" si="34"/>
        <v>0</v>
      </c>
    </row>
    <row r="223" spans="1:19" x14ac:dyDescent="0.3">
      <c r="A223" s="3">
        <f>INDEX('Paste Calib Data'!$1:$1048576,MATCH($A$216,'Paste Calib Data'!$A:$A,0)+(ROW()-ROW($A$216)-1),COLUMN())</f>
        <v>1000</v>
      </c>
      <c r="B223" s="8">
        <f t="shared" si="33"/>
        <v>11.015625</v>
      </c>
      <c r="C223" s="1">
        <f>INDEX('Paste Calib Data'!$1:$1048576,MATCH($A$216,'Paste Calib Data'!$A:$A,0)+(ROW()-ROW($A$216)-1),COLUMN()-1)</f>
        <v>11.015625</v>
      </c>
      <c r="D223" s="1">
        <f>INDEX('Paste Calib Data'!$1:$1048576,MATCH($A$216,'Paste Calib Data'!$A:$A,0)+(ROW()-ROW($A$216)-1),COLUMN()-1)</f>
        <v>11.015625</v>
      </c>
      <c r="E223" s="1">
        <f>INDEX('Paste Calib Data'!$1:$1048576,MATCH($A$216,'Paste Calib Data'!$A:$A,0)+(ROW()-ROW($A$216)-1),COLUMN()-1)</f>
        <v>11.015625</v>
      </c>
      <c r="F223" s="1">
        <f>INDEX('Paste Calib Data'!$1:$1048576,MATCH($A$216,'Paste Calib Data'!$A:$A,0)+(ROW()-ROW($A$216)-1),COLUMN()-1)</f>
        <v>11.015625</v>
      </c>
      <c r="G223" s="1">
        <f>INDEX('Paste Calib Data'!$1:$1048576,MATCH($A$216,'Paste Calib Data'!$A:$A,0)+(ROW()-ROW($A$216)-1),COLUMN()-1)</f>
        <v>11.015625</v>
      </c>
      <c r="H223" s="1">
        <f>INDEX('Paste Calib Data'!$1:$1048576,MATCH($A$216,'Paste Calib Data'!$A:$A,0)+(ROW()-ROW($A$216)-1),COLUMN()-1)</f>
        <v>11.015625</v>
      </c>
      <c r="I223" s="1">
        <f>INDEX('Paste Calib Data'!$1:$1048576,MATCH($A$216,'Paste Calib Data'!$A:$A,0)+(ROW()-ROW($A$216)-1),COLUMN()-1)</f>
        <v>11.015625</v>
      </c>
      <c r="J223" s="1">
        <f>INDEX('Paste Calib Data'!$1:$1048576,MATCH($A$216,'Paste Calib Data'!$A:$A,0)+(ROW()-ROW($A$216)-1),COLUMN()-1)</f>
        <v>11.015625</v>
      </c>
      <c r="K223" s="1">
        <f>INDEX('Paste Calib Data'!$1:$1048576,MATCH($A$216,'Paste Calib Data'!$A:$A,0)+(ROW()-ROW($A$216)-1),COLUMN()-1)</f>
        <v>0</v>
      </c>
      <c r="L223" s="1">
        <f>INDEX('Paste Calib Data'!$1:$1048576,MATCH($A$216,'Paste Calib Data'!$A:$A,0)+(ROW()-ROW($A$216)-1),COLUMN()-1)</f>
        <v>0</v>
      </c>
      <c r="M223" s="1">
        <f>INDEX('Paste Calib Data'!$1:$1048576,MATCH($A$216,'Paste Calib Data'!$A:$A,0)+(ROW()-ROW($A$216)-1),COLUMN()-1)</f>
        <v>0</v>
      </c>
      <c r="N223" s="1">
        <f>INDEX('Paste Calib Data'!$1:$1048576,MATCH($A$216,'Paste Calib Data'!$A:$A,0)+(ROW()-ROW($A$216)-1),COLUMN()-1)</f>
        <v>0</v>
      </c>
      <c r="O223" s="1">
        <f>INDEX('Paste Calib Data'!$1:$1048576,MATCH($A$216,'Paste Calib Data'!$A:$A,0)+(ROW()-ROW($A$216)-1),COLUMN()-1)</f>
        <v>0</v>
      </c>
      <c r="P223" s="1">
        <f>INDEX('Paste Calib Data'!$1:$1048576,MATCH($A$216,'Paste Calib Data'!$A:$A,0)+(ROW()-ROW($A$216)-1),COLUMN()-1)</f>
        <v>0</v>
      </c>
      <c r="Q223" s="1">
        <f>INDEX('Paste Calib Data'!$1:$1048576,MATCH($A$216,'Paste Calib Data'!$A:$A,0)+(ROW()-ROW($A$216)-1),COLUMN()-1)</f>
        <v>0</v>
      </c>
      <c r="R223" s="1">
        <f>INDEX('Paste Calib Data'!$1:$1048576,MATCH($A$216,'Paste Calib Data'!$A:$A,0)+(ROW()-ROW($A$216)-1),COLUMN()-1)</f>
        <v>0</v>
      </c>
      <c r="S223" s="8">
        <f t="shared" si="34"/>
        <v>0</v>
      </c>
    </row>
    <row r="224" spans="1:19" x14ac:dyDescent="0.3">
      <c r="A224" s="3">
        <f>INDEX('Paste Calib Data'!$1:$1048576,MATCH($A$216,'Paste Calib Data'!$A:$A,0)+(ROW()-ROW($A$216)-1),COLUMN())</f>
        <v>1200</v>
      </c>
      <c r="B224" s="8">
        <f t="shared" si="33"/>
        <v>13.476563000000001</v>
      </c>
      <c r="C224" s="1">
        <f>INDEX('Paste Calib Data'!$1:$1048576,MATCH($A$216,'Paste Calib Data'!$A:$A,0)+(ROW()-ROW($A$216)-1),COLUMN()-1)</f>
        <v>13.476563000000001</v>
      </c>
      <c r="D224" s="1">
        <f>INDEX('Paste Calib Data'!$1:$1048576,MATCH($A$216,'Paste Calib Data'!$A:$A,0)+(ROW()-ROW($A$216)-1),COLUMN()-1)</f>
        <v>13.476563000000001</v>
      </c>
      <c r="E224" s="1">
        <f>INDEX('Paste Calib Data'!$1:$1048576,MATCH($A$216,'Paste Calib Data'!$A:$A,0)+(ROW()-ROW($A$216)-1),COLUMN()-1)</f>
        <v>13.476563000000001</v>
      </c>
      <c r="F224" s="1">
        <f>INDEX('Paste Calib Data'!$1:$1048576,MATCH($A$216,'Paste Calib Data'!$A:$A,0)+(ROW()-ROW($A$216)-1),COLUMN()-1)</f>
        <v>13.476563000000001</v>
      </c>
      <c r="G224" s="1">
        <f>INDEX('Paste Calib Data'!$1:$1048576,MATCH($A$216,'Paste Calib Data'!$A:$A,0)+(ROW()-ROW($A$216)-1),COLUMN()-1)</f>
        <v>13.476563000000001</v>
      </c>
      <c r="H224" s="1">
        <f>INDEX('Paste Calib Data'!$1:$1048576,MATCH($A$216,'Paste Calib Data'!$A:$A,0)+(ROW()-ROW($A$216)-1),COLUMN()-1)</f>
        <v>13.476563000000001</v>
      </c>
      <c r="I224" s="1">
        <f>INDEX('Paste Calib Data'!$1:$1048576,MATCH($A$216,'Paste Calib Data'!$A:$A,0)+(ROW()-ROW($A$216)-1),COLUMN()-1)</f>
        <v>13.476563000000001</v>
      </c>
      <c r="J224" s="1">
        <f>INDEX('Paste Calib Data'!$1:$1048576,MATCH($A$216,'Paste Calib Data'!$A:$A,0)+(ROW()-ROW($A$216)-1),COLUMN()-1)</f>
        <v>13.476563000000001</v>
      </c>
      <c r="K224" s="1">
        <f>INDEX('Paste Calib Data'!$1:$1048576,MATCH($A$216,'Paste Calib Data'!$A:$A,0)+(ROW()-ROW($A$216)-1),COLUMN()-1)</f>
        <v>0</v>
      </c>
      <c r="L224" s="1">
        <f>INDEX('Paste Calib Data'!$1:$1048576,MATCH($A$216,'Paste Calib Data'!$A:$A,0)+(ROW()-ROW($A$216)-1),COLUMN()-1)</f>
        <v>0</v>
      </c>
      <c r="M224" s="1">
        <f>INDEX('Paste Calib Data'!$1:$1048576,MATCH($A$216,'Paste Calib Data'!$A:$A,0)+(ROW()-ROW($A$216)-1),COLUMN()-1)</f>
        <v>0</v>
      </c>
      <c r="N224" s="1">
        <f>INDEX('Paste Calib Data'!$1:$1048576,MATCH($A$216,'Paste Calib Data'!$A:$A,0)+(ROW()-ROW($A$216)-1),COLUMN()-1)</f>
        <v>0</v>
      </c>
      <c r="O224" s="1">
        <f>INDEX('Paste Calib Data'!$1:$1048576,MATCH($A$216,'Paste Calib Data'!$A:$A,0)+(ROW()-ROW($A$216)-1),COLUMN()-1)</f>
        <v>0</v>
      </c>
      <c r="P224" s="1">
        <f>INDEX('Paste Calib Data'!$1:$1048576,MATCH($A$216,'Paste Calib Data'!$A:$A,0)+(ROW()-ROW($A$216)-1),COLUMN()-1)</f>
        <v>0</v>
      </c>
      <c r="Q224" s="1">
        <f>INDEX('Paste Calib Data'!$1:$1048576,MATCH($A$216,'Paste Calib Data'!$A:$A,0)+(ROW()-ROW($A$216)-1),COLUMN()-1)</f>
        <v>0</v>
      </c>
      <c r="R224" s="1">
        <f>INDEX('Paste Calib Data'!$1:$1048576,MATCH($A$216,'Paste Calib Data'!$A:$A,0)+(ROW()-ROW($A$216)-1),COLUMN()-1)</f>
        <v>0</v>
      </c>
      <c r="S224" s="8">
        <f t="shared" si="34"/>
        <v>0</v>
      </c>
    </row>
    <row r="225" spans="1:19" x14ac:dyDescent="0.3">
      <c r="A225" s="3">
        <f>INDEX('Paste Calib Data'!$1:$1048576,MATCH($A$216,'Paste Calib Data'!$A:$A,0)+(ROW()-ROW($A$216)-1),COLUMN())</f>
        <v>1400</v>
      </c>
      <c r="B225" s="8">
        <f t="shared" si="33"/>
        <v>14.0625</v>
      </c>
      <c r="C225" s="1">
        <f>INDEX('Paste Calib Data'!$1:$1048576,MATCH($A$216,'Paste Calib Data'!$A:$A,0)+(ROW()-ROW($A$216)-1),COLUMN()-1)</f>
        <v>14.0625</v>
      </c>
      <c r="D225" s="1">
        <f>INDEX('Paste Calib Data'!$1:$1048576,MATCH($A$216,'Paste Calib Data'!$A:$A,0)+(ROW()-ROW($A$216)-1),COLUMN()-1)</f>
        <v>14.0625</v>
      </c>
      <c r="E225" s="1">
        <f>INDEX('Paste Calib Data'!$1:$1048576,MATCH($A$216,'Paste Calib Data'!$A:$A,0)+(ROW()-ROW($A$216)-1),COLUMN()-1)</f>
        <v>14.0625</v>
      </c>
      <c r="F225" s="1">
        <f>INDEX('Paste Calib Data'!$1:$1048576,MATCH($A$216,'Paste Calib Data'!$A:$A,0)+(ROW()-ROW($A$216)-1),COLUMN()-1)</f>
        <v>14.0625</v>
      </c>
      <c r="G225" s="1">
        <f>INDEX('Paste Calib Data'!$1:$1048576,MATCH($A$216,'Paste Calib Data'!$A:$A,0)+(ROW()-ROW($A$216)-1),COLUMN()-1)</f>
        <v>14.0625</v>
      </c>
      <c r="H225" s="1">
        <f>INDEX('Paste Calib Data'!$1:$1048576,MATCH($A$216,'Paste Calib Data'!$A:$A,0)+(ROW()-ROW($A$216)-1),COLUMN()-1)</f>
        <v>14.0625</v>
      </c>
      <c r="I225" s="1">
        <f>INDEX('Paste Calib Data'!$1:$1048576,MATCH($A$216,'Paste Calib Data'!$A:$A,0)+(ROW()-ROW($A$216)-1),COLUMN()-1)</f>
        <v>14.0625</v>
      </c>
      <c r="J225" s="1">
        <f>INDEX('Paste Calib Data'!$1:$1048576,MATCH($A$216,'Paste Calib Data'!$A:$A,0)+(ROW()-ROW($A$216)-1),COLUMN()-1)</f>
        <v>14.0625</v>
      </c>
      <c r="K225" s="1">
        <f>INDEX('Paste Calib Data'!$1:$1048576,MATCH($A$216,'Paste Calib Data'!$A:$A,0)+(ROW()-ROW($A$216)-1),COLUMN()-1)</f>
        <v>0</v>
      </c>
      <c r="L225" s="1">
        <f>INDEX('Paste Calib Data'!$1:$1048576,MATCH($A$216,'Paste Calib Data'!$A:$A,0)+(ROW()-ROW($A$216)-1),COLUMN()-1)</f>
        <v>0</v>
      </c>
      <c r="M225" s="1">
        <f>INDEX('Paste Calib Data'!$1:$1048576,MATCH($A$216,'Paste Calib Data'!$A:$A,0)+(ROW()-ROW($A$216)-1),COLUMN()-1)</f>
        <v>0</v>
      </c>
      <c r="N225" s="1">
        <f>INDEX('Paste Calib Data'!$1:$1048576,MATCH($A$216,'Paste Calib Data'!$A:$A,0)+(ROW()-ROW($A$216)-1),COLUMN()-1)</f>
        <v>0</v>
      </c>
      <c r="O225" s="1">
        <f>INDEX('Paste Calib Data'!$1:$1048576,MATCH($A$216,'Paste Calib Data'!$A:$A,0)+(ROW()-ROW($A$216)-1),COLUMN()-1)</f>
        <v>0</v>
      </c>
      <c r="P225" s="1">
        <f>INDEX('Paste Calib Data'!$1:$1048576,MATCH($A$216,'Paste Calib Data'!$A:$A,0)+(ROW()-ROW($A$216)-1),COLUMN()-1)</f>
        <v>0</v>
      </c>
      <c r="Q225" s="1">
        <f>INDEX('Paste Calib Data'!$1:$1048576,MATCH($A$216,'Paste Calib Data'!$A:$A,0)+(ROW()-ROW($A$216)-1),COLUMN()-1)</f>
        <v>0</v>
      </c>
      <c r="R225" s="1">
        <f>INDEX('Paste Calib Data'!$1:$1048576,MATCH($A$216,'Paste Calib Data'!$A:$A,0)+(ROW()-ROW($A$216)-1),COLUMN()-1)</f>
        <v>0</v>
      </c>
      <c r="S225" s="8">
        <f t="shared" si="34"/>
        <v>0</v>
      </c>
    </row>
    <row r="226" spans="1:19" x14ac:dyDescent="0.3">
      <c r="A226" s="3">
        <f>INDEX('Paste Calib Data'!$1:$1048576,MATCH($A$216,'Paste Calib Data'!$A:$A,0)+(ROW()-ROW($A$216)-1),COLUMN())</f>
        <v>1550</v>
      </c>
      <c r="B226" s="8">
        <f t="shared" si="33"/>
        <v>14.648438000000001</v>
      </c>
      <c r="C226" s="1">
        <f>INDEX('Paste Calib Data'!$1:$1048576,MATCH($A$216,'Paste Calib Data'!$A:$A,0)+(ROW()-ROW($A$216)-1),COLUMN()-1)</f>
        <v>14.648438000000001</v>
      </c>
      <c r="D226" s="1">
        <f>INDEX('Paste Calib Data'!$1:$1048576,MATCH($A$216,'Paste Calib Data'!$A:$A,0)+(ROW()-ROW($A$216)-1),COLUMN()-1)</f>
        <v>14.648438000000001</v>
      </c>
      <c r="E226" s="1">
        <f>INDEX('Paste Calib Data'!$1:$1048576,MATCH($A$216,'Paste Calib Data'!$A:$A,0)+(ROW()-ROW($A$216)-1),COLUMN()-1)</f>
        <v>14.648438000000001</v>
      </c>
      <c r="F226" s="1">
        <f>INDEX('Paste Calib Data'!$1:$1048576,MATCH($A$216,'Paste Calib Data'!$A:$A,0)+(ROW()-ROW($A$216)-1),COLUMN()-1)</f>
        <v>14.648438000000001</v>
      </c>
      <c r="G226" s="1">
        <f>INDEX('Paste Calib Data'!$1:$1048576,MATCH($A$216,'Paste Calib Data'!$A:$A,0)+(ROW()-ROW($A$216)-1),COLUMN()-1)</f>
        <v>14.648438000000001</v>
      </c>
      <c r="H226" s="1">
        <f>INDEX('Paste Calib Data'!$1:$1048576,MATCH($A$216,'Paste Calib Data'!$A:$A,0)+(ROW()-ROW($A$216)-1),COLUMN()-1)</f>
        <v>14.648438000000001</v>
      </c>
      <c r="I226" s="1">
        <f>INDEX('Paste Calib Data'!$1:$1048576,MATCH($A$216,'Paste Calib Data'!$A:$A,0)+(ROW()-ROW($A$216)-1),COLUMN()-1)</f>
        <v>14.648438000000001</v>
      </c>
      <c r="J226" s="1">
        <f>INDEX('Paste Calib Data'!$1:$1048576,MATCH($A$216,'Paste Calib Data'!$A:$A,0)+(ROW()-ROW($A$216)-1),COLUMN()-1)</f>
        <v>14.648438000000001</v>
      </c>
      <c r="K226" s="1">
        <f>INDEX('Paste Calib Data'!$1:$1048576,MATCH($A$216,'Paste Calib Data'!$A:$A,0)+(ROW()-ROW($A$216)-1),COLUMN()-1)</f>
        <v>0</v>
      </c>
      <c r="L226" s="1">
        <f>INDEX('Paste Calib Data'!$1:$1048576,MATCH($A$216,'Paste Calib Data'!$A:$A,0)+(ROW()-ROW($A$216)-1),COLUMN()-1)</f>
        <v>0</v>
      </c>
      <c r="M226" s="1">
        <f>INDEX('Paste Calib Data'!$1:$1048576,MATCH($A$216,'Paste Calib Data'!$A:$A,0)+(ROW()-ROW($A$216)-1),COLUMN()-1)</f>
        <v>0</v>
      </c>
      <c r="N226" s="1">
        <f>INDEX('Paste Calib Data'!$1:$1048576,MATCH($A$216,'Paste Calib Data'!$A:$A,0)+(ROW()-ROW($A$216)-1),COLUMN()-1)</f>
        <v>0</v>
      </c>
      <c r="O226" s="1">
        <f>INDEX('Paste Calib Data'!$1:$1048576,MATCH($A$216,'Paste Calib Data'!$A:$A,0)+(ROW()-ROW($A$216)-1),COLUMN()-1)</f>
        <v>0</v>
      </c>
      <c r="P226" s="1">
        <f>INDEX('Paste Calib Data'!$1:$1048576,MATCH($A$216,'Paste Calib Data'!$A:$A,0)+(ROW()-ROW($A$216)-1),COLUMN()-1)</f>
        <v>0</v>
      </c>
      <c r="Q226" s="1">
        <f>INDEX('Paste Calib Data'!$1:$1048576,MATCH($A$216,'Paste Calib Data'!$A:$A,0)+(ROW()-ROW($A$216)-1),COLUMN()-1)</f>
        <v>0</v>
      </c>
      <c r="R226" s="1">
        <f>INDEX('Paste Calib Data'!$1:$1048576,MATCH($A$216,'Paste Calib Data'!$A:$A,0)+(ROW()-ROW($A$216)-1),COLUMN()-1)</f>
        <v>0</v>
      </c>
      <c r="S226" s="8">
        <f t="shared" si="34"/>
        <v>0</v>
      </c>
    </row>
    <row r="227" spans="1:19" x14ac:dyDescent="0.3">
      <c r="A227" s="3">
        <f>INDEX('Paste Calib Data'!$1:$1048576,MATCH($A$216,'Paste Calib Data'!$A:$A,0)+(ROW()-ROW($A$216)-1),COLUMN())</f>
        <v>1700</v>
      </c>
      <c r="B227" s="8">
        <f t="shared" si="33"/>
        <v>15.234375</v>
      </c>
      <c r="C227" s="1">
        <f>INDEX('Paste Calib Data'!$1:$1048576,MATCH($A$216,'Paste Calib Data'!$A:$A,0)+(ROW()-ROW($A$216)-1),COLUMN()-1)</f>
        <v>15.234375</v>
      </c>
      <c r="D227" s="1">
        <f>INDEX('Paste Calib Data'!$1:$1048576,MATCH($A$216,'Paste Calib Data'!$A:$A,0)+(ROW()-ROW($A$216)-1),COLUMN()-1)</f>
        <v>15.234375</v>
      </c>
      <c r="E227" s="1">
        <f>INDEX('Paste Calib Data'!$1:$1048576,MATCH($A$216,'Paste Calib Data'!$A:$A,0)+(ROW()-ROW($A$216)-1),COLUMN()-1)</f>
        <v>15.234375</v>
      </c>
      <c r="F227" s="1">
        <f>INDEX('Paste Calib Data'!$1:$1048576,MATCH($A$216,'Paste Calib Data'!$A:$A,0)+(ROW()-ROW($A$216)-1),COLUMN()-1)</f>
        <v>15.234375</v>
      </c>
      <c r="G227" s="1">
        <f>INDEX('Paste Calib Data'!$1:$1048576,MATCH($A$216,'Paste Calib Data'!$A:$A,0)+(ROW()-ROW($A$216)-1),COLUMN()-1)</f>
        <v>15.234375</v>
      </c>
      <c r="H227" s="1">
        <f>INDEX('Paste Calib Data'!$1:$1048576,MATCH($A$216,'Paste Calib Data'!$A:$A,0)+(ROW()-ROW($A$216)-1),COLUMN()-1)</f>
        <v>15.234375</v>
      </c>
      <c r="I227" s="1">
        <f>INDEX('Paste Calib Data'!$1:$1048576,MATCH($A$216,'Paste Calib Data'!$A:$A,0)+(ROW()-ROW($A$216)-1),COLUMN()-1)</f>
        <v>15.234375</v>
      </c>
      <c r="J227" s="1">
        <f>INDEX('Paste Calib Data'!$1:$1048576,MATCH($A$216,'Paste Calib Data'!$A:$A,0)+(ROW()-ROW($A$216)-1),COLUMN()-1)</f>
        <v>15.234375</v>
      </c>
      <c r="K227" s="1">
        <f>INDEX('Paste Calib Data'!$1:$1048576,MATCH($A$216,'Paste Calib Data'!$A:$A,0)+(ROW()-ROW($A$216)-1),COLUMN()-1)</f>
        <v>0</v>
      </c>
      <c r="L227" s="1">
        <f>INDEX('Paste Calib Data'!$1:$1048576,MATCH($A$216,'Paste Calib Data'!$A:$A,0)+(ROW()-ROW($A$216)-1),COLUMN()-1)</f>
        <v>0</v>
      </c>
      <c r="M227" s="1">
        <f>INDEX('Paste Calib Data'!$1:$1048576,MATCH($A$216,'Paste Calib Data'!$A:$A,0)+(ROW()-ROW($A$216)-1),COLUMN()-1)</f>
        <v>0</v>
      </c>
      <c r="N227" s="1">
        <f>INDEX('Paste Calib Data'!$1:$1048576,MATCH($A$216,'Paste Calib Data'!$A:$A,0)+(ROW()-ROW($A$216)-1),COLUMN()-1)</f>
        <v>0</v>
      </c>
      <c r="O227" s="1">
        <f>INDEX('Paste Calib Data'!$1:$1048576,MATCH($A$216,'Paste Calib Data'!$A:$A,0)+(ROW()-ROW($A$216)-1),COLUMN()-1)</f>
        <v>0</v>
      </c>
      <c r="P227" s="1">
        <f>INDEX('Paste Calib Data'!$1:$1048576,MATCH($A$216,'Paste Calib Data'!$A:$A,0)+(ROW()-ROW($A$216)-1),COLUMN()-1)</f>
        <v>0</v>
      </c>
      <c r="Q227" s="1">
        <f>INDEX('Paste Calib Data'!$1:$1048576,MATCH($A$216,'Paste Calib Data'!$A:$A,0)+(ROW()-ROW($A$216)-1),COLUMN()-1)</f>
        <v>0</v>
      </c>
      <c r="R227" s="1">
        <f>INDEX('Paste Calib Data'!$1:$1048576,MATCH($A$216,'Paste Calib Data'!$A:$A,0)+(ROW()-ROW($A$216)-1),COLUMN()-1)</f>
        <v>0</v>
      </c>
      <c r="S227" s="8">
        <f t="shared" si="34"/>
        <v>0</v>
      </c>
    </row>
    <row r="228" spans="1:19" x14ac:dyDescent="0.3">
      <c r="A228" s="3">
        <f>INDEX('Paste Calib Data'!$1:$1048576,MATCH($A$216,'Paste Calib Data'!$A:$A,0)+(ROW()-ROW($A$216)-1),COLUMN())</f>
        <v>1800</v>
      </c>
      <c r="B228" s="8">
        <f t="shared" si="33"/>
        <v>15.46875</v>
      </c>
      <c r="C228" s="1">
        <f>INDEX('Paste Calib Data'!$1:$1048576,MATCH($A$216,'Paste Calib Data'!$A:$A,0)+(ROW()-ROW($A$216)-1),COLUMN()-1)</f>
        <v>15.46875</v>
      </c>
      <c r="D228" s="1">
        <f>INDEX('Paste Calib Data'!$1:$1048576,MATCH($A$216,'Paste Calib Data'!$A:$A,0)+(ROW()-ROW($A$216)-1),COLUMN()-1)</f>
        <v>15.46875</v>
      </c>
      <c r="E228" s="1">
        <f>INDEX('Paste Calib Data'!$1:$1048576,MATCH($A$216,'Paste Calib Data'!$A:$A,0)+(ROW()-ROW($A$216)-1),COLUMN()-1)</f>
        <v>15.46875</v>
      </c>
      <c r="F228" s="1">
        <f>INDEX('Paste Calib Data'!$1:$1048576,MATCH($A$216,'Paste Calib Data'!$A:$A,0)+(ROW()-ROW($A$216)-1),COLUMN()-1)</f>
        <v>15.46875</v>
      </c>
      <c r="G228" s="1">
        <f>INDEX('Paste Calib Data'!$1:$1048576,MATCH($A$216,'Paste Calib Data'!$A:$A,0)+(ROW()-ROW($A$216)-1),COLUMN()-1)</f>
        <v>15.46875</v>
      </c>
      <c r="H228" s="1">
        <f>INDEX('Paste Calib Data'!$1:$1048576,MATCH($A$216,'Paste Calib Data'!$A:$A,0)+(ROW()-ROW($A$216)-1),COLUMN()-1)</f>
        <v>15.46875</v>
      </c>
      <c r="I228" s="1">
        <f>INDEX('Paste Calib Data'!$1:$1048576,MATCH($A$216,'Paste Calib Data'!$A:$A,0)+(ROW()-ROW($A$216)-1),COLUMN()-1)</f>
        <v>15.46875</v>
      </c>
      <c r="J228" s="1">
        <f>INDEX('Paste Calib Data'!$1:$1048576,MATCH($A$216,'Paste Calib Data'!$A:$A,0)+(ROW()-ROW($A$216)-1),COLUMN()-1)</f>
        <v>15.46875</v>
      </c>
      <c r="K228" s="1">
        <f>INDEX('Paste Calib Data'!$1:$1048576,MATCH($A$216,'Paste Calib Data'!$A:$A,0)+(ROW()-ROW($A$216)-1),COLUMN()-1)</f>
        <v>0</v>
      </c>
      <c r="L228" s="1">
        <f>INDEX('Paste Calib Data'!$1:$1048576,MATCH($A$216,'Paste Calib Data'!$A:$A,0)+(ROW()-ROW($A$216)-1),COLUMN()-1)</f>
        <v>0</v>
      </c>
      <c r="M228" s="1">
        <f>INDEX('Paste Calib Data'!$1:$1048576,MATCH($A$216,'Paste Calib Data'!$A:$A,0)+(ROW()-ROW($A$216)-1),COLUMN()-1)</f>
        <v>0</v>
      </c>
      <c r="N228" s="1">
        <f>INDEX('Paste Calib Data'!$1:$1048576,MATCH($A$216,'Paste Calib Data'!$A:$A,0)+(ROW()-ROW($A$216)-1),COLUMN()-1)</f>
        <v>0</v>
      </c>
      <c r="O228" s="1">
        <f>INDEX('Paste Calib Data'!$1:$1048576,MATCH($A$216,'Paste Calib Data'!$A:$A,0)+(ROW()-ROW($A$216)-1),COLUMN()-1)</f>
        <v>0</v>
      </c>
      <c r="P228" s="1">
        <f>INDEX('Paste Calib Data'!$1:$1048576,MATCH($A$216,'Paste Calib Data'!$A:$A,0)+(ROW()-ROW($A$216)-1),COLUMN()-1)</f>
        <v>0</v>
      </c>
      <c r="Q228" s="1">
        <f>INDEX('Paste Calib Data'!$1:$1048576,MATCH($A$216,'Paste Calib Data'!$A:$A,0)+(ROW()-ROW($A$216)-1),COLUMN()-1)</f>
        <v>0</v>
      </c>
      <c r="R228" s="1">
        <f>INDEX('Paste Calib Data'!$1:$1048576,MATCH($A$216,'Paste Calib Data'!$A:$A,0)+(ROW()-ROW($A$216)-1),COLUMN()-1)</f>
        <v>0</v>
      </c>
      <c r="S228" s="8">
        <f t="shared" si="34"/>
        <v>0</v>
      </c>
    </row>
    <row r="229" spans="1:19" x14ac:dyDescent="0.3">
      <c r="A229" s="3">
        <f>INDEX('Paste Calib Data'!$1:$1048576,MATCH($A$216,'Paste Calib Data'!$A:$A,0)+(ROW()-ROW($A$216)-1),COLUMN())</f>
        <v>2000</v>
      </c>
      <c r="B229" s="8">
        <f t="shared" si="33"/>
        <v>15.46875</v>
      </c>
      <c r="C229" s="1">
        <f>INDEX('Paste Calib Data'!$1:$1048576,MATCH($A$216,'Paste Calib Data'!$A:$A,0)+(ROW()-ROW($A$216)-1),COLUMN()-1)</f>
        <v>15.46875</v>
      </c>
      <c r="D229" s="1">
        <f>INDEX('Paste Calib Data'!$1:$1048576,MATCH($A$216,'Paste Calib Data'!$A:$A,0)+(ROW()-ROW($A$216)-1),COLUMN()-1)</f>
        <v>15.46875</v>
      </c>
      <c r="E229" s="1">
        <f>INDEX('Paste Calib Data'!$1:$1048576,MATCH($A$216,'Paste Calib Data'!$A:$A,0)+(ROW()-ROW($A$216)-1),COLUMN()-1)</f>
        <v>15.46875</v>
      </c>
      <c r="F229" s="1">
        <f>INDEX('Paste Calib Data'!$1:$1048576,MATCH($A$216,'Paste Calib Data'!$A:$A,0)+(ROW()-ROW($A$216)-1),COLUMN()-1)</f>
        <v>15.46875</v>
      </c>
      <c r="G229" s="1">
        <f>INDEX('Paste Calib Data'!$1:$1048576,MATCH($A$216,'Paste Calib Data'!$A:$A,0)+(ROW()-ROW($A$216)-1),COLUMN()-1)</f>
        <v>15.46875</v>
      </c>
      <c r="H229" s="1">
        <f>INDEX('Paste Calib Data'!$1:$1048576,MATCH($A$216,'Paste Calib Data'!$A:$A,0)+(ROW()-ROW($A$216)-1),COLUMN()-1)</f>
        <v>15.46875</v>
      </c>
      <c r="I229" s="1">
        <f>INDEX('Paste Calib Data'!$1:$1048576,MATCH($A$216,'Paste Calib Data'!$A:$A,0)+(ROW()-ROW($A$216)-1),COLUMN()-1)</f>
        <v>15.46875</v>
      </c>
      <c r="J229" s="1">
        <f>INDEX('Paste Calib Data'!$1:$1048576,MATCH($A$216,'Paste Calib Data'!$A:$A,0)+(ROW()-ROW($A$216)-1),COLUMN()-1)</f>
        <v>15.46875</v>
      </c>
      <c r="K229" s="1">
        <f>INDEX('Paste Calib Data'!$1:$1048576,MATCH($A$216,'Paste Calib Data'!$A:$A,0)+(ROW()-ROW($A$216)-1),COLUMN()-1)</f>
        <v>0</v>
      </c>
      <c r="L229" s="1">
        <f>INDEX('Paste Calib Data'!$1:$1048576,MATCH($A$216,'Paste Calib Data'!$A:$A,0)+(ROW()-ROW($A$216)-1),COLUMN()-1)</f>
        <v>0</v>
      </c>
      <c r="M229" s="1">
        <f>INDEX('Paste Calib Data'!$1:$1048576,MATCH($A$216,'Paste Calib Data'!$A:$A,0)+(ROW()-ROW($A$216)-1),COLUMN()-1)</f>
        <v>0</v>
      </c>
      <c r="N229" s="1">
        <f>INDEX('Paste Calib Data'!$1:$1048576,MATCH($A$216,'Paste Calib Data'!$A:$A,0)+(ROW()-ROW($A$216)-1),COLUMN()-1)</f>
        <v>0</v>
      </c>
      <c r="O229" s="1">
        <f>INDEX('Paste Calib Data'!$1:$1048576,MATCH($A$216,'Paste Calib Data'!$A:$A,0)+(ROW()-ROW($A$216)-1),COLUMN()-1)</f>
        <v>0</v>
      </c>
      <c r="P229" s="1">
        <f>INDEX('Paste Calib Data'!$1:$1048576,MATCH($A$216,'Paste Calib Data'!$A:$A,0)+(ROW()-ROW($A$216)-1),COLUMN()-1)</f>
        <v>0</v>
      </c>
      <c r="Q229" s="1">
        <f>INDEX('Paste Calib Data'!$1:$1048576,MATCH($A$216,'Paste Calib Data'!$A:$A,0)+(ROW()-ROW($A$216)-1),COLUMN()-1)</f>
        <v>0</v>
      </c>
      <c r="R229" s="1">
        <f>INDEX('Paste Calib Data'!$1:$1048576,MATCH($A$216,'Paste Calib Data'!$A:$A,0)+(ROW()-ROW($A$216)-1),COLUMN()-1)</f>
        <v>0</v>
      </c>
      <c r="S229" s="8">
        <f t="shared" si="34"/>
        <v>0</v>
      </c>
    </row>
    <row r="230" spans="1:19" x14ac:dyDescent="0.3">
      <c r="A230" s="3">
        <f>INDEX('Paste Calib Data'!$1:$1048576,MATCH($A$216,'Paste Calib Data'!$A:$A,0)+(ROW()-ROW($A$216)-1),COLUMN())</f>
        <v>2200</v>
      </c>
      <c r="B230" s="8">
        <f t="shared" si="33"/>
        <v>15.46875</v>
      </c>
      <c r="C230" s="1">
        <f>INDEX('Paste Calib Data'!$1:$1048576,MATCH($A$216,'Paste Calib Data'!$A:$A,0)+(ROW()-ROW($A$216)-1),COLUMN()-1)</f>
        <v>15.46875</v>
      </c>
      <c r="D230" s="1">
        <f>INDEX('Paste Calib Data'!$1:$1048576,MATCH($A$216,'Paste Calib Data'!$A:$A,0)+(ROW()-ROW($A$216)-1),COLUMN()-1)</f>
        <v>15.46875</v>
      </c>
      <c r="E230" s="1">
        <f>INDEX('Paste Calib Data'!$1:$1048576,MATCH($A$216,'Paste Calib Data'!$A:$A,0)+(ROW()-ROW($A$216)-1),COLUMN()-1)</f>
        <v>15.46875</v>
      </c>
      <c r="F230" s="1">
        <f>INDEX('Paste Calib Data'!$1:$1048576,MATCH($A$216,'Paste Calib Data'!$A:$A,0)+(ROW()-ROW($A$216)-1),COLUMN()-1)</f>
        <v>15.46875</v>
      </c>
      <c r="G230" s="1">
        <f>INDEX('Paste Calib Data'!$1:$1048576,MATCH($A$216,'Paste Calib Data'!$A:$A,0)+(ROW()-ROW($A$216)-1),COLUMN()-1)</f>
        <v>15.46875</v>
      </c>
      <c r="H230" s="1">
        <f>INDEX('Paste Calib Data'!$1:$1048576,MATCH($A$216,'Paste Calib Data'!$A:$A,0)+(ROW()-ROW($A$216)-1),COLUMN()-1)</f>
        <v>15.46875</v>
      </c>
      <c r="I230" s="1">
        <f>INDEX('Paste Calib Data'!$1:$1048576,MATCH($A$216,'Paste Calib Data'!$A:$A,0)+(ROW()-ROW($A$216)-1),COLUMN()-1)</f>
        <v>15.46875</v>
      </c>
      <c r="J230" s="1">
        <f>INDEX('Paste Calib Data'!$1:$1048576,MATCH($A$216,'Paste Calib Data'!$A:$A,0)+(ROW()-ROW($A$216)-1),COLUMN()-1)</f>
        <v>0</v>
      </c>
      <c r="K230" s="1">
        <f>INDEX('Paste Calib Data'!$1:$1048576,MATCH($A$216,'Paste Calib Data'!$A:$A,0)+(ROW()-ROW($A$216)-1),COLUMN()-1)</f>
        <v>0</v>
      </c>
      <c r="L230" s="1">
        <f>INDEX('Paste Calib Data'!$1:$1048576,MATCH($A$216,'Paste Calib Data'!$A:$A,0)+(ROW()-ROW($A$216)-1),COLUMN()-1)</f>
        <v>0</v>
      </c>
      <c r="M230" s="1">
        <f>INDEX('Paste Calib Data'!$1:$1048576,MATCH($A$216,'Paste Calib Data'!$A:$A,0)+(ROW()-ROW($A$216)-1),COLUMN()-1)</f>
        <v>0</v>
      </c>
      <c r="N230" s="1">
        <f>INDEX('Paste Calib Data'!$1:$1048576,MATCH($A$216,'Paste Calib Data'!$A:$A,0)+(ROW()-ROW($A$216)-1),COLUMN()-1)</f>
        <v>0</v>
      </c>
      <c r="O230" s="1">
        <f>INDEX('Paste Calib Data'!$1:$1048576,MATCH($A$216,'Paste Calib Data'!$A:$A,0)+(ROW()-ROW($A$216)-1),COLUMN()-1)</f>
        <v>0</v>
      </c>
      <c r="P230" s="1">
        <f>INDEX('Paste Calib Data'!$1:$1048576,MATCH($A$216,'Paste Calib Data'!$A:$A,0)+(ROW()-ROW($A$216)-1),COLUMN()-1)</f>
        <v>0</v>
      </c>
      <c r="Q230" s="1">
        <f>INDEX('Paste Calib Data'!$1:$1048576,MATCH($A$216,'Paste Calib Data'!$A:$A,0)+(ROW()-ROW($A$216)-1),COLUMN()-1)</f>
        <v>0</v>
      </c>
      <c r="R230" s="1">
        <f>INDEX('Paste Calib Data'!$1:$1048576,MATCH($A$216,'Paste Calib Data'!$A:$A,0)+(ROW()-ROW($A$216)-1),COLUMN()-1)</f>
        <v>0</v>
      </c>
      <c r="S230" s="8">
        <f t="shared" si="34"/>
        <v>0</v>
      </c>
    </row>
    <row r="231" spans="1:19" x14ac:dyDescent="0.3">
      <c r="A231" s="3">
        <f>INDEX('Paste Calib Data'!$1:$1048576,MATCH($A$216,'Paste Calib Data'!$A:$A,0)+(ROW()-ROW($A$216)-1),COLUMN())</f>
        <v>2400</v>
      </c>
      <c r="B231" s="8">
        <f t="shared" si="33"/>
        <v>15.46875</v>
      </c>
      <c r="C231" s="1">
        <f>INDEX('Paste Calib Data'!$1:$1048576,MATCH($A$216,'Paste Calib Data'!$A:$A,0)+(ROW()-ROW($A$216)-1),COLUMN()-1)</f>
        <v>15.46875</v>
      </c>
      <c r="D231" s="1">
        <f>INDEX('Paste Calib Data'!$1:$1048576,MATCH($A$216,'Paste Calib Data'!$A:$A,0)+(ROW()-ROW($A$216)-1),COLUMN()-1)</f>
        <v>15.46875</v>
      </c>
      <c r="E231" s="1">
        <f>INDEX('Paste Calib Data'!$1:$1048576,MATCH($A$216,'Paste Calib Data'!$A:$A,0)+(ROW()-ROW($A$216)-1),COLUMN()-1)</f>
        <v>15.46875</v>
      </c>
      <c r="F231" s="1">
        <f>INDEX('Paste Calib Data'!$1:$1048576,MATCH($A$216,'Paste Calib Data'!$A:$A,0)+(ROW()-ROW($A$216)-1),COLUMN()-1)</f>
        <v>15.46875</v>
      </c>
      <c r="G231" s="1">
        <f>INDEX('Paste Calib Data'!$1:$1048576,MATCH($A$216,'Paste Calib Data'!$A:$A,0)+(ROW()-ROW($A$216)-1),COLUMN()-1)</f>
        <v>15.46875</v>
      </c>
      <c r="H231" s="1">
        <f>INDEX('Paste Calib Data'!$1:$1048576,MATCH($A$216,'Paste Calib Data'!$A:$A,0)+(ROW()-ROW($A$216)-1),COLUMN()-1)</f>
        <v>15.46875</v>
      </c>
      <c r="I231" s="1">
        <f>INDEX('Paste Calib Data'!$1:$1048576,MATCH($A$216,'Paste Calib Data'!$A:$A,0)+(ROW()-ROW($A$216)-1),COLUMN()-1)</f>
        <v>15.46875</v>
      </c>
      <c r="J231" s="1">
        <f>INDEX('Paste Calib Data'!$1:$1048576,MATCH($A$216,'Paste Calib Data'!$A:$A,0)+(ROW()-ROW($A$216)-1),COLUMN()-1)</f>
        <v>7.96875</v>
      </c>
      <c r="K231" s="1">
        <f>INDEX('Paste Calib Data'!$1:$1048576,MATCH($A$216,'Paste Calib Data'!$A:$A,0)+(ROW()-ROW($A$216)-1),COLUMN()-1)</f>
        <v>7.96875</v>
      </c>
      <c r="L231" s="1">
        <f>INDEX('Paste Calib Data'!$1:$1048576,MATCH($A$216,'Paste Calib Data'!$A:$A,0)+(ROW()-ROW($A$216)-1),COLUMN()-1)</f>
        <v>7.96875</v>
      </c>
      <c r="M231" s="1">
        <f>INDEX('Paste Calib Data'!$1:$1048576,MATCH($A$216,'Paste Calib Data'!$A:$A,0)+(ROW()-ROW($A$216)-1),COLUMN()-1)</f>
        <v>7.96875</v>
      </c>
      <c r="N231" s="1">
        <f>INDEX('Paste Calib Data'!$1:$1048576,MATCH($A$216,'Paste Calib Data'!$A:$A,0)+(ROW()-ROW($A$216)-1),COLUMN()-1)</f>
        <v>7.96875</v>
      </c>
      <c r="O231" s="1">
        <f>INDEX('Paste Calib Data'!$1:$1048576,MATCH($A$216,'Paste Calib Data'!$A:$A,0)+(ROW()-ROW($A$216)-1),COLUMN()-1)</f>
        <v>7.03125</v>
      </c>
      <c r="P231" s="1">
        <f>INDEX('Paste Calib Data'!$1:$1048576,MATCH($A$216,'Paste Calib Data'!$A:$A,0)+(ROW()-ROW($A$216)-1),COLUMN()-1)</f>
        <v>7.96875</v>
      </c>
      <c r="Q231" s="1">
        <f>INDEX('Paste Calib Data'!$1:$1048576,MATCH($A$216,'Paste Calib Data'!$A:$A,0)+(ROW()-ROW($A$216)-1),COLUMN()-1)</f>
        <v>9.0234380000000005</v>
      </c>
      <c r="R231" s="1">
        <f>INDEX('Paste Calib Data'!$1:$1048576,MATCH($A$216,'Paste Calib Data'!$A:$A,0)+(ROW()-ROW($A$216)-1),COLUMN()-1)</f>
        <v>9.0234380000000005</v>
      </c>
      <c r="S231" s="8">
        <f t="shared" si="34"/>
        <v>9.0234380000000005</v>
      </c>
    </row>
    <row r="232" spans="1:19" x14ac:dyDescent="0.3">
      <c r="A232" s="3">
        <f>INDEX('Paste Calib Data'!$1:$1048576,MATCH($A$216,'Paste Calib Data'!$A:$A,0)+(ROW()-ROW($A$216)-1),COLUMN())</f>
        <v>2600</v>
      </c>
      <c r="B232" s="8">
        <f t="shared" si="33"/>
        <v>15.46875</v>
      </c>
      <c r="C232" s="1">
        <f>INDEX('Paste Calib Data'!$1:$1048576,MATCH($A$216,'Paste Calib Data'!$A:$A,0)+(ROW()-ROW($A$216)-1),COLUMN()-1)</f>
        <v>15.46875</v>
      </c>
      <c r="D232" s="1">
        <f>INDEX('Paste Calib Data'!$1:$1048576,MATCH($A$216,'Paste Calib Data'!$A:$A,0)+(ROW()-ROW($A$216)-1),COLUMN()-1)</f>
        <v>15.46875</v>
      </c>
      <c r="E232" s="1">
        <f>INDEX('Paste Calib Data'!$1:$1048576,MATCH($A$216,'Paste Calib Data'!$A:$A,0)+(ROW()-ROW($A$216)-1),COLUMN()-1)</f>
        <v>15.46875</v>
      </c>
      <c r="F232" s="1">
        <f>INDEX('Paste Calib Data'!$1:$1048576,MATCH($A$216,'Paste Calib Data'!$A:$A,0)+(ROW()-ROW($A$216)-1),COLUMN()-1)</f>
        <v>15.46875</v>
      </c>
      <c r="G232" s="1">
        <f>INDEX('Paste Calib Data'!$1:$1048576,MATCH($A$216,'Paste Calib Data'!$A:$A,0)+(ROW()-ROW($A$216)-1),COLUMN()-1)</f>
        <v>15.46875</v>
      </c>
      <c r="H232" s="1">
        <f>INDEX('Paste Calib Data'!$1:$1048576,MATCH($A$216,'Paste Calib Data'!$A:$A,0)+(ROW()-ROW($A$216)-1),COLUMN()-1)</f>
        <v>15.46875</v>
      </c>
      <c r="I232" s="1">
        <f>INDEX('Paste Calib Data'!$1:$1048576,MATCH($A$216,'Paste Calib Data'!$A:$A,0)+(ROW()-ROW($A$216)-1),COLUMN()-1)</f>
        <v>15.46875</v>
      </c>
      <c r="J232" s="1">
        <f>INDEX('Paste Calib Data'!$1:$1048576,MATCH($A$216,'Paste Calib Data'!$A:$A,0)+(ROW()-ROW($A$216)-1),COLUMN()-1)</f>
        <v>7.96875</v>
      </c>
      <c r="K232" s="1">
        <f>INDEX('Paste Calib Data'!$1:$1048576,MATCH($A$216,'Paste Calib Data'!$A:$A,0)+(ROW()-ROW($A$216)-1),COLUMN()-1)</f>
        <v>12.539063000000001</v>
      </c>
      <c r="L232" s="1">
        <f>INDEX('Paste Calib Data'!$1:$1048576,MATCH($A$216,'Paste Calib Data'!$A:$A,0)+(ROW()-ROW($A$216)-1),COLUMN()-1)</f>
        <v>12.539063000000001</v>
      </c>
      <c r="M232" s="1">
        <f>INDEX('Paste Calib Data'!$1:$1048576,MATCH($A$216,'Paste Calib Data'!$A:$A,0)+(ROW()-ROW($A$216)-1),COLUMN()-1)</f>
        <v>12.539063000000001</v>
      </c>
      <c r="N232" s="1">
        <f>INDEX('Paste Calib Data'!$1:$1048576,MATCH($A$216,'Paste Calib Data'!$A:$A,0)+(ROW()-ROW($A$216)-1),COLUMN()-1)</f>
        <v>12.539063000000001</v>
      </c>
      <c r="O232" s="1">
        <f>INDEX('Paste Calib Data'!$1:$1048576,MATCH($A$216,'Paste Calib Data'!$A:$A,0)+(ROW()-ROW($A$216)-1),COLUMN()-1)</f>
        <v>12.539063000000001</v>
      </c>
      <c r="P232" s="1">
        <f>INDEX('Paste Calib Data'!$1:$1048576,MATCH($A$216,'Paste Calib Data'!$A:$A,0)+(ROW()-ROW($A$216)-1),COLUMN()-1)</f>
        <v>12.539063000000001</v>
      </c>
      <c r="Q232" s="1">
        <f>INDEX('Paste Calib Data'!$1:$1048576,MATCH($A$216,'Paste Calib Data'!$A:$A,0)+(ROW()-ROW($A$216)-1),COLUMN()-1)</f>
        <v>12.539063000000001</v>
      </c>
      <c r="R232" s="1">
        <f>INDEX('Paste Calib Data'!$1:$1048576,MATCH($A$216,'Paste Calib Data'!$A:$A,0)+(ROW()-ROW($A$216)-1),COLUMN()-1)</f>
        <v>12.539063000000001</v>
      </c>
      <c r="S232" s="8">
        <f t="shared" si="34"/>
        <v>12.539063000000001</v>
      </c>
    </row>
    <row r="233" spans="1:19" x14ac:dyDescent="0.3">
      <c r="A233" s="3">
        <f>INDEX('Paste Calib Data'!$1:$1048576,MATCH($A$216,'Paste Calib Data'!$A:$A,0)+(ROW()-ROW($A$216)-1),COLUMN())</f>
        <v>2800</v>
      </c>
      <c r="B233" s="8">
        <f t="shared" si="33"/>
        <v>0</v>
      </c>
      <c r="C233" s="1">
        <f>INDEX('Paste Calib Data'!$1:$1048576,MATCH($A$216,'Paste Calib Data'!$A:$A,0)+(ROW()-ROW($A$216)-1),COLUMN()-1)</f>
        <v>0</v>
      </c>
      <c r="D233" s="1">
        <f>INDEX('Paste Calib Data'!$1:$1048576,MATCH($A$216,'Paste Calib Data'!$A:$A,0)+(ROW()-ROW($A$216)-1),COLUMN()-1)</f>
        <v>1.9921880000000001</v>
      </c>
      <c r="E233" s="1">
        <f>INDEX('Paste Calib Data'!$1:$1048576,MATCH($A$216,'Paste Calib Data'!$A:$A,0)+(ROW()-ROW($A$216)-1),COLUMN()-1)</f>
        <v>3.984375</v>
      </c>
      <c r="F233" s="1">
        <f>INDEX('Paste Calib Data'!$1:$1048576,MATCH($A$216,'Paste Calib Data'!$A:$A,0)+(ROW()-ROW($A$216)-1),COLUMN()-1)</f>
        <v>5.9765629999999996</v>
      </c>
      <c r="G233" s="1">
        <f>INDEX('Paste Calib Data'!$1:$1048576,MATCH($A$216,'Paste Calib Data'!$A:$A,0)+(ROW()-ROW($A$216)-1),COLUMN()-1)</f>
        <v>7.96875</v>
      </c>
      <c r="H233" s="1">
        <f>INDEX('Paste Calib Data'!$1:$1048576,MATCH($A$216,'Paste Calib Data'!$A:$A,0)+(ROW()-ROW($A$216)-1),COLUMN()-1)</f>
        <v>7.96875</v>
      </c>
      <c r="I233" s="1">
        <f>INDEX('Paste Calib Data'!$1:$1048576,MATCH($A$216,'Paste Calib Data'!$A:$A,0)+(ROW()-ROW($A$216)-1),COLUMN()-1)</f>
        <v>7.96875</v>
      </c>
      <c r="J233" s="1">
        <f>INDEX('Paste Calib Data'!$1:$1048576,MATCH($A$216,'Paste Calib Data'!$A:$A,0)+(ROW()-ROW($A$216)-1),COLUMN()-1)</f>
        <v>7.96875</v>
      </c>
      <c r="K233" s="1">
        <f>INDEX('Paste Calib Data'!$1:$1048576,MATCH($A$216,'Paste Calib Data'!$A:$A,0)+(ROW()-ROW($A$216)-1),COLUMN()-1)</f>
        <v>13.476563000000001</v>
      </c>
      <c r="L233" s="1">
        <f>INDEX('Paste Calib Data'!$1:$1048576,MATCH($A$216,'Paste Calib Data'!$A:$A,0)+(ROW()-ROW($A$216)-1),COLUMN()-1)</f>
        <v>13.476563000000001</v>
      </c>
      <c r="M233" s="1">
        <f>INDEX('Paste Calib Data'!$1:$1048576,MATCH($A$216,'Paste Calib Data'!$A:$A,0)+(ROW()-ROW($A$216)-1),COLUMN()-1)</f>
        <v>13.476563000000001</v>
      </c>
      <c r="N233" s="1">
        <f>INDEX('Paste Calib Data'!$1:$1048576,MATCH($A$216,'Paste Calib Data'!$A:$A,0)+(ROW()-ROW($A$216)-1),COLUMN()-1)</f>
        <v>13.476563000000001</v>
      </c>
      <c r="O233" s="1">
        <f>INDEX('Paste Calib Data'!$1:$1048576,MATCH($A$216,'Paste Calib Data'!$A:$A,0)+(ROW()-ROW($A$216)-1),COLUMN()-1)</f>
        <v>13.476563000000001</v>
      </c>
      <c r="P233" s="1">
        <f>INDEX('Paste Calib Data'!$1:$1048576,MATCH($A$216,'Paste Calib Data'!$A:$A,0)+(ROW()-ROW($A$216)-1),COLUMN()-1)</f>
        <v>13.476563000000001</v>
      </c>
      <c r="Q233" s="1">
        <f>INDEX('Paste Calib Data'!$1:$1048576,MATCH($A$216,'Paste Calib Data'!$A:$A,0)+(ROW()-ROW($A$216)-1),COLUMN()-1)</f>
        <v>13.59375</v>
      </c>
      <c r="R233" s="1">
        <f>INDEX('Paste Calib Data'!$1:$1048576,MATCH($A$216,'Paste Calib Data'!$A:$A,0)+(ROW()-ROW($A$216)-1),COLUMN()-1)</f>
        <v>14.0625</v>
      </c>
      <c r="S233" s="8">
        <f t="shared" si="34"/>
        <v>14.0625</v>
      </c>
    </row>
    <row r="234" spans="1:19" x14ac:dyDescent="0.3">
      <c r="A234" s="3">
        <f>INDEX('Paste Calib Data'!$1:$1048576,MATCH($A$216,'Paste Calib Data'!$A:$A,0)+(ROW()-ROW($A$216)-1),COLUMN())</f>
        <v>2900</v>
      </c>
      <c r="B234" s="8">
        <f t="shared" si="33"/>
        <v>0</v>
      </c>
      <c r="C234" s="1">
        <f>INDEX('Paste Calib Data'!$1:$1048576,MATCH($A$216,'Paste Calib Data'!$A:$A,0)+(ROW()-ROW($A$216)-1),COLUMN()-1)</f>
        <v>0</v>
      </c>
      <c r="D234" s="1">
        <f>INDEX('Paste Calib Data'!$1:$1048576,MATCH($A$216,'Paste Calib Data'!$A:$A,0)+(ROW()-ROW($A$216)-1),COLUMN()-1)</f>
        <v>1.9921880000000001</v>
      </c>
      <c r="E234" s="1">
        <f>INDEX('Paste Calib Data'!$1:$1048576,MATCH($A$216,'Paste Calib Data'!$A:$A,0)+(ROW()-ROW($A$216)-1),COLUMN()-1)</f>
        <v>3.984375</v>
      </c>
      <c r="F234" s="1">
        <f>INDEX('Paste Calib Data'!$1:$1048576,MATCH($A$216,'Paste Calib Data'!$A:$A,0)+(ROW()-ROW($A$216)-1),COLUMN()-1)</f>
        <v>5.9765629999999996</v>
      </c>
      <c r="G234" s="1">
        <f>INDEX('Paste Calib Data'!$1:$1048576,MATCH($A$216,'Paste Calib Data'!$A:$A,0)+(ROW()-ROW($A$216)-1),COLUMN()-1)</f>
        <v>7.96875</v>
      </c>
      <c r="H234" s="1">
        <f>INDEX('Paste Calib Data'!$1:$1048576,MATCH($A$216,'Paste Calib Data'!$A:$A,0)+(ROW()-ROW($A$216)-1),COLUMN()-1)</f>
        <v>7.96875</v>
      </c>
      <c r="I234" s="1">
        <f>INDEX('Paste Calib Data'!$1:$1048576,MATCH($A$216,'Paste Calib Data'!$A:$A,0)+(ROW()-ROW($A$216)-1),COLUMN()-1)</f>
        <v>7.96875</v>
      </c>
      <c r="J234" s="1">
        <f>INDEX('Paste Calib Data'!$1:$1048576,MATCH($A$216,'Paste Calib Data'!$A:$A,0)+(ROW()-ROW($A$216)-1),COLUMN()-1)</f>
        <v>7.96875</v>
      </c>
      <c r="K234" s="1">
        <f>INDEX('Paste Calib Data'!$1:$1048576,MATCH($A$216,'Paste Calib Data'!$A:$A,0)+(ROW()-ROW($A$216)-1),COLUMN()-1)</f>
        <v>13.945313000000001</v>
      </c>
      <c r="L234" s="1">
        <f>INDEX('Paste Calib Data'!$1:$1048576,MATCH($A$216,'Paste Calib Data'!$A:$A,0)+(ROW()-ROW($A$216)-1),COLUMN()-1)</f>
        <v>13.945313000000001</v>
      </c>
      <c r="M234" s="1">
        <f>INDEX('Paste Calib Data'!$1:$1048576,MATCH($A$216,'Paste Calib Data'!$A:$A,0)+(ROW()-ROW($A$216)-1),COLUMN()-1)</f>
        <v>13.945313000000001</v>
      </c>
      <c r="N234" s="1">
        <f>INDEX('Paste Calib Data'!$1:$1048576,MATCH($A$216,'Paste Calib Data'!$A:$A,0)+(ROW()-ROW($A$216)-1),COLUMN()-1)</f>
        <v>13.945313000000001</v>
      </c>
      <c r="O234" s="1">
        <f>INDEX('Paste Calib Data'!$1:$1048576,MATCH($A$216,'Paste Calib Data'!$A:$A,0)+(ROW()-ROW($A$216)-1),COLUMN()-1)</f>
        <v>13.945313000000001</v>
      </c>
      <c r="P234" s="1">
        <f>INDEX('Paste Calib Data'!$1:$1048576,MATCH($A$216,'Paste Calib Data'!$A:$A,0)+(ROW()-ROW($A$216)-1),COLUMN()-1)</f>
        <v>14.0625</v>
      </c>
      <c r="Q234" s="1">
        <f>INDEX('Paste Calib Data'!$1:$1048576,MATCH($A$216,'Paste Calib Data'!$A:$A,0)+(ROW()-ROW($A$216)-1),COLUMN()-1)</f>
        <v>14.414063000000001</v>
      </c>
      <c r="R234" s="1">
        <f>INDEX('Paste Calib Data'!$1:$1048576,MATCH($A$216,'Paste Calib Data'!$A:$A,0)+(ROW()-ROW($A$216)-1),COLUMN()-1)</f>
        <v>14.882813000000001</v>
      </c>
      <c r="S234" s="8">
        <f t="shared" si="34"/>
        <v>14.882813000000001</v>
      </c>
    </row>
    <row r="235" spans="1:19" x14ac:dyDescent="0.3">
      <c r="A235" s="3">
        <f>INDEX('Paste Calib Data'!$1:$1048576,MATCH($A$216,'Paste Calib Data'!$A:$A,0)+(ROW()-ROW($A$216)-1),COLUMN())</f>
        <v>3000</v>
      </c>
      <c r="B235" s="8">
        <f t="shared" si="33"/>
        <v>0</v>
      </c>
      <c r="C235" s="1">
        <f>INDEX('Paste Calib Data'!$1:$1048576,MATCH($A$216,'Paste Calib Data'!$A:$A,0)+(ROW()-ROW($A$216)-1),COLUMN()-1)</f>
        <v>0</v>
      </c>
      <c r="D235" s="1">
        <f>INDEX('Paste Calib Data'!$1:$1048576,MATCH($A$216,'Paste Calib Data'!$A:$A,0)+(ROW()-ROW($A$216)-1),COLUMN()-1)</f>
        <v>0</v>
      </c>
      <c r="E235" s="1">
        <f>INDEX('Paste Calib Data'!$1:$1048576,MATCH($A$216,'Paste Calib Data'!$A:$A,0)+(ROW()-ROW($A$216)-1),COLUMN()-1)</f>
        <v>0</v>
      </c>
      <c r="F235" s="1">
        <f>INDEX('Paste Calib Data'!$1:$1048576,MATCH($A$216,'Paste Calib Data'!$A:$A,0)+(ROW()-ROW($A$216)-1),COLUMN()-1)</f>
        <v>0</v>
      </c>
      <c r="G235" s="1">
        <f>INDEX('Paste Calib Data'!$1:$1048576,MATCH($A$216,'Paste Calib Data'!$A:$A,0)+(ROW()-ROW($A$216)-1),COLUMN()-1)</f>
        <v>0</v>
      </c>
      <c r="H235" s="1">
        <f>INDEX('Paste Calib Data'!$1:$1048576,MATCH($A$216,'Paste Calib Data'!$A:$A,0)+(ROW()-ROW($A$216)-1),COLUMN()-1)</f>
        <v>0</v>
      </c>
      <c r="I235" s="1">
        <f>INDEX('Paste Calib Data'!$1:$1048576,MATCH($A$216,'Paste Calib Data'!$A:$A,0)+(ROW()-ROW($A$216)-1),COLUMN()-1)</f>
        <v>0</v>
      </c>
      <c r="J235" s="1">
        <f>INDEX('Paste Calib Data'!$1:$1048576,MATCH($A$216,'Paste Calib Data'!$A:$A,0)+(ROW()-ROW($A$216)-1),COLUMN()-1)</f>
        <v>0</v>
      </c>
      <c r="K235" s="1">
        <f>INDEX('Paste Calib Data'!$1:$1048576,MATCH($A$216,'Paste Calib Data'!$A:$A,0)+(ROW()-ROW($A$216)-1),COLUMN()-1)</f>
        <v>14.414063000000001</v>
      </c>
      <c r="L235" s="1">
        <f>INDEX('Paste Calib Data'!$1:$1048576,MATCH($A$216,'Paste Calib Data'!$A:$A,0)+(ROW()-ROW($A$216)-1),COLUMN()-1)</f>
        <v>14.414063000000001</v>
      </c>
      <c r="M235" s="1">
        <f>INDEX('Paste Calib Data'!$1:$1048576,MATCH($A$216,'Paste Calib Data'!$A:$A,0)+(ROW()-ROW($A$216)-1),COLUMN()-1)</f>
        <v>14.414063000000001</v>
      </c>
      <c r="N235" s="1">
        <f>INDEX('Paste Calib Data'!$1:$1048576,MATCH($A$216,'Paste Calib Data'!$A:$A,0)+(ROW()-ROW($A$216)-1),COLUMN()-1)</f>
        <v>14.414063000000001</v>
      </c>
      <c r="O235" s="1">
        <f>INDEX('Paste Calib Data'!$1:$1048576,MATCH($A$216,'Paste Calib Data'!$A:$A,0)+(ROW()-ROW($A$216)-1),COLUMN()-1)</f>
        <v>14.414063000000001</v>
      </c>
      <c r="P235" s="1">
        <f>INDEX('Paste Calib Data'!$1:$1048576,MATCH($A$216,'Paste Calib Data'!$A:$A,0)+(ROW()-ROW($A$216)-1),COLUMN()-1)</f>
        <v>14.414063000000001</v>
      </c>
      <c r="Q235" s="1">
        <f>INDEX('Paste Calib Data'!$1:$1048576,MATCH($A$216,'Paste Calib Data'!$A:$A,0)+(ROW()-ROW($A$216)-1),COLUMN()-1)</f>
        <v>14.414063000000001</v>
      </c>
      <c r="R235" s="1">
        <f>INDEX('Paste Calib Data'!$1:$1048576,MATCH($A$216,'Paste Calib Data'!$A:$A,0)+(ROW()-ROW($A$216)-1),COLUMN()-1)</f>
        <v>14.414063000000001</v>
      </c>
      <c r="S235" s="8">
        <f t="shared" si="34"/>
        <v>14.414063000000001</v>
      </c>
    </row>
    <row r="236" spans="1:19" x14ac:dyDescent="0.3">
      <c r="A236" s="3">
        <f>INDEX('Paste Calib Data'!$1:$1048576,MATCH($A$216,'Paste Calib Data'!$A:$A,0)+(ROW()-ROW($A$216)-1),COLUMN())</f>
        <v>3200</v>
      </c>
      <c r="B236" s="8">
        <f t="shared" si="33"/>
        <v>0</v>
      </c>
      <c r="C236" s="1">
        <f>INDEX('Paste Calib Data'!$1:$1048576,MATCH($A$216,'Paste Calib Data'!$A:$A,0)+(ROW()-ROW($A$216)-1),COLUMN()-1)</f>
        <v>0</v>
      </c>
      <c r="D236" s="1">
        <f>INDEX('Paste Calib Data'!$1:$1048576,MATCH($A$216,'Paste Calib Data'!$A:$A,0)+(ROW()-ROW($A$216)-1),COLUMN()-1)</f>
        <v>0</v>
      </c>
      <c r="E236" s="1">
        <f>INDEX('Paste Calib Data'!$1:$1048576,MATCH($A$216,'Paste Calib Data'!$A:$A,0)+(ROW()-ROW($A$216)-1),COLUMN()-1)</f>
        <v>0</v>
      </c>
      <c r="F236" s="1">
        <f>INDEX('Paste Calib Data'!$1:$1048576,MATCH($A$216,'Paste Calib Data'!$A:$A,0)+(ROW()-ROW($A$216)-1),COLUMN()-1)</f>
        <v>0</v>
      </c>
      <c r="G236" s="1">
        <f>INDEX('Paste Calib Data'!$1:$1048576,MATCH($A$216,'Paste Calib Data'!$A:$A,0)+(ROW()-ROW($A$216)-1),COLUMN()-1)</f>
        <v>0</v>
      </c>
      <c r="H236" s="1">
        <f>INDEX('Paste Calib Data'!$1:$1048576,MATCH($A$216,'Paste Calib Data'!$A:$A,0)+(ROW()-ROW($A$216)-1),COLUMN()-1)</f>
        <v>0</v>
      </c>
      <c r="I236" s="1">
        <f>INDEX('Paste Calib Data'!$1:$1048576,MATCH($A$216,'Paste Calib Data'!$A:$A,0)+(ROW()-ROW($A$216)-1),COLUMN()-1)</f>
        <v>0</v>
      </c>
      <c r="J236" s="1">
        <f>INDEX('Paste Calib Data'!$1:$1048576,MATCH($A$216,'Paste Calib Data'!$A:$A,0)+(ROW()-ROW($A$216)-1),COLUMN()-1)</f>
        <v>0</v>
      </c>
      <c r="K236" s="1">
        <f>INDEX('Paste Calib Data'!$1:$1048576,MATCH($A$216,'Paste Calib Data'!$A:$A,0)+(ROW()-ROW($A$216)-1),COLUMN()-1)</f>
        <v>15.46875</v>
      </c>
      <c r="L236" s="1">
        <f>INDEX('Paste Calib Data'!$1:$1048576,MATCH($A$216,'Paste Calib Data'!$A:$A,0)+(ROW()-ROW($A$216)-1),COLUMN()-1)</f>
        <v>15.46875</v>
      </c>
      <c r="M236" s="1">
        <f>INDEX('Paste Calib Data'!$1:$1048576,MATCH($A$216,'Paste Calib Data'!$A:$A,0)+(ROW()-ROW($A$216)-1),COLUMN()-1)</f>
        <v>15.46875</v>
      </c>
      <c r="N236" s="1">
        <f>INDEX('Paste Calib Data'!$1:$1048576,MATCH($A$216,'Paste Calib Data'!$A:$A,0)+(ROW()-ROW($A$216)-1),COLUMN()-1)</f>
        <v>15.46875</v>
      </c>
      <c r="O236" s="1">
        <f>INDEX('Paste Calib Data'!$1:$1048576,MATCH($A$216,'Paste Calib Data'!$A:$A,0)+(ROW()-ROW($A$216)-1),COLUMN()-1)</f>
        <v>15.46875</v>
      </c>
      <c r="P236" s="1">
        <f>INDEX('Paste Calib Data'!$1:$1048576,MATCH($A$216,'Paste Calib Data'!$A:$A,0)+(ROW()-ROW($A$216)-1),COLUMN()-1)</f>
        <v>15.46875</v>
      </c>
      <c r="Q236" s="1">
        <f>INDEX('Paste Calib Data'!$1:$1048576,MATCH($A$216,'Paste Calib Data'!$A:$A,0)+(ROW()-ROW($A$216)-1),COLUMN()-1)</f>
        <v>15.46875</v>
      </c>
      <c r="R236" s="1">
        <f>INDEX('Paste Calib Data'!$1:$1048576,MATCH($A$216,'Paste Calib Data'!$A:$A,0)+(ROW()-ROW($A$216)-1),COLUMN()-1)</f>
        <v>15.46875</v>
      </c>
      <c r="S236" s="8">
        <f t="shared" si="34"/>
        <v>15.46875</v>
      </c>
    </row>
    <row r="237" spans="1:19" x14ac:dyDescent="0.3">
      <c r="A237" s="3">
        <f>INDEX('Paste Calib Data'!$1:$1048576,MATCH($A$216,'Paste Calib Data'!$A:$A,0)+(ROW()-ROW($A$216)-1),COLUMN())</f>
        <v>3300</v>
      </c>
      <c r="B237" s="8">
        <f t="shared" si="33"/>
        <v>0</v>
      </c>
      <c r="C237" s="1">
        <f>INDEX('Paste Calib Data'!$1:$1048576,MATCH($A$216,'Paste Calib Data'!$A:$A,0)+(ROW()-ROW($A$216)-1),COLUMN()-1)</f>
        <v>0</v>
      </c>
      <c r="D237" s="1">
        <f>INDEX('Paste Calib Data'!$1:$1048576,MATCH($A$216,'Paste Calib Data'!$A:$A,0)+(ROW()-ROW($A$216)-1),COLUMN()-1)</f>
        <v>0</v>
      </c>
      <c r="E237" s="1">
        <f>INDEX('Paste Calib Data'!$1:$1048576,MATCH($A$216,'Paste Calib Data'!$A:$A,0)+(ROW()-ROW($A$216)-1),COLUMN()-1)</f>
        <v>0</v>
      </c>
      <c r="F237" s="1">
        <f>INDEX('Paste Calib Data'!$1:$1048576,MATCH($A$216,'Paste Calib Data'!$A:$A,0)+(ROW()-ROW($A$216)-1),COLUMN()-1)</f>
        <v>0</v>
      </c>
      <c r="G237" s="1">
        <f>INDEX('Paste Calib Data'!$1:$1048576,MATCH($A$216,'Paste Calib Data'!$A:$A,0)+(ROW()-ROW($A$216)-1),COLUMN()-1)</f>
        <v>0</v>
      </c>
      <c r="H237" s="1">
        <f>INDEX('Paste Calib Data'!$1:$1048576,MATCH($A$216,'Paste Calib Data'!$A:$A,0)+(ROW()-ROW($A$216)-1),COLUMN()-1)</f>
        <v>0</v>
      </c>
      <c r="I237" s="1">
        <f>INDEX('Paste Calib Data'!$1:$1048576,MATCH($A$216,'Paste Calib Data'!$A:$A,0)+(ROW()-ROW($A$216)-1),COLUMN()-1)</f>
        <v>0</v>
      </c>
      <c r="J237" s="1">
        <f>INDEX('Paste Calib Data'!$1:$1048576,MATCH($A$216,'Paste Calib Data'!$A:$A,0)+(ROW()-ROW($A$216)-1),COLUMN()-1)</f>
        <v>0</v>
      </c>
      <c r="K237" s="1">
        <f>INDEX('Paste Calib Data'!$1:$1048576,MATCH($A$216,'Paste Calib Data'!$A:$A,0)+(ROW()-ROW($A$216)-1),COLUMN()-1)</f>
        <v>15.9375</v>
      </c>
      <c r="L237" s="1">
        <f>INDEX('Paste Calib Data'!$1:$1048576,MATCH($A$216,'Paste Calib Data'!$A:$A,0)+(ROW()-ROW($A$216)-1),COLUMN()-1)</f>
        <v>15.9375</v>
      </c>
      <c r="M237" s="1">
        <f>INDEX('Paste Calib Data'!$1:$1048576,MATCH($A$216,'Paste Calib Data'!$A:$A,0)+(ROW()-ROW($A$216)-1),COLUMN()-1)</f>
        <v>15.9375</v>
      </c>
      <c r="N237" s="1">
        <f>INDEX('Paste Calib Data'!$1:$1048576,MATCH($A$216,'Paste Calib Data'!$A:$A,0)+(ROW()-ROW($A$216)-1),COLUMN()-1)</f>
        <v>15.9375</v>
      </c>
      <c r="O237" s="1">
        <f>INDEX('Paste Calib Data'!$1:$1048576,MATCH($A$216,'Paste Calib Data'!$A:$A,0)+(ROW()-ROW($A$216)-1),COLUMN()-1)</f>
        <v>15.9375</v>
      </c>
      <c r="P237" s="1">
        <f>INDEX('Paste Calib Data'!$1:$1048576,MATCH($A$216,'Paste Calib Data'!$A:$A,0)+(ROW()-ROW($A$216)-1),COLUMN()-1)</f>
        <v>15.9375</v>
      </c>
      <c r="Q237" s="1">
        <f>INDEX('Paste Calib Data'!$1:$1048576,MATCH($A$216,'Paste Calib Data'!$A:$A,0)+(ROW()-ROW($A$216)-1),COLUMN()-1)</f>
        <v>15.9375</v>
      </c>
      <c r="R237" s="1">
        <f>INDEX('Paste Calib Data'!$1:$1048576,MATCH($A$216,'Paste Calib Data'!$A:$A,0)+(ROW()-ROW($A$216)-1),COLUMN()-1)</f>
        <v>15.9375</v>
      </c>
      <c r="S237" s="8">
        <f t="shared" si="34"/>
        <v>15.9375</v>
      </c>
    </row>
    <row r="238" spans="1:19" x14ac:dyDescent="0.3">
      <c r="A238" s="3">
        <f>INDEX('Paste Calib Data'!$1:$1048576,MATCH($A$216,'Paste Calib Data'!$A:$A,0)+(ROW()-ROW($A$216)-1),COLUMN())</f>
        <v>3500</v>
      </c>
      <c r="B238" s="8">
        <f>C238</f>
        <v>0</v>
      </c>
      <c r="C238" s="1">
        <f>INDEX('Paste Calib Data'!$1:$1048576,MATCH($A$216,'Paste Calib Data'!$A:$A,0)+(ROW()-ROW($A$216)-1),COLUMN()-1)</f>
        <v>0</v>
      </c>
      <c r="D238" s="1">
        <f>INDEX('Paste Calib Data'!$1:$1048576,MATCH($A$216,'Paste Calib Data'!$A:$A,0)+(ROW()-ROW($A$216)-1),COLUMN()-1)</f>
        <v>0</v>
      </c>
      <c r="E238" s="1">
        <f>INDEX('Paste Calib Data'!$1:$1048576,MATCH($A$216,'Paste Calib Data'!$A:$A,0)+(ROW()-ROW($A$216)-1),COLUMN()-1)</f>
        <v>0</v>
      </c>
      <c r="F238" s="1">
        <f>INDEX('Paste Calib Data'!$1:$1048576,MATCH($A$216,'Paste Calib Data'!$A:$A,0)+(ROW()-ROW($A$216)-1),COLUMN()-1)</f>
        <v>0</v>
      </c>
      <c r="G238" s="1">
        <f>INDEX('Paste Calib Data'!$1:$1048576,MATCH($A$216,'Paste Calib Data'!$A:$A,0)+(ROW()-ROW($A$216)-1),COLUMN()-1)</f>
        <v>0</v>
      </c>
      <c r="H238" s="1">
        <f>INDEX('Paste Calib Data'!$1:$1048576,MATCH($A$216,'Paste Calib Data'!$A:$A,0)+(ROW()-ROW($A$216)-1),COLUMN()-1)</f>
        <v>0</v>
      </c>
      <c r="I238" s="1">
        <f>INDEX('Paste Calib Data'!$1:$1048576,MATCH($A$216,'Paste Calib Data'!$A:$A,0)+(ROW()-ROW($A$216)-1),COLUMN()-1)</f>
        <v>0</v>
      </c>
      <c r="J238" s="1">
        <f>INDEX('Paste Calib Data'!$1:$1048576,MATCH($A$216,'Paste Calib Data'!$A:$A,0)+(ROW()-ROW($A$216)-1),COLUMN()-1)</f>
        <v>0</v>
      </c>
      <c r="K238" s="1">
        <f>INDEX('Paste Calib Data'!$1:$1048576,MATCH($A$216,'Paste Calib Data'!$A:$A,0)+(ROW()-ROW($A$216)-1),COLUMN()-1)</f>
        <v>16.757812999999999</v>
      </c>
      <c r="L238" s="1">
        <f>INDEX('Paste Calib Data'!$1:$1048576,MATCH($A$216,'Paste Calib Data'!$A:$A,0)+(ROW()-ROW($A$216)-1),COLUMN()-1)</f>
        <v>16.757812999999999</v>
      </c>
      <c r="M238" s="1">
        <f>INDEX('Paste Calib Data'!$1:$1048576,MATCH($A$216,'Paste Calib Data'!$A:$A,0)+(ROW()-ROW($A$216)-1),COLUMN()-1)</f>
        <v>16.757812999999999</v>
      </c>
      <c r="N238" s="1">
        <f>INDEX('Paste Calib Data'!$1:$1048576,MATCH($A$216,'Paste Calib Data'!$A:$A,0)+(ROW()-ROW($A$216)-1),COLUMN()-1)</f>
        <v>16.757812999999999</v>
      </c>
      <c r="O238" s="1">
        <f>INDEX('Paste Calib Data'!$1:$1048576,MATCH($A$216,'Paste Calib Data'!$A:$A,0)+(ROW()-ROW($A$216)-1),COLUMN()-1)</f>
        <v>16.757812999999999</v>
      </c>
      <c r="P238" s="1">
        <f>INDEX('Paste Calib Data'!$1:$1048576,MATCH($A$216,'Paste Calib Data'!$A:$A,0)+(ROW()-ROW($A$216)-1),COLUMN()-1)</f>
        <v>16.757812999999999</v>
      </c>
      <c r="Q238" s="1">
        <f>INDEX('Paste Calib Data'!$1:$1048576,MATCH($A$216,'Paste Calib Data'!$A:$A,0)+(ROW()-ROW($A$216)-1),COLUMN()-1)</f>
        <v>16.757812999999999</v>
      </c>
      <c r="R238" s="1">
        <f>INDEX('Paste Calib Data'!$1:$1048576,MATCH($A$216,'Paste Calib Data'!$A:$A,0)+(ROW()-ROW($A$216)-1),COLUMN()-1)</f>
        <v>16.757812999999999</v>
      </c>
      <c r="S238" s="8">
        <f t="shared" si="34"/>
        <v>16.757812999999999</v>
      </c>
    </row>
    <row r="239" spans="1:19" x14ac:dyDescent="0.3">
      <c r="A239" s="9">
        <f>A238+1</f>
        <v>3501</v>
      </c>
      <c r="B239" s="8">
        <f>B238</f>
        <v>0</v>
      </c>
      <c r="C239" s="8">
        <f>C238</f>
        <v>0</v>
      </c>
      <c r="D239" s="8">
        <f t="shared" ref="D239:S239" si="35">D238</f>
        <v>0</v>
      </c>
      <c r="E239" s="8">
        <f t="shared" si="35"/>
        <v>0</v>
      </c>
      <c r="F239" s="8">
        <f t="shared" si="35"/>
        <v>0</v>
      </c>
      <c r="G239" s="8">
        <f t="shared" si="35"/>
        <v>0</v>
      </c>
      <c r="H239" s="8">
        <f t="shared" si="35"/>
        <v>0</v>
      </c>
      <c r="I239" s="8">
        <f t="shared" si="35"/>
        <v>0</v>
      </c>
      <c r="J239" s="8">
        <f t="shared" si="35"/>
        <v>0</v>
      </c>
      <c r="K239" s="8">
        <f t="shared" si="35"/>
        <v>16.757812999999999</v>
      </c>
      <c r="L239" s="8">
        <f t="shared" si="35"/>
        <v>16.757812999999999</v>
      </c>
      <c r="M239" s="8">
        <f t="shared" si="35"/>
        <v>16.757812999999999</v>
      </c>
      <c r="N239" s="8">
        <f t="shared" si="35"/>
        <v>16.757812999999999</v>
      </c>
      <c r="O239" s="8">
        <f t="shared" si="35"/>
        <v>16.757812999999999</v>
      </c>
      <c r="P239" s="8">
        <f t="shared" si="35"/>
        <v>16.757812999999999</v>
      </c>
      <c r="Q239" s="8">
        <f t="shared" si="35"/>
        <v>16.757812999999999</v>
      </c>
      <c r="R239" s="8">
        <f t="shared" si="35"/>
        <v>16.757812999999999</v>
      </c>
      <c r="S239" s="8">
        <f t="shared" si="35"/>
        <v>16.757812999999999</v>
      </c>
    </row>
    <row r="241" spans="1:19" x14ac:dyDescent="0.3">
      <c r="A241" s="13" t="str">
        <f>IF(ISNUMBER($A$2),CONCATENATE("A9",$A$2,"19"),"D0782")</f>
        <v>D0782</v>
      </c>
      <c r="B241" s="35" t="str">
        <f>INDEX('Paste Calib Data'!$1:$1048576,MATCH($A$241,'Paste Calib Data'!$A:$A,0)+(ROW()-ROW($A$241)),COLUMN())</f>
        <v>Fuel Pressure, Base Table</v>
      </c>
      <c r="C241" s="35"/>
      <c r="D241" s="35"/>
      <c r="E241" s="35"/>
      <c r="F241" s="35"/>
      <c r="G241" s="35"/>
      <c r="H241" s="35"/>
      <c r="I241" s="35"/>
      <c r="J241" s="35"/>
      <c r="K241" s="35"/>
      <c r="L241" s="35"/>
      <c r="M241" s="35"/>
      <c r="N241" s="35"/>
      <c r="O241" s="35"/>
      <c r="P241" s="35"/>
      <c r="Q241" s="35"/>
      <c r="R241" s="35"/>
      <c r="S241" s="35"/>
    </row>
    <row r="242" spans="1:19" x14ac:dyDescent="0.3">
      <c r="A242" s="3"/>
      <c r="B242" s="3" t="str">
        <f>INDEX('Paste Calib Data'!$1:$1048576,MATCH($A$241,'Paste Calib Data'!$A:$A,0)+(ROW()-ROW($A$241)),COLUMN())</f>
        <v>mm3</v>
      </c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</row>
    <row r="243" spans="1:19" x14ac:dyDescent="0.3">
      <c r="A243" s="3" t="str">
        <f>INDEX('Paste Calib Data'!$1:$1048576,MATCH($A$241,'Paste Calib Data'!$A:$A,0)+(ROW()-ROW($A$241)),COLUMN())</f>
        <v>RPM</v>
      </c>
      <c r="B243" s="9">
        <f>C243-1</f>
        <v>-1</v>
      </c>
      <c r="C243" s="3">
        <f>INDEX('Paste Calib Data'!$1:$1048576,MATCH($A$241,'Paste Calib Data'!$A:$A,0)+(ROW()-ROW($A$241)),COLUMN()-1)</f>
        <v>0</v>
      </c>
      <c r="D243" s="3">
        <f>INDEX('Paste Calib Data'!$1:$1048576,MATCH($A$241,'Paste Calib Data'!$A:$A,0)+(ROW()-ROW($A$241)),COLUMN()-1)</f>
        <v>10</v>
      </c>
      <c r="E243" s="3">
        <f>INDEX('Paste Calib Data'!$1:$1048576,MATCH($A$241,'Paste Calib Data'!$A:$A,0)+(ROW()-ROW($A$241)),COLUMN()-1)</f>
        <v>20</v>
      </c>
      <c r="F243" s="3">
        <f>INDEX('Paste Calib Data'!$1:$1048576,MATCH($A$241,'Paste Calib Data'!$A:$A,0)+(ROW()-ROW($A$241)),COLUMN()-1)</f>
        <v>30</v>
      </c>
      <c r="G243" s="3">
        <f>INDEX('Paste Calib Data'!$1:$1048576,MATCH($A$241,'Paste Calib Data'!$A:$A,0)+(ROW()-ROW($A$241)),COLUMN()-1)</f>
        <v>45</v>
      </c>
      <c r="H243" s="3">
        <f>INDEX('Paste Calib Data'!$1:$1048576,MATCH($A$241,'Paste Calib Data'!$A:$A,0)+(ROW()-ROW($A$241)),COLUMN()-1)</f>
        <v>55</v>
      </c>
      <c r="I243" s="3">
        <f>INDEX('Paste Calib Data'!$1:$1048576,MATCH($A$241,'Paste Calib Data'!$A:$A,0)+(ROW()-ROW($A$241)),COLUMN()-1)</f>
        <v>65</v>
      </c>
      <c r="J243" s="3">
        <f>INDEX('Paste Calib Data'!$1:$1048576,MATCH($A$241,'Paste Calib Data'!$A:$A,0)+(ROW()-ROW($A$241)),COLUMN()-1)</f>
        <v>75</v>
      </c>
      <c r="K243" s="3">
        <f>INDEX('Paste Calib Data'!$1:$1048576,MATCH($A$241,'Paste Calib Data'!$A:$A,0)+(ROW()-ROW($A$241)),COLUMN()-1)</f>
        <v>85</v>
      </c>
      <c r="L243" s="3">
        <f>INDEX('Paste Calib Data'!$1:$1048576,MATCH($A$241,'Paste Calib Data'!$A:$A,0)+(ROW()-ROW($A$241)),COLUMN()-1)</f>
        <v>95</v>
      </c>
      <c r="M243" s="3">
        <f>INDEX('Paste Calib Data'!$1:$1048576,MATCH($A$241,'Paste Calib Data'!$A:$A,0)+(ROW()-ROW($A$241)),COLUMN()-1)</f>
        <v>110</v>
      </c>
      <c r="N243" s="3">
        <f>INDEX('Paste Calib Data'!$1:$1048576,MATCH($A$241,'Paste Calib Data'!$A:$A,0)+(ROW()-ROW($A$241)),COLUMN()-1)</f>
        <v>120</v>
      </c>
      <c r="O243" s="3">
        <f>INDEX('Paste Calib Data'!$1:$1048576,MATCH($A$241,'Paste Calib Data'!$A:$A,0)+(ROW()-ROW($A$241)),COLUMN()-1)</f>
        <v>125</v>
      </c>
      <c r="P243" s="3">
        <f>INDEX('Paste Calib Data'!$1:$1048576,MATCH($A$241,'Paste Calib Data'!$A:$A,0)+(ROW()-ROW($A$241)),COLUMN()-1)</f>
        <v>130</v>
      </c>
      <c r="Q243" s="3">
        <f>INDEX('Paste Calib Data'!$1:$1048576,MATCH($A$241,'Paste Calib Data'!$A:$A,0)+(ROW()-ROW($A$241)),COLUMN()-1)</f>
        <v>135</v>
      </c>
      <c r="R243" s="3">
        <f>INDEX('Paste Calib Data'!$1:$1048576,MATCH($A$241,'Paste Calib Data'!$A:$A,0)+(ROW()-ROW($A$241)),COLUMN()-1)</f>
        <v>140</v>
      </c>
      <c r="S243" s="9">
        <f>R243+1</f>
        <v>141</v>
      </c>
    </row>
    <row r="244" spans="1:19" x14ac:dyDescent="0.3">
      <c r="A244" s="9">
        <f>A245-1</f>
        <v>399</v>
      </c>
      <c r="B244" s="12">
        <f>B245</f>
        <v>34.989600000000003</v>
      </c>
      <c r="C244" s="12">
        <f t="shared" ref="C244:S244" si="36">C245</f>
        <v>34.989600000000003</v>
      </c>
      <c r="D244" s="12">
        <f t="shared" si="36"/>
        <v>34.989600000000003</v>
      </c>
      <c r="E244" s="12">
        <f t="shared" si="36"/>
        <v>40.015999999999998</v>
      </c>
      <c r="F244" s="12">
        <f t="shared" si="36"/>
        <v>40.015999999999998</v>
      </c>
      <c r="G244" s="12">
        <f t="shared" si="36"/>
        <v>50.02</v>
      </c>
      <c r="H244" s="12">
        <f t="shared" si="36"/>
        <v>50.02</v>
      </c>
      <c r="I244" s="12">
        <f t="shared" si="36"/>
        <v>54.997599999999998</v>
      </c>
      <c r="J244" s="12">
        <f t="shared" si="36"/>
        <v>60.024000000000001</v>
      </c>
      <c r="K244" s="12">
        <f t="shared" si="36"/>
        <v>61</v>
      </c>
      <c r="L244" s="12">
        <f t="shared" si="36"/>
        <v>65.001599999999996</v>
      </c>
      <c r="M244" s="12">
        <f t="shared" si="36"/>
        <v>69.979200000000006</v>
      </c>
      <c r="N244" s="12">
        <f t="shared" si="36"/>
        <v>69.979200000000006</v>
      </c>
      <c r="O244" s="12">
        <f t="shared" si="36"/>
        <v>69.979200000000006</v>
      </c>
      <c r="P244" s="12">
        <f t="shared" si="36"/>
        <v>71.004000000000005</v>
      </c>
      <c r="Q244" s="12">
        <f t="shared" si="36"/>
        <v>79.983199999999997</v>
      </c>
      <c r="R244" s="12">
        <f t="shared" si="36"/>
        <v>79.983199999999997</v>
      </c>
      <c r="S244" s="12">
        <f t="shared" si="36"/>
        <v>79.983199999999997</v>
      </c>
    </row>
    <row r="245" spans="1:19" x14ac:dyDescent="0.3">
      <c r="A245" s="3">
        <f>INDEX('Paste Calib Data'!$1:$1048576,MATCH($A$241,'Paste Calib Data'!$A:$A,0)+(ROW()-ROW($A$241)-1),COLUMN())</f>
        <v>400</v>
      </c>
      <c r="B245" s="12">
        <f>C245</f>
        <v>34.989600000000003</v>
      </c>
      <c r="C245" s="4">
        <f>INDEX('Paste Calib Data'!$1:$1048576,MATCH($A$241,'Paste Calib Data'!$A:$A,0)+(ROW()-ROW($A$241)-1),COLUMN()-1)</f>
        <v>34.989600000000003</v>
      </c>
      <c r="D245" s="4">
        <f>INDEX('Paste Calib Data'!$1:$1048576,MATCH($A$241,'Paste Calib Data'!$A:$A,0)+(ROW()-ROW($A$241)-1),COLUMN()-1)</f>
        <v>34.989600000000003</v>
      </c>
      <c r="E245" s="4">
        <f>INDEX('Paste Calib Data'!$1:$1048576,MATCH($A$241,'Paste Calib Data'!$A:$A,0)+(ROW()-ROW($A$241)-1),COLUMN()-1)</f>
        <v>40.015999999999998</v>
      </c>
      <c r="F245" s="4">
        <f>INDEX('Paste Calib Data'!$1:$1048576,MATCH($A$241,'Paste Calib Data'!$A:$A,0)+(ROW()-ROW($A$241)-1),COLUMN()-1)</f>
        <v>40.015999999999998</v>
      </c>
      <c r="G245" s="4">
        <f>INDEX('Paste Calib Data'!$1:$1048576,MATCH($A$241,'Paste Calib Data'!$A:$A,0)+(ROW()-ROW($A$241)-1),COLUMN()-1)</f>
        <v>50.02</v>
      </c>
      <c r="H245" s="4">
        <f>INDEX('Paste Calib Data'!$1:$1048576,MATCH($A$241,'Paste Calib Data'!$A:$A,0)+(ROW()-ROW($A$241)-1),COLUMN()-1)</f>
        <v>50.02</v>
      </c>
      <c r="I245" s="4">
        <f>INDEX('Paste Calib Data'!$1:$1048576,MATCH($A$241,'Paste Calib Data'!$A:$A,0)+(ROW()-ROW($A$241)-1),COLUMN()-1)</f>
        <v>54.997599999999998</v>
      </c>
      <c r="J245" s="4">
        <f>INDEX('Paste Calib Data'!$1:$1048576,MATCH($A$241,'Paste Calib Data'!$A:$A,0)+(ROW()-ROW($A$241)-1),COLUMN()-1)</f>
        <v>60.024000000000001</v>
      </c>
      <c r="K245" s="4">
        <f>INDEX('Paste Calib Data'!$1:$1048576,MATCH($A$241,'Paste Calib Data'!$A:$A,0)+(ROW()-ROW($A$241)-1),COLUMN()-1)</f>
        <v>61</v>
      </c>
      <c r="L245" s="4">
        <f>INDEX('Paste Calib Data'!$1:$1048576,MATCH($A$241,'Paste Calib Data'!$A:$A,0)+(ROW()-ROW($A$241)-1),COLUMN()-1)</f>
        <v>65.001599999999996</v>
      </c>
      <c r="M245" s="4">
        <f>INDEX('Paste Calib Data'!$1:$1048576,MATCH($A$241,'Paste Calib Data'!$A:$A,0)+(ROW()-ROW($A$241)-1),COLUMN()-1)</f>
        <v>69.979200000000006</v>
      </c>
      <c r="N245" s="4">
        <f>INDEX('Paste Calib Data'!$1:$1048576,MATCH($A$241,'Paste Calib Data'!$A:$A,0)+(ROW()-ROW($A$241)-1),COLUMN()-1)</f>
        <v>69.979200000000006</v>
      </c>
      <c r="O245" s="4">
        <f>INDEX('Paste Calib Data'!$1:$1048576,MATCH($A$241,'Paste Calib Data'!$A:$A,0)+(ROW()-ROW($A$241)-1),COLUMN()-1)</f>
        <v>69.979200000000006</v>
      </c>
      <c r="P245" s="4">
        <f>INDEX('Paste Calib Data'!$1:$1048576,MATCH($A$241,'Paste Calib Data'!$A:$A,0)+(ROW()-ROW($A$241)-1),COLUMN()-1)</f>
        <v>71.004000000000005</v>
      </c>
      <c r="Q245" s="4">
        <f>INDEX('Paste Calib Data'!$1:$1048576,MATCH($A$241,'Paste Calib Data'!$A:$A,0)+(ROW()-ROW($A$241)-1),COLUMN()-1)</f>
        <v>79.983199999999997</v>
      </c>
      <c r="R245" s="4">
        <f>INDEX('Paste Calib Data'!$1:$1048576,MATCH($A$241,'Paste Calib Data'!$A:$A,0)+(ROW()-ROW($A$241)-1),COLUMN()-1)</f>
        <v>79.983199999999997</v>
      </c>
      <c r="S245" s="12">
        <f>R245</f>
        <v>79.983199999999997</v>
      </c>
    </row>
    <row r="246" spans="1:19" x14ac:dyDescent="0.3">
      <c r="A246" s="3">
        <f>INDEX('Paste Calib Data'!$1:$1048576,MATCH($A$241,'Paste Calib Data'!$A:$A,0)+(ROW()-ROW($A$241)-1),COLUMN())</f>
        <v>600</v>
      </c>
      <c r="B246" s="12">
        <f t="shared" ref="B246:B263" si="37">C246</f>
        <v>34.989600000000003</v>
      </c>
      <c r="C246" s="4">
        <f>INDEX('Paste Calib Data'!$1:$1048576,MATCH($A$241,'Paste Calib Data'!$A:$A,0)+(ROW()-ROW($A$241)-1),COLUMN()-1)</f>
        <v>34.989600000000003</v>
      </c>
      <c r="D246" s="4">
        <f>INDEX('Paste Calib Data'!$1:$1048576,MATCH($A$241,'Paste Calib Data'!$A:$A,0)+(ROW()-ROW($A$241)-1),COLUMN()-1)</f>
        <v>34.989600000000003</v>
      </c>
      <c r="E246" s="4">
        <f>INDEX('Paste Calib Data'!$1:$1048576,MATCH($A$241,'Paste Calib Data'!$A:$A,0)+(ROW()-ROW($A$241)-1),COLUMN()-1)</f>
        <v>40.015999999999998</v>
      </c>
      <c r="F246" s="4">
        <f>INDEX('Paste Calib Data'!$1:$1048576,MATCH($A$241,'Paste Calib Data'!$A:$A,0)+(ROW()-ROW($A$241)-1),COLUMN()-1)</f>
        <v>44.993600000000001</v>
      </c>
      <c r="G246" s="4">
        <f>INDEX('Paste Calib Data'!$1:$1048576,MATCH($A$241,'Paste Calib Data'!$A:$A,0)+(ROW()-ROW($A$241)-1),COLUMN()-1)</f>
        <v>60.024000000000001</v>
      </c>
      <c r="H246" s="4">
        <f>INDEX('Paste Calib Data'!$1:$1048576,MATCH($A$241,'Paste Calib Data'!$A:$A,0)+(ROW()-ROW($A$241)-1),COLUMN()-1)</f>
        <v>60.024000000000001</v>
      </c>
      <c r="I246" s="4">
        <f>INDEX('Paste Calib Data'!$1:$1048576,MATCH($A$241,'Paste Calib Data'!$A:$A,0)+(ROW()-ROW($A$241)-1),COLUMN()-1)</f>
        <v>65.001599999999996</v>
      </c>
      <c r="J246" s="4">
        <f>INDEX('Paste Calib Data'!$1:$1048576,MATCH($A$241,'Paste Calib Data'!$A:$A,0)+(ROW()-ROW($A$241)-1),COLUMN()-1)</f>
        <v>69.979200000000006</v>
      </c>
      <c r="K246" s="4">
        <f>INDEX('Paste Calib Data'!$1:$1048576,MATCH($A$241,'Paste Calib Data'!$A:$A,0)+(ROW()-ROW($A$241)-1),COLUMN()-1)</f>
        <v>71.004000000000005</v>
      </c>
      <c r="L246" s="4">
        <f>INDEX('Paste Calib Data'!$1:$1048576,MATCH($A$241,'Paste Calib Data'!$A:$A,0)+(ROW()-ROW($A$241)-1),COLUMN()-1)</f>
        <v>75.005600000000001</v>
      </c>
      <c r="M246" s="4">
        <f>INDEX('Paste Calib Data'!$1:$1048576,MATCH($A$241,'Paste Calib Data'!$A:$A,0)+(ROW()-ROW($A$241)-1),COLUMN()-1)</f>
        <v>79.983199999999997</v>
      </c>
      <c r="N246" s="4">
        <f>INDEX('Paste Calib Data'!$1:$1048576,MATCH($A$241,'Paste Calib Data'!$A:$A,0)+(ROW()-ROW($A$241)-1),COLUMN()-1)</f>
        <v>79.983199999999997</v>
      </c>
      <c r="O246" s="4">
        <f>INDEX('Paste Calib Data'!$1:$1048576,MATCH($A$241,'Paste Calib Data'!$A:$A,0)+(ROW()-ROW($A$241)-1),COLUMN()-1)</f>
        <v>79.983199999999997</v>
      </c>
      <c r="P246" s="4">
        <f>INDEX('Paste Calib Data'!$1:$1048576,MATCH($A$241,'Paste Calib Data'!$A:$A,0)+(ROW()-ROW($A$241)-1),COLUMN()-1)</f>
        <v>79.983199999999997</v>
      </c>
      <c r="Q246" s="4">
        <f>INDEX('Paste Calib Data'!$1:$1048576,MATCH($A$241,'Paste Calib Data'!$A:$A,0)+(ROW()-ROW($A$241)-1),COLUMN()-1)</f>
        <v>79.983199999999997</v>
      </c>
      <c r="R246" s="4">
        <f>INDEX('Paste Calib Data'!$1:$1048576,MATCH($A$241,'Paste Calib Data'!$A:$A,0)+(ROW()-ROW($A$241)-1),COLUMN()-1)</f>
        <v>79.983199999999997</v>
      </c>
      <c r="S246" s="12">
        <f t="shared" ref="S246:S263" si="38">R246</f>
        <v>79.983199999999997</v>
      </c>
    </row>
    <row r="247" spans="1:19" x14ac:dyDescent="0.3">
      <c r="A247" s="3">
        <f>INDEX('Paste Calib Data'!$1:$1048576,MATCH($A$241,'Paste Calib Data'!$A:$A,0)+(ROW()-ROW($A$241)-1),COLUMN())</f>
        <v>650</v>
      </c>
      <c r="B247" s="12">
        <f t="shared" si="37"/>
        <v>42.992800000000003</v>
      </c>
      <c r="C247" s="4">
        <f>INDEX('Paste Calib Data'!$1:$1048576,MATCH($A$241,'Paste Calib Data'!$A:$A,0)+(ROW()-ROW($A$241)-1),COLUMN()-1)</f>
        <v>42.992800000000003</v>
      </c>
      <c r="D247" s="4">
        <f>INDEX('Paste Calib Data'!$1:$1048576,MATCH($A$241,'Paste Calib Data'!$A:$A,0)+(ROW()-ROW($A$241)-1),COLUMN()-1)</f>
        <v>42.992800000000003</v>
      </c>
      <c r="E247" s="4">
        <f>INDEX('Paste Calib Data'!$1:$1048576,MATCH($A$241,'Paste Calib Data'!$A:$A,0)+(ROW()-ROW($A$241)-1),COLUMN()-1)</f>
        <v>42.992800000000003</v>
      </c>
      <c r="F247" s="4">
        <f>INDEX('Paste Calib Data'!$1:$1048576,MATCH($A$241,'Paste Calib Data'!$A:$A,0)+(ROW()-ROW($A$241)-1),COLUMN()-1)</f>
        <v>50.02</v>
      </c>
      <c r="G247" s="4">
        <f>INDEX('Paste Calib Data'!$1:$1048576,MATCH($A$241,'Paste Calib Data'!$A:$A,0)+(ROW()-ROW($A$241)-1),COLUMN()-1)</f>
        <v>65.001599999999996</v>
      </c>
      <c r="H247" s="4">
        <f>INDEX('Paste Calib Data'!$1:$1048576,MATCH($A$241,'Paste Calib Data'!$A:$A,0)+(ROW()-ROW($A$241)-1),COLUMN()-1)</f>
        <v>69.979200000000006</v>
      </c>
      <c r="I247" s="4">
        <f>INDEX('Paste Calib Data'!$1:$1048576,MATCH($A$241,'Paste Calib Data'!$A:$A,0)+(ROW()-ROW($A$241)-1),COLUMN()-1)</f>
        <v>75.005600000000001</v>
      </c>
      <c r="J247" s="4">
        <f>INDEX('Paste Calib Data'!$1:$1048576,MATCH($A$241,'Paste Calib Data'!$A:$A,0)+(ROW()-ROW($A$241)-1),COLUMN()-1)</f>
        <v>75.005600000000001</v>
      </c>
      <c r="K247" s="4">
        <f>INDEX('Paste Calib Data'!$1:$1048576,MATCH($A$241,'Paste Calib Data'!$A:$A,0)+(ROW()-ROW($A$241)-1),COLUMN()-1)</f>
        <v>79.983199999999997</v>
      </c>
      <c r="L247" s="4">
        <f>INDEX('Paste Calib Data'!$1:$1048576,MATCH($A$241,'Paste Calib Data'!$A:$A,0)+(ROW()-ROW($A$241)-1),COLUMN()-1)</f>
        <v>79.983199999999997</v>
      </c>
      <c r="M247" s="4">
        <f>INDEX('Paste Calib Data'!$1:$1048576,MATCH($A$241,'Paste Calib Data'!$A:$A,0)+(ROW()-ROW($A$241)-1),COLUMN()-1)</f>
        <v>99.991200000000006</v>
      </c>
      <c r="N247" s="4">
        <f>INDEX('Paste Calib Data'!$1:$1048576,MATCH($A$241,'Paste Calib Data'!$A:$A,0)+(ROW()-ROW($A$241)-1),COLUMN()-1)</f>
        <v>99.991200000000006</v>
      </c>
      <c r="O247" s="4">
        <f>INDEX('Paste Calib Data'!$1:$1048576,MATCH($A$241,'Paste Calib Data'!$A:$A,0)+(ROW()-ROW($A$241)-1),COLUMN()-1)</f>
        <v>99.991200000000006</v>
      </c>
      <c r="P247" s="4">
        <f>INDEX('Paste Calib Data'!$1:$1048576,MATCH($A$241,'Paste Calib Data'!$A:$A,0)+(ROW()-ROW($A$241)-1),COLUMN()-1)</f>
        <v>99.991200000000006</v>
      </c>
      <c r="Q247" s="4">
        <f>INDEX('Paste Calib Data'!$1:$1048576,MATCH($A$241,'Paste Calib Data'!$A:$A,0)+(ROW()-ROW($A$241)-1),COLUMN()-1)</f>
        <v>99.991200000000006</v>
      </c>
      <c r="R247" s="4">
        <f>INDEX('Paste Calib Data'!$1:$1048576,MATCH($A$241,'Paste Calib Data'!$A:$A,0)+(ROW()-ROW($A$241)-1),COLUMN()-1)</f>
        <v>99.991200000000006</v>
      </c>
      <c r="S247" s="12">
        <f t="shared" si="38"/>
        <v>99.991200000000006</v>
      </c>
    </row>
    <row r="248" spans="1:19" x14ac:dyDescent="0.3">
      <c r="A248" s="3">
        <f>INDEX('Paste Calib Data'!$1:$1048576,MATCH($A$241,'Paste Calib Data'!$A:$A,0)+(ROW()-ROW($A$241)-1),COLUMN())</f>
        <v>800</v>
      </c>
      <c r="B248" s="12">
        <f t="shared" si="37"/>
        <v>44.993600000000001</v>
      </c>
      <c r="C248" s="4">
        <f>INDEX('Paste Calib Data'!$1:$1048576,MATCH($A$241,'Paste Calib Data'!$A:$A,0)+(ROW()-ROW($A$241)-1),COLUMN()-1)</f>
        <v>44.993600000000001</v>
      </c>
      <c r="D248" s="4">
        <f>INDEX('Paste Calib Data'!$1:$1048576,MATCH($A$241,'Paste Calib Data'!$A:$A,0)+(ROW()-ROW($A$241)-1),COLUMN()-1)</f>
        <v>48.019199999999998</v>
      </c>
      <c r="E248" s="4">
        <f>INDEX('Paste Calib Data'!$1:$1048576,MATCH($A$241,'Paste Calib Data'!$A:$A,0)+(ROW()-ROW($A$241)-1),COLUMN()-1)</f>
        <v>48.019199999999998</v>
      </c>
      <c r="F248" s="4">
        <f>INDEX('Paste Calib Data'!$1:$1048576,MATCH($A$241,'Paste Calib Data'!$A:$A,0)+(ROW()-ROW($A$241)-1),COLUMN()-1)</f>
        <v>60.024000000000001</v>
      </c>
      <c r="G248" s="4">
        <f>INDEX('Paste Calib Data'!$1:$1048576,MATCH($A$241,'Paste Calib Data'!$A:$A,0)+(ROW()-ROW($A$241)-1),COLUMN()-1)</f>
        <v>63.976799999999997</v>
      </c>
      <c r="H248" s="4">
        <f>INDEX('Paste Calib Data'!$1:$1048576,MATCH($A$241,'Paste Calib Data'!$A:$A,0)+(ROW()-ROW($A$241)-1),COLUMN()-1)</f>
        <v>71.004000000000005</v>
      </c>
      <c r="I248" s="4">
        <f>INDEX('Paste Calib Data'!$1:$1048576,MATCH($A$241,'Paste Calib Data'!$A:$A,0)+(ROW()-ROW($A$241)-1),COLUMN()-1)</f>
        <v>75.9816</v>
      </c>
      <c r="J248" s="4">
        <f>INDEX('Paste Calib Data'!$1:$1048576,MATCH($A$241,'Paste Calib Data'!$A:$A,0)+(ROW()-ROW($A$241)-1),COLUMN()-1)</f>
        <v>81.007999999999996</v>
      </c>
      <c r="K248" s="4">
        <f>INDEX('Paste Calib Data'!$1:$1048576,MATCH($A$241,'Paste Calib Data'!$A:$A,0)+(ROW()-ROW($A$241)-1),COLUMN()-1)</f>
        <v>85.985600000000005</v>
      </c>
      <c r="L248" s="4">
        <f>INDEX('Paste Calib Data'!$1:$1048576,MATCH($A$241,'Paste Calib Data'!$A:$A,0)+(ROW()-ROW($A$241)-1),COLUMN()-1)</f>
        <v>91.012</v>
      </c>
      <c r="M248" s="4">
        <f>INDEX('Paste Calib Data'!$1:$1048576,MATCH($A$241,'Paste Calib Data'!$A:$A,0)+(ROW()-ROW($A$241)-1),COLUMN()-1)</f>
        <v>97.990399999999994</v>
      </c>
      <c r="N248" s="4">
        <f>INDEX('Paste Calib Data'!$1:$1048576,MATCH($A$241,'Paste Calib Data'!$A:$A,0)+(ROW()-ROW($A$241)-1),COLUMN()-1)</f>
        <v>103.0168</v>
      </c>
      <c r="O248" s="4">
        <f>INDEX('Paste Calib Data'!$1:$1048576,MATCH($A$241,'Paste Calib Data'!$A:$A,0)+(ROW()-ROW($A$241)-1),COLUMN()-1)</f>
        <v>105.0176</v>
      </c>
      <c r="P248" s="4">
        <f>INDEX('Paste Calib Data'!$1:$1048576,MATCH($A$241,'Paste Calib Data'!$A:$A,0)+(ROW()-ROW($A$241)-1),COLUMN()-1)</f>
        <v>107.9944</v>
      </c>
      <c r="Q248" s="4">
        <f>INDEX('Paste Calib Data'!$1:$1048576,MATCH($A$241,'Paste Calib Data'!$A:$A,0)+(ROW()-ROW($A$241)-1),COLUMN()-1)</f>
        <v>109.9952</v>
      </c>
      <c r="R248" s="4">
        <f>INDEX('Paste Calib Data'!$1:$1048576,MATCH($A$241,'Paste Calib Data'!$A:$A,0)+(ROW()-ROW($A$241)-1),COLUMN()-1)</f>
        <v>113.02079999999999</v>
      </c>
      <c r="S248" s="12">
        <f t="shared" si="38"/>
        <v>113.02079999999999</v>
      </c>
    </row>
    <row r="249" spans="1:19" x14ac:dyDescent="0.3">
      <c r="A249" s="3">
        <f>INDEX('Paste Calib Data'!$1:$1048576,MATCH($A$241,'Paste Calib Data'!$A:$A,0)+(ROW()-ROW($A$241)-1),COLUMN())</f>
        <v>1000</v>
      </c>
      <c r="B249" s="12">
        <f t="shared" si="37"/>
        <v>50.02</v>
      </c>
      <c r="C249" s="4">
        <f>INDEX('Paste Calib Data'!$1:$1048576,MATCH($A$241,'Paste Calib Data'!$A:$A,0)+(ROW()-ROW($A$241)-1),COLUMN()-1)</f>
        <v>50.02</v>
      </c>
      <c r="D249" s="4">
        <f>INDEX('Paste Calib Data'!$1:$1048576,MATCH($A$241,'Paste Calib Data'!$A:$A,0)+(ROW()-ROW($A$241)-1),COLUMN()-1)</f>
        <v>58.023200000000003</v>
      </c>
      <c r="E249" s="4">
        <f>INDEX('Paste Calib Data'!$1:$1048576,MATCH($A$241,'Paste Calib Data'!$A:$A,0)+(ROW()-ROW($A$241)-1),COLUMN()-1)</f>
        <v>54.997599999999998</v>
      </c>
      <c r="F249" s="4">
        <f>INDEX('Paste Calib Data'!$1:$1048576,MATCH($A$241,'Paste Calib Data'!$A:$A,0)+(ROW()-ROW($A$241)-1),COLUMN()-1)</f>
        <v>67.978399999999993</v>
      </c>
      <c r="G249" s="4">
        <f>INDEX('Paste Calib Data'!$1:$1048576,MATCH($A$241,'Paste Calib Data'!$A:$A,0)+(ROW()-ROW($A$241)-1),COLUMN()-1)</f>
        <v>85.009600000000006</v>
      </c>
      <c r="H249" s="4">
        <f>INDEX('Paste Calib Data'!$1:$1048576,MATCH($A$241,'Paste Calib Data'!$A:$A,0)+(ROW()-ROW($A$241)-1),COLUMN()-1)</f>
        <v>85.009600000000006</v>
      </c>
      <c r="I249" s="4">
        <f>INDEX('Paste Calib Data'!$1:$1048576,MATCH($A$241,'Paste Calib Data'!$A:$A,0)+(ROW()-ROW($A$241)-1),COLUMN()-1)</f>
        <v>87.010400000000004</v>
      </c>
      <c r="J249" s="4">
        <f>INDEX('Paste Calib Data'!$1:$1048576,MATCH($A$241,'Paste Calib Data'!$A:$A,0)+(ROW()-ROW($A$241)-1),COLUMN()-1)</f>
        <v>91.012</v>
      </c>
      <c r="K249" s="4">
        <f>INDEX('Paste Calib Data'!$1:$1048576,MATCH($A$241,'Paste Calib Data'!$A:$A,0)+(ROW()-ROW($A$241)-1),COLUMN()-1)</f>
        <v>95.013599999999997</v>
      </c>
      <c r="L249" s="4">
        <f>INDEX('Paste Calib Data'!$1:$1048576,MATCH($A$241,'Paste Calib Data'!$A:$A,0)+(ROW()-ROW($A$241)-1),COLUMN()-1)</f>
        <v>99.015199999999993</v>
      </c>
      <c r="M249" s="4">
        <f>INDEX('Paste Calib Data'!$1:$1048576,MATCH($A$241,'Paste Calib Data'!$A:$A,0)+(ROW()-ROW($A$241)-1),COLUMN()-1)</f>
        <v>105.0176</v>
      </c>
      <c r="N249" s="4">
        <f>INDEX('Paste Calib Data'!$1:$1048576,MATCH($A$241,'Paste Calib Data'!$A:$A,0)+(ROW()-ROW($A$241)-1),COLUMN()-1)</f>
        <v>107.9944</v>
      </c>
      <c r="O249" s="4">
        <f>INDEX('Paste Calib Data'!$1:$1048576,MATCH($A$241,'Paste Calib Data'!$A:$A,0)+(ROW()-ROW($A$241)-1),COLUMN()-1)</f>
        <v>109.9952</v>
      </c>
      <c r="P249" s="4">
        <f>INDEX('Paste Calib Data'!$1:$1048576,MATCH($A$241,'Paste Calib Data'!$A:$A,0)+(ROW()-ROW($A$241)-1),COLUMN()-1)</f>
        <v>111.996</v>
      </c>
      <c r="Q249" s="4">
        <f>INDEX('Paste Calib Data'!$1:$1048576,MATCH($A$241,'Paste Calib Data'!$A:$A,0)+(ROW()-ROW($A$241)-1),COLUMN()-1)</f>
        <v>113.99679999999999</v>
      </c>
      <c r="R249" s="4">
        <f>INDEX('Paste Calib Data'!$1:$1048576,MATCH($A$241,'Paste Calib Data'!$A:$A,0)+(ROW()-ROW($A$241)-1),COLUMN()-1)</f>
        <v>115.99760000000001</v>
      </c>
      <c r="S249" s="12">
        <f t="shared" si="38"/>
        <v>115.99760000000001</v>
      </c>
    </row>
    <row r="250" spans="1:19" x14ac:dyDescent="0.3">
      <c r="A250" s="3">
        <f>INDEX('Paste Calib Data'!$1:$1048576,MATCH($A$241,'Paste Calib Data'!$A:$A,0)+(ROW()-ROW($A$241)-1),COLUMN())</f>
        <v>1200</v>
      </c>
      <c r="B250" s="12">
        <f t="shared" si="37"/>
        <v>54.021599999999999</v>
      </c>
      <c r="C250" s="4">
        <f>INDEX('Paste Calib Data'!$1:$1048576,MATCH($A$241,'Paste Calib Data'!$A:$A,0)+(ROW()-ROW($A$241)-1),COLUMN()-1)</f>
        <v>54.021599999999999</v>
      </c>
      <c r="D250" s="4">
        <f>INDEX('Paste Calib Data'!$1:$1048576,MATCH($A$241,'Paste Calib Data'!$A:$A,0)+(ROW()-ROW($A$241)-1),COLUMN()-1)</f>
        <v>54.021599999999999</v>
      </c>
      <c r="E250" s="4">
        <f>INDEX('Paste Calib Data'!$1:$1048576,MATCH($A$241,'Paste Calib Data'!$A:$A,0)+(ROW()-ROW($A$241)-1),COLUMN()-1)</f>
        <v>65.977599999999995</v>
      </c>
      <c r="F250" s="4">
        <f>INDEX('Paste Calib Data'!$1:$1048576,MATCH($A$241,'Paste Calib Data'!$A:$A,0)+(ROW()-ROW($A$241)-1),COLUMN()-1)</f>
        <v>79.983199999999997</v>
      </c>
      <c r="G250" s="4">
        <f>INDEX('Paste Calib Data'!$1:$1048576,MATCH($A$241,'Paste Calib Data'!$A:$A,0)+(ROW()-ROW($A$241)-1),COLUMN()-1)</f>
        <v>105.0176</v>
      </c>
      <c r="H250" s="4">
        <f>INDEX('Paste Calib Data'!$1:$1048576,MATCH($A$241,'Paste Calib Data'!$A:$A,0)+(ROW()-ROW($A$241)-1),COLUMN()-1)</f>
        <v>102.48</v>
      </c>
      <c r="I250" s="4">
        <f>INDEX('Paste Calib Data'!$1:$1048576,MATCH($A$241,'Paste Calib Data'!$A:$A,0)+(ROW()-ROW($A$241)-1),COLUMN()-1)</f>
        <v>87.986400000000003</v>
      </c>
      <c r="J250" s="4">
        <f>INDEX('Paste Calib Data'!$1:$1048576,MATCH($A$241,'Paste Calib Data'!$A:$A,0)+(ROW()-ROW($A$241)-1),COLUMN()-1)</f>
        <v>87.010400000000004</v>
      </c>
      <c r="K250" s="4">
        <f>INDEX('Paste Calib Data'!$1:$1048576,MATCH($A$241,'Paste Calib Data'!$A:$A,0)+(ROW()-ROW($A$241)-1),COLUMN()-1)</f>
        <v>87.986400000000003</v>
      </c>
      <c r="L250" s="4">
        <f>INDEX('Paste Calib Data'!$1:$1048576,MATCH($A$241,'Paste Calib Data'!$A:$A,0)+(ROW()-ROW($A$241)-1),COLUMN()-1)</f>
        <v>89.011200000000002</v>
      </c>
      <c r="M250" s="4">
        <f>INDEX('Paste Calib Data'!$1:$1048576,MATCH($A$241,'Paste Calib Data'!$A:$A,0)+(ROW()-ROW($A$241)-1),COLUMN()-1)</f>
        <v>91.012</v>
      </c>
      <c r="N250" s="4">
        <f>INDEX('Paste Calib Data'!$1:$1048576,MATCH($A$241,'Paste Calib Data'!$A:$A,0)+(ROW()-ROW($A$241)-1),COLUMN()-1)</f>
        <v>91.988</v>
      </c>
      <c r="O250" s="4">
        <f>INDEX('Paste Calib Data'!$1:$1048576,MATCH($A$241,'Paste Calib Data'!$A:$A,0)+(ROW()-ROW($A$241)-1),COLUMN()-1)</f>
        <v>93.012799999999999</v>
      </c>
      <c r="P250" s="4">
        <f>INDEX('Paste Calib Data'!$1:$1048576,MATCH($A$241,'Paste Calib Data'!$A:$A,0)+(ROW()-ROW($A$241)-1),COLUMN()-1)</f>
        <v>93.012799999999999</v>
      </c>
      <c r="Q250" s="4">
        <f>INDEX('Paste Calib Data'!$1:$1048576,MATCH($A$241,'Paste Calib Data'!$A:$A,0)+(ROW()-ROW($A$241)-1),COLUMN()-1)</f>
        <v>93.988799999999998</v>
      </c>
      <c r="R250" s="4">
        <f>INDEX('Paste Calib Data'!$1:$1048576,MATCH($A$241,'Paste Calib Data'!$A:$A,0)+(ROW()-ROW($A$241)-1),COLUMN()-1)</f>
        <v>93.988799999999998</v>
      </c>
      <c r="S250" s="12">
        <f t="shared" si="38"/>
        <v>93.988799999999998</v>
      </c>
    </row>
    <row r="251" spans="1:19" x14ac:dyDescent="0.3">
      <c r="A251" s="3">
        <f>INDEX('Paste Calib Data'!$1:$1048576,MATCH($A$241,'Paste Calib Data'!$A:$A,0)+(ROW()-ROW($A$241)-1),COLUMN())</f>
        <v>1400</v>
      </c>
      <c r="B251" s="12">
        <f t="shared" si="37"/>
        <v>58.023200000000003</v>
      </c>
      <c r="C251" s="4">
        <f>INDEX('Paste Calib Data'!$1:$1048576,MATCH($A$241,'Paste Calib Data'!$A:$A,0)+(ROW()-ROW($A$241)-1),COLUMN()-1)</f>
        <v>58.023200000000003</v>
      </c>
      <c r="D251" s="4">
        <f>INDEX('Paste Calib Data'!$1:$1048576,MATCH($A$241,'Paste Calib Data'!$A:$A,0)+(ROW()-ROW($A$241)-1),COLUMN()-1)</f>
        <v>58.023200000000003</v>
      </c>
      <c r="E251" s="4">
        <f>INDEX('Paste Calib Data'!$1:$1048576,MATCH($A$241,'Paste Calib Data'!$A:$A,0)+(ROW()-ROW($A$241)-1),COLUMN()-1)</f>
        <v>77.006399999999999</v>
      </c>
      <c r="F251" s="4">
        <f>INDEX('Paste Calib Data'!$1:$1048576,MATCH($A$241,'Paste Calib Data'!$A:$A,0)+(ROW()-ROW($A$241)-1),COLUMN()-1)</f>
        <v>89.987200000000001</v>
      </c>
      <c r="G251" s="4">
        <f>INDEX('Paste Calib Data'!$1:$1048576,MATCH($A$241,'Paste Calib Data'!$A:$A,0)+(ROW()-ROW($A$241)-1),COLUMN()-1)</f>
        <v>123.0248</v>
      </c>
      <c r="H251" s="4">
        <f>INDEX('Paste Calib Data'!$1:$1048576,MATCH($A$241,'Paste Calib Data'!$A:$A,0)+(ROW()-ROW($A$241)-1),COLUMN()-1)</f>
        <v>119.9992</v>
      </c>
      <c r="I251" s="4">
        <f>INDEX('Paste Calib Data'!$1:$1048576,MATCH($A$241,'Paste Calib Data'!$A:$A,0)+(ROW()-ROW($A$241)-1),COLUMN()-1)</f>
        <v>107.0184</v>
      </c>
      <c r="J251" s="4">
        <f>INDEX('Paste Calib Data'!$1:$1048576,MATCH($A$241,'Paste Calib Data'!$A:$A,0)+(ROW()-ROW($A$241)-1),COLUMN()-1)</f>
        <v>103.9928</v>
      </c>
      <c r="K251" s="4">
        <f>INDEX('Paste Calib Data'!$1:$1048576,MATCH($A$241,'Paste Calib Data'!$A:$A,0)+(ROW()-ROW($A$241)-1),COLUMN()-1)</f>
        <v>103.0168</v>
      </c>
      <c r="L251" s="4">
        <f>INDEX('Paste Calib Data'!$1:$1048576,MATCH($A$241,'Paste Calib Data'!$A:$A,0)+(ROW()-ROW($A$241)-1),COLUMN()-1)</f>
        <v>101.01600000000001</v>
      </c>
      <c r="M251" s="4">
        <f>INDEX('Paste Calib Data'!$1:$1048576,MATCH($A$241,'Paste Calib Data'!$A:$A,0)+(ROW()-ROW($A$241)-1),COLUMN()-1)</f>
        <v>99.015199999999993</v>
      </c>
      <c r="N251" s="4">
        <f>INDEX('Paste Calib Data'!$1:$1048576,MATCH($A$241,'Paste Calib Data'!$A:$A,0)+(ROW()-ROW($A$241)-1),COLUMN()-1)</f>
        <v>97.990399999999994</v>
      </c>
      <c r="O251" s="4">
        <f>INDEX('Paste Calib Data'!$1:$1048576,MATCH($A$241,'Paste Calib Data'!$A:$A,0)+(ROW()-ROW($A$241)-1),COLUMN()-1)</f>
        <v>97.014399999999995</v>
      </c>
      <c r="P251" s="4">
        <f>INDEX('Paste Calib Data'!$1:$1048576,MATCH($A$241,'Paste Calib Data'!$A:$A,0)+(ROW()-ROW($A$241)-1),COLUMN()-1)</f>
        <v>95.989599999999996</v>
      </c>
      <c r="Q251" s="4">
        <f>INDEX('Paste Calib Data'!$1:$1048576,MATCH($A$241,'Paste Calib Data'!$A:$A,0)+(ROW()-ROW($A$241)-1),COLUMN()-1)</f>
        <v>95.989599999999996</v>
      </c>
      <c r="R251" s="4">
        <f>INDEX('Paste Calib Data'!$1:$1048576,MATCH($A$241,'Paste Calib Data'!$A:$A,0)+(ROW()-ROW($A$241)-1),COLUMN()-1)</f>
        <v>95.013599999999997</v>
      </c>
      <c r="S251" s="12">
        <f t="shared" si="38"/>
        <v>95.013599999999997</v>
      </c>
    </row>
    <row r="252" spans="1:19" x14ac:dyDescent="0.3">
      <c r="A252" s="3">
        <f>INDEX('Paste Calib Data'!$1:$1048576,MATCH($A$241,'Paste Calib Data'!$A:$A,0)+(ROW()-ROW($A$241)-1),COLUMN())</f>
        <v>1600</v>
      </c>
      <c r="B252" s="12">
        <f t="shared" si="37"/>
        <v>65.001599999999996</v>
      </c>
      <c r="C252" s="4">
        <f>INDEX('Paste Calib Data'!$1:$1048576,MATCH($A$241,'Paste Calib Data'!$A:$A,0)+(ROW()-ROW($A$241)-1),COLUMN()-1)</f>
        <v>65.001599999999996</v>
      </c>
      <c r="D252" s="4">
        <f>INDEX('Paste Calib Data'!$1:$1048576,MATCH($A$241,'Paste Calib Data'!$A:$A,0)+(ROW()-ROW($A$241)-1),COLUMN()-1)</f>
        <v>69.979200000000006</v>
      </c>
      <c r="E252" s="4">
        <f>INDEX('Paste Calib Data'!$1:$1048576,MATCH($A$241,'Paste Calib Data'!$A:$A,0)+(ROW()-ROW($A$241)-1),COLUMN()-1)</f>
        <v>85.985600000000005</v>
      </c>
      <c r="F252" s="4">
        <f>INDEX('Paste Calib Data'!$1:$1048576,MATCH($A$241,'Paste Calib Data'!$A:$A,0)+(ROW()-ROW($A$241)-1),COLUMN()-1)</f>
        <v>103.9928</v>
      </c>
      <c r="G252" s="4">
        <f>INDEX('Paste Calib Data'!$1:$1048576,MATCH($A$241,'Paste Calib Data'!$A:$A,0)+(ROW()-ROW($A$241)-1),COLUMN()-1)</f>
        <v>128.00239999999999</v>
      </c>
      <c r="H252" s="4">
        <f>INDEX('Paste Calib Data'!$1:$1048576,MATCH($A$241,'Paste Calib Data'!$A:$A,0)+(ROW()-ROW($A$241)-1),COLUMN()-1)</f>
        <v>128.00239999999999</v>
      </c>
      <c r="I252" s="4">
        <f>INDEX('Paste Calib Data'!$1:$1048576,MATCH($A$241,'Paste Calib Data'!$A:$A,0)+(ROW()-ROW($A$241)-1),COLUMN()-1)</f>
        <v>117.9984</v>
      </c>
      <c r="J252" s="4">
        <f>INDEX('Paste Calib Data'!$1:$1048576,MATCH($A$241,'Paste Calib Data'!$A:$A,0)+(ROW()-ROW($A$241)-1),COLUMN()-1)</f>
        <v>101.992</v>
      </c>
      <c r="K252" s="4">
        <f>INDEX('Paste Calib Data'!$1:$1048576,MATCH($A$241,'Paste Calib Data'!$A:$A,0)+(ROW()-ROW($A$241)-1),COLUMN()-1)</f>
        <v>99.991200000000006</v>
      </c>
      <c r="L252" s="4">
        <f>INDEX('Paste Calib Data'!$1:$1048576,MATCH($A$241,'Paste Calib Data'!$A:$A,0)+(ROW()-ROW($A$241)-1),COLUMN()-1)</f>
        <v>99.015199999999993</v>
      </c>
      <c r="M252" s="4">
        <f>INDEX('Paste Calib Data'!$1:$1048576,MATCH($A$241,'Paste Calib Data'!$A:$A,0)+(ROW()-ROW($A$241)-1),COLUMN()-1)</f>
        <v>103.0168</v>
      </c>
      <c r="N252" s="4">
        <f>INDEX('Paste Calib Data'!$1:$1048576,MATCH($A$241,'Paste Calib Data'!$A:$A,0)+(ROW()-ROW($A$241)-1),COLUMN()-1)</f>
        <v>107.0184</v>
      </c>
      <c r="O252" s="4">
        <f>INDEX('Paste Calib Data'!$1:$1048576,MATCH($A$241,'Paste Calib Data'!$A:$A,0)+(ROW()-ROW($A$241)-1),COLUMN()-1)</f>
        <v>115.02160000000001</v>
      </c>
      <c r="P252" s="4">
        <f>INDEX('Paste Calib Data'!$1:$1048576,MATCH($A$241,'Paste Calib Data'!$A:$A,0)+(ROW()-ROW($A$241)-1),COLUMN()-1)</f>
        <v>117.9984</v>
      </c>
      <c r="Q252" s="4">
        <f>INDEX('Paste Calib Data'!$1:$1048576,MATCH($A$241,'Paste Calib Data'!$A:$A,0)+(ROW()-ROW($A$241)-1),COLUMN()-1)</f>
        <v>119.9992</v>
      </c>
      <c r="R252" s="4">
        <f>INDEX('Paste Calib Data'!$1:$1048576,MATCH($A$241,'Paste Calib Data'!$A:$A,0)+(ROW()-ROW($A$241)-1),COLUMN()-1)</f>
        <v>124.9768</v>
      </c>
      <c r="S252" s="12">
        <f t="shared" si="38"/>
        <v>124.9768</v>
      </c>
    </row>
    <row r="253" spans="1:19" x14ac:dyDescent="0.3">
      <c r="A253" s="3">
        <f>INDEX('Paste Calib Data'!$1:$1048576,MATCH($A$241,'Paste Calib Data'!$A:$A,0)+(ROW()-ROW($A$241)-1),COLUMN())</f>
        <v>1800</v>
      </c>
      <c r="B253" s="12">
        <f t="shared" si="37"/>
        <v>79.983199999999997</v>
      </c>
      <c r="C253" s="4">
        <f>INDEX('Paste Calib Data'!$1:$1048576,MATCH($A$241,'Paste Calib Data'!$A:$A,0)+(ROW()-ROW($A$241)-1),COLUMN()-1)</f>
        <v>79.983199999999997</v>
      </c>
      <c r="D253" s="4">
        <f>INDEX('Paste Calib Data'!$1:$1048576,MATCH($A$241,'Paste Calib Data'!$A:$A,0)+(ROW()-ROW($A$241)-1),COLUMN()-1)</f>
        <v>89.987200000000001</v>
      </c>
      <c r="E253" s="4">
        <f>INDEX('Paste Calib Data'!$1:$1048576,MATCH($A$241,'Paste Calib Data'!$A:$A,0)+(ROW()-ROW($A$241)-1),COLUMN()-1)</f>
        <v>95.989599999999996</v>
      </c>
      <c r="F253" s="4">
        <f>INDEX('Paste Calib Data'!$1:$1048576,MATCH($A$241,'Paste Calib Data'!$A:$A,0)+(ROW()-ROW($A$241)-1),COLUMN()-1)</f>
        <v>105.0176</v>
      </c>
      <c r="G253" s="4">
        <f>INDEX('Paste Calib Data'!$1:$1048576,MATCH($A$241,'Paste Calib Data'!$A:$A,0)+(ROW()-ROW($A$241)-1),COLUMN()-1)</f>
        <v>132.00399999999999</v>
      </c>
      <c r="H253" s="4">
        <f>INDEX('Paste Calib Data'!$1:$1048576,MATCH($A$241,'Paste Calib Data'!$A:$A,0)+(ROW()-ROW($A$241)-1),COLUMN()-1)</f>
        <v>122</v>
      </c>
      <c r="I253" s="4">
        <f>INDEX('Paste Calib Data'!$1:$1048576,MATCH($A$241,'Paste Calib Data'!$A:$A,0)+(ROW()-ROW($A$241)-1),COLUMN()-1)</f>
        <v>111.996</v>
      </c>
      <c r="J253" s="4">
        <f>INDEX('Paste Calib Data'!$1:$1048576,MATCH($A$241,'Paste Calib Data'!$A:$A,0)+(ROW()-ROW($A$241)-1),COLUMN()-1)</f>
        <v>109.9952</v>
      </c>
      <c r="K253" s="4">
        <f>INDEX('Paste Calib Data'!$1:$1048576,MATCH($A$241,'Paste Calib Data'!$A:$A,0)+(ROW()-ROW($A$241)-1),COLUMN()-1)</f>
        <v>109.0192</v>
      </c>
      <c r="L253" s="4">
        <f>INDEX('Paste Calib Data'!$1:$1048576,MATCH($A$241,'Paste Calib Data'!$A:$A,0)+(ROW()-ROW($A$241)-1),COLUMN()-1)</f>
        <v>107.9944</v>
      </c>
      <c r="M253" s="4">
        <f>INDEX('Paste Calib Data'!$1:$1048576,MATCH($A$241,'Paste Calib Data'!$A:$A,0)+(ROW()-ROW($A$241)-1),COLUMN()-1)</f>
        <v>113.02079999999999</v>
      </c>
      <c r="N253" s="4">
        <f>INDEX('Paste Calib Data'!$1:$1048576,MATCH($A$241,'Paste Calib Data'!$A:$A,0)+(ROW()-ROW($A$241)-1),COLUMN()-1)</f>
        <v>119.0232</v>
      </c>
      <c r="O253" s="4">
        <f>INDEX('Paste Calib Data'!$1:$1048576,MATCH($A$241,'Paste Calib Data'!$A:$A,0)+(ROW()-ROW($A$241)-1),COLUMN()-1)</f>
        <v>122</v>
      </c>
      <c r="P253" s="4">
        <f>INDEX('Paste Calib Data'!$1:$1048576,MATCH($A$241,'Paste Calib Data'!$A:$A,0)+(ROW()-ROW($A$241)-1),COLUMN()-1)</f>
        <v>126.0016</v>
      </c>
      <c r="Q253" s="4">
        <f>INDEX('Paste Calib Data'!$1:$1048576,MATCH($A$241,'Paste Calib Data'!$A:$A,0)+(ROW()-ROW($A$241)-1),COLUMN()-1)</f>
        <v>138.98240000000001</v>
      </c>
      <c r="R253" s="4">
        <f>INDEX('Paste Calib Data'!$1:$1048576,MATCH($A$241,'Paste Calib Data'!$A:$A,0)+(ROW()-ROW($A$241)-1),COLUMN()-1)</f>
        <v>142.98400000000001</v>
      </c>
      <c r="S253" s="12">
        <f t="shared" si="38"/>
        <v>142.98400000000001</v>
      </c>
    </row>
    <row r="254" spans="1:19" x14ac:dyDescent="0.3">
      <c r="A254" s="3">
        <f>INDEX('Paste Calib Data'!$1:$1048576,MATCH($A$241,'Paste Calib Data'!$A:$A,0)+(ROW()-ROW($A$241)-1),COLUMN())</f>
        <v>2000</v>
      </c>
      <c r="B254" s="12">
        <f t="shared" si="37"/>
        <v>95.013599999999997</v>
      </c>
      <c r="C254" s="4">
        <f>INDEX('Paste Calib Data'!$1:$1048576,MATCH($A$241,'Paste Calib Data'!$A:$A,0)+(ROW()-ROW($A$241)-1),COLUMN()-1)</f>
        <v>95.013599999999997</v>
      </c>
      <c r="D254" s="4">
        <f>INDEX('Paste Calib Data'!$1:$1048576,MATCH($A$241,'Paste Calib Data'!$A:$A,0)+(ROW()-ROW($A$241)-1),COLUMN()-1)</f>
        <v>97.014399999999995</v>
      </c>
      <c r="E254" s="4">
        <f>INDEX('Paste Calib Data'!$1:$1048576,MATCH($A$241,'Paste Calib Data'!$A:$A,0)+(ROW()-ROW($A$241)-1),COLUMN()-1)</f>
        <v>109.9952</v>
      </c>
      <c r="F254" s="4">
        <f>INDEX('Paste Calib Data'!$1:$1048576,MATCH($A$241,'Paste Calib Data'!$A:$A,0)+(ROW()-ROW($A$241)-1),COLUMN()-1)</f>
        <v>115.99760000000001</v>
      </c>
      <c r="G254" s="4">
        <f>INDEX('Paste Calib Data'!$1:$1048576,MATCH($A$241,'Paste Calib Data'!$A:$A,0)+(ROW()-ROW($A$241)-1),COLUMN()-1)</f>
        <v>134.98079999999999</v>
      </c>
      <c r="H254" s="4">
        <f>INDEX('Paste Calib Data'!$1:$1048576,MATCH($A$241,'Paste Calib Data'!$A:$A,0)+(ROW()-ROW($A$241)-1),COLUMN()-1)</f>
        <v>134.98079999999999</v>
      </c>
      <c r="I254" s="4">
        <f>INDEX('Paste Calib Data'!$1:$1048576,MATCH($A$241,'Paste Calib Data'!$A:$A,0)+(ROW()-ROW($A$241)-1),COLUMN()-1)</f>
        <v>130.00319999999999</v>
      </c>
      <c r="J254" s="4">
        <f>INDEX('Paste Calib Data'!$1:$1048576,MATCH($A$241,'Paste Calib Data'!$A:$A,0)+(ROW()-ROW($A$241)-1),COLUMN()-1)</f>
        <v>126.9776</v>
      </c>
      <c r="K254" s="4">
        <f>INDEX('Paste Calib Data'!$1:$1048576,MATCH($A$241,'Paste Calib Data'!$A:$A,0)+(ROW()-ROW($A$241)-1),COLUMN()-1)</f>
        <v>124.9768</v>
      </c>
      <c r="L254" s="4">
        <f>INDEX('Paste Calib Data'!$1:$1048576,MATCH($A$241,'Paste Calib Data'!$A:$A,0)+(ROW()-ROW($A$241)-1),COLUMN()-1)</f>
        <v>115.02160000000001</v>
      </c>
      <c r="M254" s="4">
        <f>INDEX('Paste Calib Data'!$1:$1048576,MATCH($A$241,'Paste Calib Data'!$A:$A,0)+(ROW()-ROW($A$241)-1),COLUMN()-1)</f>
        <v>109.9952</v>
      </c>
      <c r="N254" s="4">
        <f>INDEX('Paste Calib Data'!$1:$1048576,MATCH($A$241,'Paste Calib Data'!$A:$A,0)+(ROW()-ROW($A$241)-1),COLUMN()-1)</f>
        <v>109.9952</v>
      </c>
      <c r="O254" s="4">
        <f>INDEX('Paste Calib Data'!$1:$1048576,MATCH($A$241,'Paste Calib Data'!$A:$A,0)+(ROW()-ROW($A$241)-1),COLUMN()-1)</f>
        <v>109.9952</v>
      </c>
      <c r="P254" s="4">
        <f>INDEX('Paste Calib Data'!$1:$1048576,MATCH($A$241,'Paste Calib Data'!$A:$A,0)+(ROW()-ROW($A$241)-1),COLUMN()-1)</f>
        <v>134.98079999999999</v>
      </c>
      <c r="Q254" s="4">
        <f>INDEX('Paste Calib Data'!$1:$1048576,MATCH($A$241,'Paste Calib Data'!$A:$A,0)+(ROW()-ROW($A$241)-1),COLUMN()-1)</f>
        <v>140.00720000000001</v>
      </c>
      <c r="R254" s="4">
        <f>INDEX('Paste Calib Data'!$1:$1048576,MATCH($A$241,'Paste Calib Data'!$A:$A,0)+(ROW()-ROW($A$241)-1),COLUMN()-1)</f>
        <v>144.00880000000001</v>
      </c>
      <c r="S254" s="12">
        <f t="shared" si="38"/>
        <v>144.00880000000001</v>
      </c>
    </row>
    <row r="255" spans="1:19" x14ac:dyDescent="0.3">
      <c r="A255" s="3">
        <f>INDEX('Paste Calib Data'!$1:$1048576,MATCH($A$241,'Paste Calib Data'!$A:$A,0)+(ROW()-ROW($A$241)-1),COLUMN())</f>
        <v>2200</v>
      </c>
      <c r="B255" s="12">
        <f t="shared" si="37"/>
        <v>99.991200000000006</v>
      </c>
      <c r="C255" s="4">
        <f>INDEX('Paste Calib Data'!$1:$1048576,MATCH($A$241,'Paste Calib Data'!$A:$A,0)+(ROW()-ROW($A$241)-1),COLUMN()-1)</f>
        <v>99.991200000000006</v>
      </c>
      <c r="D255" s="4">
        <f>INDEX('Paste Calib Data'!$1:$1048576,MATCH($A$241,'Paste Calib Data'!$A:$A,0)+(ROW()-ROW($A$241)-1),COLUMN()-1)</f>
        <v>105.0176</v>
      </c>
      <c r="E255" s="4">
        <f>INDEX('Paste Calib Data'!$1:$1048576,MATCH($A$241,'Paste Calib Data'!$A:$A,0)+(ROW()-ROW($A$241)-1),COLUMN()-1)</f>
        <v>115.99760000000001</v>
      </c>
      <c r="F255" s="4">
        <f>INDEX('Paste Calib Data'!$1:$1048576,MATCH($A$241,'Paste Calib Data'!$A:$A,0)+(ROW()-ROW($A$241)-1),COLUMN()-1)</f>
        <v>124.9768</v>
      </c>
      <c r="G255" s="4">
        <f>INDEX('Paste Calib Data'!$1:$1048576,MATCH($A$241,'Paste Calib Data'!$A:$A,0)+(ROW()-ROW($A$241)-1),COLUMN()-1)</f>
        <v>134.98079999999999</v>
      </c>
      <c r="H255" s="4">
        <f>INDEX('Paste Calib Data'!$1:$1048576,MATCH($A$241,'Paste Calib Data'!$A:$A,0)+(ROW()-ROW($A$241)-1),COLUMN()-1)</f>
        <v>134.98079999999999</v>
      </c>
      <c r="I255" s="4">
        <f>INDEX('Paste Calib Data'!$1:$1048576,MATCH($A$241,'Paste Calib Data'!$A:$A,0)+(ROW()-ROW($A$241)-1),COLUMN()-1)</f>
        <v>134.98079999999999</v>
      </c>
      <c r="J255" s="4">
        <f>INDEX('Paste Calib Data'!$1:$1048576,MATCH($A$241,'Paste Calib Data'!$A:$A,0)+(ROW()-ROW($A$241)-1),COLUMN()-1)</f>
        <v>130.00319999999999</v>
      </c>
      <c r="K255" s="4">
        <f>INDEX('Paste Calib Data'!$1:$1048576,MATCH($A$241,'Paste Calib Data'!$A:$A,0)+(ROW()-ROW($A$241)-1),COLUMN()-1)</f>
        <v>126.9776</v>
      </c>
      <c r="L255" s="4">
        <f>INDEX('Paste Calib Data'!$1:$1048576,MATCH($A$241,'Paste Calib Data'!$A:$A,0)+(ROW()-ROW($A$241)-1),COLUMN()-1)</f>
        <v>122.488</v>
      </c>
      <c r="M255" s="4">
        <f>INDEX('Paste Calib Data'!$1:$1048576,MATCH($A$241,'Paste Calib Data'!$A:$A,0)+(ROW()-ROW($A$241)-1),COLUMN()-1)</f>
        <v>115.02160000000001</v>
      </c>
      <c r="N255" s="4">
        <f>INDEX('Paste Calib Data'!$1:$1048576,MATCH($A$241,'Paste Calib Data'!$A:$A,0)+(ROW()-ROW($A$241)-1),COLUMN()-1)</f>
        <v>122.976</v>
      </c>
      <c r="O255" s="4">
        <f>INDEX('Paste Calib Data'!$1:$1048576,MATCH($A$241,'Paste Calib Data'!$A:$A,0)+(ROW()-ROW($A$241)-1),COLUMN()-1)</f>
        <v>126.9776</v>
      </c>
      <c r="P255" s="4">
        <f>INDEX('Paste Calib Data'!$1:$1048576,MATCH($A$241,'Paste Calib Data'!$A:$A,0)+(ROW()-ROW($A$241)-1),COLUMN()-1)</f>
        <v>136.00559999999999</v>
      </c>
      <c r="Q255" s="4">
        <f>INDEX('Paste Calib Data'!$1:$1048576,MATCH($A$241,'Paste Calib Data'!$A:$A,0)+(ROW()-ROW($A$241)-1),COLUMN()-1)</f>
        <v>142.00800000000001</v>
      </c>
      <c r="R255" s="4">
        <f>INDEX('Paste Calib Data'!$1:$1048576,MATCH($A$241,'Paste Calib Data'!$A:$A,0)+(ROW()-ROW($A$241)-1),COLUMN()-1)</f>
        <v>144.98480000000001</v>
      </c>
      <c r="S255" s="12">
        <f t="shared" si="38"/>
        <v>144.98480000000001</v>
      </c>
    </row>
    <row r="256" spans="1:19" x14ac:dyDescent="0.3">
      <c r="A256" s="3">
        <f>INDEX('Paste Calib Data'!$1:$1048576,MATCH($A$241,'Paste Calib Data'!$A:$A,0)+(ROW()-ROW($A$241)-1),COLUMN())</f>
        <v>2400</v>
      </c>
      <c r="B256" s="12">
        <f t="shared" si="37"/>
        <v>105.0176</v>
      </c>
      <c r="C256" s="4">
        <f>INDEX('Paste Calib Data'!$1:$1048576,MATCH($A$241,'Paste Calib Data'!$A:$A,0)+(ROW()-ROW($A$241)-1),COLUMN()-1)</f>
        <v>105.0176</v>
      </c>
      <c r="D256" s="4">
        <f>INDEX('Paste Calib Data'!$1:$1048576,MATCH($A$241,'Paste Calib Data'!$A:$A,0)+(ROW()-ROW($A$241)-1),COLUMN()-1)</f>
        <v>109.9952</v>
      </c>
      <c r="E256" s="4">
        <f>INDEX('Paste Calib Data'!$1:$1048576,MATCH($A$241,'Paste Calib Data'!$A:$A,0)+(ROW()-ROW($A$241)-1),COLUMN()-1)</f>
        <v>115.99760000000001</v>
      </c>
      <c r="F256" s="4">
        <f>INDEX('Paste Calib Data'!$1:$1048576,MATCH($A$241,'Paste Calib Data'!$A:$A,0)+(ROW()-ROW($A$241)-1),COLUMN()-1)</f>
        <v>134.98079999999999</v>
      </c>
      <c r="G256" s="4">
        <f>INDEX('Paste Calib Data'!$1:$1048576,MATCH($A$241,'Paste Calib Data'!$A:$A,0)+(ROW()-ROW($A$241)-1),COLUMN()-1)</f>
        <v>126.9776</v>
      </c>
      <c r="H256" s="4">
        <f>INDEX('Paste Calib Data'!$1:$1048576,MATCH($A$241,'Paste Calib Data'!$A:$A,0)+(ROW()-ROW($A$241)-1),COLUMN()-1)</f>
        <v>119.9992</v>
      </c>
      <c r="I256" s="4">
        <f>INDEX('Paste Calib Data'!$1:$1048576,MATCH($A$241,'Paste Calib Data'!$A:$A,0)+(ROW()-ROW($A$241)-1),COLUMN()-1)</f>
        <v>119.9992</v>
      </c>
      <c r="J256" s="4">
        <f>INDEX('Paste Calib Data'!$1:$1048576,MATCH($A$241,'Paste Calib Data'!$A:$A,0)+(ROW()-ROW($A$241)-1),COLUMN()-1)</f>
        <v>119.9992</v>
      </c>
      <c r="K256" s="4">
        <f>INDEX('Paste Calib Data'!$1:$1048576,MATCH($A$241,'Paste Calib Data'!$A:$A,0)+(ROW()-ROW($A$241)-1),COLUMN()-1)</f>
        <v>115.02160000000001</v>
      </c>
      <c r="L256" s="4">
        <f>INDEX('Paste Calib Data'!$1:$1048576,MATCH($A$241,'Paste Calib Data'!$A:$A,0)+(ROW()-ROW($A$241)-1),COLUMN()-1)</f>
        <v>117.5104</v>
      </c>
      <c r="M256" s="4">
        <f>INDEX('Paste Calib Data'!$1:$1048576,MATCH($A$241,'Paste Calib Data'!$A:$A,0)+(ROW()-ROW($A$241)-1),COLUMN()-1)</f>
        <v>119.9992</v>
      </c>
      <c r="N256" s="4">
        <f>INDEX('Paste Calib Data'!$1:$1048576,MATCH($A$241,'Paste Calib Data'!$A:$A,0)+(ROW()-ROW($A$241)-1),COLUMN()-1)</f>
        <v>134.98079999999999</v>
      </c>
      <c r="O256" s="4">
        <f>INDEX('Paste Calib Data'!$1:$1048576,MATCH($A$241,'Paste Calib Data'!$A:$A,0)+(ROW()-ROW($A$241)-1),COLUMN()-1)</f>
        <v>136.00559999999999</v>
      </c>
      <c r="P256" s="4">
        <f>INDEX('Paste Calib Data'!$1:$1048576,MATCH($A$241,'Paste Calib Data'!$A:$A,0)+(ROW()-ROW($A$241)-1),COLUMN()-1)</f>
        <v>142.98400000000001</v>
      </c>
      <c r="Q256" s="4">
        <f>INDEX('Paste Calib Data'!$1:$1048576,MATCH($A$241,'Paste Calib Data'!$A:$A,0)+(ROW()-ROW($A$241)-1),COLUMN()-1)</f>
        <v>152.012</v>
      </c>
      <c r="R256" s="4">
        <f>INDEX('Paste Calib Data'!$1:$1048576,MATCH($A$241,'Paste Calib Data'!$A:$A,0)+(ROW()-ROW($A$241)-1),COLUMN()-1)</f>
        <v>154.0128</v>
      </c>
      <c r="S256" s="12">
        <f t="shared" si="38"/>
        <v>154.0128</v>
      </c>
    </row>
    <row r="257" spans="1:19" x14ac:dyDescent="0.3">
      <c r="A257" s="3">
        <f>INDEX('Paste Calib Data'!$1:$1048576,MATCH($A$241,'Paste Calib Data'!$A:$A,0)+(ROW()-ROW($A$241)-1),COLUMN())</f>
        <v>2600</v>
      </c>
      <c r="B257" s="12">
        <f t="shared" si="37"/>
        <v>109.9952</v>
      </c>
      <c r="C257" s="4">
        <f>INDEX('Paste Calib Data'!$1:$1048576,MATCH($A$241,'Paste Calib Data'!$A:$A,0)+(ROW()-ROW($A$241)-1),COLUMN()-1)</f>
        <v>109.9952</v>
      </c>
      <c r="D257" s="4">
        <f>INDEX('Paste Calib Data'!$1:$1048576,MATCH($A$241,'Paste Calib Data'!$A:$A,0)+(ROW()-ROW($A$241)-1),COLUMN()-1)</f>
        <v>115.02160000000001</v>
      </c>
      <c r="E257" s="4">
        <f>INDEX('Paste Calib Data'!$1:$1048576,MATCH($A$241,'Paste Calib Data'!$A:$A,0)+(ROW()-ROW($A$241)-1),COLUMN()-1)</f>
        <v>115.02160000000001</v>
      </c>
      <c r="F257" s="4">
        <f>INDEX('Paste Calib Data'!$1:$1048576,MATCH($A$241,'Paste Calib Data'!$A:$A,0)+(ROW()-ROW($A$241)-1),COLUMN()-1)</f>
        <v>124.0008</v>
      </c>
      <c r="G257" s="4">
        <f>INDEX('Paste Calib Data'!$1:$1048576,MATCH($A$241,'Paste Calib Data'!$A:$A,0)+(ROW()-ROW($A$241)-1),COLUMN()-1)</f>
        <v>126.9776</v>
      </c>
      <c r="H257" s="4">
        <f>INDEX('Paste Calib Data'!$1:$1048576,MATCH($A$241,'Paste Calib Data'!$A:$A,0)+(ROW()-ROW($A$241)-1),COLUMN()-1)</f>
        <v>121.024</v>
      </c>
      <c r="I257" s="4">
        <f>INDEX('Paste Calib Data'!$1:$1048576,MATCH($A$241,'Paste Calib Data'!$A:$A,0)+(ROW()-ROW($A$241)-1),COLUMN()-1)</f>
        <v>119.9992</v>
      </c>
      <c r="J257" s="4">
        <f>INDEX('Paste Calib Data'!$1:$1048576,MATCH($A$241,'Paste Calib Data'!$A:$A,0)+(ROW()-ROW($A$241)-1),COLUMN()-1)</f>
        <v>119.9992</v>
      </c>
      <c r="K257" s="4">
        <f>INDEX('Paste Calib Data'!$1:$1048576,MATCH($A$241,'Paste Calib Data'!$A:$A,0)+(ROW()-ROW($A$241)-1),COLUMN()-1)</f>
        <v>119.9992</v>
      </c>
      <c r="L257" s="4">
        <f>INDEX('Paste Calib Data'!$1:$1048576,MATCH($A$241,'Paste Calib Data'!$A:$A,0)+(ROW()-ROW($A$241)-1),COLUMN()-1)</f>
        <v>119.0232</v>
      </c>
      <c r="M257" s="4">
        <f>INDEX('Paste Calib Data'!$1:$1048576,MATCH($A$241,'Paste Calib Data'!$A:$A,0)+(ROW()-ROW($A$241)-1),COLUMN()-1)</f>
        <v>124.9768</v>
      </c>
      <c r="N257" s="4">
        <f>INDEX('Paste Calib Data'!$1:$1048576,MATCH($A$241,'Paste Calib Data'!$A:$A,0)+(ROW()-ROW($A$241)-1),COLUMN()-1)</f>
        <v>140.00720000000001</v>
      </c>
      <c r="O257" s="4">
        <f>INDEX('Paste Calib Data'!$1:$1048576,MATCH($A$241,'Paste Calib Data'!$A:$A,0)+(ROW()-ROW($A$241)-1),COLUMN()-1)</f>
        <v>144.98480000000001</v>
      </c>
      <c r="P257" s="4">
        <f>INDEX('Paste Calib Data'!$1:$1048576,MATCH($A$241,'Paste Calib Data'!$A:$A,0)+(ROW()-ROW($A$241)-1),COLUMN()-1)</f>
        <v>150.0112</v>
      </c>
      <c r="Q257" s="4">
        <f>INDEX('Paste Calib Data'!$1:$1048576,MATCH($A$241,'Paste Calib Data'!$A:$A,0)+(ROW()-ROW($A$241)-1),COLUMN()-1)</f>
        <v>160.01519999999999</v>
      </c>
      <c r="R257" s="4">
        <f>INDEX('Paste Calib Data'!$1:$1048576,MATCH($A$241,'Paste Calib Data'!$A:$A,0)+(ROW()-ROW($A$241)-1),COLUMN()-1)</f>
        <v>160.01519999999999</v>
      </c>
      <c r="S257" s="12">
        <f t="shared" si="38"/>
        <v>160.01519999999999</v>
      </c>
    </row>
    <row r="258" spans="1:19" x14ac:dyDescent="0.3">
      <c r="A258" s="3">
        <f>INDEX('Paste Calib Data'!$1:$1048576,MATCH($A$241,'Paste Calib Data'!$A:$A,0)+(ROW()-ROW($A$241)-1),COLUMN())</f>
        <v>2700</v>
      </c>
      <c r="B258" s="12">
        <f t="shared" si="37"/>
        <v>115.02160000000001</v>
      </c>
      <c r="C258" s="4">
        <f>INDEX('Paste Calib Data'!$1:$1048576,MATCH($A$241,'Paste Calib Data'!$A:$A,0)+(ROW()-ROW($A$241)-1),COLUMN()-1)</f>
        <v>115.02160000000001</v>
      </c>
      <c r="D258" s="4">
        <f>INDEX('Paste Calib Data'!$1:$1048576,MATCH($A$241,'Paste Calib Data'!$A:$A,0)+(ROW()-ROW($A$241)-1),COLUMN()-1)</f>
        <v>119.9992</v>
      </c>
      <c r="E258" s="4">
        <f>INDEX('Paste Calib Data'!$1:$1048576,MATCH($A$241,'Paste Calib Data'!$A:$A,0)+(ROW()-ROW($A$241)-1),COLUMN()-1)</f>
        <v>113.99679999999999</v>
      </c>
      <c r="F258" s="4">
        <f>INDEX('Paste Calib Data'!$1:$1048576,MATCH($A$241,'Paste Calib Data'!$A:$A,0)+(ROW()-ROW($A$241)-1),COLUMN()-1)</f>
        <v>122.976</v>
      </c>
      <c r="G258" s="4">
        <f>INDEX('Paste Calib Data'!$1:$1048576,MATCH($A$241,'Paste Calib Data'!$A:$A,0)+(ROW()-ROW($A$241)-1),COLUMN()-1)</f>
        <v>132.97999999999999</v>
      </c>
      <c r="H258" s="4">
        <f>INDEX('Paste Calib Data'!$1:$1048576,MATCH($A$241,'Paste Calib Data'!$A:$A,0)+(ROW()-ROW($A$241)-1),COLUMN()-1)</f>
        <v>130.97919999999999</v>
      </c>
      <c r="I258" s="4">
        <f>INDEX('Paste Calib Data'!$1:$1048576,MATCH($A$241,'Paste Calib Data'!$A:$A,0)+(ROW()-ROW($A$241)-1),COLUMN()-1)</f>
        <v>127.51439999999999</v>
      </c>
      <c r="J258" s="4">
        <f>INDEX('Paste Calib Data'!$1:$1048576,MATCH($A$241,'Paste Calib Data'!$A:$A,0)+(ROW()-ROW($A$241)-1),COLUMN()-1)</f>
        <v>124.9768</v>
      </c>
      <c r="K258" s="4">
        <f>INDEX('Paste Calib Data'!$1:$1048576,MATCH($A$241,'Paste Calib Data'!$A:$A,0)+(ROW()-ROW($A$241)-1),COLUMN()-1)</f>
        <v>124.9768</v>
      </c>
      <c r="L258" s="4">
        <f>INDEX('Paste Calib Data'!$1:$1048576,MATCH($A$241,'Paste Calib Data'!$A:$A,0)+(ROW()-ROW($A$241)-1),COLUMN()-1)</f>
        <v>127.51439999999999</v>
      </c>
      <c r="M258" s="4">
        <f>INDEX('Paste Calib Data'!$1:$1048576,MATCH($A$241,'Paste Calib Data'!$A:$A,0)+(ROW()-ROW($A$241)-1),COLUMN()-1)</f>
        <v>130.00319999999999</v>
      </c>
      <c r="N258" s="4">
        <f>INDEX('Paste Calib Data'!$1:$1048576,MATCH($A$241,'Paste Calib Data'!$A:$A,0)+(ROW()-ROW($A$241)-1),COLUMN()-1)</f>
        <v>144.98480000000001</v>
      </c>
      <c r="O258" s="4">
        <f>INDEX('Paste Calib Data'!$1:$1048576,MATCH($A$241,'Paste Calib Data'!$A:$A,0)+(ROW()-ROW($A$241)-1),COLUMN()-1)</f>
        <v>152.012</v>
      </c>
      <c r="P258" s="4">
        <f>INDEX('Paste Calib Data'!$1:$1048576,MATCH($A$241,'Paste Calib Data'!$A:$A,0)+(ROW()-ROW($A$241)-1),COLUMN()-1)</f>
        <v>154.0128</v>
      </c>
      <c r="Q258" s="4">
        <f>INDEX('Paste Calib Data'!$1:$1048576,MATCH($A$241,'Paste Calib Data'!$A:$A,0)+(ROW()-ROW($A$241)-1),COLUMN()-1)</f>
        <v>160.01519999999999</v>
      </c>
      <c r="R258" s="4">
        <f>INDEX('Paste Calib Data'!$1:$1048576,MATCH($A$241,'Paste Calib Data'!$A:$A,0)+(ROW()-ROW($A$241)-1),COLUMN()-1)</f>
        <v>160.01519999999999</v>
      </c>
      <c r="S258" s="12">
        <f t="shared" si="38"/>
        <v>160.01519999999999</v>
      </c>
    </row>
    <row r="259" spans="1:19" x14ac:dyDescent="0.3">
      <c r="A259" s="3">
        <f>INDEX('Paste Calib Data'!$1:$1048576,MATCH($A$241,'Paste Calib Data'!$A:$A,0)+(ROW()-ROW($A$241)-1),COLUMN())</f>
        <v>2800</v>
      </c>
      <c r="B259" s="12">
        <f t="shared" si="37"/>
        <v>119.9992</v>
      </c>
      <c r="C259" s="4">
        <f>INDEX('Paste Calib Data'!$1:$1048576,MATCH($A$241,'Paste Calib Data'!$A:$A,0)+(ROW()-ROW($A$241)-1),COLUMN()-1)</f>
        <v>119.9992</v>
      </c>
      <c r="D259" s="4">
        <f>INDEX('Paste Calib Data'!$1:$1048576,MATCH($A$241,'Paste Calib Data'!$A:$A,0)+(ROW()-ROW($A$241)-1),COLUMN()-1)</f>
        <v>119.9992</v>
      </c>
      <c r="E259" s="4">
        <f>INDEX('Paste Calib Data'!$1:$1048576,MATCH($A$241,'Paste Calib Data'!$A:$A,0)+(ROW()-ROW($A$241)-1),COLUMN()-1)</f>
        <v>134.98079999999999</v>
      </c>
      <c r="F259" s="4">
        <f>INDEX('Paste Calib Data'!$1:$1048576,MATCH($A$241,'Paste Calib Data'!$A:$A,0)+(ROW()-ROW($A$241)-1),COLUMN()-1)</f>
        <v>121.024</v>
      </c>
      <c r="G259" s="4">
        <f>INDEX('Paste Calib Data'!$1:$1048576,MATCH($A$241,'Paste Calib Data'!$A:$A,0)+(ROW()-ROW($A$241)-1),COLUMN()-1)</f>
        <v>136.00559999999999</v>
      </c>
      <c r="H259" s="4">
        <f>INDEX('Paste Calib Data'!$1:$1048576,MATCH($A$241,'Paste Calib Data'!$A:$A,0)+(ROW()-ROW($A$241)-1),COLUMN()-1)</f>
        <v>142.98400000000001</v>
      </c>
      <c r="I259" s="4">
        <f>INDEX('Paste Calib Data'!$1:$1048576,MATCH($A$241,'Paste Calib Data'!$A:$A,0)+(ROW()-ROW($A$241)-1),COLUMN()-1)</f>
        <v>140.00720000000001</v>
      </c>
      <c r="J259" s="4">
        <f>INDEX('Paste Calib Data'!$1:$1048576,MATCH($A$241,'Paste Calib Data'!$A:$A,0)+(ROW()-ROW($A$241)-1),COLUMN()-1)</f>
        <v>134.98079999999999</v>
      </c>
      <c r="K259" s="4">
        <f>INDEX('Paste Calib Data'!$1:$1048576,MATCH($A$241,'Paste Calib Data'!$A:$A,0)+(ROW()-ROW($A$241)-1),COLUMN()-1)</f>
        <v>134.98079999999999</v>
      </c>
      <c r="L259" s="4">
        <f>INDEX('Paste Calib Data'!$1:$1048576,MATCH($A$241,'Paste Calib Data'!$A:$A,0)+(ROW()-ROW($A$241)-1),COLUMN()-1)</f>
        <v>137.51840000000001</v>
      </c>
      <c r="M259" s="4">
        <f>INDEX('Paste Calib Data'!$1:$1048576,MATCH($A$241,'Paste Calib Data'!$A:$A,0)+(ROW()-ROW($A$241)-1),COLUMN()-1)</f>
        <v>140.00720000000001</v>
      </c>
      <c r="N259" s="4">
        <f>INDEX('Paste Calib Data'!$1:$1048576,MATCH($A$241,'Paste Calib Data'!$A:$A,0)+(ROW()-ROW($A$241)-1),COLUMN()-1)</f>
        <v>154.9888</v>
      </c>
      <c r="O259" s="4">
        <f>INDEX('Paste Calib Data'!$1:$1048576,MATCH($A$241,'Paste Calib Data'!$A:$A,0)+(ROW()-ROW($A$241)-1),COLUMN()-1)</f>
        <v>154.9888</v>
      </c>
      <c r="P259" s="4">
        <f>INDEX('Paste Calib Data'!$1:$1048576,MATCH($A$241,'Paste Calib Data'!$A:$A,0)+(ROW()-ROW($A$241)-1),COLUMN()-1)</f>
        <v>160.01519999999999</v>
      </c>
      <c r="Q259" s="4">
        <f>INDEX('Paste Calib Data'!$1:$1048576,MATCH($A$241,'Paste Calib Data'!$A:$A,0)+(ROW()-ROW($A$241)-1),COLUMN()-1)</f>
        <v>160.01519999999999</v>
      </c>
      <c r="R259" s="4">
        <f>INDEX('Paste Calib Data'!$1:$1048576,MATCH($A$241,'Paste Calib Data'!$A:$A,0)+(ROW()-ROW($A$241)-1),COLUMN()-1)</f>
        <v>160.01519999999999</v>
      </c>
      <c r="S259" s="12">
        <f t="shared" si="38"/>
        <v>160.01519999999999</v>
      </c>
    </row>
    <row r="260" spans="1:19" x14ac:dyDescent="0.3">
      <c r="A260" s="3">
        <f>INDEX('Paste Calib Data'!$1:$1048576,MATCH($A$241,'Paste Calib Data'!$A:$A,0)+(ROW()-ROW($A$241)-1),COLUMN())</f>
        <v>2900</v>
      </c>
      <c r="B260" s="12">
        <f t="shared" si="37"/>
        <v>115.02160000000001</v>
      </c>
      <c r="C260" s="4">
        <f>INDEX('Paste Calib Data'!$1:$1048576,MATCH($A$241,'Paste Calib Data'!$A:$A,0)+(ROW()-ROW($A$241)-1),COLUMN()-1)</f>
        <v>115.02160000000001</v>
      </c>
      <c r="D260" s="4">
        <f>INDEX('Paste Calib Data'!$1:$1048576,MATCH($A$241,'Paste Calib Data'!$A:$A,0)+(ROW()-ROW($A$241)-1),COLUMN()-1)</f>
        <v>115.02160000000001</v>
      </c>
      <c r="E260" s="4">
        <f>INDEX('Paste Calib Data'!$1:$1048576,MATCH($A$241,'Paste Calib Data'!$A:$A,0)+(ROW()-ROW($A$241)-1),COLUMN()-1)</f>
        <v>119.9992</v>
      </c>
      <c r="F260" s="4">
        <f>INDEX('Paste Calib Data'!$1:$1048576,MATCH($A$241,'Paste Calib Data'!$A:$A,0)+(ROW()-ROW($A$241)-1),COLUMN()-1)</f>
        <v>130.00319999999999</v>
      </c>
      <c r="G260" s="4">
        <f>INDEX('Paste Calib Data'!$1:$1048576,MATCH($A$241,'Paste Calib Data'!$A:$A,0)+(ROW()-ROW($A$241)-1),COLUMN()-1)</f>
        <v>140.00720000000001</v>
      </c>
      <c r="H260" s="4">
        <f>INDEX('Paste Calib Data'!$1:$1048576,MATCH($A$241,'Paste Calib Data'!$A:$A,0)+(ROW()-ROW($A$241)-1),COLUMN()-1)</f>
        <v>154.9888</v>
      </c>
      <c r="I260" s="4">
        <f>INDEX('Paste Calib Data'!$1:$1048576,MATCH($A$241,'Paste Calib Data'!$A:$A,0)+(ROW()-ROW($A$241)-1),COLUMN()-1)</f>
        <v>150.0112</v>
      </c>
      <c r="J260" s="4">
        <f>INDEX('Paste Calib Data'!$1:$1048576,MATCH($A$241,'Paste Calib Data'!$A:$A,0)+(ROW()-ROW($A$241)-1),COLUMN()-1)</f>
        <v>150.0112</v>
      </c>
      <c r="K260" s="4">
        <f>INDEX('Paste Calib Data'!$1:$1048576,MATCH($A$241,'Paste Calib Data'!$A:$A,0)+(ROW()-ROW($A$241)-1),COLUMN()-1)</f>
        <v>150.0112</v>
      </c>
      <c r="L260" s="4">
        <f>INDEX('Paste Calib Data'!$1:$1048576,MATCH($A$241,'Paste Calib Data'!$A:$A,0)+(ROW()-ROW($A$241)-1),COLUMN()-1)</f>
        <v>154.9888</v>
      </c>
      <c r="M260" s="4">
        <f>INDEX('Paste Calib Data'!$1:$1048576,MATCH($A$241,'Paste Calib Data'!$A:$A,0)+(ROW()-ROW($A$241)-1),COLUMN()-1)</f>
        <v>160.01519999999999</v>
      </c>
      <c r="N260" s="4">
        <f>INDEX('Paste Calib Data'!$1:$1048576,MATCH($A$241,'Paste Calib Data'!$A:$A,0)+(ROW()-ROW($A$241)-1),COLUMN()-1)</f>
        <v>160.01519999999999</v>
      </c>
      <c r="O260" s="4">
        <f>INDEX('Paste Calib Data'!$1:$1048576,MATCH($A$241,'Paste Calib Data'!$A:$A,0)+(ROW()-ROW($A$241)-1),COLUMN()-1)</f>
        <v>160.01519999999999</v>
      </c>
      <c r="P260" s="4">
        <f>INDEX('Paste Calib Data'!$1:$1048576,MATCH($A$241,'Paste Calib Data'!$A:$A,0)+(ROW()-ROW($A$241)-1),COLUMN()-1)</f>
        <v>160.01519999999999</v>
      </c>
      <c r="Q260" s="4">
        <f>INDEX('Paste Calib Data'!$1:$1048576,MATCH($A$241,'Paste Calib Data'!$A:$A,0)+(ROW()-ROW($A$241)-1),COLUMN()-1)</f>
        <v>160.01519999999999</v>
      </c>
      <c r="R260" s="4">
        <f>INDEX('Paste Calib Data'!$1:$1048576,MATCH($A$241,'Paste Calib Data'!$A:$A,0)+(ROW()-ROW($A$241)-1),COLUMN()-1)</f>
        <v>160.01519999999999</v>
      </c>
      <c r="S260" s="12">
        <f t="shared" si="38"/>
        <v>160.01519999999999</v>
      </c>
    </row>
    <row r="261" spans="1:19" x14ac:dyDescent="0.3">
      <c r="A261" s="3">
        <f>INDEX('Paste Calib Data'!$1:$1048576,MATCH($A$241,'Paste Calib Data'!$A:$A,0)+(ROW()-ROW($A$241)-1),COLUMN())</f>
        <v>3000</v>
      </c>
      <c r="B261" s="12">
        <f t="shared" si="37"/>
        <v>109.9952</v>
      </c>
      <c r="C261" s="4">
        <f>INDEX('Paste Calib Data'!$1:$1048576,MATCH($A$241,'Paste Calib Data'!$A:$A,0)+(ROW()-ROW($A$241)-1),COLUMN()-1)</f>
        <v>109.9952</v>
      </c>
      <c r="D261" s="4">
        <f>INDEX('Paste Calib Data'!$1:$1048576,MATCH($A$241,'Paste Calib Data'!$A:$A,0)+(ROW()-ROW($A$241)-1),COLUMN()-1)</f>
        <v>109.9952</v>
      </c>
      <c r="E261" s="4">
        <f>INDEX('Paste Calib Data'!$1:$1048576,MATCH($A$241,'Paste Calib Data'!$A:$A,0)+(ROW()-ROW($A$241)-1),COLUMN()-1)</f>
        <v>140.00720000000001</v>
      </c>
      <c r="F261" s="4">
        <f>INDEX('Paste Calib Data'!$1:$1048576,MATCH($A$241,'Paste Calib Data'!$A:$A,0)+(ROW()-ROW($A$241)-1),COLUMN()-1)</f>
        <v>140.00720000000001</v>
      </c>
      <c r="G261" s="4">
        <f>INDEX('Paste Calib Data'!$1:$1048576,MATCH($A$241,'Paste Calib Data'!$A:$A,0)+(ROW()-ROW($A$241)-1),COLUMN()-1)</f>
        <v>150.0112</v>
      </c>
      <c r="H261" s="4">
        <f>INDEX('Paste Calib Data'!$1:$1048576,MATCH($A$241,'Paste Calib Data'!$A:$A,0)+(ROW()-ROW($A$241)-1),COLUMN()-1)</f>
        <v>160.01519999999999</v>
      </c>
      <c r="I261" s="4">
        <f>INDEX('Paste Calib Data'!$1:$1048576,MATCH($A$241,'Paste Calib Data'!$A:$A,0)+(ROW()-ROW($A$241)-1),COLUMN()-1)</f>
        <v>160.01519999999999</v>
      </c>
      <c r="J261" s="4">
        <f>INDEX('Paste Calib Data'!$1:$1048576,MATCH($A$241,'Paste Calib Data'!$A:$A,0)+(ROW()-ROW($A$241)-1),COLUMN()-1)</f>
        <v>160.01519999999999</v>
      </c>
      <c r="K261" s="4">
        <f>INDEX('Paste Calib Data'!$1:$1048576,MATCH($A$241,'Paste Calib Data'!$A:$A,0)+(ROW()-ROW($A$241)-1),COLUMN()-1)</f>
        <v>160.01519999999999</v>
      </c>
      <c r="L261" s="4">
        <f>INDEX('Paste Calib Data'!$1:$1048576,MATCH($A$241,'Paste Calib Data'!$A:$A,0)+(ROW()-ROW($A$241)-1),COLUMN()-1)</f>
        <v>160.01519999999999</v>
      </c>
      <c r="M261" s="4">
        <f>INDEX('Paste Calib Data'!$1:$1048576,MATCH($A$241,'Paste Calib Data'!$A:$A,0)+(ROW()-ROW($A$241)-1),COLUMN()-1)</f>
        <v>160.01519999999999</v>
      </c>
      <c r="N261" s="4">
        <f>INDEX('Paste Calib Data'!$1:$1048576,MATCH($A$241,'Paste Calib Data'!$A:$A,0)+(ROW()-ROW($A$241)-1),COLUMN()-1)</f>
        <v>160.01519999999999</v>
      </c>
      <c r="O261" s="4">
        <f>INDEX('Paste Calib Data'!$1:$1048576,MATCH($A$241,'Paste Calib Data'!$A:$A,0)+(ROW()-ROW($A$241)-1),COLUMN()-1)</f>
        <v>160.01519999999999</v>
      </c>
      <c r="P261" s="4">
        <f>INDEX('Paste Calib Data'!$1:$1048576,MATCH($A$241,'Paste Calib Data'!$A:$A,0)+(ROW()-ROW($A$241)-1),COLUMN()-1)</f>
        <v>160.01519999999999</v>
      </c>
      <c r="Q261" s="4">
        <f>INDEX('Paste Calib Data'!$1:$1048576,MATCH($A$241,'Paste Calib Data'!$A:$A,0)+(ROW()-ROW($A$241)-1),COLUMN()-1)</f>
        <v>160.01519999999999</v>
      </c>
      <c r="R261" s="4">
        <f>INDEX('Paste Calib Data'!$1:$1048576,MATCH($A$241,'Paste Calib Data'!$A:$A,0)+(ROW()-ROW($A$241)-1),COLUMN()-1)</f>
        <v>160.01519999999999</v>
      </c>
      <c r="S261" s="12">
        <f t="shared" si="38"/>
        <v>160.01519999999999</v>
      </c>
    </row>
    <row r="262" spans="1:19" x14ac:dyDescent="0.3">
      <c r="A262" s="3">
        <f>INDEX('Paste Calib Data'!$1:$1048576,MATCH($A$241,'Paste Calib Data'!$A:$A,0)+(ROW()-ROW($A$241)-1),COLUMN())</f>
        <v>3200</v>
      </c>
      <c r="B262" s="12">
        <f t="shared" si="37"/>
        <v>109.9952</v>
      </c>
      <c r="C262" s="4">
        <f>INDEX('Paste Calib Data'!$1:$1048576,MATCH($A$241,'Paste Calib Data'!$A:$A,0)+(ROW()-ROW($A$241)-1),COLUMN()-1)</f>
        <v>109.9952</v>
      </c>
      <c r="D262" s="4">
        <f>INDEX('Paste Calib Data'!$1:$1048576,MATCH($A$241,'Paste Calib Data'!$A:$A,0)+(ROW()-ROW($A$241)-1),COLUMN()-1)</f>
        <v>109.9952</v>
      </c>
      <c r="E262" s="4">
        <f>INDEX('Paste Calib Data'!$1:$1048576,MATCH($A$241,'Paste Calib Data'!$A:$A,0)+(ROW()-ROW($A$241)-1),COLUMN()-1)</f>
        <v>140.00720000000001</v>
      </c>
      <c r="F262" s="4">
        <f>INDEX('Paste Calib Data'!$1:$1048576,MATCH($A$241,'Paste Calib Data'!$A:$A,0)+(ROW()-ROW($A$241)-1),COLUMN()-1)</f>
        <v>140.00720000000001</v>
      </c>
      <c r="G262" s="4">
        <f>INDEX('Paste Calib Data'!$1:$1048576,MATCH($A$241,'Paste Calib Data'!$A:$A,0)+(ROW()-ROW($A$241)-1),COLUMN()-1)</f>
        <v>154.9888</v>
      </c>
      <c r="H262" s="4">
        <f>INDEX('Paste Calib Data'!$1:$1048576,MATCH($A$241,'Paste Calib Data'!$A:$A,0)+(ROW()-ROW($A$241)-1),COLUMN()-1)</f>
        <v>160.01519999999999</v>
      </c>
      <c r="I262" s="4">
        <f>INDEX('Paste Calib Data'!$1:$1048576,MATCH($A$241,'Paste Calib Data'!$A:$A,0)+(ROW()-ROW($A$241)-1),COLUMN()-1)</f>
        <v>160.01519999999999</v>
      </c>
      <c r="J262" s="4">
        <f>INDEX('Paste Calib Data'!$1:$1048576,MATCH($A$241,'Paste Calib Data'!$A:$A,0)+(ROW()-ROW($A$241)-1),COLUMN()-1)</f>
        <v>160.01519999999999</v>
      </c>
      <c r="K262" s="4">
        <f>INDEX('Paste Calib Data'!$1:$1048576,MATCH($A$241,'Paste Calib Data'!$A:$A,0)+(ROW()-ROW($A$241)-1),COLUMN()-1)</f>
        <v>160.01519999999999</v>
      </c>
      <c r="L262" s="4">
        <f>INDEX('Paste Calib Data'!$1:$1048576,MATCH($A$241,'Paste Calib Data'!$A:$A,0)+(ROW()-ROW($A$241)-1),COLUMN()-1)</f>
        <v>160.01519999999999</v>
      </c>
      <c r="M262" s="4">
        <f>INDEX('Paste Calib Data'!$1:$1048576,MATCH($A$241,'Paste Calib Data'!$A:$A,0)+(ROW()-ROW($A$241)-1),COLUMN()-1)</f>
        <v>160.01519999999999</v>
      </c>
      <c r="N262" s="4">
        <f>INDEX('Paste Calib Data'!$1:$1048576,MATCH($A$241,'Paste Calib Data'!$A:$A,0)+(ROW()-ROW($A$241)-1),COLUMN()-1)</f>
        <v>160.01519999999999</v>
      </c>
      <c r="O262" s="4">
        <f>INDEX('Paste Calib Data'!$1:$1048576,MATCH($A$241,'Paste Calib Data'!$A:$A,0)+(ROW()-ROW($A$241)-1),COLUMN()-1)</f>
        <v>160.01519999999999</v>
      </c>
      <c r="P262" s="4">
        <f>INDEX('Paste Calib Data'!$1:$1048576,MATCH($A$241,'Paste Calib Data'!$A:$A,0)+(ROW()-ROW($A$241)-1),COLUMN()-1)</f>
        <v>160.01519999999999</v>
      </c>
      <c r="Q262" s="4">
        <f>INDEX('Paste Calib Data'!$1:$1048576,MATCH($A$241,'Paste Calib Data'!$A:$A,0)+(ROW()-ROW($A$241)-1),COLUMN()-1)</f>
        <v>160.01519999999999</v>
      </c>
      <c r="R262" s="4">
        <f>INDEX('Paste Calib Data'!$1:$1048576,MATCH($A$241,'Paste Calib Data'!$A:$A,0)+(ROW()-ROW($A$241)-1),COLUMN()-1)</f>
        <v>160.01519999999999</v>
      </c>
      <c r="S262" s="12">
        <f t="shared" si="38"/>
        <v>160.01519999999999</v>
      </c>
    </row>
    <row r="263" spans="1:19" x14ac:dyDescent="0.3">
      <c r="A263" s="3">
        <f>INDEX('Paste Calib Data'!$1:$1048576,MATCH($A$241,'Paste Calib Data'!$A:$A,0)+(ROW()-ROW($A$241)-1),COLUMN())</f>
        <v>3500</v>
      </c>
      <c r="B263" s="12">
        <f t="shared" si="37"/>
        <v>109.9952</v>
      </c>
      <c r="C263" s="4">
        <f>INDEX('Paste Calib Data'!$1:$1048576,MATCH($A$241,'Paste Calib Data'!$A:$A,0)+(ROW()-ROW($A$241)-1),COLUMN()-1)</f>
        <v>109.9952</v>
      </c>
      <c r="D263" s="4">
        <f>INDEX('Paste Calib Data'!$1:$1048576,MATCH($A$241,'Paste Calib Data'!$A:$A,0)+(ROW()-ROW($A$241)-1),COLUMN()-1)</f>
        <v>109.9952</v>
      </c>
      <c r="E263" s="4">
        <f>INDEX('Paste Calib Data'!$1:$1048576,MATCH($A$241,'Paste Calib Data'!$A:$A,0)+(ROW()-ROW($A$241)-1),COLUMN()-1)</f>
        <v>130.00319999999999</v>
      </c>
      <c r="F263" s="4">
        <f>INDEX('Paste Calib Data'!$1:$1048576,MATCH($A$241,'Paste Calib Data'!$A:$A,0)+(ROW()-ROW($A$241)-1),COLUMN()-1)</f>
        <v>140.00720000000001</v>
      </c>
      <c r="G263" s="4">
        <f>INDEX('Paste Calib Data'!$1:$1048576,MATCH($A$241,'Paste Calib Data'!$A:$A,0)+(ROW()-ROW($A$241)-1),COLUMN()-1)</f>
        <v>150.0112</v>
      </c>
      <c r="H263" s="4">
        <f>INDEX('Paste Calib Data'!$1:$1048576,MATCH($A$241,'Paste Calib Data'!$A:$A,0)+(ROW()-ROW($A$241)-1),COLUMN()-1)</f>
        <v>150.0112</v>
      </c>
      <c r="I263" s="4">
        <f>INDEX('Paste Calib Data'!$1:$1048576,MATCH($A$241,'Paste Calib Data'!$A:$A,0)+(ROW()-ROW($A$241)-1),COLUMN()-1)</f>
        <v>150.0112</v>
      </c>
      <c r="J263" s="4">
        <f>INDEX('Paste Calib Data'!$1:$1048576,MATCH($A$241,'Paste Calib Data'!$A:$A,0)+(ROW()-ROW($A$241)-1),COLUMN()-1)</f>
        <v>150.0112</v>
      </c>
      <c r="K263" s="4">
        <f>INDEX('Paste Calib Data'!$1:$1048576,MATCH($A$241,'Paste Calib Data'!$A:$A,0)+(ROW()-ROW($A$241)-1),COLUMN()-1)</f>
        <v>150.0112</v>
      </c>
      <c r="L263" s="4">
        <f>INDEX('Paste Calib Data'!$1:$1048576,MATCH($A$241,'Paste Calib Data'!$A:$A,0)+(ROW()-ROW($A$241)-1),COLUMN()-1)</f>
        <v>150.0112</v>
      </c>
      <c r="M263" s="4">
        <f>INDEX('Paste Calib Data'!$1:$1048576,MATCH($A$241,'Paste Calib Data'!$A:$A,0)+(ROW()-ROW($A$241)-1),COLUMN()-1)</f>
        <v>150.0112</v>
      </c>
      <c r="N263" s="4">
        <f>INDEX('Paste Calib Data'!$1:$1048576,MATCH($A$241,'Paste Calib Data'!$A:$A,0)+(ROW()-ROW($A$241)-1),COLUMN()-1)</f>
        <v>150.0112</v>
      </c>
      <c r="O263" s="4">
        <f>INDEX('Paste Calib Data'!$1:$1048576,MATCH($A$241,'Paste Calib Data'!$A:$A,0)+(ROW()-ROW($A$241)-1),COLUMN()-1)</f>
        <v>150.0112</v>
      </c>
      <c r="P263" s="4">
        <f>INDEX('Paste Calib Data'!$1:$1048576,MATCH($A$241,'Paste Calib Data'!$A:$A,0)+(ROW()-ROW($A$241)-1),COLUMN()-1)</f>
        <v>150.0112</v>
      </c>
      <c r="Q263" s="4">
        <f>INDEX('Paste Calib Data'!$1:$1048576,MATCH($A$241,'Paste Calib Data'!$A:$A,0)+(ROW()-ROW($A$241)-1),COLUMN()-1)</f>
        <v>150.0112</v>
      </c>
      <c r="R263" s="4">
        <f>INDEX('Paste Calib Data'!$1:$1048576,MATCH($A$241,'Paste Calib Data'!$A:$A,0)+(ROW()-ROW($A$241)-1),COLUMN()-1)</f>
        <v>150.0112</v>
      </c>
      <c r="S263" s="12">
        <f t="shared" si="38"/>
        <v>150.0112</v>
      </c>
    </row>
    <row r="264" spans="1:19" x14ac:dyDescent="0.3">
      <c r="A264" s="9">
        <f>A263+1</f>
        <v>3501</v>
      </c>
      <c r="B264" s="12">
        <f>B263</f>
        <v>109.9952</v>
      </c>
      <c r="C264" s="12">
        <f>C263</f>
        <v>109.9952</v>
      </c>
      <c r="D264" s="12">
        <f t="shared" ref="D264:S264" si="39">D263</f>
        <v>109.9952</v>
      </c>
      <c r="E264" s="12">
        <f t="shared" si="39"/>
        <v>130.00319999999999</v>
      </c>
      <c r="F264" s="12">
        <f t="shared" si="39"/>
        <v>140.00720000000001</v>
      </c>
      <c r="G264" s="12">
        <f t="shared" si="39"/>
        <v>150.0112</v>
      </c>
      <c r="H264" s="12">
        <f t="shared" si="39"/>
        <v>150.0112</v>
      </c>
      <c r="I264" s="12">
        <f t="shared" si="39"/>
        <v>150.0112</v>
      </c>
      <c r="J264" s="12">
        <f t="shared" si="39"/>
        <v>150.0112</v>
      </c>
      <c r="K264" s="12">
        <f t="shared" si="39"/>
        <v>150.0112</v>
      </c>
      <c r="L264" s="12">
        <f t="shared" si="39"/>
        <v>150.0112</v>
      </c>
      <c r="M264" s="12">
        <f t="shared" si="39"/>
        <v>150.0112</v>
      </c>
      <c r="N264" s="12">
        <f t="shared" si="39"/>
        <v>150.0112</v>
      </c>
      <c r="O264" s="12">
        <f t="shared" si="39"/>
        <v>150.0112</v>
      </c>
      <c r="P264" s="12">
        <f t="shared" si="39"/>
        <v>150.0112</v>
      </c>
      <c r="Q264" s="12">
        <f t="shared" si="39"/>
        <v>150.0112</v>
      </c>
      <c r="R264" s="12">
        <f t="shared" si="39"/>
        <v>150.0112</v>
      </c>
      <c r="S264" s="12">
        <f t="shared" si="39"/>
        <v>150.0112</v>
      </c>
    </row>
    <row r="266" spans="1:19" x14ac:dyDescent="0.3">
      <c r="A266" s="13" t="str">
        <f>IF(ISNUMBER($A$2),CONCATENATE("A9",$A$2,"21"),"D0790")</f>
        <v>D0790</v>
      </c>
      <c r="B266" s="35" t="str">
        <f>INDEX('Paste Calib Data'!$1:$1048576,MATCH($A$266,'Paste Calib Data'!$A:$A,0)+(ROW()-ROW($A$266)),COLUMN())</f>
        <v>Fuel Pressure Reg, Base Duty Cycle</v>
      </c>
      <c r="C266" s="35"/>
      <c r="D266" s="35"/>
      <c r="E266" s="35"/>
      <c r="F266" s="35"/>
      <c r="G266" s="35"/>
      <c r="H266" s="35"/>
      <c r="I266" s="35"/>
      <c r="J266" s="35"/>
      <c r="K266" s="35"/>
    </row>
    <row r="267" spans="1:19" x14ac:dyDescent="0.3">
      <c r="A267" s="3"/>
      <c r="B267" s="3" t="str">
        <f>INDEX('Paste Calib Data'!$1:$1048576,MATCH($A$266,'Paste Calib Data'!$A:$A,0)+(ROW()-ROW($A$266)),COLUMN())</f>
        <v>mm3</v>
      </c>
      <c r="C267" s="3"/>
      <c r="D267" s="3"/>
      <c r="E267" s="3"/>
      <c r="F267" s="3"/>
      <c r="G267" s="3"/>
      <c r="H267" s="3"/>
      <c r="I267" s="3"/>
      <c r="J267" s="3"/>
      <c r="K267" s="3"/>
    </row>
    <row r="268" spans="1:19" x14ac:dyDescent="0.3">
      <c r="A268" s="3" t="str">
        <f>INDEX('Paste Calib Data'!$1:$1048576,MATCH($A$266,'Paste Calib Data'!$A:$A,0)+(ROW()-ROW($A$266)),COLUMN())</f>
        <v>RPM</v>
      </c>
      <c r="B268" s="9">
        <f>C268-1</f>
        <v>-1</v>
      </c>
      <c r="C268" s="3">
        <f>INDEX('Paste Calib Data'!$1:$1048576,MATCH($A$266,'Paste Calib Data'!$A:$A,0)+(ROW()-ROW($A$266)),COLUMN()-1)</f>
        <v>0</v>
      </c>
      <c r="D268" s="3">
        <f>INDEX('Paste Calib Data'!$1:$1048576,MATCH($A$266,'Paste Calib Data'!$A:$A,0)+(ROW()-ROW($A$266)),COLUMN()-1)</f>
        <v>10</v>
      </c>
      <c r="E268" s="3">
        <f>INDEX('Paste Calib Data'!$1:$1048576,MATCH($A$266,'Paste Calib Data'!$A:$A,0)+(ROW()-ROW($A$266)),COLUMN()-1)</f>
        <v>20</v>
      </c>
      <c r="F268" s="3">
        <f>INDEX('Paste Calib Data'!$1:$1048576,MATCH($A$266,'Paste Calib Data'!$A:$A,0)+(ROW()-ROW($A$266)),COLUMN()-1)</f>
        <v>30</v>
      </c>
      <c r="G268" s="3">
        <f>INDEX('Paste Calib Data'!$1:$1048576,MATCH($A$266,'Paste Calib Data'!$A:$A,0)+(ROW()-ROW($A$266)),COLUMN()-1)</f>
        <v>50</v>
      </c>
      <c r="H268" s="3">
        <f>INDEX('Paste Calib Data'!$1:$1048576,MATCH($A$266,'Paste Calib Data'!$A:$A,0)+(ROW()-ROW($A$266)),COLUMN()-1)</f>
        <v>60</v>
      </c>
      <c r="I268" s="3">
        <f>INDEX('Paste Calib Data'!$1:$1048576,MATCH($A$266,'Paste Calib Data'!$A:$A,0)+(ROW()-ROW($A$266)),COLUMN()-1)</f>
        <v>100</v>
      </c>
      <c r="J268" s="3">
        <f>INDEX('Paste Calib Data'!$1:$1048576,MATCH($A$266,'Paste Calib Data'!$A:$A,0)+(ROW()-ROW($A$266)),COLUMN()-1)</f>
        <v>140</v>
      </c>
      <c r="K268" s="9">
        <f>J268+1</f>
        <v>141</v>
      </c>
    </row>
    <row r="269" spans="1:19" x14ac:dyDescent="0.3">
      <c r="A269" s="9">
        <f>A270-1</f>
        <v>-1</v>
      </c>
      <c r="B269" s="9">
        <f>B270</f>
        <v>0</v>
      </c>
      <c r="C269" s="9">
        <f t="shared" ref="C269:K269" si="40">C270</f>
        <v>0</v>
      </c>
      <c r="D269" s="9">
        <f t="shared" si="40"/>
        <v>0</v>
      </c>
      <c r="E269" s="9">
        <f t="shared" si="40"/>
        <v>0</v>
      </c>
      <c r="F269" s="9">
        <f t="shared" si="40"/>
        <v>0</v>
      </c>
      <c r="G269" s="9">
        <f t="shared" si="40"/>
        <v>0</v>
      </c>
      <c r="H269" s="9">
        <f t="shared" si="40"/>
        <v>0</v>
      </c>
      <c r="I269" s="9">
        <f t="shared" si="40"/>
        <v>0</v>
      </c>
      <c r="J269" s="9">
        <f t="shared" si="40"/>
        <v>0</v>
      </c>
      <c r="K269" s="9">
        <f t="shared" si="40"/>
        <v>0</v>
      </c>
    </row>
    <row r="270" spans="1:19" x14ac:dyDescent="0.3">
      <c r="A270" s="3">
        <f>INDEX('Paste Calib Data'!$1:$1048576,MATCH($A$266,'Paste Calib Data'!$A:$A,0)+(ROW()-ROW($A$266)-1),COLUMN())</f>
        <v>0</v>
      </c>
      <c r="B270" s="8">
        <f t="shared" ref="B270:B276" si="41">C270</f>
        <v>0</v>
      </c>
      <c r="C270" s="1">
        <f>INDEX('Paste Calib Data'!$1:$1048576,MATCH($A$266,'Paste Calib Data'!$A:$A,0)+(ROW()-ROW($A$266)-1),COLUMN()-1)</f>
        <v>0</v>
      </c>
      <c r="D270" s="1">
        <f>INDEX('Paste Calib Data'!$1:$1048576,MATCH($A$266,'Paste Calib Data'!$A:$A,0)+(ROW()-ROW($A$266)-1),COLUMN()-1)</f>
        <v>0</v>
      </c>
      <c r="E270" s="1">
        <f>INDEX('Paste Calib Data'!$1:$1048576,MATCH($A$266,'Paste Calib Data'!$A:$A,0)+(ROW()-ROW($A$266)-1),COLUMN()-1)</f>
        <v>0</v>
      </c>
      <c r="F270" s="1">
        <f>INDEX('Paste Calib Data'!$1:$1048576,MATCH($A$266,'Paste Calib Data'!$A:$A,0)+(ROW()-ROW($A$266)-1),COLUMN()-1)</f>
        <v>0</v>
      </c>
      <c r="G270" s="1">
        <f>INDEX('Paste Calib Data'!$1:$1048576,MATCH($A$266,'Paste Calib Data'!$A:$A,0)+(ROW()-ROW($A$266)-1),COLUMN()-1)</f>
        <v>0</v>
      </c>
      <c r="H270" s="1">
        <f>INDEX('Paste Calib Data'!$1:$1048576,MATCH($A$266,'Paste Calib Data'!$A:$A,0)+(ROW()-ROW($A$266)-1),COLUMN()-1)</f>
        <v>0</v>
      </c>
      <c r="I270" s="1">
        <f>INDEX('Paste Calib Data'!$1:$1048576,MATCH($A$266,'Paste Calib Data'!$A:$A,0)+(ROW()-ROW($A$266)-1),COLUMN()-1)</f>
        <v>0</v>
      </c>
      <c r="J270" s="1">
        <f>INDEX('Paste Calib Data'!$1:$1048576,MATCH($A$266,'Paste Calib Data'!$A:$A,0)+(ROW()-ROW($A$266)-1),COLUMN()-1)</f>
        <v>0</v>
      </c>
      <c r="K270" s="8">
        <f>J270</f>
        <v>0</v>
      </c>
    </row>
    <row r="271" spans="1:19" x14ac:dyDescent="0.3">
      <c r="A271" s="3">
        <f>INDEX('Paste Calib Data'!$1:$1048576,MATCH($A$266,'Paste Calib Data'!$A:$A,0)+(ROW()-ROW($A$266)-1),COLUMN())</f>
        <v>100</v>
      </c>
      <c r="B271" s="8">
        <f t="shared" si="41"/>
        <v>0</v>
      </c>
      <c r="C271" s="1">
        <f>INDEX('Paste Calib Data'!$1:$1048576,MATCH($A$266,'Paste Calib Data'!$A:$A,0)+(ROW()-ROW($A$266)-1),COLUMN()-1)</f>
        <v>0</v>
      </c>
      <c r="D271" s="1">
        <f>INDEX('Paste Calib Data'!$1:$1048576,MATCH($A$266,'Paste Calib Data'!$A:$A,0)+(ROW()-ROW($A$266)-1),COLUMN()-1)</f>
        <v>0.43919999999999998</v>
      </c>
      <c r="E271" s="1">
        <f>INDEX('Paste Calib Data'!$1:$1048576,MATCH($A$266,'Paste Calib Data'!$A:$A,0)+(ROW()-ROW($A$266)-1),COLUMN()-1)</f>
        <v>0.90280000000000005</v>
      </c>
      <c r="F271" s="1">
        <f>INDEX('Paste Calib Data'!$1:$1048576,MATCH($A$266,'Paste Calib Data'!$A:$A,0)+(ROW()-ROW($A$266)-1),COLUMN()-1)</f>
        <v>1.3420000000000001</v>
      </c>
      <c r="G271" s="1">
        <f>INDEX('Paste Calib Data'!$1:$1048576,MATCH($A$266,'Paste Calib Data'!$A:$A,0)+(ROW()-ROW($A$266)-1),COLUMN()-1)</f>
        <v>2.2448000000000001</v>
      </c>
      <c r="H271" s="1">
        <f>INDEX('Paste Calib Data'!$1:$1048576,MATCH($A$266,'Paste Calib Data'!$A:$A,0)+(ROW()-ROW($A$266)-1),COLUMN()-1)</f>
        <v>2.6840000000000002</v>
      </c>
      <c r="I271" s="1">
        <f>INDEX('Paste Calib Data'!$1:$1048576,MATCH($A$266,'Paste Calib Data'!$A:$A,0)+(ROW()-ROW($A$266)-1),COLUMN()-1)</f>
        <v>4.4896000000000003</v>
      </c>
      <c r="J271" s="1">
        <f>INDEX('Paste Calib Data'!$1:$1048576,MATCH($A$266,'Paste Calib Data'!$A:$A,0)+(ROW()-ROW($A$266)-1),COLUMN()-1)</f>
        <v>6.2952000000000004</v>
      </c>
      <c r="K271" s="8">
        <f t="shared" ref="K271:K277" si="42">J271</f>
        <v>6.2952000000000004</v>
      </c>
    </row>
    <row r="272" spans="1:19" x14ac:dyDescent="0.3">
      <c r="A272" s="3">
        <f>INDEX('Paste Calib Data'!$1:$1048576,MATCH($A$266,'Paste Calib Data'!$A:$A,0)+(ROW()-ROW($A$266)-1),COLUMN())</f>
        <v>500</v>
      </c>
      <c r="B272" s="8">
        <f t="shared" si="41"/>
        <v>0</v>
      </c>
      <c r="C272" s="1">
        <f>INDEX('Paste Calib Data'!$1:$1048576,MATCH($A$266,'Paste Calib Data'!$A:$A,0)+(ROW()-ROW($A$266)-1),COLUMN()-1)</f>
        <v>0</v>
      </c>
      <c r="D272" s="1">
        <f>INDEX('Paste Calib Data'!$1:$1048576,MATCH($A$266,'Paste Calib Data'!$A:$A,0)+(ROW()-ROW($A$266)-1),COLUMN()-1)</f>
        <v>0.43919999999999998</v>
      </c>
      <c r="E272" s="1">
        <f>INDEX('Paste Calib Data'!$1:$1048576,MATCH($A$266,'Paste Calib Data'!$A:$A,0)+(ROW()-ROW($A$266)-1),COLUMN()-1)</f>
        <v>0.90280000000000005</v>
      </c>
      <c r="F272" s="1">
        <f>INDEX('Paste Calib Data'!$1:$1048576,MATCH($A$266,'Paste Calib Data'!$A:$A,0)+(ROW()-ROW($A$266)-1),COLUMN()-1)</f>
        <v>1.3420000000000001</v>
      </c>
      <c r="G272" s="1">
        <f>INDEX('Paste Calib Data'!$1:$1048576,MATCH($A$266,'Paste Calib Data'!$A:$A,0)+(ROW()-ROW($A$266)-1),COLUMN()-1)</f>
        <v>2.2448000000000001</v>
      </c>
      <c r="H272" s="1">
        <f>INDEX('Paste Calib Data'!$1:$1048576,MATCH($A$266,'Paste Calib Data'!$A:$A,0)+(ROW()-ROW($A$266)-1),COLUMN()-1)</f>
        <v>2.6840000000000002</v>
      </c>
      <c r="I272" s="1">
        <f>INDEX('Paste Calib Data'!$1:$1048576,MATCH($A$266,'Paste Calib Data'!$A:$A,0)+(ROW()-ROW($A$266)-1),COLUMN()-1)</f>
        <v>4.4896000000000003</v>
      </c>
      <c r="J272" s="1">
        <f>INDEX('Paste Calib Data'!$1:$1048576,MATCH($A$266,'Paste Calib Data'!$A:$A,0)+(ROW()-ROW($A$266)-1),COLUMN()-1)</f>
        <v>6.2952000000000004</v>
      </c>
      <c r="K272" s="8">
        <f t="shared" si="42"/>
        <v>6.2952000000000004</v>
      </c>
    </row>
    <row r="273" spans="1:11" x14ac:dyDescent="0.3">
      <c r="A273" s="3">
        <f>INDEX('Paste Calib Data'!$1:$1048576,MATCH($A$266,'Paste Calib Data'!$A:$A,0)+(ROW()-ROW($A$266)-1),COLUMN())</f>
        <v>650</v>
      </c>
      <c r="B273" s="8">
        <f t="shared" si="41"/>
        <v>0</v>
      </c>
      <c r="C273" s="1">
        <f>INDEX('Paste Calib Data'!$1:$1048576,MATCH($A$266,'Paste Calib Data'!$A:$A,0)+(ROW()-ROW($A$266)-1),COLUMN()-1)</f>
        <v>0</v>
      </c>
      <c r="D273" s="1">
        <f>INDEX('Paste Calib Data'!$1:$1048576,MATCH($A$266,'Paste Calib Data'!$A:$A,0)+(ROW()-ROW($A$266)-1),COLUMN()-1)</f>
        <v>0.43919999999999998</v>
      </c>
      <c r="E273" s="1">
        <f>INDEX('Paste Calib Data'!$1:$1048576,MATCH($A$266,'Paste Calib Data'!$A:$A,0)+(ROW()-ROW($A$266)-1),COLUMN()-1)</f>
        <v>0.90280000000000005</v>
      </c>
      <c r="F273" s="1">
        <f>INDEX('Paste Calib Data'!$1:$1048576,MATCH($A$266,'Paste Calib Data'!$A:$A,0)+(ROW()-ROW($A$266)-1),COLUMN()-1)</f>
        <v>1.3420000000000001</v>
      </c>
      <c r="G273" s="1">
        <f>INDEX('Paste Calib Data'!$1:$1048576,MATCH($A$266,'Paste Calib Data'!$A:$A,0)+(ROW()-ROW($A$266)-1),COLUMN()-1)</f>
        <v>2.2448000000000001</v>
      </c>
      <c r="H273" s="1">
        <f>INDEX('Paste Calib Data'!$1:$1048576,MATCH($A$266,'Paste Calib Data'!$A:$A,0)+(ROW()-ROW($A$266)-1),COLUMN()-1)</f>
        <v>2.6840000000000002</v>
      </c>
      <c r="I273" s="1">
        <f>INDEX('Paste Calib Data'!$1:$1048576,MATCH($A$266,'Paste Calib Data'!$A:$A,0)+(ROW()-ROW($A$266)-1),COLUMN()-1)</f>
        <v>4.4896000000000003</v>
      </c>
      <c r="J273" s="1">
        <f>INDEX('Paste Calib Data'!$1:$1048576,MATCH($A$266,'Paste Calib Data'!$A:$A,0)+(ROW()-ROW($A$266)-1),COLUMN()-1)</f>
        <v>6.2952000000000004</v>
      </c>
      <c r="K273" s="8">
        <f t="shared" si="42"/>
        <v>6.2952000000000004</v>
      </c>
    </row>
    <row r="274" spans="1:11" x14ac:dyDescent="0.3">
      <c r="A274" s="3">
        <f>INDEX('Paste Calib Data'!$1:$1048576,MATCH($A$266,'Paste Calib Data'!$A:$A,0)+(ROW()-ROW($A$266)-1),COLUMN())</f>
        <v>1000</v>
      </c>
      <c r="B274" s="8">
        <f t="shared" si="41"/>
        <v>0</v>
      </c>
      <c r="C274" s="1">
        <f>INDEX('Paste Calib Data'!$1:$1048576,MATCH($A$266,'Paste Calib Data'!$A:$A,0)+(ROW()-ROW($A$266)-1),COLUMN()-1)</f>
        <v>0</v>
      </c>
      <c r="D274" s="1">
        <f>INDEX('Paste Calib Data'!$1:$1048576,MATCH($A$266,'Paste Calib Data'!$A:$A,0)+(ROW()-ROW($A$266)-1),COLUMN()-1)</f>
        <v>0.68320000000000003</v>
      </c>
      <c r="E274" s="1">
        <f>INDEX('Paste Calib Data'!$1:$1048576,MATCH($A$266,'Paste Calib Data'!$A:$A,0)+(ROW()-ROW($A$266)-1),COLUMN()-1)</f>
        <v>1.3908</v>
      </c>
      <c r="F274" s="1">
        <f>INDEX('Paste Calib Data'!$1:$1048576,MATCH($A$266,'Paste Calib Data'!$A:$A,0)+(ROW()-ROW($A$266)-1),COLUMN()-1)</f>
        <v>2.0739999999999998</v>
      </c>
      <c r="G274" s="1">
        <f>INDEX('Paste Calib Data'!$1:$1048576,MATCH($A$266,'Paste Calib Data'!$A:$A,0)+(ROW()-ROW($A$266)-1),COLUMN()-1)</f>
        <v>3.4403999999999999</v>
      </c>
      <c r="H274" s="1">
        <f>INDEX('Paste Calib Data'!$1:$1048576,MATCH($A$266,'Paste Calib Data'!$A:$A,0)+(ROW()-ROW($A$266)-1),COLUMN()-1)</f>
        <v>4.1479999999999997</v>
      </c>
      <c r="I274" s="1">
        <f>INDEX('Paste Calib Data'!$1:$1048576,MATCH($A$266,'Paste Calib Data'!$A:$A,0)+(ROW()-ROW($A$266)-1),COLUMN()-1)</f>
        <v>6.9051999999999998</v>
      </c>
      <c r="J274" s="1">
        <f>INDEX('Paste Calib Data'!$1:$1048576,MATCH($A$266,'Paste Calib Data'!$A:$A,0)+(ROW()-ROW($A$266)-1),COLUMN()-1)</f>
        <v>9.6623999999999999</v>
      </c>
      <c r="K274" s="8">
        <f t="shared" si="42"/>
        <v>9.6623999999999999</v>
      </c>
    </row>
    <row r="275" spans="1:11" x14ac:dyDescent="0.3">
      <c r="A275" s="3">
        <f>INDEX('Paste Calib Data'!$1:$1048576,MATCH($A$266,'Paste Calib Data'!$A:$A,0)+(ROW()-ROW($A$266)-1),COLUMN())</f>
        <v>1800</v>
      </c>
      <c r="B275" s="8">
        <f t="shared" si="41"/>
        <v>0</v>
      </c>
      <c r="C275" s="1">
        <f>INDEX('Paste Calib Data'!$1:$1048576,MATCH($A$266,'Paste Calib Data'!$A:$A,0)+(ROW()-ROW($A$266)-1),COLUMN()-1)</f>
        <v>0</v>
      </c>
      <c r="D275" s="1">
        <f>INDEX('Paste Calib Data'!$1:$1048576,MATCH($A$266,'Paste Calib Data'!$A:$A,0)+(ROW()-ROW($A$266)-1),COLUMN()-1)</f>
        <v>1.2687999999999999</v>
      </c>
      <c r="E275" s="1">
        <f>INDEX('Paste Calib Data'!$1:$1048576,MATCH($A$266,'Paste Calib Data'!$A:$A,0)+(ROW()-ROW($A$266)-1),COLUMN()-1)</f>
        <v>2.5619999999999998</v>
      </c>
      <c r="F275" s="1">
        <f>INDEX('Paste Calib Data'!$1:$1048576,MATCH($A$266,'Paste Calib Data'!$A:$A,0)+(ROW()-ROW($A$266)-1),COLUMN()-1)</f>
        <v>3.8308</v>
      </c>
      <c r="G275" s="1">
        <f>INDEX('Paste Calib Data'!$1:$1048576,MATCH($A$266,'Paste Calib Data'!$A:$A,0)+(ROW()-ROW($A$266)-1),COLUMN()-1)</f>
        <v>6.3928000000000003</v>
      </c>
      <c r="H275" s="1">
        <f>INDEX('Paste Calib Data'!$1:$1048576,MATCH($A$266,'Paste Calib Data'!$A:$A,0)+(ROW()-ROW($A$266)-1),COLUMN()-1)</f>
        <v>7.6616</v>
      </c>
      <c r="I275" s="1">
        <f>INDEX('Paste Calib Data'!$1:$1048576,MATCH($A$266,'Paste Calib Data'!$A:$A,0)+(ROW()-ROW($A$266)-1),COLUMN()-1)</f>
        <v>12.785600000000001</v>
      </c>
      <c r="J275" s="1">
        <f>INDEX('Paste Calib Data'!$1:$1048576,MATCH($A$266,'Paste Calib Data'!$A:$A,0)+(ROW()-ROW($A$266)-1),COLUMN()-1)</f>
        <v>17.909600000000001</v>
      </c>
      <c r="K275" s="8">
        <f t="shared" si="42"/>
        <v>17.909600000000001</v>
      </c>
    </row>
    <row r="276" spans="1:11" x14ac:dyDescent="0.3">
      <c r="A276" s="3">
        <f>INDEX('Paste Calib Data'!$1:$1048576,MATCH($A$266,'Paste Calib Data'!$A:$A,0)+(ROW()-ROW($A$266)-1),COLUMN())</f>
        <v>2400</v>
      </c>
      <c r="B276" s="8">
        <f t="shared" si="41"/>
        <v>0</v>
      </c>
      <c r="C276" s="1">
        <f>INDEX('Paste Calib Data'!$1:$1048576,MATCH($A$266,'Paste Calib Data'!$A:$A,0)+(ROW()-ROW($A$266)-1),COLUMN()-1)</f>
        <v>0</v>
      </c>
      <c r="D276" s="1">
        <f>INDEX('Paste Calib Data'!$1:$1048576,MATCH($A$266,'Paste Calib Data'!$A:$A,0)+(ROW()-ROW($A$266)-1),COLUMN()-1)</f>
        <v>1.7323999999999999</v>
      </c>
      <c r="E276" s="1">
        <f>INDEX('Paste Calib Data'!$1:$1048576,MATCH($A$266,'Paste Calib Data'!$A:$A,0)+(ROW()-ROW($A$266)-1),COLUMN()-1)</f>
        <v>3.4891999999999999</v>
      </c>
      <c r="F276" s="1">
        <f>INDEX('Paste Calib Data'!$1:$1048576,MATCH($A$266,'Paste Calib Data'!$A:$A,0)+(ROW()-ROW($A$266)-1),COLUMN()-1)</f>
        <v>5.2215999999999996</v>
      </c>
      <c r="G276" s="1">
        <f>INDEX('Paste Calib Data'!$1:$1048576,MATCH($A$266,'Paste Calib Data'!$A:$A,0)+(ROW()-ROW($A$266)-1),COLUMN()-1)</f>
        <v>8.7108000000000008</v>
      </c>
      <c r="H276" s="1">
        <f>INDEX('Paste Calib Data'!$1:$1048576,MATCH($A$266,'Paste Calib Data'!$A:$A,0)+(ROW()-ROW($A$266)-1),COLUMN()-1)</f>
        <v>10.443199999999999</v>
      </c>
      <c r="I276" s="1">
        <f>INDEX('Paste Calib Data'!$1:$1048576,MATCH($A$266,'Paste Calib Data'!$A:$A,0)+(ROW()-ROW($A$266)-1),COLUMN()-1)</f>
        <v>17.397200000000002</v>
      </c>
      <c r="J276" s="1">
        <f>INDEX('Paste Calib Data'!$1:$1048576,MATCH($A$266,'Paste Calib Data'!$A:$A,0)+(ROW()-ROW($A$266)-1),COLUMN()-1)</f>
        <v>24.351199999999999</v>
      </c>
      <c r="K276" s="8">
        <f t="shared" si="42"/>
        <v>24.351199999999999</v>
      </c>
    </row>
    <row r="277" spans="1:11" x14ac:dyDescent="0.3">
      <c r="A277" s="3">
        <f>INDEX('Paste Calib Data'!$1:$1048576,MATCH($A$266,'Paste Calib Data'!$A:$A,0)+(ROW()-ROW($A$266)-1),COLUMN())</f>
        <v>3500</v>
      </c>
      <c r="B277" s="8">
        <f>C277</f>
        <v>0</v>
      </c>
      <c r="C277" s="1">
        <f>INDEX('Paste Calib Data'!$1:$1048576,MATCH($A$266,'Paste Calib Data'!$A:$A,0)+(ROW()-ROW($A$266)-1),COLUMN()-1)</f>
        <v>0</v>
      </c>
      <c r="D277" s="1">
        <f>INDEX('Paste Calib Data'!$1:$1048576,MATCH($A$266,'Paste Calib Data'!$A:$A,0)+(ROW()-ROW($A$266)-1),COLUMN()-1)</f>
        <v>2.6352000000000002</v>
      </c>
      <c r="E277" s="1">
        <f>INDEX('Paste Calib Data'!$1:$1048576,MATCH($A$266,'Paste Calib Data'!$A:$A,0)+(ROW()-ROW($A$266)-1),COLUMN()-1)</f>
        <v>5.2704000000000004</v>
      </c>
      <c r="F277" s="1">
        <f>INDEX('Paste Calib Data'!$1:$1048576,MATCH($A$266,'Paste Calib Data'!$A:$A,0)+(ROW()-ROW($A$266)-1),COLUMN()-1)</f>
        <v>7.9055999999999997</v>
      </c>
      <c r="G277" s="1">
        <f>INDEX('Paste Calib Data'!$1:$1048576,MATCH($A$266,'Paste Calib Data'!$A:$A,0)+(ROW()-ROW($A$266)-1),COLUMN()-1)</f>
        <v>13.176</v>
      </c>
      <c r="H277" s="1">
        <f>INDEX('Paste Calib Data'!$1:$1048576,MATCH($A$266,'Paste Calib Data'!$A:$A,0)+(ROW()-ROW($A$266)-1),COLUMN()-1)</f>
        <v>15.811199999999999</v>
      </c>
      <c r="I277" s="1">
        <f>INDEX('Paste Calib Data'!$1:$1048576,MATCH($A$266,'Paste Calib Data'!$A:$A,0)+(ROW()-ROW($A$266)-1),COLUMN()-1)</f>
        <v>26.352</v>
      </c>
      <c r="J277" s="1">
        <f>INDEX('Paste Calib Data'!$1:$1048576,MATCH($A$266,'Paste Calib Data'!$A:$A,0)+(ROW()-ROW($A$266)-1),COLUMN()-1)</f>
        <v>36.892800000000001</v>
      </c>
      <c r="K277" s="8">
        <f t="shared" si="42"/>
        <v>36.892800000000001</v>
      </c>
    </row>
    <row r="278" spans="1:11" x14ac:dyDescent="0.3">
      <c r="A278" s="9">
        <f>A277+1</f>
        <v>3501</v>
      </c>
      <c r="B278" s="8">
        <f>B277</f>
        <v>0</v>
      </c>
      <c r="C278" s="8">
        <f>C277</f>
        <v>0</v>
      </c>
      <c r="D278" s="8">
        <f t="shared" ref="D278:K278" si="43">D277</f>
        <v>2.6352000000000002</v>
      </c>
      <c r="E278" s="8">
        <f t="shared" si="43"/>
        <v>5.2704000000000004</v>
      </c>
      <c r="F278" s="8">
        <f t="shared" si="43"/>
        <v>7.9055999999999997</v>
      </c>
      <c r="G278" s="8">
        <f t="shared" si="43"/>
        <v>13.176</v>
      </c>
      <c r="H278" s="8">
        <f t="shared" si="43"/>
        <v>15.811199999999999</v>
      </c>
      <c r="I278" s="8">
        <f t="shared" si="43"/>
        <v>26.352</v>
      </c>
      <c r="J278" s="8">
        <f t="shared" si="43"/>
        <v>36.892800000000001</v>
      </c>
      <c r="K278" s="8">
        <f t="shared" si="43"/>
        <v>36.892800000000001</v>
      </c>
    </row>
  </sheetData>
  <mergeCells count="11">
    <mergeCell ref="B139:I139"/>
    <mergeCell ref="B5:G5"/>
    <mergeCell ref="B32:S32"/>
    <mergeCell ref="B62:S62"/>
    <mergeCell ref="B87:S87"/>
    <mergeCell ref="B112:Q112"/>
    <mergeCell ref="B166:S166"/>
    <mergeCell ref="B191:S191"/>
    <mergeCell ref="B216:S216"/>
    <mergeCell ref="B241:S241"/>
    <mergeCell ref="B266:K266"/>
  </mergeCells>
  <conditionalFormatting sqref="C9:F29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43:H163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70:J27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6:P13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6:R59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6:R8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1:R10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70:R188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95:R21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20:R238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45:R26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disablePrompts="1" count="1">
    <dataValidation type="list" allowBlank="1" showInputMessage="1" showErrorMessage="1" promptTitle="CPS5 Number" prompt="Select which tune number to use from calibration data export." sqref="A2" xr:uid="{00000000-0002-0000-0100-000000000000}">
      <formula1>"1,2,3,4,5,stockOS"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S642"/>
  <sheetViews>
    <sheetView topLeftCell="A612" workbookViewId="0">
      <selection activeCell="A642" sqref="A642"/>
    </sheetView>
  </sheetViews>
  <sheetFormatPr defaultColWidth="10.6640625" defaultRowHeight="14.4" x14ac:dyDescent="0.3"/>
  <sheetData>
    <row r="2" spans="1:14" x14ac:dyDescent="0.3">
      <c r="A2" s="13" t="s">
        <v>65</v>
      </c>
      <c r="B2" s="35" t="str">
        <f>INDEX('Paste Calib Data'!$1:$1048576,MATCH($A$2,'Paste Calib Data'!$A:$A,0)+(ROW()-ROW($A$2)),COLUMN())</f>
        <v>Pilot Quantity, Coolant Temp Adjust</v>
      </c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</row>
    <row r="3" spans="1:14" x14ac:dyDescent="0.3">
      <c r="A3" s="3"/>
      <c r="B3" s="3" t="str">
        <f>INDEX('Paste Calib Data'!$1:$1048576,MATCH($A$2,'Paste Calib Data'!$A:$A,0)+(ROW()-ROW($A$2)),COLUMN())</f>
        <v>mm3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14" x14ac:dyDescent="0.3">
      <c r="A4" s="3" t="str">
        <f>INDEX('Paste Calib Data'!$1:$1048576,MATCH($A$2,'Paste Calib Data'!$A:$A,0)+(ROW()-ROW($A$2)),COLUMN())</f>
        <v>RPM</v>
      </c>
      <c r="B4" s="9">
        <f>C4-1</f>
        <v>-1</v>
      </c>
      <c r="C4" s="3">
        <f>INDEX('Paste Calib Data'!$1:$1048576,MATCH($A$2,'Paste Calib Data'!$A:$A,0)+(ROW()-ROW($A$2)),COLUMN()-1)</f>
        <v>0</v>
      </c>
      <c r="D4" s="3">
        <f>INDEX('Paste Calib Data'!$1:$1048576,MATCH($A$2,'Paste Calib Data'!$A:$A,0)+(ROW()-ROW($A$2)),COLUMN()-1)</f>
        <v>12</v>
      </c>
      <c r="E4" s="3">
        <f>INDEX('Paste Calib Data'!$1:$1048576,MATCH($A$2,'Paste Calib Data'!$A:$A,0)+(ROW()-ROW($A$2)),COLUMN()-1)</f>
        <v>24</v>
      </c>
      <c r="F4" s="3">
        <f>INDEX('Paste Calib Data'!$1:$1048576,MATCH($A$2,'Paste Calib Data'!$A:$A,0)+(ROW()-ROW($A$2)),COLUMN()-1)</f>
        <v>32</v>
      </c>
      <c r="G4" s="3">
        <f>INDEX('Paste Calib Data'!$1:$1048576,MATCH($A$2,'Paste Calib Data'!$A:$A,0)+(ROW()-ROW($A$2)),COLUMN()-1)</f>
        <v>36</v>
      </c>
      <c r="H4" s="3">
        <f>INDEX('Paste Calib Data'!$1:$1048576,MATCH($A$2,'Paste Calib Data'!$A:$A,0)+(ROW()-ROW($A$2)),COLUMN()-1)</f>
        <v>54.1</v>
      </c>
      <c r="I4" s="3">
        <f>INDEX('Paste Calib Data'!$1:$1048576,MATCH($A$2,'Paste Calib Data'!$A:$A,0)+(ROW()-ROW($A$2)),COLUMN()-1)</f>
        <v>60</v>
      </c>
      <c r="J4" s="3">
        <f>INDEX('Paste Calib Data'!$1:$1048576,MATCH($A$2,'Paste Calib Data'!$A:$A,0)+(ROW()-ROW($A$2)),COLUMN()-1)</f>
        <v>70</v>
      </c>
      <c r="K4" s="3">
        <f>INDEX('Paste Calib Data'!$1:$1048576,MATCH($A$2,'Paste Calib Data'!$A:$A,0)+(ROW()-ROW($A$2)),COLUMN()-1)</f>
        <v>80</v>
      </c>
      <c r="L4" s="3">
        <f>INDEX('Paste Calib Data'!$1:$1048576,MATCH($A$2,'Paste Calib Data'!$A:$A,0)+(ROW()-ROW($A$2)),COLUMN()-1)</f>
        <v>110</v>
      </c>
      <c r="M4" s="3">
        <f>INDEX('Paste Calib Data'!$1:$1048576,MATCH($A$2,'Paste Calib Data'!$A:$A,0)+(ROW()-ROW($A$2)),COLUMN()-1)</f>
        <v>120</v>
      </c>
      <c r="N4" s="8">
        <f>M4+1</f>
        <v>121</v>
      </c>
    </row>
    <row r="5" spans="1:14" x14ac:dyDescent="0.3">
      <c r="A5" s="9">
        <f>A6-1</f>
        <v>499</v>
      </c>
      <c r="B5" s="8">
        <f>B6</f>
        <v>1.9701090000000001</v>
      </c>
      <c r="C5" s="8">
        <f t="shared" ref="C5:N5" si="0">C6</f>
        <v>1.9701090000000001</v>
      </c>
      <c r="D5" s="8">
        <f t="shared" si="0"/>
        <v>4.0081519999999999</v>
      </c>
      <c r="E5" s="8">
        <f t="shared" si="0"/>
        <v>4.0081519999999999</v>
      </c>
      <c r="F5" s="8">
        <f t="shared" si="0"/>
        <v>4.0081519999999999</v>
      </c>
      <c r="G5" s="8">
        <f t="shared" si="0"/>
        <v>4.0081519999999999</v>
      </c>
      <c r="H5" s="8">
        <f t="shared" si="0"/>
        <v>5.0271739999999996</v>
      </c>
      <c r="I5" s="8">
        <f t="shared" si="0"/>
        <v>5.0271739999999996</v>
      </c>
      <c r="J5" s="8">
        <f t="shared" si="0"/>
        <v>5.0271739999999996</v>
      </c>
      <c r="K5" s="8">
        <f t="shared" si="0"/>
        <v>5.0271739999999996</v>
      </c>
      <c r="L5" s="8">
        <f t="shared" si="0"/>
        <v>5.0271739999999996</v>
      </c>
      <c r="M5" s="8">
        <f t="shared" si="0"/>
        <v>22.010870000000001</v>
      </c>
      <c r="N5" s="8">
        <f t="shared" si="0"/>
        <v>22.010870000000001</v>
      </c>
    </row>
    <row r="6" spans="1:14" x14ac:dyDescent="0.3">
      <c r="A6" s="3">
        <f>INDEX('Paste Calib Data'!$1:$1048576,MATCH($A$2,'Paste Calib Data'!$A:$A,0)+(ROW()-ROW($A$2)-1),COLUMN())</f>
        <v>500</v>
      </c>
      <c r="B6" s="8">
        <f>C6</f>
        <v>1.9701090000000001</v>
      </c>
      <c r="C6" s="1">
        <f>INDEX('Paste Calib Data'!$1:$1048576,MATCH($A$2,'Paste Calib Data'!$A:$A,0)+(ROW()-ROW($A$2)-1),COLUMN()-1)</f>
        <v>1.9701090000000001</v>
      </c>
      <c r="D6" s="1">
        <f>INDEX('Paste Calib Data'!$1:$1048576,MATCH($A$2,'Paste Calib Data'!$A:$A,0)+(ROW()-ROW($A$2)-1),COLUMN()-1)</f>
        <v>4.0081519999999999</v>
      </c>
      <c r="E6" s="1">
        <f>INDEX('Paste Calib Data'!$1:$1048576,MATCH($A$2,'Paste Calib Data'!$A:$A,0)+(ROW()-ROW($A$2)-1),COLUMN()-1)</f>
        <v>4.0081519999999999</v>
      </c>
      <c r="F6" s="1">
        <f>INDEX('Paste Calib Data'!$1:$1048576,MATCH($A$2,'Paste Calib Data'!$A:$A,0)+(ROW()-ROW($A$2)-1),COLUMN()-1)</f>
        <v>4.0081519999999999</v>
      </c>
      <c r="G6" s="1">
        <f>INDEX('Paste Calib Data'!$1:$1048576,MATCH($A$2,'Paste Calib Data'!$A:$A,0)+(ROW()-ROW($A$2)-1),COLUMN()-1)</f>
        <v>4.0081519999999999</v>
      </c>
      <c r="H6" s="1">
        <f>INDEX('Paste Calib Data'!$1:$1048576,MATCH($A$2,'Paste Calib Data'!$A:$A,0)+(ROW()-ROW($A$2)-1),COLUMN()-1)</f>
        <v>5.0271739999999996</v>
      </c>
      <c r="I6" s="1">
        <f>INDEX('Paste Calib Data'!$1:$1048576,MATCH($A$2,'Paste Calib Data'!$A:$A,0)+(ROW()-ROW($A$2)-1),COLUMN()-1)</f>
        <v>5.0271739999999996</v>
      </c>
      <c r="J6" s="1">
        <f>INDEX('Paste Calib Data'!$1:$1048576,MATCH($A$2,'Paste Calib Data'!$A:$A,0)+(ROW()-ROW($A$2)-1),COLUMN()-1)</f>
        <v>5.0271739999999996</v>
      </c>
      <c r="K6" s="1">
        <f>INDEX('Paste Calib Data'!$1:$1048576,MATCH($A$2,'Paste Calib Data'!$A:$A,0)+(ROW()-ROW($A$2)-1),COLUMN()-1)</f>
        <v>5.0271739999999996</v>
      </c>
      <c r="L6" s="1">
        <f>INDEX('Paste Calib Data'!$1:$1048576,MATCH($A$2,'Paste Calib Data'!$A:$A,0)+(ROW()-ROW($A$2)-1),COLUMN()-1)</f>
        <v>5.0271739999999996</v>
      </c>
      <c r="M6" s="1">
        <f>INDEX('Paste Calib Data'!$1:$1048576,MATCH($A$2,'Paste Calib Data'!$A:$A,0)+(ROW()-ROW($A$2)-1),COLUMN()-1)</f>
        <v>22.010870000000001</v>
      </c>
      <c r="N6" s="8">
        <f t="shared" ref="N6:N17" si="1">M6</f>
        <v>22.010870000000001</v>
      </c>
    </row>
    <row r="7" spans="1:14" x14ac:dyDescent="0.3">
      <c r="A7" s="3">
        <f>INDEX('Paste Calib Data'!$1:$1048576,MATCH($A$2,'Paste Calib Data'!$A:$A,0)+(ROW()-ROW($A$2)-1),COLUMN())</f>
        <v>600</v>
      </c>
      <c r="B7" s="8">
        <f t="shared" ref="B7:B18" si="2">C7</f>
        <v>1.9701090000000001</v>
      </c>
      <c r="C7" s="1">
        <f>INDEX('Paste Calib Data'!$1:$1048576,MATCH($A$2,'Paste Calib Data'!$A:$A,0)+(ROW()-ROW($A$2)-1),COLUMN()-1)</f>
        <v>1.9701090000000001</v>
      </c>
      <c r="D7" s="1">
        <f>INDEX('Paste Calib Data'!$1:$1048576,MATCH($A$2,'Paste Calib Data'!$A:$A,0)+(ROW()-ROW($A$2)-1),COLUMN()-1)</f>
        <v>4.0081519999999999</v>
      </c>
      <c r="E7" s="1">
        <f>INDEX('Paste Calib Data'!$1:$1048576,MATCH($A$2,'Paste Calib Data'!$A:$A,0)+(ROW()-ROW($A$2)-1),COLUMN()-1)</f>
        <v>4.0081519999999999</v>
      </c>
      <c r="F7" s="1">
        <f>INDEX('Paste Calib Data'!$1:$1048576,MATCH($A$2,'Paste Calib Data'!$A:$A,0)+(ROW()-ROW($A$2)-1),COLUMN()-1)</f>
        <v>4.0081519999999999</v>
      </c>
      <c r="G7" s="1">
        <f>INDEX('Paste Calib Data'!$1:$1048576,MATCH($A$2,'Paste Calib Data'!$A:$A,0)+(ROW()-ROW($A$2)-1),COLUMN()-1)</f>
        <v>4.0081519999999999</v>
      </c>
      <c r="H7" s="1">
        <f>INDEX('Paste Calib Data'!$1:$1048576,MATCH($A$2,'Paste Calib Data'!$A:$A,0)+(ROW()-ROW($A$2)-1),COLUMN()-1)</f>
        <v>5.0271739999999996</v>
      </c>
      <c r="I7" s="1">
        <f>INDEX('Paste Calib Data'!$1:$1048576,MATCH($A$2,'Paste Calib Data'!$A:$A,0)+(ROW()-ROW($A$2)-1),COLUMN()-1)</f>
        <v>5.0271739999999996</v>
      </c>
      <c r="J7" s="1">
        <f>INDEX('Paste Calib Data'!$1:$1048576,MATCH($A$2,'Paste Calib Data'!$A:$A,0)+(ROW()-ROW($A$2)-1),COLUMN()-1)</f>
        <v>5.0271739999999996</v>
      </c>
      <c r="K7" s="1">
        <f>INDEX('Paste Calib Data'!$1:$1048576,MATCH($A$2,'Paste Calib Data'!$A:$A,0)+(ROW()-ROW($A$2)-1),COLUMN()-1)</f>
        <v>5.0271739999999996</v>
      </c>
      <c r="L7" s="1">
        <f>INDEX('Paste Calib Data'!$1:$1048576,MATCH($A$2,'Paste Calib Data'!$A:$A,0)+(ROW()-ROW($A$2)-1),COLUMN()-1)</f>
        <v>5.0271739999999996</v>
      </c>
      <c r="M7" s="1">
        <f>INDEX('Paste Calib Data'!$1:$1048576,MATCH($A$2,'Paste Calib Data'!$A:$A,0)+(ROW()-ROW($A$2)-1),COLUMN()-1)</f>
        <v>22.010870000000001</v>
      </c>
      <c r="N7" s="8">
        <f t="shared" si="1"/>
        <v>22.010870000000001</v>
      </c>
    </row>
    <row r="8" spans="1:14" x14ac:dyDescent="0.3">
      <c r="A8" s="3">
        <f>INDEX('Paste Calib Data'!$1:$1048576,MATCH($A$2,'Paste Calib Data'!$A:$A,0)+(ROW()-ROW($A$2)-1),COLUMN())</f>
        <v>800</v>
      </c>
      <c r="B8" s="8">
        <f t="shared" si="2"/>
        <v>1.9701090000000001</v>
      </c>
      <c r="C8" s="1">
        <f>INDEX('Paste Calib Data'!$1:$1048576,MATCH($A$2,'Paste Calib Data'!$A:$A,0)+(ROW()-ROW($A$2)-1),COLUMN()-1)</f>
        <v>1.9701090000000001</v>
      </c>
      <c r="D8" s="1">
        <f>INDEX('Paste Calib Data'!$1:$1048576,MATCH($A$2,'Paste Calib Data'!$A:$A,0)+(ROW()-ROW($A$2)-1),COLUMN()-1)</f>
        <v>4.0081519999999999</v>
      </c>
      <c r="E8" s="1">
        <f>INDEX('Paste Calib Data'!$1:$1048576,MATCH($A$2,'Paste Calib Data'!$A:$A,0)+(ROW()-ROW($A$2)-1),COLUMN()-1)</f>
        <v>4.0081519999999999</v>
      </c>
      <c r="F8" s="1">
        <f>INDEX('Paste Calib Data'!$1:$1048576,MATCH($A$2,'Paste Calib Data'!$A:$A,0)+(ROW()-ROW($A$2)-1),COLUMN()-1)</f>
        <v>4.0081519999999999</v>
      </c>
      <c r="G8" s="1">
        <f>INDEX('Paste Calib Data'!$1:$1048576,MATCH($A$2,'Paste Calib Data'!$A:$A,0)+(ROW()-ROW($A$2)-1),COLUMN()-1)</f>
        <v>4.0081519999999999</v>
      </c>
      <c r="H8" s="1">
        <f>INDEX('Paste Calib Data'!$1:$1048576,MATCH($A$2,'Paste Calib Data'!$A:$A,0)+(ROW()-ROW($A$2)-1),COLUMN()-1)</f>
        <v>5.0271739999999996</v>
      </c>
      <c r="I8" s="1">
        <f>INDEX('Paste Calib Data'!$1:$1048576,MATCH($A$2,'Paste Calib Data'!$A:$A,0)+(ROW()-ROW($A$2)-1),COLUMN()-1)</f>
        <v>5.0271739999999996</v>
      </c>
      <c r="J8" s="1">
        <f>INDEX('Paste Calib Data'!$1:$1048576,MATCH($A$2,'Paste Calib Data'!$A:$A,0)+(ROW()-ROW($A$2)-1),COLUMN()-1)</f>
        <v>5.0271739999999996</v>
      </c>
      <c r="K8" s="1">
        <f>INDEX('Paste Calib Data'!$1:$1048576,MATCH($A$2,'Paste Calib Data'!$A:$A,0)+(ROW()-ROW($A$2)-1),COLUMN()-1)</f>
        <v>5.0271739999999996</v>
      </c>
      <c r="L8" s="1">
        <f>INDEX('Paste Calib Data'!$1:$1048576,MATCH($A$2,'Paste Calib Data'!$A:$A,0)+(ROW()-ROW($A$2)-1),COLUMN()-1)</f>
        <v>5.0271739999999996</v>
      </c>
      <c r="M8" s="1">
        <f>INDEX('Paste Calib Data'!$1:$1048576,MATCH($A$2,'Paste Calib Data'!$A:$A,0)+(ROW()-ROW($A$2)-1),COLUMN()-1)</f>
        <v>22.010870000000001</v>
      </c>
      <c r="N8" s="8">
        <f t="shared" si="1"/>
        <v>22.010870000000001</v>
      </c>
    </row>
    <row r="9" spans="1:14" x14ac:dyDescent="0.3">
      <c r="A9" s="3">
        <f>INDEX('Paste Calib Data'!$1:$1048576,MATCH($A$2,'Paste Calib Data'!$A:$A,0)+(ROW()-ROW($A$2)-1),COLUMN())</f>
        <v>1000</v>
      </c>
      <c r="B9" s="8">
        <f t="shared" si="2"/>
        <v>1.9701090000000001</v>
      </c>
      <c r="C9" s="1">
        <f>INDEX('Paste Calib Data'!$1:$1048576,MATCH($A$2,'Paste Calib Data'!$A:$A,0)+(ROW()-ROW($A$2)-1),COLUMN()-1)</f>
        <v>1.9701090000000001</v>
      </c>
      <c r="D9" s="1">
        <f>INDEX('Paste Calib Data'!$1:$1048576,MATCH($A$2,'Paste Calib Data'!$A:$A,0)+(ROW()-ROW($A$2)-1),COLUMN()-1)</f>
        <v>4.0081519999999999</v>
      </c>
      <c r="E9" s="1">
        <f>INDEX('Paste Calib Data'!$1:$1048576,MATCH($A$2,'Paste Calib Data'!$A:$A,0)+(ROW()-ROW($A$2)-1),COLUMN()-1)</f>
        <v>4.0081519999999999</v>
      </c>
      <c r="F9" s="1">
        <f>INDEX('Paste Calib Data'!$1:$1048576,MATCH($A$2,'Paste Calib Data'!$A:$A,0)+(ROW()-ROW($A$2)-1),COLUMN()-1)</f>
        <v>4.0081519999999999</v>
      </c>
      <c r="G9" s="1">
        <f>INDEX('Paste Calib Data'!$1:$1048576,MATCH($A$2,'Paste Calib Data'!$A:$A,0)+(ROW()-ROW($A$2)-1),COLUMN()-1)</f>
        <v>4.0081519999999999</v>
      </c>
      <c r="H9" s="1">
        <f>INDEX('Paste Calib Data'!$1:$1048576,MATCH($A$2,'Paste Calib Data'!$A:$A,0)+(ROW()-ROW($A$2)-1),COLUMN()-1)</f>
        <v>5.0271739999999996</v>
      </c>
      <c r="I9" s="1">
        <f>INDEX('Paste Calib Data'!$1:$1048576,MATCH($A$2,'Paste Calib Data'!$A:$A,0)+(ROW()-ROW($A$2)-1),COLUMN()-1)</f>
        <v>5.0271739999999996</v>
      </c>
      <c r="J9" s="1">
        <f>INDEX('Paste Calib Data'!$1:$1048576,MATCH($A$2,'Paste Calib Data'!$A:$A,0)+(ROW()-ROW($A$2)-1),COLUMN()-1)</f>
        <v>5.0271739999999996</v>
      </c>
      <c r="K9" s="1">
        <f>INDEX('Paste Calib Data'!$1:$1048576,MATCH($A$2,'Paste Calib Data'!$A:$A,0)+(ROW()-ROW($A$2)-1),COLUMN()-1)</f>
        <v>5.0271739999999996</v>
      </c>
      <c r="L9" s="1">
        <f>INDEX('Paste Calib Data'!$1:$1048576,MATCH($A$2,'Paste Calib Data'!$A:$A,0)+(ROW()-ROW($A$2)-1),COLUMN()-1)</f>
        <v>5.0271739999999996</v>
      </c>
      <c r="M9" s="1">
        <f>INDEX('Paste Calib Data'!$1:$1048576,MATCH($A$2,'Paste Calib Data'!$A:$A,0)+(ROW()-ROW($A$2)-1),COLUMN()-1)</f>
        <v>22.010870000000001</v>
      </c>
      <c r="N9" s="8">
        <f t="shared" si="1"/>
        <v>22.010870000000001</v>
      </c>
    </row>
    <row r="10" spans="1:14" x14ac:dyDescent="0.3">
      <c r="A10" s="3">
        <f>INDEX('Paste Calib Data'!$1:$1048576,MATCH($A$2,'Paste Calib Data'!$A:$A,0)+(ROW()-ROW($A$2)-1),COLUMN())</f>
        <v>1200</v>
      </c>
      <c r="B10" s="8">
        <f t="shared" si="2"/>
        <v>1.9701090000000001</v>
      </c>
      <c r="C10" s="1">
        <f>INDEX('Paste Calib Data'!$1:$1048576,MATCH($A$2,'Paste Calib Data'!$A:$A,0)+(ROW()-ROW($A$2)-1),COLUMN()-1)</f>
        <v>1.9701090000000001</v>
      </c>
      <c r="D10" s="1">
        <f>INDEX('Paste Calib Data'!$1:$1048576,MATCH($A$2,'Paste Calib Data'!$A:$A,0)+(ROW()-ROW($A$2)-1),COLUMN()-1)</f>
        <v>4.0081519999999999</v>
      </c>
      <c r="E10" s="1">
        <f>INDEX('Paste Calib Data'!$1:$1048576,MATCH($A$2,'Paste Calib Data'!$A:$A,0)+(ROW()-ROW($A$2)-1),COLUMN()-1)</f>
        <v>4.0081519999999999</v>
      </c>
      <c r="F10" s="1">
        <f>INDEX('Paste Calib Data'!$1:$1048576,MATCH($A$2,'Paste Calib Data'!$A:$A,0)+(ROW()-ROW($A$2)-1),COLUMN()-1)</f>
        <v>4.0081519999999999</v>
      </c>
      <c r="G10" s="1">
        <f>INDEX('Paste Calib Data'!$1:$1048576,MATCH($A$2,'Paste Calib Data'!$A:$A,0)+(ROW()-ROW($A$2)-1),COLUMN()-1)</f>
        <v>4.0081519999999999</v>
      </c>
      <c r="H10" s="1">
        <f>INDEX('Paste Calib Data'!$1:$1048576,MATCH($A$2,'Paste Calib Data'!$A:$A,0)+(ROW()-ROW($A$2)-1),COLUMN()-1)</f>
        <v>5.0271739999999996</v>
      </c>
      <c r="I10" s="1">
        <f>INDEX('Paste Calib Data'!$1:$1048576,MATCH($A$2,'Paste Calib Data'!$A:$A,0)+(ROW()-ROW($A$2)-1),COLUMN()-1)</f>
        <v>5.0271739999999996</v>
      </c>
      <c r="J10" s="1">
        <f>INDEX('Paste Calib Data'!$1:$1048576,MATCH($A$2,'Paste Calib Data'!$A:$A,0)+(ROW()-ROW($A$2)-1),COLUMN()-1)</f>
        <v>5.0271739999999996</v>
      </c>
      <c r="K10" s="1">
        <f>INDEX('Paste Calib Data'!$1:$1048576,MATCH($A$2,'Paste Calib Data'!$A:$A,0)+(ROW()-ROW($A$2)-1),COLUMN()-1)</f>
        <v>5.0271739999999996</v>
      </c>
      <c r="L10" s="1">
        <f>INDEX('Paste Calib Data'!$1:$1048576,MATCH($A$2,'Paste Calib Data'!$A:$A,0)+(ROW()-ROW($A$2)-1),COLUMN()-1)</f>
        <v>5.0271739999999996</v>
      </c>
      <c r="M10" s="1">
        <f>INDEX('Paste Calib Data'!$1:$1048576,MATCH($A$2,'Paste Calib Data'!$A:$A,0)+(ROW()-ROW($A$2)-1),COLUMN()-1)</f>
        <v>9.9864130000000007</v>
      </c>
      <c r="N10" s="8">
        <f t="shared" si="1"/>
        <v>9.9864130000000007</v>
      </c>
    </row>
    <row r="11" spans="1:14" x14ac:dyDescent="0.3">
      <c r="A11" s="3">
        <f>INDEX('Paste Calib Data'!$1:$1048576,MATCH($A$2,'Paste Calib Data'!$A:$A,0)+(ROW()-ROW($A$2)-1),COLUMN())</f>
        <v>1400</v>
      </c>
      <c r="B11" s="8">
        <f t="shared" si="2"/>
        <v>1.9701090000000001</v>
      </c>
      <c r="C11" s="1">
        <f>INDEX('Paste Calib Data'!$1:$1048576,MATCH($A$2,'Paste Calib Data'!$A:$A,0)+(ROW()-ROW($A$2)-1),COLUMN()-1)</f>
        <v>1.9701090000000001</v>
      </c>
      <c r="D11" s="1">
        <f>INDEX('Paste Calib Data'!$1:$1048576,MATCH($A$2,'Paste Calib Data'!$A:$A,0)+(ROW()-ROW($A$2)-1),COLUMN()-1)</f>
        <v>3.5326089999999999</v>
      </c>
      <c r="E11" s="1">
        <f>INDEX('Paste Calib Data'!$1:$1048576,MATCH($A$2,'Paste Calib Data'!$A:$A,0)+(ROW()-ROW($A$2)-1),COLUMN()-1)</f>
        <v>4.0081519999999999</v>
      </c>
      <c r="F11" s="1">
        <f>INDEX('Paste Calib Data'!$1:$1048576,MATCH($A$2,'Paste Calib Data'!$A:$A,0)+(ROW()-ROW($A$2)-1),COLUMN()-1)</f>
        <v>5.0271739999999996</v>
      </c>
      <c r="G11" s="1">
        <f>INDEX('Paste Calib Data'!$1:$1048576,MATCH($A$2,'Paste Calib Data'!$A:$A,0)+(ROW()-ROW($A$2)-1),COLUMN()-1)</f>
        <v>5.0271739999999996</v>
      </c>
      <c r="H11" s="1">
        <f>INDEX('Paste Calib Data'!$1:$1048576,MATCH($A$2,'Paste Calib Data'!$A:$A,0)+(ROW()-ROW($A$2)-1),COLUMN()-1)</f>
        <v>5.0271739999999996</v>
      </c>
      <c r="I11" s="1">
        <f>INDEX('Paste Calib Data'!$1:$1048576,MATCH($A$2,'Paste Calib Data'!$A:$A,0)+(ROW()-ROW($A$2)-1),COLUMN()-1)</f>
        <v>5.0271739999999996</v>
      </c>
      <c r="J11" s="1">
        <f>INDEX('Paste Calib Data'!$1:$1048576,MATCH($A$2,'Paste Calib Data'!$A:$A,0)+(ROW()-ROW($A$2)-1),COLUMN()-1)</f>
        <v>5.0271739999999996</v>
      </c>
      <c r="K11" s="1">
        <f>INDEX('Paste Calib Data'!$1:$1048576,MATCH($A$2,'Paste Calib Data'!$A:$A,0)+(ROW()-ROW($A$2)-1),COLUMN()-1)</f>
        <v>5.9782609999999998</v>
      </c>
      <c r="L11" s="1">
        <f>INDEX('Paste Calib Data'!$1:$1048576,MATCH($A$2,'Paste Calib Data'!$A:$A,0)+(ROW()-ROW($A$2)-1),COLUMN()-1)</f>
        <v>8.0163049999999991</v>
      </c>
      <c r="M11" s="1">
        <f>INDEX('Paste Calib Data'!$1:$1048576,MATCH($A$2,'Paste Calib Data'!$A:$A,0)+(ROW()-ROW($A$2)-1),COLUMN()-1)</f>
        <v>9.9864130000000007</v>
      </c>
      <c r="N11" s="8">
        <f t="shared" si="1"/>
        <v>9.9864130000000007</v>
      </c>
    </row>
    <row r="12" spans="1:14" x14ac:dyDescent="0.3">
      <c r="A12" s="3">
        <f>INDEX('Paste Calib Data'!$1:$1048576,MATCH($A$2,'Paste Calib Data'!$A:$A,0)+(ROW()-ROW($A$2)-1),COLUMN())</f>
        <v>1600</v>
      </c>
      <c r="B12" s="8">
        <f t="shared" si="2"/>
        <v>1.9701090000000001</v>
      </c>
      <c r="C12" s="1">
        <f>INDEX('Paste Calib Data'!$1:$1048576,MATCH($A$2,'Paste Calib Data'!$A:$A,0)+(ROW()-ROW($A$2)-1),COLUMN()-1)</f>
        <v>1.9701090000000001</v>
      </c>
      <c r="D12" s="1">
        <f>INDEX('Paste Calib Data'!$1:$1048576,MATCH($A$2,'Paste Calib Data'!$A:$A,0)+(ROW()-ROW($A$2)-1),COLUMN()-1)</f>
        <v>3.5326089999999999</v>
      </c>
      <c r="E12" s="1">
        <f>INDEX('Paste Calib Data'!$1:$1048576,MATCH($A$2,'Paste Calib Data'!$A:$A,0)+(ROW()-ROW($A$2)-1),COLUMN()-1)</f>
        <v>4.0081519999999999</v>
      </c>
      <c r="F12" s="1">
        <f>INDEX('Paste Calib Data'!$1:$1048576,MATCH($A$2,'Paste Calib Data'!$A:$A,0)+(ROW()-ROW($A$2)-1),COLUMN()-1)</f>
        <v>5.0271739999999996</v>
      </c>
      <c r="G12" s="1">
        <f>INDEX('Paste Calib Data'!$1:$1048576,MATCH($A$2,'Paste Calib Data'!$A:$A,0)+(ROW()-ROW($A$2)-1),COLUMN()-1)</f>
        <v>5.0271739999999996</v>
      </c>
      <c r="H12" s="1">
        <f>INDEX('Paste Calib Data'!$1:$1048576,MATCH($A$2,'Paste Calib Data'!$A:$A,0)+(ROW()-ROW($A$2)-1),COLUMN()-1)</f>
        <v>5.0271739999999996</v>
      </c>
      <c r="I12" s="1">
        <f>INDEX('Paste Calib Data'!$1:$1048576,MATCH($A$2,'Paste Calib Data'!$A:$A,0)+(ROW()-ROW($A$2)-1),COLUMN()-1)</f>
        <v>5.0271739999999996</v>
      </c>
      <c r="J12" s="1">
        <f>INDEX('Paste Calib Data'!$1:$1048576,MATCH($A$2,'Paste Calib Data'!$A:$A,0)+(ROW()-ROW($A$2)-1),COLUMN()-1)</f>
        <v>5.0271739999999996</v>
      </c>
      <c r="K12" s="1">
        <f>INDEX('Paste Calib Data'!$1:$1048576,MATCH($A$2,'Paste Calib Data'!$A:$A,0)+(ROW()-ROW($A$2)-1),COLUMN()-1)</f>
        <v>5.9782609999999998</v>
      </c>
      <c r="L12" s="1">
        <f>INDEX('Paste Calib Data'!$1:$1048576,MATCH($A$2,'Paste Calib Data'!$A:$A,0)+(ROW()-ROW($A$2)-1),COLUMN()-1)</f>
        <v>8.0163049999999991</v>
      </c>
      <c r="M12" s="1">
        <f>INDEX('Paste Calib Data'!$1:$1048576,MATCH($A$2,'Paste Calib Data'!$A:$A,0)+(ROW()-ROW($A$2)-1),COLUMN()-1)</f>
        <v>9.9864130000000007</v>
      </c>
      <c r="N12" s="8">
        <f t="shared" si="1"/>
        <v>9.9864130000000007</v>
      </c>
    </row>
    <row r="13" spans="1:14" x14ac:dyDescent="0.3">
      <c r="A13" s="3">
        <f>INDEX('Paste Calib Data'!$1:$1048576,MATCH($A$2,'Paste Calib Data'!$A:$A,0)+(ROW()-ROW($A$2)-1),COLUMN())</f>
        <v>1800</v>
      </c>
      <c r="B13" s="8">
        <f t="shared" si="2"/>
        <v>1.9701090000000001</v>
      </c>
      <c r="C13" s="1">
        <f>INDEX('Paste Calib Data'!$1:$1048576,MATCH($A$2,'Paste Calib Data'!$A:$A,0)+(ROW()-ROW($A$2)-1),COLUMN()-1)</f>
        <v>1.9701090000000001</v>
      </c>
      <c r="D13" s="1">
        <f>INDEX('Paste Calib Data'!$1:$1048576,MATCH($A$2,'Paste Calib Data'!$A:$A,0)+(ROW()-ROW($A$2)-1),COLUMN()-1)</f>
        <v>3.5326089999999999</v>
      </c>
      <c r="E13" s="1">
        <f>INDEX('Paste Calib Data'!$1:$1048576,MATCH($A$2,'Paste Calib Data'!$A:$A,0)+(ROW()-ROW($A$2)-1),COLUMN()-1)</f>
        <v>4.0081519999999999</v>
      </c>
      <c r="F13" s="1">
        <f>INDEX('Paste Calib Data'!$1:$1048576,MATCH($A$2,'Paste Calib Data'!$A:$A,0)+(ROW()-ROW($A$2)-1),COLUMN()-1)</f>
        <v>5.0271739999999996</v>
      </c>
      <c r="G13" s="1">
        <f>INDEX('Paste Calib Data'!$1:$1048576,MATCH($A$2,'Paste Calib Data'!$A:$A,0)+(ROW()-ROW($A$2)-1),COLUMN()-1)</f>
        <v>5.0271739999999996</v>
      </c>
      <c r="H13" s="1">
        <f>INDEX('Paste Calib Data'!$1:$1048576,MATCH($A$2,'Paste Calib Data'!$A:$A,0)+(ROW()-ROW($A$2)-1),COLUMN()-1)</f>
        <v>5.0271739999999996</v>
      </c>
      <c r="I13" s="1">
        <f>INDEX('Paste Calib Data'!$1:$1048576,MATCH($A$2,'Paste Calib Data'!$A:$A,0)+(ROW()-ROW($A$2)-1),COLUMN()-1)</f>
        <v>5.0271739999999996</v>
      </c>
      <c r="J13" s="1">
        <f>INDEX('Paste Calib Data'!$1:$1048576,MATCH($A$2,'Paste Calib Data'!$A:$A,0)+(ROW()-ROW($A$2)-1),COLUMN()-1)</f>
        <v>5.0271739999999996</v>
      </c>
      <c r="K13" s="1">
        <f>INDEX('Paste Calib Data'!$1:$1048576,MATCH($A$2,'Paste Calib Data'!$A:$A,0)+(ROW()-ROW($A$2)-1),COLUMN()-1)</f>
        <v>5.9782609999999998</v>
      </c>
      <c r="L13" s="1">
        <f>INDEX('Paste Calib Data'!$1:$1048576,MATCH($A$2,'Paste Calib Data'!$A:$A,0)+(ROW()-ROW($A$2)-1),COLUMN()-1)</f>
        <v>8.0163049999999991</v>
      </c>
      <c r="M13" s="1">
        <f>INDEX('Paste Calib Data'!$1:$1048576,MATCH($A$2,'Paste Calib Data'!$A:$A,0)+(ROW()-ROW($A$2)-1),COLUMN()-1)</f>
        <v>9.9864130000000007</v>
      </c>
      <c r="N13" s="8">
        <f t="shared" si="1"/>
        <v>9.9864130000000007</v>
      </c>
    </row>
    <row r="14" spans="1:14" x14ac:dyDescent="0.3">
      <c r="A14" s="3">
        <f>INDEX('Paste Calib Data'!$1:$1048576,MATCH($A$2,'Paste Calib Data'!$A:$A,0)+(ROW()-ROW($A$2)-1),COLUMN())</f>
        <v>2000</v>
      </c>
      <c r="B14" s="8">
        <f t="shared" si="2"/>
        <v>1.9701090000000001</v>
      </c>
      <c r="C14" s="1">
        <f>INDEX('Paste Calib Data'!$1:$1048576,MATCH($A$2,'Paste Calib Data'!$A:$A,0)+(ROW()-ROW($A$2)-1),COLUMN()-1)</f>
        <v>1.9701090000000001</v>
      </c>
      <c r="D14" s="1">
        <f>INDEX('Paste Calib Data'!$1:$1048576,MATCH($A$2,'Paste Calib Data'!$A:$A,0)+(ROW()-ROW($A$2)-1),COLUMN()-1)</f>
        <v>3.5326089999999999</v>
      </c>
      <c r="E14" s="1">
        <f>INDEX('Paste Calib Data'!$1:$1048576,MATCH($A$2,'Paste Calib Data'!$A:$A,0)+(ROW()-ROW($A$2)-1),COLUMN()-1)</f>
        <v>4.0081519999999999</v>
      </c>
      <c r="F14" s="1">
        <f>INDEX('Paste Calib Data'!$1:$1048576,MATCH($A$2,'Paste Calib Data'!$A:$A,0)+(ROW()-ROW($A$2)-1),COLUMN()-1)</f>
        <v>5.0271739999999996</v>
      </c>
      <c r="G14" s="1">
        <f>INDEX('Paste Calib Data'!$1:$1048576,MATCH($A$2,'Paste Calib Data'!$A:$A,0)+(ROW()-ROW($A$2)-1),COLUMN()-1)</f>
        <v>5.9782609999999998</v>
      </c>
      <c r="H14" s="1">
        <f>INDEX('Paste Calib Data'!$1:$1048576,MATCH($A$2,'Paste Calib Data'!$A:$A,0)+(ROW()-ROW($A$2)-1),COLUMN()-1)</f>
        <v>5.9782609999999998</v>
      </c>
      <c r="I14" s="1">
        <f>INDEX('Paste Calib Data'!$1:$1048576,MATCH($A$2,'Paste Calib Data'!$A:$A,0)+(ROW()-ROW($A$2)-1),COLUMN()-1)</f>
        <v>5.9782609999999998</v>
      </c>
      <c r="J14" s="1">
        <f>INDEX('Paste Calib Data'!$1:$1048576,MATCH($A$2,'Paste Calib Data'!$A:$A,0)+(ROW()-ROW($A$2)-1),COLUMN()-1)</f>
        <v>5.9782609999999998</v>
      </c>
      <c r="K14" s="1">
        <f>INDEX('Paste Calib Data'!$1:$1048576,MATCH($A$2,'Paste Calib Data'!$A:$A,0)+(ROW()-ROW($A$2)-1),COLUMN()-1)</f>
        <v>5.9782609999999998</v>
      </c>
      <c r="L14" s="1">
        <f>INDEX('Paste Calib Data'!$1:$1048576,MATCH($A$2,'Paste Calib Data'!$A:$A,0)+(ROW()-ROW($A$2)-1),COLUMN()-1)</f>
        <v>8.0163049999999991</v>
      </c>
      <c r="M14" s="1">
        <f>INDEX('Paste Calib Data'!$1:$1048576,MATCH($A$2,'Paste Calib Data'!$A:$A,0)+(ROW()-ROW($A$2)-1),COLUMN()-1)</f>
        <v>9.9864130000000007</v>
      </c>
      <c r="N14" s="8">
        <f t="shared" si="1"/>
        <v>9.9864130000000007</v>
      </c>
    </row>
    <row r="15" spans="1:14" x14ac:dyDescent="0.3">
      <c r="A15" s="3">
        <f>INDEX('Paste Calib Data'!$1:$1048576,MATCH($A$2,'Paste Calib Data'!$A:$A,0)+(ROW()-ROW($A$2)-1),COLUMN())</f>
        <v>2200</v>
      </c>
      <c r="B15" s="8">
        <f t="shared" si="2"/>
        <v>1.9701090000000001</v>
      </c>
      <c r="C15" s="1">
        <f>INDEX('Paste Calib Data'!$1:$1048576,MATCH($A$2,'Paste Calib Data'!$A:$A,0)+(ROW()-ROW($A$2)-1),COLUMN()-1)</f>
        <v>1.9701090000000001</v>
      </c>
      <c r="D15" s="1">
        <f>INDEX('Paste Calib Data'!$1:$1048576,MATCH($A$2,'Paste Calib Data'!$A:$A,0)+(ROW()-ROW($A$2)-1),COLUMN()-1)</f>
        <v>3.5326089999999999</v>
      </c>
      <c r="E15" s="1">
        <f>INDEX('Paste Calib Data'!$1:$1048576,MATCH($A$2,'Paste Calib Data'!$A:$A,0)+(ROW()-ROW($A$2)-1),COLUMN()-1)</f>
        <v>4.0081519999999999</v>
      </c>
      <c r="F15" s="1">
        <f>INDEX('Paste Calib Data'!$1:$1048576,MATCH($A$2,'Paste Calib Data'!$A:$A,0)+(ROW()-ROW($A$2)-1),COLUMN()-1)</f>
        <v>5.0271739999999996</v>
      </c>
      <c r="G15" s="1">
        <f>INDEX('Paste Calib Data'!$1:$1048576,MATCH($A$2,'Paste Calib Data'!$A:$A,0)+(ROW()-ROW($A$2)-1),COLUMN()-1)</f>
        <v>5.9782609999999998</v>
      </c>
      <c r="H15" s="1">
        <f>INDEX('Paste Calib Data'!$1:$1048576,MATCH($A$2,'Paste Calib Data'!$A:$A,0)+(ROW()-ROW($A$2)-1),COLUMN()-1)</f>
        <v>8.0163049999999991</v>
      </c>
      <c r="I15" s="1">
        <f>INDEX('Paste Calib Data'!$1:$1048576,MATCH($A$2,'Paste Calib Data'!$A:$A,0)+(ROW()-ROW($A$2)-1),COLUMN()-1)</f>
        <v>8.0163049999999991</v>
      </c>
      <c r="J15" s="1">
        <f>INDEX('Paste Calib Data'!$1:$1048576,MATCH($A$2,'Paste Calib Data'!$A:$A,0)+(ROW()-ROW($A$2)-1),COLUMN()-1)</f>
        <v>8.0163049999999991</v>
      </c>
      <c r="K15" s="1">
        <f>INDEX('Paste Calib Data'!$1:$1048576,MATCH($A$2,'Paste Calib Data'!$A:$A,0)+(ROW()-ROW($A$2)-1),COLUMN()-1)</f>
        <v>8.0163049999999991</v>
      </c>
      <c r="L15" s="1">
        <f>INDEX('Paste Calib Data'!$1:$1048576,MATCH($A$2,'Paste Calib Data'!$A:$A,0)+(ROW()-ROW($A$2)-1),COLUMN()-1)</f>
        <v>8.0163049999999991</v>
      </c>
      <c r="M15" s="1">
        <f>INDEX('Paste Calib Data'!$1:$1048576,MATCH($A$2,'Paste Calib Data'!$A:$A,0)+(ROW()-ROW($A$2)-1),COLUMN()-1)</f>
        <v>9.9864130000000007</v>
      </c>
      <c r="N15" s="8">
        <f t="shared" si="1"/>
        <v>9.9864130000000007</v>
      </c>
    </row>
    <row r="16" spans="1:14" x14ac:dyDescent="0.3">
      <c r="A16" s="3">
        <f>INDEX('Paste Calib Data'!$1:$1048576,MATCH($A$2,'Paste Calib Data'!$A:$A,0)+(ROW()-ROW($A$2)-1),COLUMN())</f>
        <v>2400</v>
      </c>
      <c r="B16" s="8">
        <f t="shared" si="2"/>
        <v>1.9701090000000001</v>
      </c>
      <c r="C16" s="1">
        <f>INDEX('Paste Calib Data'!$1:$1048576,MATCH($A$2,'Paste Calib Data'!$A:$A,0)+(ROW()-ROW($A$2)-1),COLUMN()-1)</f>
        <v>1.9701090000000001</v>
      </c>
      <c r="D16" s="1">
        <f>INDEX('Paste Calib Data'!$1:$1048576,MATCH($A$2,'Paste Calib Data'!$A:$A,0)+(ROW()-ROW($A$2)-1),COLUMN()-1)</f>
        <v>3.5326089999999999</v>
      </c>
      <c r="E16" s="1">
        <f>INDEX('Paste Calib Data'!$1:$1048576,MATCH($A$2,'Paste Calib Data'!$A:$A,0)+(ROW()-ROW($A$2)-1),COLUMN()-1)</f>
        <v>4.0081519999999999</v>
      </c>
      <c r="F16" s="1">
        <f>INDEX('Paste Calib Data'!$1:$1048576,MATCH($A$2,'Paste Calib Data'!$A:$A,0)+(ROW()-ROW($A$2)-1),COLUMN()-1)</f>
        <v>5.0271739999999996</v>
      </c>
      <c r="G16" s="1">
        <f>INDEX('Paste Calib Data'!$1:$1048576,MATCH($A$2,'Paste Calib Data'!$A:$A,0)+(ROW()-ROW($A$2)-1),COLUMN()-1)</f>
        <v>5.9782609999999998</v>
      </c>
      <c r="H16" s="1">
        <f>INDEX('Paste Calib Data'!$1:$1048576,MATCH($A$2,'Paste Calib Data'!$A:$A,0)+(ROW()-ROW($A$2)-1),COLUMN()-1)</f>
        <v>8.0163049999999991</v>
      </c>
      <c r="I16" s="1">
        <f>INDEX('Paste Calib Data'!$1:$1048576,MATCH($A$2,'Paste Calib Data'!$A:$A,0)+(ROW()-ROW($A$2)-1),COLUMN()-1)</f>
        <v>8.0163049999999991</v>
      </c>
      <c r="J16" s="1">
        <f>INDEX('Paste Calib Data'!$1:$1048576,MATCH($A$2,'Paste Calib Data'!$A:$A,0)+(ROW()-ROW($A$2)-1),COLUMN()-1)</f>
        <v>8.0163049999999991</v>
      </c>
      <c r="K16" s="1">
        <f>INDEX('Paste Calib Data'!$1:$1048576,MATCH($A$2,'Paste Calib Data'!$A:$A,0)+(ROW()-ROW($A$2)-1),COLUMN()-1)</f>
        <v>8.0163049999999991</v>
      </c>
      <c r="L16" s="1">
        <f>INDEX('Paste Calib Data'!$1:$1048576,MATCH($A$2,'Paste Calib Data'!$A:$A,0)+(ROW()-ROW($A$2)-1),COLUMN()-1)</f>
        <v>8.0163049999999991</v>
      </c>
      <c r="M16" s="1">
        <f>INDEX('Paste Calib Data'!$1:$1048576,MATCH($A$2,'Paste Calib Data'!$A:$A,0)+(ROW()-ROW($A$2)-1),COLUMN()-1)</f>
        <v>9.9864130000000007</v>
      </c>
      <c r="N16" s="8">
        <f t="shared" si="1"/>
        <v>9.9864130000000007</v>
      </c>
    </row>
    <row r="17" spans="1:14" x14ac:dyDescent="0.3">
      <c r="A17" s="3">
        <f>INDEX('Paste Calib Data'!$1:$1048576,MATCH($A$2,'Paste Calib Data'!$A:$A,0)+(ROW()-ROW($A$2)-1),COLUMN())</f>
        <v>2600</v>
      </c>
      <c r="B17" s="8">
        <f t="shared" si="2"/>
        <v>1.9701090000000001</v>
      </c>
      <c r="C17" s="1">
        <f>INDEX('Paste Calib Data'!$1:$1048576,MATCH($A$2,'Paste Calib Data'!$A:$A,0)+(ROW()-ROW($A$2)-1),COLUMN()-1)</f>
        <v>1.9701090000000001</v>
      </c>
      <c r="D17" s="1">
        <f>INDEX('Paste Calib Data'!$1:$1048576,MATCH($A$2,'Paste Calib Data'!$A:$A,0)+(ROW()-ROW($A$2)-1),COLUMN()-1)</f>
        <v>5.0271739999999996</v>
      </c>
      <c r="E17" s="1">
        <f>INDEX('Paste Calib Data'!$1:$1048576,MATCH($A$2,'Paste Calib Data'!$A:$A,0)+(ROW()-ROW($A$2)-1),COLUMN()-1)</f>
        <v>5.0271739999999996</v>
      </c>
      <c r="F17" s="1">
        <f>INDEX('Paste Calib Data'!$1:$1048576,MATCH($A$2,'Paste Calib Data'!$A:$A,0)+(ROW()-ROW($A$2)-1),COLUMN()-1)</f>
        <v>5.0271739999999996</v>
      </c>
      <c r="G17" s="1">
        <f>INDEX('Paste Calib Data'!$1:$1048576,MATCH($A$2,'Paste Calib Data'!$A:$A,0)+(ROW()-ROW($A$2)-1),COLUMN()-1)</f>
        <v>5.9782609999999998</v>
      </c>
      <c r="H17" s="1">
        <f>INDEX('Paste Calib Data'!$1:$1048576,MATCH($A$2,'Paste Calib Data'!$A:$A,0)+(ROW()-ROW($A$2)-1),COLUMN()-1)</f>
        <v>8.0163049999999991</v>
      </c>
      <c r="I17" s="1">
        <f>INDEX('Paste Calib Data'!$1:$1048576,MATCH($A$2,'Paste Calib Data'!$A:$A,0)+(ROW()-ROW($A$2)-1),COLUMN()-1)</f>
        <v>8.0163049999999991</v>
      </c>
      <c r="J17" s="1">
        <f>INDEX('Paste Calib Data'!$1:$1048576,MATCH($A$2,'Paste Calib Data'!$A:$A,0)+(ROW()-ROW($A$2)-1),COLUMN()-1)</f>
        <v>8.0163049999999991</v>
      </c>
      <c r="K17" s="1">
        <f>INDEX('Paste Calib Data'!$1:$1048576,MATCH($A$2,'Paste Calib Data'!$A:$A,0)+(ROW()-ROW($A$2)-1),COLUMN()-1)</f>
        <v>8.0163049999999991</v>
      </c>
      <c r="L17" s="1">
        <f>INDEX('Paste Calib Data'!$1:$1048576,MATCH($A$2,'Paste Calib Data'!$A:$A,0)+(ROW()-ROW($A$2)-1),COLUMN()-1)</f>
        <v>8.0163049999999991</v>
      </c>
      <c r="M17" s="1">
        <f>INDEX('Paste Calib Data'!$1:$1048576,MATCH($A$2,'Paste Calib Data'!$A:$A,0)+(ROW()-ROW($A$2)-1),COLUMN()-1)</f>
        <v>9.9864130000000007</v>
      </c>
      <c r="N17" s="8">
        <f t="shared" si="1"/>
        <v>9.9864130000000007</v>
      </c>
    </row>
    <row r="18" spans="1:14" x14ac:dyDescent="0.3">
      <c r="A18" s="3">
        <f>INDEX('Paste Calib Data'!$1:$1048576,MATCH($A$2,'Paste Calib Data'!$A:$A,0)+(ROW()-ROW($A$2)-1),COLUMN())</f>
        <v>3000</v>
      </c>
      <c r="B18" s="8">
        <f t="shared" si="2"/>
        <v>1.9701090000000001</v>
      </c>
      <c r="C18" s="1">
        <f>INDEX('Paste Calib Data'!$1:$1048576,MATCH($A$2,'Paste Calib Data'!$A:$A,0)+(ROW()-ROW($A$2)-1),COLUMN()-1)</f>
        <v>1.9701090000000001</v>
      </c>
      <c r="D18" s="1">
        <f>INDEX('Paste Calib Data'!$1:$1048576,MATCH($A$2,'Paste Calib Data'!$A:$A,0)+(ROW()-ROW($A$2)-1),COLUMN()-1)</f>
        <v>5.9782609999999998</v>
      </c>
      <c r="E18" s="1">
        <f>INDEX('Paste Calib Data'!$1:$1048576,MATCH($A$2,'Paste Calib Data'!$A:$A,0)+(ROW()-ROW($A$2)-1),COLUMN()-1)</f>
        <v>5.9782609999999998</v>
      </c>
      <c r="F18" s="1">
        <f>INDEX('Paste Calib Data'!$1:$1048576,MATCH($A$2,'Paste Calib Data'!$A:$A,0)+(ROW()-ROW($A$2)-1),COLUMN()-1)</f>
        <v>5.9782609999999998</v>
      </c>
      <c r="G18" s="1">
        <f>INDEX('Paste Calib Data'!$1:$1048576,MATCH($A$2,'Paste Calib Data'!$A:$A,0)+(ROW()-ROW($A$2)-1),COLUMN()-1)</f>
        <v>5.9782609999999998</v>
      </c>
      <c r="H18" s="1">
        <f>INDEX('Paste Calib Data'!$1:$1048576,MATCH($A$2,'Paste Calib Data'!$A:$A,0)+(ROW()-ROW($A$2)-1),COLUMN()-1)</f>
        <v>8.0163049999999991</v>
      </c>
      <c r="I18" s="1">
        <f>INDEX('Paste Calib Data'!$1:$1048576,MATCH($A$2,'Paste Calib Data'!$A:$A,0)+(ROW()-ROW($A$2)-1),COLUMN()-1)</f>
        <v>8.0163049999999991</v>
      </c>
      <c r="J18" s="1">
        <f>INDEX('Paste Calib Data'!$1:$1048576,MATCH($A$2,'Paste Calib Data'!$A:$A,0)+(ROW()-ROW($A$2)-1),COLUMN()-1)</f>
        <v>8.0163049999999991</v>
      </c>
      <c r="K18" s="1">
        <f>INDEX('Paste Calib Data'!$1:$1048576,MATCH($A$2,'Paste Calib Data'!$A:$A,0)+(ROW()-ROW($A$2)-1),COLUMN()-1)</f>
        <v>8.0163049999999991</v>
      </c>
      <c r="L18" s="1">
        <f>INDEX('Paste Calib Data'!$1:$1048576,MATCH($A$2,'Paste Calib Data'!$A:$A,0)+(ROW()-ROW($A$2)-1),COLUMN()-1)</f>
        <v>8.0163049999999991</v>
      </c>
      <c r="M18" s="1">
        <f>INDEX('Paste Calib Data'!$1:$1048576,MATCH($A$2,'Paste Calib Data'!$A:$A,0)+(ROW()-ROW($A$2)-1),COLUMN()-1)</f>
        <v>22.010870000000001</v>
      </c>
      <c r="N18" s="8">
        <f>M18</f>
        <v>22.010870000000001</v>
      </c>
    </row>
    <row r="19" spans="1:14" x14ac:dyDescent="0.3">
      <c r="A19" s="9">
        <f>A18+1</f>
        <v>3001</v>
      </c>
      <c r="B19" s="8">
        <f>B18</f>
        <v>1.9701090000000001</v>
      </c>
      <c r="C19" s="8">
        <f>C18</f>
        <v>1.9701090000000001</v>
      </c>
      <c r="D19" s="8">
        <f t="shared" ref="D19:N19" si="3">D18</f>
        <v>5.9782609999999998</v>
      </c>
      <c r="E19" s="8">
        <f t="shared" si="3"/>
        <v>5.9782609999999998</v>
      </c>
      <c r="F19" s="8">
        <f t="shared" si="3"/>
        <v>5.9782609999999998</v>
      </c>
      <c r="G19" s="8">
        <f t="shared" si="3"/>
        <v>5.9782609999999998</v>
      </c>
      <c r="H19" s="8">
        <f t="shared" si="3"/>
        <v>8.0163049999999991</v>
      </c>
      <c r="I19" s="8">
        <f t="shared" si="3"/>
        <v>8.0163049999999991</v>
      </c>
      <c r="J19" s="8">
        <f t="shared" si="3"/>
        <v>8.0163049999999991</v>
      </c>
      <c r="K19" s="8">
        <f t="shared" si="3"/>
        <v>8.0163049999999991</v>
      </c>
      <c r="L19" s="8">
        <f t="shared" si="3"/>
        <v>8.0163049999999991</v>
      </c>
      <c r="M19" s="8">
        <f t="shared" si="3"/>
        <v>22.010870000000001</v>
      </c>
      <c r="N19" s="8">
        <f t="shared" si="3"/>
        <v>22.010870000000001</v>
      </c>
    </row>
    <row r="21" spans="1:14" x14ac:dyDescent="0.3">
      <c r="A21" s="13" t="s">
        <v>72</v>
      </c>
      <c r="B21" s="35" t="str">
        <f>INDEX('Paste Calib Data'!$1:$1048576,MATCH($A$21,'Paste Calib Data'!$A:$A,0)+(ROW()-ROW($A$21)),COLUMN())</f>
        <v>Pilot Quantity, Coolant Temp Multiplier</v>
      </c>
      <c r="C21" s="35"/>
      <c r="D21" s="35"/>
      <c r="E21" s="35"/>
      <c r="F21" s="35"/>
      <c r="G21" s="35"/>
      <c r="H21" s="35"/>
      <c r="I21" s="35"/>
      <c r="J21" s="35"/>
      <c r="K21" s="35"/>
    </row>
    <row r="22" spans="1:14" x14ac:dyDescent="0.3">
      <c r="A22" s="3"/>
      <c r="B22" s="3" t="str">
        <f>INDEX('Paste Calib Data'!$1:$1048576,MATCH($A$21,'Paste Calib Data'!$A:$A,0)+(ROW()-ROW($A$21)),COLUMN())</f>
        <v>IAT °F</v>
      </c>
      <c r="C22" s="3"/>
      <c r="D22" s="3"/>
      <c r="E22" s="3"/>
      <c r="F22" s="3"/>
      <c r="G22" s="3"/>
      <c r="H22" s="3"/>
      <c r="I22" s="3"/>
      <c r="J22" s="3"/>
      <c r="K22" s="3"/>
    </row>
    <row r="23" spans="1:14" x14ac:dyDescent="0.3">
      <c r="A23" s="3" t="str">
        <f>INDEX('Paste Calib Data'!$1:$1048576,MATCH($A$21,'Paste Calib Data'!$A:$A,0)+(ROW()-ROW($A$21)),COLUMN())</f>
        <v>ECT °F</v>
      </c>
      <c r="B23" s="9">
        <f>C23-1</f>
        <v>-41</v>
      </c>
      <c r="C23" s="3">
        <f>INDEX('Paste Calib Data'!$1:$1048576,MATCH($A$21,'Paste Calib Data'!$A:$A,0)+(ROW()-ROW($A$21)),COLUMN()-1)</f>
        <v>-40</v>
      </c>
      <c r="D23" s="3">
        <f>INDEX('Paste Calib Data'!$1:$1048576,MATCH($A$21,'Paste Calib Data'!$A:$A,0)+(ROW()-ROW($A$21)),COLUMN()-1)</f>
        <v>-20</v>
      </c>
      <c r="E23" s="3">
        <f>INDEX('Paste Calib Data'!$1:$1048576,MATCH($A$21,'Paste Calib Data'!$A:$A,0)+(ROW()-ROW($A$21)),COLUMN()-1)</f>
        <v>0</v>
      </c>
      <c r="F23" s="3">
        <f>INDEX('Paste Calib Data'!$1:$1048576,MATCH($A$21,'Paste Calib Data'!$A:$A,0)+(ROW()-ROW($A$21)),COLUMN()-1)</f>
        <v>40</v>
      </c>
      <c r="G23" s="3">
        <f>INDEX('Paste Calib Data'!$1:$1048576,MATCH($A$21,'Paste Calib Data'!$A:$A,0)+(ROW()-ROW($A$21)),COLUMN()-1)</f>
        <v>55</v>
      </c>
      <c r="H23" s="3">
        <f>INDEX('Paste Calib Data'!$1:$1048576,MATCH($A$21,'Paste Calib Data'!$A:$A,0)+(ROW()-ROW($A$21)),COLUMN()-1)</f>
        <v>60</v>
      </c>
      <c r="I23" s="3">
        <f>INDEX('Paste Calib Data'!$1:$1048576,MATCH($A$21,'Paste Calib Data'!$A:$A,0)+(ROW()-ROW($A$21)),COLUMN()-1)</f>
        <v>80</v>
      </c>
      <c r="J23" s="3">
        <f>INDEX('Paste Calib Data'!$1:$1048576,MATCH($A$21,'Paste Calib Data'!$A:$A,0)+(ROW()-ROW($A$21)),COLUMN()-1)</f>
        <v>120</v>
      </c>
      <c r="K23" s="8">
        <f>J23+1</f>
        <v>121</v>
      </c>
    </row>
    <row r="24" spans="1:14" x14ac:dyDescent="0.3">
      <c r="A24" s="9">
        <f>A25-1</f>
        <v>-41</v>
      </c>
      <c r="B24" s="11">
        <f>B25</f>
        <v>1.0000020000000001</v>
      </c>
      <c r="C24" s="11">
        <f t="shared" ref="C24:K24" si="4">C25</f>
        <v>1.0000020000000001</v>
      </c>
      <c r="D24" s="11">
        <f t="shared" si="4"/>
        <v>1.0000020000000001</v>
      </c>
      <c r="E24" s="11">
        <f t="shared" si="4"/>
        <v>1.0000020000000001</v>
      </c>
      <c r="F24" s="11">
        <f t="shared" si="4"/>
        <v>1.0000020000000001</v>
      </c>
      <c r="G24" s="11">
        <f t="shared" si="4"/>
        <v>1.0700700000000001</v>
      </c>
      <c r="H24" s="11">
        <f t="shared" si="4"/>
        <v>1.1000989999999999</v>
      </c>
      <c r="I24" s="11">
        <f t="shared" si="4"/>
        <v>1.5000020000000001</v>
      </c>
      <c r="J24" s="11">
        <f t="shared" si="4"/>
        <v>5.0000080000000002</v>
      </c>
      <c r="K24" s="11">
        <f t="shared" si="4"/>
        <v>5.0000080000000002</v>
      </c>
    </row>
    <row r="25" spans="1:14" x14ac:dyDescent="0.3">
      <c r="A25" s="3">
        <f>INDEX('Paste Calib Data'!$1:$1048576,MATCH($A$21,'Paste Calib Data'!$A:$A,0)+(ROW()-ROW($A$21)-1),COLUMN())</f>
        <v>-40</v>
      </c>
      <c r="B25" s="11">
        <f t="shared" ref="B25:B31" si="5">C25</f>
        <v>1.0000020000000001</v>
      </c>
      <c r="C25" s="5">
        <f>INDEX('Paste Calib Data'!$1:$1048576,MATCH($A$21,'Paste Calib Data'!$A:$A,0)+(ROW()-ROW($A$21)-1),COLUMN()-1)</f>
        <v>1.0000020000000001</v>
      </c>
      <c r="D25" s="5">
        <f>INDEX('Paste Calib Data'!$1:$1048576,MATCH($A$21,'Paste Calib Data'!$A:$A,0)+(ROW()-ROW($A$21)-1),COLUMN()-1)</f>
        <v>1.0000020000000001</v>
      </c>
      <c r="E25" s="5">
        <f>INDEX('Paste Calib Data'!$1:$1048576,MATCH($A$21,'Paste Calib Data'!$A:$A,0)+(ROW()-ROW($A$21)-1),COLUMN()-1)</f>
        <v>1.0000020000000001</v>
      </c>
      <c r="F25" s="5">
        <f>INDEX('Paste Calib Data'!$1:$1048576,MATCH($A$21,'Paste Calib Data'!$A:$A,0)+(ROW()-ROW($A$21)-1),COLUMN()-1)</f>
        <v>1.0000020000000001</v>
      </c>
      <c r="G25" s="5">
        <f>INDEX('Paste Calib Data'!$1:$1048576,MATCH($A$21,'Paste Calib Data'!$A:$A,0)+(ROW()-ROW($A$21)-1),COLUMN()-1)</f>
        <v>1.0700700000000001</v>
      </c>
      <c r="H25" s="5">
        <f>INDEX('Paste Calib Data'!$1:$1048576,MATCH($A$21,'Paste Calib Data'!$A:$A,0)+(ROW()-ROW($A$21)-1),COLUMN()-1)</f>
        <v>1.1000989999999999</v>
      </c>
      <c r="I25" s="5">
        <f>INDEX('Paste Calib Data'!$1:$1048576,MATCH($A$21,'Paste Calib Data'!$A:$A,0)+(ROW()-ROW($A$21)-1),COLUMN()-1)</f>
        <v>1.5000020000000001</v>
      </c>
      <c r="J25" s="5">
        <f>INDEX('Paste Calib Data'!$1:$1048576,MATCH($A$21,'Paste Calib Data'!$A:$A,0)+(ROW()-ROW($A$21)-1),COLUMN()-1)</f>
        <v>5.0000080000000002</v>
      </c>
      <c r="K25" s="8">
        <f t="shared" ref="K25:K32" si="6">J25</f>
        <v>5.0000080000000002</v>
      </c>
    </row>
    <row r="26" spans="1:14" x14ac:dyDescent="0.3">
      <c r="A26" s="3">
        <f>INDEX('Paste Calib Data'!$1:$1048576,MATCH($A$21,'Paste Calib Data'!$A:$A,0)+(ROW()-ROW($A$21)-1),COLUMN())</f>
        <v>-20</v>
      </c>
      <c r="B26" s="11">
        <f t="shared" si="5"/>
        <v>1.0000020000000001</v>
      </c>
      <c r="C26" s="5">
        <f>INDEX('Paste Calib Data'!$1:$1048576,MATCH($A$21,'Paste Calib Data'!$A:$A,0)+(ROW()-ROW($A$21)-1),COLUMN()-1)</f>
        <v>1.0000020000000001</v>
      </c>
      <c r="D26" s="5">
        <f>INDEX('Paste Calib Data'!$1:$1048576,MATCH($A$21,'Paste Calib Data'!$A:$A,0)+(ROW()-ROW($A$21)-1),COLUMN()-1)</f>
        <v>1.0000020000000001</v>
      </c>
      <c r="E26" s="5">
        <f>INDEX('Paste Calib Data'!$1:$1048576,MATCH($A$21,'Paste Calib Data'!$A:$A,0)+(ROW()-ROW($A$21)-1),COLUMN()-1)</f>
        <v>1.0000020000000001</v>
      </c>
      <c r="F26" s="5">
        <f>INDEX('Paste Calib Data'!$1:$1048576,MATCH($A$21,'Paste Calib Data'!$A:$A,0)+(ROW()-ROW($A$21)-1),COLUMN()-1)</f>
        <v>1.0000020000000001</v>
      </c>
      <c r="G26" s="5">
        <f>INDEX('Paste Calib Data'!$1:$1048576,MATCH($A$21,'Paste Calib Data'!$A:$A,0)+(ROW()-ROW($A$21)-1),COLUMN()-1)</f>
        <v>1.0700700000000001</v>
      </c>
      <c r="H26" s="5">
        <f>INDEX('Paste Calib Data'!$1:$1048576,MATCH($A$21,'Paste Calib Data'!$A:$A,0)+(ROW()-ROW($A$21)-1),COLUMN()-1)</f>
        <v>1.1000989999999999</v>
      </c>
      <c r="I26" s="5">
        <f>INDEX('Paste Calib Data'!$1:$1048576,MATCH($A$21,'Paste Calib Data'!$A:$A,0)+(ROW()-ROW($A$21)-1),COLUMN()-1)</f>
        <v>1.5000020000000001</v>
      </c>
      <c r="J26" s="5">
        <f>INDEX('Paste Calib Data'!$1:$1048576,MATCH($A$21,'Paste Calib Data'!$A:$A,0)+(ROW()-ROW($A$21)-1),COLUMN()-1)</f>
        <v>5.0000080000000002</v>
      </c>
      <c r="K26" s="8">
        <f t="shared" si="6"/>
        <v>5.0000080000000002</v>
      </c>
    </row>
    <row r="27" spans="1:14" x14ac:dyDescent="0.3">
      <c r="A27" s="3">
        <f>INDEX('Paste Calib Data'!$1:$1048576,MATCH($A$21,'Paste Calib Data'!$A:$A,0)+(ROW()-ROW($A$21)-1),COLUMN())</f>
        <v>0</v>
      </c>
      <c r="B27" s="11">
        <f t="shared" si="5"/>
        <v>1.0000020000000001</v>
      </c>
      <c r="C27" s="5">
        <f>INDEX('Paste Calib Data'!$1:$1048576,MATCH($A$21,'Paste Calib Data'!$A:$A,0)+(ROW()-ROW($A$21)-1),COLUMN()-1)</f>
        <v>1.0000020000000001</v>
      </c>
      <c r="D27" s="5">
        <f>INDEX('Paste Calib Data'!$1:$1048576,MATCH($A$21,'Paste Calib Data'!$A:$A,0)+(ROW()-ROW($A$21)-1),COLUMN()-1)</f>
        <v>1.0000020000000001</v>
      </c>
      <c r="E27" s="5">
        <f>INDEX('Paste Calib Data'!$1:$1048576,MATCH($A$21,'Paste Calib Data'!$A:$A,0)+(ROW()-ROW($A$21)-1),COLUMN()-1)</f>
        <v>1.0000020000000001</v>
      </c>
      <c r="F27" s="5">
        <f>INDEX('Paste Calib Data'!$1:$1048576,MATCH($A$21,'Paste Calib Data'!$A:$A,0)+(ROW()-ROW($A$21)-1),COLUMN()-1)</f>
        <v>1.0000020000000001</v>
      </c>
      <c r="G27" s="5">
        <f>INDEX('Paste Calib Data'!$1:$1048576,MATCH($A$21,'Paste Calib Data'!$A:$A,0)+(ROW()-ROW($A$21)-1),COLUMN()-1)</f>
        <v>1.0700700000000001</v>
      </c>
      <c r="H27" s="5">
        <f>INDEX('Paste Calib Data'!$1:$1048576,MATCH($A$21,'Paste Calib Data'!$A:$A,0)+(ROW()-ROW($A$21)-1),COLUMN()-1)</f>
        <v>1.1000989999999999</v>
      </c>
      <c r="I27" s="5">
        <f>INDEX('Paste Calib Data'!$1:$1048576,MATCH($A$21,'Paste Calib Data'!$A:$A,0)+(ROW()-ROW($A$21)-1),COLUMN()-1)</f>
        <v>1.5000020000000001</v>
      </c>
      <c r="J27" s="5">
        <f>INDEX('Paste Calib Data'!$1:$1048576,MATCH($A$21,'Paste Calib Data'!$A:$A,0)+(ROW()-ROW($A$21)-1),COLUMN()-1)</f>
        <v>5.0000080000000002</v>
      </c>
      <c r="K27" s="8">
        <f t="shared" si="6"/>
        <v>5.0000080000000002</v>
      </c>
    </row>
    <row r="28" spans="1:14" x14ac:dyDescent="0.3">
      <c r="A28" s="3">
        <f>INDEX('Paste Calib Data'!$1:$1048576,MATCH($A$21,'Paste Calib Data'!$A:$A,0)+(ROW()-ROW($A$21)-1),COLUMN())</f>
        <v>20</v>
      </c>
      <c r="B28" s="11">
        <f t="shared" si="5"/>
        <v>1.0000020000000001</v>
      </c>
      <c r="C28" s="5">
        <f>INDEX('Paste Calib Data'!$1:$1048576,MATCH($A$21,'Paste Calib Data'!$A:$A,0)+(ROW()-ROW($A$21)-1),COLUMN()-1)</f>
        <v>1.0000020000000001</v>
      </c>
      <c r="D28" s="5">
        <f>INDEX('Paste Calib Data'!$1:$1048576,MATCH($A$21,'Paste Calib Data'!$A:$A,0)+(ROW()-ROW($A$21)-1),COLUMN()-1)</f>
        <v>1.0000020000000001</v>
      </c>
      <c r="E28" s="5">
        <f>INDEX('Paste Calib Data'!$1:$1048576,MATCH($A$21,'Paste Calib Data'!$A:$A,0)+(ROW()-ROW($A$21)-1),COLUMN()-1)</f>
        <v>1.0000020000000001</v>
      </c>
      <c r="F28" s="5">
        <f>INDEX('Paste Calib Data'!$1:$1048576,MATCH($A$21,'Paste Calib Data'!$A:$A,0)+(ROW()-ROW($A$21)-1),COLUMN()-1)</f>
        <v>1.0000020000000001</v>
      </c>
      <c r="G28" s="5">
        <f>INDEX('Paste Calib Data'!$1:$1048576,MATCH($A$21,'Paste Calib Data'!$A:$A,0)+(ROW()-ROW($A$21)-1),COLUMN()-1)</f>
        <v>1.0700700000000001</v>
      </c>
      <c r="H28" s="5">
        <f>INDEX('Paste Calib Data'!$1:$1048576,MATCH($A$21,'Paste Calib Data'!$A:$A,0)+(ROW()-ROW($A$21)-1),COLUMN()-1)</f>
        <v>1.1000989999999999</v>
      </c>
      <c r="I28" s="5">
        <f>INDEX('Paste Calib Data'!$1:$1048576,MATCH($A$21,'Paste Calib Data'!$A:$A,0)+(ROW()-ROW($A$21)-1),COLUMN()-1)</f>
        <v>1.5000020000000001</v>
      </c>
      <c r="J28" s="5">
        <f>INDEX('Paste Calib Data'!$1:$1048576,MATCH($A$21,'Paste Calib Data'!$A:$A,0)+(ROW()-ROW($A$21)-1),COLUMN()-1)</f>
        <v>5.0000080000000002</v>
      </c>
      <c r="K28" s="8">
        <f t="shared" si="6"/>
        <v>5.0000080000000002</v>
      </c>
    </row>
    <row r="29" spans="1:14" x14ac:dyDescent="0.3">
      <c r="A29" s="3">
        <f>INDEX('Paste Calib Data'!$1:$1048576,MATCH($A$21,'Paste Calib Data'!$A:$A,0)+(ROW()-ROW($A$21)-1),COLUMN())</f>
        <v>40</v>
      </c>
      <c r="B29" s="11">
        <f t="shared" si="5"/>
        <v>1.0000020000000001</v>
      </c>
      <c r="C29" s="5">
        <f>INDEX('Paste Calib Data'!$1:$1048576,MATCH($A$21,'Paste Calib Data'!$A:$A,0)+(ROW()-ROW($A$21)-1),COLUMN()-1)</f>
        <v>1.0000020000000001</v>
      </c>
      <c r="D29" s="5">
        <f>INDEX('Paste Calib Data'!$1:$1048576,MATCH($A$21,'Paste Calib Data'!$A:$A,0)+(ROW()-ROW($A$21)-1),COLUMN()-1)</f>
        <v>1.0000020000000001</v>
      </c>
      <c r="E29" s="5">
        <f>INDEX('Paste Calib Data'!$1:$1048576,MATCH($A$21,'Paste Calib Data'!$A:$A,0)+(ROW()-ROW($A$21)-1),COLUMN()-1)</f>
        <v>1.0000020000000001</v>
      </c>
      <c r="F29" s="5">
        <f>INDEX('Paste Calib Data'!$1:$1048576,MATCH($A$21,'Paste Calib Data'!$A:$A,0)+(ROW()-ROW($A$21)-1),COLUMN()-1)</f>
        <v>1.0000020000000001</v>
      </c>
      <c r="G29" s="5">
        <f>INDEX('Paste Calib Data'!$1:$1048576,MATCH($A$21,'Paste Calib Data'!$A:$A,0)+(ROW()-ROW($A$21)-1),COLUMN()-1)</f>
        <v>1.149904</v>
      </c>
      <c r="H29" s="5">
        <f>INDEX('Paste Calib Data'!$1:$1048576,MATCH($A$21,'Paste Calib Data'!$A:$A,0)+(ROW()-ROW($A$21)-1),COLUMN()-1)</f>
        <v>1.199953</v>
      </c>
      <c r="I29" s="5">
        <f>INDEX('Paste Calib Data'!$1:$1048576,MATCH($A$21,'Paste Calib Data'!$A:$A,0)+(ROW()-ROW($A$21)-1),COLUMN()-1)</f>
        <v>1.5000020000000001</v>
      </c>
      <c r="J29" s="5">
        <f>INDEX('Paste Calib Data'!$1:$1048576,MATCH($A$21,'Paste Calib Data'!$A:$A,0)+(ROW()-ROW($A$21)-1),COLUMN()-1)</f>
        <v>5.0000080000000002</v>
      </c>
      <c r="K29" s="8">
        <f t="shared" si="6"/>
        <v>5.0000080000000002</v>
      </c>
    </row>
    <row r="30" spans="1:14" x14ac:dyDescent="0.3">
      <c r="A30" s="3">
        <f>INDEX('Paste Calib Data'!$1:$1048576,MATCH($A$21,'Paste Calib Data'!$A:$A,0)+(ROW()-ROW($A$21)-1),COLUMN())</f>
        <v>60</v>
      </c>
      <c r="B30" s="11">
        <f t="shared" si="5"/>
        <v>1.0000020000000001</v>
      </c>
      <c r="C30" s="5">
        <f>INDEX('Paste Calib Data'!$1:$1048576,MATCH($A$21,'Paste Calib Data'!$A:$A,0)+(ROW()-ROW($A$21)-1),COLUMN()-1)</f>
        <v>1.0000020000000001</v>
      </c>
      <c r="D30" s="5">
        <f>INDEX('Paste Calib Data'!$1:$1048576,MATCH($A$21,'Paste Calib Data'!$A:$A,0)+(ROW()-ROW($A$21)-1),COLUMN()-1)</f>
        <v>1.0000020000000001</v>
      </c>
      <c r="E30" s="5">
        <f>INDEX('Paste Calib Data'!$1:$1048576,MATCH($A$21,'Paste Calib Data'!$A:$A,0)+(ROW()-ROW($A$21)-1),COLUMN()-1)</f>
        <v>1.0000020000000001</v>
      </c>
      <c r="F30" s="5">
        <f>INDEX('Paste Calib Data'!$1:$1048576,MATCH($A$21,'Paste Calib Data'!$A:$A,0)+(ROW()-ROW($A$21)-1),COLUMN()-1)</f>
        <v>1.0000020000000001</v>
      </c>
      <c r="G30" s="5">
        <f>INDEX('Paste Calib Data'!$1:$1048576,MATCH($A$21,'Paste Calib Data'!$A:$A,0)+(ROW()-ROW($A$21)-1),COLUMN()-1)</f>
        <v>1.149904</v>
      </c>
      <c r="H30" s="5">
        <f>INDEX('Paste Calib Data'!$1:$1048576,MATCH($A$21,'Paste Calib Data'!$A:$A,0)+(ROW()-ROW($A$21)-1),COLUMN()-1)</f>
        <v>1.199953</v>
      </c>
      <c r="I30" s="5">
        <f>INDEX('Paste Calib Data'!$1:$1048576,MATCH($A$21,'Paste Calib Data'!$A:$A,0)+(ROW()-ROW($A$21)-1),COLUMN()-1)</f>
        <v>1.399904</v>
      </c>
      <c r="J30" s="5">
        <f>INDEX('Paste Calib Data'!$1:$1048576,MATCH($A$21,'Paste Calib Data'!$A:$A,0)+(ROW()-ROW($A$21)-1),COLUMN()-1)</f>
        <v>5.0000080000000002</v>
      </c>
      <c r="K30" s="8">
        <f t="shared" si="6"/>
        <v>5.0000080000000002</v>
      </c>
    </row>
    <row r="31" spans="1:14" x14ac:dyDescent="0.3">
      <c r="A31" s="3">
        <f>INDEX('Paste Calib Data'!$1:$1048576,MATCH($A$21,'Paste Calib Data'!$A:$A,0)+(ROW()-ROW($A$21)-1),COLUMN())</f>
        <v>150</v>
      </c>
      <c r="B31" s="11">
        <f t="shared" si="5"/>
        <v>1.0000020000000001</v>
      </c>
      <c r="C31" s="5">
        <f>INDEX('Paste Calib Data'!$1:$1048576,MATCH($A$21,'Paste Calib Data'!$A:$A,0)+(ROW()-ROW($A$21)-1),COLUMN()-1)</f>
        <v>1.0000020000000001</v>
      </c>
      <c r="D31" s="5">
        <f>INDEX('Paste Calib Data'!$1:$1048576,MATCH($A$21,'Paste Calib Data'!$A:$A,0)+(ROW()-ROW($A$21)-1),COLUMN()-1)</f>
        <v>1.0000020000000001</v>
      </c>
      <c r="E31" s="5">
        <f>INDEX('Paste Calib Data'!$1:$1048576,MATCH($A$21,'Paste Calib Data'!$A:$A,0)+(ROW()-ROW($A$21)-1),COLUMN()-1)</f>
        <v>1.0000020000000001</v>
      </c>
      <c r="F31" s="5">
        <f>INDEX('Paste Calib Data'!$1:$1048576,MATCH($A$21,'Paste Calib Data'!$A:$A,0)+(ROW()-ROW($A$21)-1),COLUMN()-1)</f>
        <v>1.0000020000000001</v>
      </c>
      <c r="G31" s="5">
        <f>INDEX('Paste Calib Data'!$1:$1048576,MATCH($A$21,'Paste Calib Data'!$A:$A,0)+(ROW()-ROW($A$21)-1),COLUMN()-1)</f>
        <v>1.149904</v>
      </c>
      <c r="H31" s="5">
        <f>INDEX('Paste Calib Data'!$1:$1048576,MATCH($A$21,'Paste Calib Data'!$A:$A,0)+(ROW()-ROW($A$21)-1),COLUMN()-1)</f>
        <v>1.199953</v>
      </c>
      <c r="I31" s="5">
        <f>INDEX('Paste Calib Data'!$1:$1048576,MATCH($A$21,'Paste Calib Data'!$A:$A,0)+(ROW()-ROW($A$21)-1),COLUMN()-1)</f>
        <v>5.0000080000000002</v>
      </c>
      <c r="J31" s="5">
        <f>INDEX('Paste Calib Data'!$1:$1048576,MATCH($A$21,'Paste Calib Data'!$A:$A,0)+(ROW()-ROW($A$21)-1),COLUMN()-1)</f>
        <v>5.0000080000000002</v>
      </c>
      <c r="K31" s="8">
        <f t="shared" si="6"/>
        <v>5.0000080000000002</v>
      </c>
    </row>
    <row r="32" spans="1:14" x14ac:dyDescent="0.3">
      <c r="A32" s="3">
        <f>INDEX('Paste Calib Data'!$1:$1048576,MATCH($A$21,'Paste Calib Data'!$A:$A,0)+(ROW()-ROW($A$21)-1),COLUMN())</f>
        <v>180</v>
      </c>
      <c r="B32" s="11">
        <f>C32</f>
        <v>1.0000020000000001</v>
      </c>
      <c r="C32" s="5">
        <f>INDEX('Paste Calib Data'!$1:$1048576,MATCH($A$21,'Paste Calib Data'!$A:$A,0)+(ROW()-ROW($A$21)-1),COLUMN()-1)</f>
        <v>1.0000020000000001</v>
      </c>
      <c r="D32" s="5">
        <f>INDEX('Paste Calib Data'!$1:$1048576,MATCH($A$21,'Paste Calib Data'!$A:$A,0)+(ROW()-ROW($A$21)-1),COLUMN()-1)</f>
        <v>1.0000020000000001</v>
      </c>
      <c r="E32" s="5">
        <f>INDEX('Paste Calib Data'!$1:$1048576,MATCH($A$21,'Paste Calib Data'!$A:$A,0)+(ROW()-ROW($A$21)-1),COLUMN()-1)</f>
        <v>1.0000020000000001</v>
      </c>
      <c r="F32" s="5">
        <f>INDEX('Paste Calib Data'!$1:$1048576,MATCH($A$21,'Paste Calib Data'!$A:$A,0)+(ROW()-ROW($A$21)-1),COLUMN()-1)</f>
        <v>1.0000020000000001</v>
      </c>
      <c r="G32" s="5">
        <f>INDEX('Paste Calib Data'!$1:$1048576,MATCH($A$21,'Paste Calib Data'!$A:$A,0)+(ROW()-ROW($A$21)-1),COLUMN()-1)</f>
        <v>1.149904</v>
      </c>
      <c r="H32" s="5">
        <f>INDEX('Paste Calib Data'!$1:$1048576,MATCH($A$21,'Paste Calib Data'!$A:$A,0)+(ROW()-ROW($A$21)-1),COLUMN()-1)</f>
        <v>2.5400429999999998</v>
      </c>
      <c r="I32" s="5">
        <f>INDEX('Paste Calib Data'!$1:$1048576,MATCH($A$21,'Paste Calib Data'!$A:$A,0)+(ROW()-ROW($A$21)-1),COLUMN()-1)</f>
        <v>5.0000080000000002</v>
      </c>
      <c r="J32" s="5">
        <f>INDEX('Paste Calib Data'!$1:$1048576,MATCH($A$21,'Paste Calib Data'!$A:$A,0)+(ROW()-ROW($A$21)-1),COLUMN()-1)</f>
        <v>5.0000080000000002</v>
      </c>
      <c r="K32" s="8">
        <f t="shared" si="6"/>
        <v>5.0000080000000002</v>
      </c>
    </row>
    <row r="33" spans="1:14" x14ac:dyDescent="0.3">
      <c r="A33" s="9">
        <f>A32+1</f>
        <v>181</v>
      </c>
      <c r="B33" s="8">
        <f>B32</f>
        <v>1.0000020000000001</v>
      </c>
      <c r="C33" s="8">
        <f>C32</f>
        <v>1.0000020000000001</v>
      </c>
      <c r="D33" s="8">
        <f t="shared" ref="D33" si="7">D32</f>
        <v>1.0000020000000001</v>
      </c>
      <c r="E33" s="8">
        <f t="shared" ref="E33" si="8">E32</f>
        <v>1.0000020000000001</v>
      </c>
      <c r="F33" s="8">
        <f t="shared" ref="F33" si="9">F32</f>
        <v>1.0000020000000001</v>
      </c>
      <c r="G33" s="8">
        <f t="shared" ref="G33" si="10">G32</f>
        <v>1.149904</v>
      </c>
      <c r="H33" s="8">
        <f t="shared" ref="H33" si="11">H32</f>
        <v>2.5400429999999998</v>
      </c>
      <c r="I33" s="8">
        <f t="shared" ref="I33" si="12">I32</f>
        <v>5.0000080000000002</v>
      </c>
      <c r="J33" s="8">
        <f t="shared" ref="J33" si="13">J32</f>
        <v>5.0000080000000002</v>
      </c>
      <c r="K33" s="8">
        <f t="shared" ref="K33" si="14">K32</f>
        <v>5.0000080000000002</v>
      </c>
    </row>
    <row r="35" spans="1:14" x14ac:dyDescent="0.3">
      <c r="A35" s="13" t="s">
        <v>80</v>
      </c>
      <c r="B35" s="35" t="str">
        <f>INDEX('Paste Calib Data'!$1:$1048576,MATCH($A$35,'Paste Calib Data'!$A:$A,0)+(ROW()-ROW($A$35)),COLUMN())</f>
        <v>Pilot Quantity, Intake Temp Adj</v>
      </c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</row>
    <row r="36" spans="1:14" x14ac:dyDescent="0.3">
      <c r="A36" s="3"/>
      <c r="B36" s="3" t="str">
        <f>INDEX('Paste Calib Data'!$1:$1048576,MATCH($A$35,'Paste Calib Data'!$A:$A,0)+(ROW()-ROW($A$35)),COLUMN())</f>
        <v>mm3</v>
      </c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</row>
    <row r="37" spans="1:14" x14ac:dyDescent="0.3">
      <c r="A37" s="3" t="str">
        <f>INDEX('Paste Calib Data'!$1:$1048576,MATCH($A$35,'Paste Calib Data'!$A:$A,0)+(ROW()-ROW($A$35)),COLUMN())</f>
        <v>RPM</v>
      </c>
      <c r="B37" s="9">
        <f>C37-1</f>
        <v>-1</v>
      </c>
      <c r="C37" s="3">
        <f>INDEX('Paste Calib Data'!$1:$1048576,MATCH($A$35,'Paste Calib Data'!$A:$A,0)+(ROW()-ROW($A$35)),COLUMN()-1)</f>
        <v>0</v>
      </c>
      <c r="D37" s="3">
        <f>INDEX('Paste Calib Data'!$1:$1048576,MATCH($A$35,'Paste Calib Data'!$A:$A,0)+(ROW()-ROW($A$35)),COLUMN()-1)</f>
        <v>12</v>
      </c>
      <c r="E37" s="3">
        <f>INDEX('Paste Calib Data'!$1:$1048576,MATCH($A$35,'Paste Calib Data'!$A:$A,0)+(ROW()-ROW($A$35)),COLUMN()-1)</f>
        <v>24</v>
      </c>
      <c r="F37" s="3">
        <f>INDEX('Paste Calib Data'!$1:$1048576,MATCH($A$35,'Paste Calib Data'!$A:$A,0)+(ROW()-ROW($A$35)),COLUMN()-1)</f>
        <v>32</v>
      </c>
      <c r="G37" s="3">
        <f>INDEX('Paste Calib Data'!$1:$1048576,MATCH($A$35,'Paste Calib Data'!$A:$A,0)+(ROW()-ROW($A$35)),COLUMN()-1)</f>
        <v>36</v>
      </c>
      <c r="H37" s="3">
        <f>INDEX('Paste Calib Data'!$1:$1048576,MATCH($A$35,'Paste Calib Data'!$A:$A,0)+(ROW()-ROW($A$35)),COLUMN()-1)</f>
        <v>54.1</v>
      </c>
      <c r="I37" s="3">
        <f>INDEX('Paste Calib Data'!$1:$1048576,MATCH($A$35,'Paste Calib Data'!$A:$A,0)+(ROW()-ROW($A$35)),COLUMN()-1)</f>
        <v>60</v>
      </c>
      <c r="J37" s="3">
        <f>INDEX('Paste Calib Data'!$1:$1048576,MATCH($A$35,'Paste Calib Data'!$A:$A,0)+(ROW()-ROW($A$35)),COLUMN()-1)</f>
        <v>70</v>
      </c>
      <c r="K37" s="3">
        <f>INDEX('Paste Calib Data'!$1:$1048576,MATCH($A$35,'Paste Calib Data'!$A:$A,0)+(ROW()-ROW($A$35)),COLUMN()-1)</f>
        <v>80</v>
      </c>
      <c r="L37" s="3">
        <f>INDEX('Paste Calib Data'!$1:$1048576,MATCH($A$35,'Paste Calib Data'!$A:$A,0)+(ROW()-ROW($A$35)),COLUMN()-1)</f>
        <v>110</v>
      </c>
      <c r="M37" s="3">
        <f>INDEX('Paste Calib Data'!$1:$1048576,MATCH($A$35,'Paste Calib Data'!$A:$A,0)+(ROW()-ROW($A$35)),COLUMN()-1)</f>
        <v>120</v>
      </c>
      <c r="N37" s="8">
        <f>M37+1</f>
        <v>121</v>
      </c>
    </row>
    <row r="38" spans="1:14" x14ac:dyDescent="0.3">
      <c r="A38" s="9">
        <f>A39-1</f>
        <v>499</v>
      </c>
      <c r="B38" s="8">
        <f>B39</f>
        <v>1.9701090000000001</v>
      </c>
      <c r="C38" s="8">
        <f t="shared" ref="C38:N38" si="15">C39</f>
        <v>1.9701090000000001</v>
      </c>
      <c r="D38" s="8">
        <f t="shared" si="15"/>
        <v>4.0081519999999999</v>
      </c>
      <c r="E38" s="8">
        <f t="shared" si="15"/>
        <v>4.0081519999999999</v>
      </c>
      <c r="F38" s="8">
        <f t="shared" si="15"/>
        <v>4.0081519999999999</v>
      </c>
      <c r="G38" s="8">
        <f t="shared" si="15"/>
        <v>4.0081519999999999</v>
      </c>
      <c r="H38" s="8">
        <f t="shared" si="15"/>
        <v>4.0081519999999999</v>
      </c>
      <c r="I38" s="8">
        <f t="shared" si="15"/>
        <v>4.0081519999999999</v>
      </c>
      <c r="J38" s="8">
        <f t="shared" si="15"/>
        <v>4.0081519999999999</v>
      </c>
      <c r="K38" s="8">
        <f t="shared" si="15"/>
        <v>4.0081519999999999</v>
      </c>
      <c r="L38" s="8">
        <f t="shared" si="15"/>
        <v>4.0081519999999999</v>
      </c>
      <c r="M38" s="8">
        <f t="shared" si="15"/>
        <v>22.010870000000001</v>
      </c>
      <c r="N38" s="8">
        <f t="shared" si="15"/>
        <v>22.010870000000001</v>
      </c>
    </row>
    <row r="39" spans="1:14" x14ac:dyDescent="0.3">
      <c r="A39" s="3">
        <f>INDEX('Paste Calib Data'!$1:$1048576,MATCH($A$35,'Paste Calib Data'!$A:$A,0)+(ROW()-ROW($A$35)-1),COLUMN())</f>
        <v>500</v>
      </c>
      <c r="B39" s="8">
        <f t="shared" ref="B39:B50" si="16">C39</f>
        <v>1.9701090000000001</v>
      </c>
      <c r="C39" s="1">
        <f>INDEX('Paste Calib Data'!$1:$1048576,MATCH($A$35,'Paste Calib Data'!$A:$A,0)+(ROW()-ROW($A$35)-1),COLUMN()-1)</f>
        <v>1.9701090000000001</v>
      </c>
      <c r="D39" s="1">
        <f>INDEX('Paste Calib Data'!$1:$1048576,MATCH($A$35,'Paste Calib Data'!$A:$A,0)+(ROW()-ROW($A$35)-1),COLUMN()-1)</f>
        <v>4.0081519999999999</v>
      </c>
      <c r="E39" s="1">
        <f>INDEX('Paste Calib Data'!$1:$1048576,MATCH($A$35,'Paste Calib Data'!$A:$A,0)+(ROW()-ROW($A$35)-1),COLUMN()-1)</f>
        <v>4.0081519999999999</v>
      </c>
      <c r="F39" s="1">
        <f>INDEX('Paste Calib Data'!$1:$1048576,MATCH($A$35,'Paste Calib Data'!$A:$A,0)+(ROW()-ROW($A$35)-1),COLUMN()-1)</f>
        <v>4.0081519999999999</v>
      </c>
      <c r="G39" s="1">
        <f>INDEX('Paste Calib Data'!$1:$1048576,MATCH($A$35,'Paste Calib Data'!$A:$A,0)+(ROW()-ROW($A$35)-1),COLUMN()-1)</f>
        <v>4.0081519999999999</v>
      </c>
      <c r="H39" s="1">
        <f>INDEX('Paste Calib Data'!$1:$1048576,MATCH($A$35,'Paste Calib Data'!$A:$A,0)+(ROW()-ROW($A$35)-1),COLUMN()-1)</f>
        <v>4.0081519999999999</v>
      </c>
      <c r="I39" s="1">
        <f>INDEX('Paste Calib Data'!$1:$1048576,MATCH($A$35,'Paste Calib Data'!$A:$A,0)+(ROW()-ROW($A$35)-1),COLUMN()-1)</f>
        <v>4.0081519999999999</v>
      </c>
      <c r="J39" s="1">
        <f>INDEX('Paste Calib Data'!$1:$1048576,MATCH($A$35,'Paste Calib Data'!$A:$A,0)+(ROW()-ROW($A$35)-1),COLUMN()-1)</f>
        <v>4.0081519999999999</v>
      </c>
      <c r="K39" s="1">
        <f>INDEX('Paste Calib Data'!$1:$1048576,MATCH($A$35,'Paste Calib Data'!$A:$A,0)+(ROW()-ROW($A$35)-1),COLUMN()-1)</f>
        <v>4.0081519999999999</v>
      </c>
      <c r="L39" s="1">
        <f>INDEX('Paste Calib Data'!$1:$1048576,MATCH($A$35,'Paste Calib Data'!$A:$A,0)+(ROW()-ROW($A$35)-1),COLUMN()-1)</f>
        <v>4.0081519999999999</v>
      </c>
      <c r="M39" s="1">
        <f>INDEX('Paste Calib Data'!$1:$1048576,MATCH($A$35,'Paste Calib Data'!$A:$A,0)+(ROW()-ROW($A$35)-1),COLUMN()-1)</f>
        <v>22.010870000000001</v>
      </c>
      <c r="N39" s="8">
        <f t="shared" ref="N39:N50" si="17">M39</f>
        <v>22.010870000000001</v>
      </c>
    </row>
    <row r="40" spans="1:14" x14ac:dyDescent="0.3">
      <c r="A40" s="3">
        <f>INDEX('Paste Calib Data'!$1:$1048576,MATCH($A$35,'Paste Calib Data'!$A:$A,0)+(ROW()-ROW($A$35)-1),COLUMN())</f>
        <v>600</v>
      </c>
      <c r="B40" s="8">
        <f t="shared" si="16"/>
        <v>1.9701090000000001</v>
      </c>
      <c r="C40" s="1">
        <f>INDEX('Paste Calib Data'!$1:$1048576,MATCH($A$35,'Paste Calib Data'!$A:$A,0)+(ROW()-ROW($A$35)-1),COLUMN()-1)</f>
        <v>1.9701090000000001</v>
      </c>
      <c r="D40" s="1">
        <f>INDEX('Paste Calib Data'!$1:$1048576,MATCH($A$35,'Paste Calib Data'!$A:$A,0)+(ROW()-ROW($A$35)-1),COLUMN()-1)</f>
        <v>4.0081519999999999</v>
      </c>
      <c r="E40" s="1">
        <f>INDEX('Paste Calib Data'!$1:$1048576,MATCH($A$35,'Paste Calib Data'!$A:$A,0)+(ROW()-ROW($A$35)-1),COLUMN()-1)</f>
        <v>4.0081519999999999</v>
      </c>
      <c r="F40" s="1">
        <f>INDEX('Paste Calib Data'!$1:$1048576,MATCH($A$35,'Paste Calib Data'!$A:$A,0)+(ROW()-ROW($A$35)-1),COLUMN()-1)</f>
        <v>4.0081519999999999</v>
      </c>
      <c r="G40" s="1">
        <f>INDEX('Paste Calib Data'!$1:$1048576,MATCH($A$35,'Paste Calib Data'!$A:$A,0)+(ROW()-ROW($A$35)-1),COLUMN()-1)</f>
        <v>4.0081519999999999</v>
      </c>
      <c r="H40" s="1">
        <f>INDEX('Paste Calib Data'!$1:$1048576,MATCH($A$35,'Paste Calib Data'!$A:$A,0)+(ROW()-ROW($A$35)-1),COLUMN()-1)</f>
        <v>4.0081519999999999</v>
      </c>
      <c r="I40" s="1">
        <f>INDEX('Paste Calib Data'!$1:$1048576,MATCH($A$35,'Paste Calib Data'!$A:$A,0)+(ROW()-ROW($A$35)-1),COLUMN()-1)</f>
        <v>4.0081519999999999</v>
      </c>
      <c r="J40" s="1">
        <f>INDEX('Paste Calib Data'!$1:$1048576,MATCH($A$35,'Paste Calib Data'!$A:$A,0)+(ROW()-ROW($A$35)-1),COLUMN()-1)</f>
        <v>4.0081519999999999</v>
      </c>
      <c r="K40" s="1">
        <f>INDEX('Paste Calib Data'!$1:$1048576,MATCH($A$35,'Paste Calib Data'!$A:$A,0)+(ROW()-ROW($A$35)-1),COLUMN()-1)</f>
        <v>4.0081519999999999</v>
      </c>
      <c r="L40" s="1">
        <f>INDEX('Paste Calib Data'!$1:$1048576,MATCH($A$35,'Paste Calib Data'!$A:$A,0)+(ROW()-ROW($A$35)-1),COLUMN()-1)</f>
        <v>4.0081519999999999</v>
      </c>
      <c r="M40" s="1">
        <f>INDEX('Paste Calib Data'!$1:$1048576,MATCH($A$35,'Paste Calib Data'!$A:$A,0)+(ROW()-ROW($A$35)-1),COLUMN()-1)</f>
        <v>22.010870000000001</v>
      </c>
      <c r="N40" s="8">
        <f t="shared" si="17"/>
        <v>22.010870000000001</v>
      </c>
    </row>
    <row r="41" spans="1:14" x14ac:dyDescent="0.3">
      <c r="A41" s="3">
        <f>INDEX('Paste Calib Data'!$1:$1048576,MATCH($A$35,'Paste Calib Data'!$A:$A,0)+(ROW()-ROW($A$35)-1),COLUMN())</f>
        <v>800</v>
      </c>
      <c r="B41" s="8">
        <f t="shared" si="16"/>
        <v>1.9701090000000001</v>
      </c>
      <c r="C41" s="1">
        <f>INDEX('Paste Calib Data'!$1:$1048576,MATCH($A$35,'Paste Calib Data'!$A:$A,0)+(ROW()-ROW($A$35)-1),COLUMN()-1)</f>
        <v>1.9701090000000001</v>
      </c>
      <c r="D41" s="1">
        <f>INDEX('Paste Calib Data'!$1:$1048576,MATCH($A$35,'Paste Calib Data'!$A:$A,0)+(ROW()-ROW($A$35)-1),COLUMN()-1)</f>
        <v>4.0081519999999999</v>
      </c>
      <c r="E41" s="1">
        <f>INDEX('Paste Calib Data'!$1:$1048576,MATCH($A$35,'Paste Calib Data'!$A:$A,0)+(ROW()-ROW($A$35)-1),COLUMN()-1)</f>
        <v>4.0081519999999999</v>
      </c>
      <c r="F41" s="1">
        <f>INDEX('Paste Calib Data'!$1:$1048576,MATCH($A$35,'Paste Calib Data'!$A:$A,0)+(ROW()-ROW($A$35)-1),COLUMN()-1)</f>
        <v>4.0081519999999999</v>
      </c>
      <c r="G41" s="1">
        <f>INDEX('Paste Calib Data'!$1:$1048576,MATCH($A$35,'Paste Calib Data'!$A:$A,0)+(ROW()-ROW($A$35)-1),COLUMN()-1)</f>
        <v>5.0271739999999996</v>
      </c>
      <c r="H41" s="1">
        <f>INDEX('Paste Calib Data'!$1:$1048576,MATCH($A$35,'Paste Calib Data'!$A:$A,0)+(ROW()-ROW($A$35)-1),COLUMN()-1)</f>
        <v>4.0081519999999999</v>
      </c>
      <c r="I41" s="1">
        <f>INDEX('Paste Calib Data'!$1:$1048576,MATCH($A$35,'Paste Calib Data'!$A:$A,0)+(ROW()-ROW($A$35)-1),COLUMN()-1)</f>
        <v>4.0081519999999999</v>
      </c>
      <c r="J41" s="1">
        <f>INDEX('Paste Calib Data'!$1:$1048576,MATCH($A$35,'Paste Calib Data'!$A:$A,0)+(ROW()-ROW($A$35)-1),COLUMN()-1)</f>
        <v>4.0081519999999999</v>
      </c>
      <c r="K41" s="1">
        <f>INDEX('Paste Calib Data'!$1:$1048576,MATCH($A$35,'Paste Calib Data'!$A:$A,0)+(ROW()-ROW($A$35)-1),COLUMN()-1)</f>
        <v>4.0081519999999999</v>
      </c>
      <c r="L41" s="1">
        <f>INDEX('Paste Calib Data'!$1:$1048576,MATCH($A$35,'Paste Calib Data'!$A:$A,0)+(ROW()-ROW($A$35)-1),COLUMN()-1)</f>
        <v>4.0081519999999999</v>
      </c>
      <c r="M41" s="1">
        <f>INDEX('Paste Calib Data'!$1:$1048576,MATCH($A$35,'Paste Calib Data'!$A:$A,0)+(ROW()-ROW($A$35)-1),COLUMN()-1)</f>
        <v>22.010870000000001</v>
      </c>
      <c r="N41" s="8">
        <f t="shared" si="17"/>
        <v>22.010870000000001</v>
      </c>
    </row>
    <row r="42" spans="1:14" x14ac:dyDescent="0.3">
      <c r="A42" s="3">
        <f>INDEX('Paste Calib Data'!$1:$1048576,MATCH($A$35,'Paste Calib Data'!$A:$A,0)+(ROW()-ROW($A$35)-1),COLUMN())</f>
        <v>1000</v>
      </c>
      <c r="B42" s="8">
        <f t="shared" si="16"/>
        <v>1.9701090000000001</v>
      </c>
      <c r="C42" s="1">
        <f>INDEX('Paste Calib Data'!$1:$1048576,MATCH($A$35,'Paste Calib Data'!$A:$A,0)+(ROW()-ROW($A$35)-1),COLUMN()-1)</f>
        <v>1.9701090000000001</v>
      </c>
      <c r="D42" s="1">
        <f>INDEX('Paste Calib Data'!$1:$1048576,MATCH($A$35,'Paste Calib Data'!$A:$A,0)+(ROW()-ROW($A$35)-1),COLUMN()-1)</f>
        <v>5.9782609999999998</v>
      </c>
      <c r="E42" s="1">
        <f>INDEX('Paste Calib Data'!$1:$1048576,MATCH($A$35,'Paste Calib Data'!$A:$A,0)+(ROW()-ROW($A$35)-1),COLUMN()-1)</f>
        <v>5.9782609999999998</v>
      </c>
      <c r="F42" s="1">
        <f>INDEX('Paste Calib Data'!$1:$1048576,MATCH($A$35,'Paste Calib Data'!$A:$A,0)+(ROW()-ROW($A$35)-1),COLUMN()-1)</f>
        <v>5.9782609999999998</v>
      </c>
      <c r="G42" s="1">
        <f>INDEX('Paste Calib Data'!$1:$1048576,MATCH($A$35,'Paste Calib Data'!$A:$A,0)+(ROW()-ROW($A$35)-1),COLUMN()-1)</f>
        <v>5.9782609999999998</v>
      </c>
      <c r="H42" s="1">
        <f>INDEX('Paste Calib Data'!$1:$1048576,MATCH($A$35,'Paste Calib Data'!$A:$A,0)+(ROW()-ROW($A$35)-1),COLUMN()-1)</f>
        <v>4.0081519999999999</v>
      </c>
      <c r="I42" s="1">
        <f>INDEX('Paste Calib Data'!$1:$1048576,MATCH($A$35,'Paste Calib Data'!$A:$A,0)+(ROW()-ROW($A$35)-1),COLUMN()-1)</f>
        <v>4.0081519999999999</v>
      </c>
      <c r="J42" s="1">
        <f>INDEX('Paste Calib Data'!$1:$1048576,MATCH($A$35,'Paste Calib Data'!$A:$A,0)+(ROW()-ROW($A$35)-1),COLUMN()-1)</f>
        <v>4.0081519999999999</v>
      </c>
      <c r="K42" s="1">
        <f>INDEX('Paste Calib Data'!$1:$1048576,MATCH($A$35,'Paste Calib Data'!$A:$A,0)+(ROW()-ROW($A$35)-1),COLUMN()-1)</f>
        <v>4.0081519999999999</v>
      </c>
      <c r="L42" s="1">
        <f>INDEX('Paste Calib Data'!$1:$1048576,MATCH($A$35,'Paste Calib Data'!$A:$A,0)+(ROW()-ROW($A$35)-1),COLUMN()-1)</f>
        <v>5.0271739999999996</v>
      </c>
      <c r="M42" s="1">
        <f>INDEX('Paste Calib Data'!$1:$1048576,MATCH($A$35,'Paste Calib Data'!$A:$A,0)+(ROW()-ROW($A$35)-1),COLUMN()-1)</f>
        <v>22.010870000000001</v>
      </c>
      <c r="N42" s="8">
        <f t="shared" si="17"/>
        <v>22.010870000000001</v>
      </c>
    </row>
    <row r="43" spans="1:14" x14ac:dyDescent="0.3">
      <c r="A43" s="3">
        <f>INDEX('Paste Calib Data'!$1:$1048576,MATCH($A$35,'Paste Calib Data'!$A:$A,0)+(ROW()-ROW($A$35)-1),COLUMN())</f>
        <v>1200</v>
      </c>
      <c r="B43" s="8">
        <f t="shared" si="16"/>
        <v>1.9701090000000001</v>
      </c>
      <c r="C43" s="1">
        <f>INDEX('Paste Calib Data'!$1:$1048576,MATCH($A$35,'Paste Calib Data'!$A:$A,0)+(ROW()-ROW($A$35)-1),COLUMN()-1)</f>
        <v>1.9701090000000001</v>
      </c>
      <c r="D43" s="1">
        <f>INDEX('Paste Calib Data'!$1:$1048576,MATCH($A$35,'Paste Calib Data'!$A:$A,0)+(ROW()-ROW($A$35)-1),COLUMN()-1)</f>
        <v>5.0271739999999996</v>
      </c>
      <c r="E43" s="1">
        <f>INDEX('Paste Calib Data'!$1:$1048576,MATCH($A$35,'Paste Calib Data'!$A:$A,0)+(ROW()-ROW($A$35)-1),COLUMN()-1)</f>
        <v>5.0271739999999996</v>
      </c>
      <c r="F43" s="1">
        <f>INDEX('Paste Calib Data'!$1:$1048576,MATCH($A$35,'Paste Calib Data'!$A:$A,0)+(ROW()-ROW($A$35)-1),COLUMN()-1)</f>
        <v>5.0271739999999996</v>
      </c>
      <c r="G43" s="1">
        <f>INDEX('Paste Calib Data'!$1:$1048576,MATCH($A$35,'Paste Calib Data'!$A:$A,0)+(ROW()-ROW($A$35)-1),COLUMN()-1)</f>
        <v>5.0271739999999996</v>
      </c>
      <c r="H43" s="1">
        <f>INDEX('Paste Calib Data'!$1:$1048576,MATCH($A$35,'Paste Calib Data'!$A:$A,0)+(ROW()-ROW($A$35)-1),COLUMN()-1)</f>
        <v>4.0081519999999999</v>
      </c>
      <c r="I43" s="1">
        <f>INDEX('Paste Calib Data'!$1:$1048576,MATCH($A$35,'Paste Calib Data'!$A:$A,0)+(ROW()-ROW($A$35)-1),COLUMN()-1)</f>
        <v>4.0081519999999999</v>
      </c>
      <c r="J43" s="1">
        <f>INDEX('Paste Calib Data'!$1:$1048576,MATCH($A$35,'Paste Calib Data'!$A:$A,0)+(ROW()-ROW($A$35)-1),COLUMN()-1)</f>
        <v>4.0081519999999999</v>
      </c>
      <c r="K43" s="1">
        <f>INDEX('Paste Calib Data'!$1:$1048576,MATCH($A$35,'Paste Calib Data'!$A:$A,0)+(ROW()-ROW($A$35)-1),COLUMN()-1)</f>
        <v>4.0081519999999999</v>
      </c>
      <c r="L43" s="1">
        <f>INDEX('Paste Calib Data'!$1:$1048576,MATCH($A$35,'Paste Calib Data'!$A:$A,0)+(ROW()-ROW($A$35)-1),COLUMN()-1)</f>
        <v>5.0271739999999996</v>
      </c>
      <c r="M43" s="1">
        <f>INDEX('Paste Calib Data'!$1:$1048576,MATCH($A$35,'Paste Calib Data'!$A:$A,0)+(ROW()-ROW($A$35)-1),COLUMN()-1)</f>
        <v>9.9864130000000007</v>
      </c>
      <c r="N43" s="8">
        <f t="shared" si="17"/>
        <v>9.9864130000000007</v>
      </c>
    </row>
    <row r="44" spans="1:14" x14ac:dyDescent="0.3">
      <c r="A44" s="3">
        <f>INDEX('Paste Calib Data'!$1:$1048576,MATCH($A$35,'Paste Calib Data'!$A:$A,0)+(ROW()-ROW($A$35)-1),COLUMN())</f>
        <v>1400</v>
      </c>
      <c r="B44" s="8">
        <f t="shared" si="16"/>
        <v>1.9701090000000001</v>
      </c>
      <c r="C44" s="1">
        <f>INDEX('Paste Calib Data'!$1:$1048576,MATCH($A$35,'Paste Calib Data'!$A:$A,0)+(ROW()-ROW($A$35)-1),COLUMN()-1)</f>
        <v>1.9701090000000001</v>
      </c>
      <c r="D44" s="1">
        <f>INDEX('Paste Calib Data'!$1:$1048576,MATCH($A$35,'Paste Calib Data'!$A:$A,0)+(ROW()-ROW($A$35)-1),COLUMN()-1)</f>
        <v>3.5326089999999999</v>
      </c>
      <c r="E44" s="1">
        <f>INDEX('Paste Calib Data'!$1:$1048576,MATCH($A$35,'Paste Calib Data'!$A:$A,0)+(ROW()-ROW($A$35)-1),COLUMN()-1)</f>
        <v>4.0081519999999999</v>
      </c>
      <c r="F44" s="1">
        <f>INDEX('Paste Calib Data'!$1:$1048576,MATCH($A$35,'Paste Calib Data'!$A:$A,0)+(ROW()-ROW($A$35)-1),COLUMN()-1)</f>
        <v>5.0271739999999996</v>
      </c>
      <c r="G44" s="1">
        <f>INDEX('Paste Calib Data'!$1:$1048576,MATCH($A$35,'Paste Calib Data'!$A:$A,0)+(ROW()-ROW($A$35)-1),COLUMN()-1)</f>
        <v>5.0271739999999996</v>
      </c>
      <c r="H44" s="1">
        <f>INDEX('Paste Calib Data'!$1:$1048576,MATCH($A$35,'Paste Calib Data'!$A:$A,0)+(ROW()-ROW($A$35)-1),COLUMN()-1)</f>
        <v>5.0271739999999996</v>
      </c>
      <c r="I44" s="1">
        <f>INDEX('Paste Calib Data'!$1:$1048576,MATCH($A$35,'Paste Calib Data'!$A:$A,0)+(ROW()-ROW($A$35)-1),COLUMN()-1)</f>
        <v>5.0271739999999996</v>
      </c>
      <c r="J44" s="1">
        <f>INDEX('Paste Calib Data'!$1:$1048576,MATCH($A$35,'Paste Calib Data'!$A:$A,0)+(ROW()-ROW($A$35)-1),COLUMN()-1)</f>
        <v>5.0271739999999996</v>
      </c>
      <c r="K44" s="1">
        <f>INDEX('Paste Calib Data'!$1:$1048576,MATCH($A$35,'Paste Calib Data'!$A:$A,0)+(ROW()-ROW($A$35)-1),COLUMN()-1)</f>
        <v>5.9782609999999998</v>
      </c>
      <c r="L44" s="1">
        <f>INDEX('Paste Calib Data'!$1:$1048576,MATCH($A$35,'Paste Calib Data'!$A:$A,0)+(ROW()-ROW($A$35)-1),COLUMN()-1)</f>
        <v>8.0163049999999991</v>
      </c>
      <c r="M44" s="1">
        <f>INDEX('Paste Calib Data'!$1:$1048576,MATCH($A$35,'Paste Calib Data'!$A:$A,0)+(ROW()-ROW($A$35)-1),COLUMN()-1)</f>
        <v>9.9864130000000007</v>
      </c>
      <c r="N44" s="8">
        <f t="shared" si="17"/>
        <v>9.9864130000000007</v>
      </c>
    </row>
    <row r="45" spans="1:14" x14ac:dyDescent="0.3">
      <c r="A45" s="3">
        <f>INDEX('Paste Calib Data'!$1:$1048576,MATCH($A$35,'Paste Calib Data'!$A:$A,0)+(ROW()-ROW($A$35)-1),COLUMN())</f>
        <v>1600</v>
      </c>
      <c r="B45" s="8">
        <f t="shared" si="16"/>
        <v>1.9701090000000001</v>
      </c>
      <c r="C45" s="1">
        <f>INDEX('Paste Calib Data'!$1:$1048576,MATCH($A$35,'Paste Calib Data'!$A:$A,0)+(ROW()-ROW($A$35)-1),COLUMN()-1)</f>
        <v>1.9701090000000001</v>
      </c>
      <c r="D45" s="1">
        <f>INDEX('Paste Calib Data'!$1:$1048576,MATCH($A$35,'Paste Calib Data'!$A:$A,0)+(ROW()-ROW($A$35)-1),COLUMN()-1)</f>
        <v>3.5326089999999999</v>
      </c>
      <c r="E45" s="1">
        <f>INDEX('Paste Calib Data'!$1:$1048576,MATCH($A$35,'Paste Calib Data'!$A:$A,0)+(ROW()-ROW($A$35)-1),COLUMN()-1)</f>
        <v>4.0081519999999999</v>
      </c>
      <c r="F45" s="1">
        <f>INDEX('Paste Calib Data'!$1:$1048576,MATCH($A$35,'Paste Calib Data'!$A:$A,0)+(ROW()-ROW($A$35)-1),COLUMN()-1)</f>
        <v>5.0271739999999996</v>
      </c>
      <c r="G45" s="1">
        <f>INDEX('Paste Calib Data'!$1:$1048576,MATCH($A$35,'Paste Calib Data'!$A:$A,0)+(ROW()-ROW($A$35)-1),COLUMN()-1)</f>
        <v>5.0271739999999996</v>
      </c>
      <c r="H45" s="1">
        <f>INDEX('Paste Calib Data'!$1:$1048576,MATCH($A$35,'Paste Calib Data'!$A:$A,0)+(ROW()-ROW($A$35)-1),COLUMN()-1)</f>
        <v>5.0271739999999996</v>
      </c>
      <c r="I45" s="1">
        <f>INDEX('Paste Calib Data'!$1:$1048576,MATCH($A$35,'Paste Calib Data'!$A:$A,0)+(ROW()-ROW($A$35)-1),COLUMN()-1)</f>
        <v>5.0271739999999996</v>
      </c>
      <c r="J45" s="1">
        <f>INDEX('Paste Calib Data'!$1:$1048576,MATCH($A$35,'Paste Calib Data'!$A:$A,0)+(ROW()-ROW($A$35)-1),COLUMN()-1)</f>
        <v>5.0271739999999996</v>
      </c>
      <c r="K45" s="1">
        <f>INDEX('Paste Calib Data'!$1:$1048576,MATCH($A$35,'Paste Calib Data'!$A:$A,0)+(ROW()-ROW($A$35)-1),COLUMN()-1)</f>
        <v>5.9782609999999998</v>
      </c>
      <c r="L45" s="1">
        <f>INDEX('Paste Calib Data'!$1:$1048576,MATCH($A$35,'Paste Calib Data'!$A:$A,0)+(ROW()-ROW($A$35)-1),COLUMN()-1)</f>
        <v>8.0163049999999991</v>
      </c>
      <c r="M45" s="1">
        <f>INDEX('Paste Calib Data'!$1:$1048576,MATCH($A$35,'Paste Calib Data'!$A:$A,0)+(ROW()-ROW($A$35)-1),COLUMN()-1)</f>
        <v>9.9864130000000007</v>
      </c>
      <c r="N45" s="8">
        <f t="shared" si="17"/>
        <v>9.9864130000000007</v>
      </c>
    </row>
    <row r="46" spans="1:14" x14ac:dyDescent="0.3">
      <c r="A46" s="3">
        <f>INDEX('Paste Calib Data'!$1:$1048576,MATCH($A$35,'Paste Calib Data'!$A:$A,0)+(ROW()-ROW($A$35)-1),COLUMN())</f>
        <v>1800</v>
      </c>
      <c r="B46" s="8">
        <f t="shared" si="16"/>
        <v>1.9701090000000001</v>
      </c>
      <c r="C46" s="1">
        <f>INDEX('Paste Calib Data'!$1:$1048576,MATCH($A$35,'Paste Calib Data'!$A:$A,0)+(ROW()-ROW($A$35)-1),COLUMN()-1)</f>
        <v>1.9701090000000001</v>
      </c>
      <c r="D46" s="1">
        <f>INDEX('Paste Calib Data'!$1:$1048576,MATCH($A$35,'Paste Calib Data'!$A:$A,0)+(ROW()-ROW($A$35)-1),COLUMN()-1)</f>
        <v>3.5326089999999999</v>
      </c>
      <c r="E46" s="1">
        <f>INDEX('Paste Calib Data'!$1:$1048576,MATCH($A$35,'Paste Calib Data'!$A:$A,0)+(ROW()-ROW($A$35)-1),COLUMN()-1)</f>
        <v>4.0081519999999999</v>
      </c>
      <c r="F46" s="1">
        <f>INDEX('Paste Calib Data'!$1:$1048576,MATCH($A$35,'Paste Calib Data'!$A:$A,0)+(ROW()-ROW($A$35)-1),COLUMN()-1)</f>
        <v>5.0271739999999996</v>
      </c>
      <c r="G46" s="1">
        <f>INDEX('Paste Calib Data'!$1:$1048576,MATCH($A$35,'Paste Calib Data'!$A:$A,0)+(ROW()-ROW($A$35)-1),COLUMN()-1)</f>
        <v>5.0271739999999996</v>
      </c>
      <c r="H46" s="1">
        <f>INDEX('Paste Calib Data'!$1:$1048576,MATCH($A$35,'Paste Calib Data'!$A:$A,0)+(ROW()-ROW($A$35)-1),COLUMN()-1)</f>
        <v>5.0271739999999996</v>
      </c>
      <c r="I46" s="1">
        <f>INDEX('Paste Calib Data'!$1:$1048576,MATCH($A$35,'Paste Calib Data'!$A:$A,0)+(ROW()-ROW($A$35)-1),COLUMN()-1)</f>
        <v>5.0271739999999996</v>
      </c>
      <c r="J46" s="1">
        <f>INDEX('Paste Calib Data'!$1:$1048576,MATCH($A$35,'Paste Calib Data'!$A:$A,0)+(ROW()-ROW($A$35)-1),COLUMN()-1)</f>
        <v>5.0271739999999996</v>
      </c>
      <c r="K46" s="1">
        <f>INDEX('Paste Calib Data'!$1:$1048576,MATCH($A$35,'Paste Calib Data'!$A:$A,0)+(ROW()-ROW($A$35)-1),COLUMN()-1)</f>
        <v>5.9782609999999998</v>
      </c>
      <c r="L46" s="1">
        <f>INDEX('Paste Calib Data'!$1:$1048576,MATCH($A$35,'Paste Calib Data'!$A:$A,0)+(ROW()-ROW($A$35)-1),COLUMN()-1)</f>
        <v>8.0163049999999991</v>
      </c>
      <c r="M46" s="1">
        <f>INDEX('Paste Calib Data'!$1:$1048576,MATCH($A$35,'Paste Calib Data'!$A:$A,0)+(ROW()-ROW($A$35)-1),COLUMN()-1)</f>
        <v>9.9864130000000007</v>
      </c>
      <c r="N46" s="8">
        <f t="shared" si="17"/>
        <v>9.9864130000000007</v>
      </c>
    </row>
    <row r="47" spans="1:14" x14ac:dyDescent="0.3">
      <c r="A47" s="3">
        <f>INDEX('Paste Calib Data'!$1:$1048576,MATCH($A$35,'Paste Calib Data'!$A:$A,0)+(ROW()-ROW($A$35)-1),COLUMN())</f>
        <v>2000</v>
      </c>
      <c r="B47" s="8">
        <f t="shared" si="16"/>
        <v>1.9701090000000001</v>
      </c>
      <c r="C47" s="1">
        <f>INDEX('Paste Calib Data'!$1:$1048576,MATCH($A$35,'Paste Calib Data'!$A:$A,0)+(ROW()-ROW($A$35)-1),COLUMN()-1)</f>
        <v>1.9701090000000001</v>
      </c>
      <c r="D47" s="1">
        <f>INDEX('Paste Calib Data'!$1:$1048576,MATCH($A$35,'Paste Calib Data'!$A:$A,0)+(ROW()-ROW($A$35)-1),COLUMN()-1)</f>
        <v>3.5326089999999999</v>
      </c>
      <c r="E47" s="1">
        <f>INDEX('Paste Calib Data'!$1:$1048576,MATCH($A$35,'Paste Calib Data'!$A:$A,0)+(ROW()-ROW($A$35)-1),COLUMN()-1)</f>
        <v>4.0081519999999999</v>
      </c>
      <c r="F47" s="1">
        <f>INDEX('Paste Calib Data'!$1:$1048576,MATCH($A$35,'Paste Calib Data'!$A:$A,0)+(ROW()-ROW($A$35)-1),COLUMN()-1)</f>
        <v>5.0271739999999996</v>
      </c>
      <c r="G47" s="1">
        <f>INDEX('Paste Calib Data'!$1:$1048576,MATCH($A$35,'Paste Calib Data'!$A:$A,0)+(ROW()-ROW($A$35)-1),COLUMN()-1)</f>
        <v>5.9782609999999998</v>
      </c>
      <c r="H47" s="1">
        <f>INDEX('Paste Calib Data'!$1:$1048576,MATCH($A$35,'Paste Calib Data'!$A:$A,0)+(ROW()-ROW($A$35)-1),COLUMN()-1)</f>
        <v>5.9782609999999998</v>
      </c>
      <c r="I47" s="1">
        <f>INDEX('Paste Calib Data'!$1:$1048576,MATCH($A$35,'Paste Calib Data'!$A:$A,0)+(ROW()-ROW($A$35)-1),COLUMN()-1)</f>
        <v>5.9782609999999998</v>
      </c>
      <c r="J47" s="1">
        <f>INDEX('Paste Calib Data'!$1:$1048576,MATCH($A$35,'Paste Calib Data'!$A:$A,0)+(ROW()-ROW($A$35)-1),COLUMN()-1)</f>
        <v>5.9782609999999998</v>
      </c>
      <c r="K47" s="1">
        <f>INDEX('Paste Calib Data'!$1:$1048576,MATCH($A$35,'Paste Calib Data'!$A:$A,0)+(ROW()-ROW($A$35)-1),COLUMN()-1)</f>
        <v>5.9782609999999998</v>
      </c>
      <c r="L47" s="1">
        <f>INDEX('Paste Calib Data'!$1:$1048576,MATCH($A$35,'Paste Calib Data'!$A:$A,0)+(ROW()-ROW($A$35)-1),COLUMN()-1)</f>
        <v>8.0163049999999991</v>
      </c>
      <c r="M47" s="1">
        <f>INDEX('Paste Calib Data'!$1:$1048576,MATCH($A$35,'Paste Calib Data'!$A:$A,0)+(ROW()-ROW($A$35)-1),COLUMN()-1)</f>
        <v>9.9864130000000007</v>
      </c>
      <c r="N47" s="8">
        <f t="shared" si="17"/>
        <v>9.9864130000000007</v>
      </c>
    </row>
    <row r="48" spans="1:14" x14ac:dyDescent="0.3">
      <c r="A48" s="3">
        <f>INDEX('Paste Calib Data'!$1:$1048576,MATCH($A$35,'Paste Calib Data'!$A:$A,0)+(ROW()-ROW($A$35)-1),COLUMN())</f>
        <v>2200</v>
      </c>
      <c r="B48" s="8">
        <f t="shared" si="16"/>
        <v>1.9701090000000001</v>
      </c>
      <c r="C48" s="1">
        <f>INDEX('Paste Calib Data'!$1:$1048576,MATCH($A$35,'Paste Calib Data'!$A:$A,0)+(ROW()-ROW($A$35)-1),COLUMN()-1)</f>
        <v>1.9701090000000001</v>
      </c>
      <c r="D48" s="1">
        <f>INDEX('Paste Calib Data'!$1:$1048576,MATCH($A$35,'Paste Calib Data'!$A:$A,0)+(ROW()-ROW($A$35)-1),COLUMN()-1)</f>
        <v>3.5326089999999999</v>
      </c>
      <c r="E48" s="1">
        <f>INDEX('Paste Calib Data'!$1:$1048576,MATCH($A$35,'Paste Calib Data'!$A:$A,0)+(ROW()-ROW($A$35)-1),COLUMN()-1)</f>
        <v>4.0081519999999999</v>
      </c>
      <c r="F48" s="1">
        <f>INDEX('Paste Calib Data'!$1:$1048576,MATCH($A$35,'Paste Calib Data'!$A:$A,0)+(ROW()-ROW($A$35)-1),COLUMN()-1)</f>
        <v>5.0271739999999996</v>
      </c>
      <c r="G48" s="1">
        <f>INDEX('Paste Calib Data'!$1:$1048576,MATCH($A$35,'Paste Calib Data'!$A:$A,0)+(ROW()-ROW($A$35)-1),COLUMN()-1)</f>
        <v>5.9782609999999998</v>
      </c>
      <c r="H48" s="1">
        <f>INDEX('Paste Calib Data'!$1:$1048576,MATCH($A$35,'Paste Calib Data'!$A:$A,0)+(ROW()-ROW($A$35)-1),COLUMN()-1)</f>
        <v>8.0163049999999991</v>
      </c>
      <c r="I48" s="1">
        <f>INDEX('Paste Calib Data'!$1:$1048576,MATCH($A$35,'Paste Calib Data'!$A:$A,0)+(ROW()-ROW($A$35)-1),COLUMN()-1)</f>
        <v>8.0163049999999991</v>
      </c>
      <c r="J48" s="1">
        <f>INDEX('Paste Calib Data'!$1:$1048576,MATCH($A$35,'Paste Calib Data'!$A:$A,0)+(ROW()-ROW($A$35)-1),COLUMN()-1)</f>
        <v>8.0163049999999991</v>
      </c>
      <c r="K48" s="1">
        <f>INDEX('Paste Calib Data'!$1:$1048576,MATCH($A$35,'Paste Calib Data'!$A:$A,0)+(ROW()-ROW($A$35)-1),COLUMN()-1)</f>
        <v>8.0163049999999991</v>
      </c>
      <c r="L48" s="1">
        <f>INDEX('Paste Calib Data'!$1:$1048576,MATCH($A$35,'Paste Calib Data'!$A:$A,0)+(ROW()-ROW($A$35)-1),COLUMN()-1)</f>
        <v>8.0163049999999991</v>
      </c>
      <c r="M48" s="1">
        <f>INDEX('Paste Calib Data'!$1:$1048576,MATCH($A$35,'Paste Calib Data'!$A:$A,0)+(ROW()-ROW($A$35)-1),COLUMN()-1)</f>
        <v>9.9864130000000007</v>
      </c>
      <c r="N48" s="8">
        <f t="shared" si="17"/>
        <v>9.9864130000000007</v>
      </c>
    </row>
    <row r="49" spans="1:14" x14ac:dyDescent="0.3">
      <c r="A49" s="3">
        <f>INDEX('Paste Calib Data'!$1:$1048576,MATCH($A$35,'Paste Calib Data'!$A:$A,0)+(ROW()-ROW($A$35)-1),COLUMN())</f>
        <v>2400</v>
      </c>
      <c r="B49" s="8">
        <f t="shared" si="16"/>
        <v>1.9701090000000001</v>
      </c>
      <c r="C49" s="1">
        <f>INDEX('Paste Calib Data'!$1:$1048576,MATCH($A$35,'Paste Calib Data'!$A:$A,0)+(ROW()-ROW($A$35)-1),COLUMN()-1)</f>
        <v>1.9701090000000001</v>
      </c>
      <c r="D49" s="1">
        <f>INDEX('Paste Calib Data'!$1:$1048576,MATCH($A$35,'Paste Calib Data'!$A:$A,0)+(ROW()-ROW($A$35)-1),COLUMN()-1)</f>
        <v>3.5326089999999999</v>
      </c>
      <c r="E49" s="1">
        <f>INDEX('Paste Calib Data'!$1:$1048576,MATCH($A$35,'Paste Calib Data'!$A:$A,0)+(ROW()-ROW($A$35)-1),COLUMN()-1)</f>
        <v>4.0081519999999999</v>
      </c>
      <c r="F49" s="1">
        <f>INDEX('Paste Calib Data'!$1:$1048576,MATCH($A$35,'Paste Calib Data'!$A:$A,0)+(ROW()-ROW($A$35)-1),COLUMN()-1)</f>
        <v>5.0271739999999996</v>
      </c>
      <c r="G49" s="1">
        <f>INDEX('Paste Calib Data'!$1:$1048576,MATCH($A$35,'Paste Calib Data'!$A:$A,0)+(ROW()-ROW($A$35)-1),COLUMN()-1)</f>
        <v>5.9782609999999998</v>
      </c>
      <c r="H49" s="1">
        <f>INDEX('Paste Calib Data'!$1:$1048576,MATCH($A$35,'Paste Calib Data'!$A:$A,0)+(ROW()-ROW($A$35)-1),COLUMN()-1)</f>
        <v>8.0163049999999991</v>
      </c>
      <c r="I49" s="1">
        <f>INDEX('Paste Calib Data'!$1:$1048576,MATCH($A$35,'Paste Calib Data'!$A:$A,0)+(ROW()-ROW($A$35)-1),COLUMN()-1)</f>
        <v>8.0163049999999991</v>
      </c>
      <c r="J49" s="1">
        <f>INDEX('Paste Calib Data'!$1:$1048576,MATCH($A$35,'Paste Calib Data'!$A:$A,0)+(ROW()-ROW($A$35)-1),COLUMN()-1)</f>
        <v>8.0163049999999991</v>
      </c>
      <c r="K49" s="1">
        <f>INDEX('Paste Calib Data'!$1:$1048576,MATCH($A$35,'Paste Calib Data'!$A:$A,0)+(ROW()-ROW($A$35)-1),COLUMN()-1)</f>
        <v>8.0163049999999991</v>
      </c>
      <c r="L49" s="1">
        <f>INDEX('Paste Calib Data'!$1:$1048576,MATCH($A$35,'Paste Calib Data'!$A:$A,0)+(ROW()-ROW($A$35)-1),COLUMN()-1)</f>
        <v>8.0163049999999991</v>
      </c>
      <c r="M49" s="1">
        <f>INDEX('Paste Calib Data'!$1:$1048576,MATCH($A$35,'Paste Calib Data'!$A:$A,0)+(ROW()-ROW($A$35)-1),COLUMN()-1)</f>
        <v>9.9864130000000007</v>
      </c>
      <c r="N49" s="8">
        <f t="shared" si="17"/>
        <v>9.9864130000000007</v>
      </c>
    </row>
    <row r="50" spans="1:14" x14ac:dyDescent="0.3">
      <c r="A50" s="3">
        <f>INDEX('Paste Calib Data'!$1:$1048576,MATCH($A$35,'Paste Calib Data'!$A:$A,0)+(ROW()-ROW($A$35)-1),COLUMN())</f>
        <v>2600</v>
      </c>
      <c r="B50" s="8">
        <f t="shared" si="16"/>
        <v>1.9701090000000001</v>
      </c>
      <c r="C50" s="1">
        <f>INDEX('Paste Calib Data'!$1:$1048576,MATCH($A$35,'Paste Calib Data'!$A:$A,0)+(ROW()-ROW($A$35)-1),COLUMN()-1)</f>
        <v>1.9701090000000001</v>
      </c>
      <c r="D50" s="1">
        <f>INDEX('Paste Calib Data'!$1:$1048576,MATCH($A$35,'Paste Calib Data'!$A:$A,0)+(ROW()-ROW($A$35)-1),COLUMN()-1)</f>
        <v>3.5326089999999999</v>
      </c>
      <c r="E50" s="1">
        <f>INDEX('Paste Calib Data'!$1:$1048576,MATCH($A$35,'Paste Calib Data'!$A:$A,0)+(ROW()-ROW($A$35)-1),COLUMN()-1)</f>
        <v>4.0081519999999999</v>
      </c>
      <c r="F50" s="1">
        <f>INDEX('Paste Calib Data'!$1:$1048576,MATCH($A$35,'Paste Calib Data'!$A:$A,0)+(ROW()-ROW($A$35)-1),COLUMN()-1)</f>
        <v>5.0271739999999996</v>
      </c>
      <c r="G50" s="1">
        <f>INDEX('Paste Calib Data'!$1:$1048576,MATCH($A$35,'Paste Calib Data'!$A:$A,0)+(ROW()-ROW($A$35)-1),COLUMN()-1)</f>
        <v>5.9782609999999998</v>
      </c>
      <c r="H50" s="1">
        <f>INDEX('Paste Calib Data'!$1:$1048576,MATCH($A$35,'Paste Calib Data'!$A:$A,0)+(ROW()-ROW($A$35)-1),COLUMN()-1)</f>
        <v>8.0163049999999991</v>
      </c>
      <c r="I50" s="1">
        <f>INDEX('Paste Calib Data'!$1:$1048576,MATCH($A$35,'Paste Calib Data'!$A:$A,0)+(ROW()-ROW($A$35)-1),COLUMN()-1)</f>
        <v>8.0163049999999991</v>
      </c>
      <c r="J50" s="1">
        <f>INDEX('Paste Calib Data'!$1:$1048576,MATCH($A$35,'Paste Calib Data'!$A:$A,0)+(ROW()-ROW($A$35)-1),COLUMN()-1)</f>
        <v>8.0163049999999991</v>
      </c>
      <c r="K50" s="1">
        <f>INDEX('Paste Calib Data'!$1:$1048576,MATCH($A$35,'Paste Calib Data'!$A:$A,0)+(ROW()-ROW($A$35)-1),COLUMN()-1)</f>
        <v>8.0163049999999991</v>
      </c>
      <c r="L50" s="1">
        <f>INDEX('Paste Calib Data'!$1:$1048576,MATCH($A$35,'Paste Calib Data'!$A:$A,0)+(ROW()-ROW($A$35)-1),COLUMN()-1)</f>
        <v>8.0163049999999991</v>
      </c>
      <c r="M50" s="1">
        <f>INDEX('Paste Calib Data'!$1:$1048576,MATCH($A$35,'Paste Calib Data'!$A:$A,0)+(ROW()-ROW($A$35)-1),COLUMN()-1)</f>
        <v>9.9864130000000007</v>
      </c>
      <c r="N50" s="8">
        <f t="shared" si="17"/>
        <v>9.9864130000000007</v>
      </c>
    </row>
    <row r="51" spans="1:14" x14ac:dyDescent="0.3">
      <c r="A51" s="3">
        <f>INDEX('Paste Calib Data'!$1:$1048576,MATCH($A$35,'Paste Calib Data'!$A:$A,0)+(ROW()-ROW($A$35)-1),COLUMN())</f>
        <v>3000</v>
      </c>
      <c r="B51" s="8">
        <f>C51</f>
        <v>1.9701090000000001</v>
      </c>
      <c r="C51" s="1">
        <f>INDEX('Paste Calib Data'!$1:$1048576,MATCH($A$35,'Paste Calib Data'!$A:$A,0)+(ROW()-ROW($A$35)-1),COLUMN()-1)</f>
        <v>1.9701090000000001</v>
      </c>
      <c r="D51" s="1">
        <f>INDEX('Paste Calib Data'!$1:$1048576,MATCH($A$35,'Paste Calib Data'!$A:$A,0)+(ROW()-ROW($A$35)-1),COLUMN()-1)</f>
        <v>5.9782609999999998</v>
      </c>
      <c r="E51" s="1">
        <f>INDEX('Paste Calib Data'!$1:$1048576,MATCH($A$35,'Paste Calib Data'!$A:$A,0)+(ROW()-ROW($A$35)-1),COLUMN()-1)</f>
        <v>5.9782609999999998</v>
      </c>
      <c r="F51" s="1">
        <f>INDEX('Paste Calib Data'!$1:$1048576,MATCH($A$35,'Paste Calib Data'!$A:$A,0)+(ROW()-ROW($A$35)-1),COLUMN()-1)</f>
        <v>5.9782609999999998</v>
      </c>
      <c r="G51" s="1">
        <f>INDEX('Paste Calib Data'!$1:$1048576,MATCH($A$35,'Paste Calib Data'!$A:$A,0)+(ROW()-ROW($A$35)-1),COLUMN()-1)</f>
        <v>5.9782609999999998</v>
      </c>
      <c r="H51" s="1">
        <f>INDEX('Paste Calib Data'!$1:$1048576,MATCH($A$35,'Paste Calib Data'!$A:$A,0)+(ROW()-ROW($A$35)-1),COLUMN()-1)</f>
        <v>8.0163049999999991</v>
      </c>
      <c r="I51" s="1">
        <f>INDEX('Paste Calib Data'!$1:$1048576,MATCH($A$35,'Paste Calib Data'!$A:$A,0)+(ROW()-ROW($A$35)-1),COLUMN()-1)</f>
        <v>8.0163049999999991</v>
      </c>
      <c r="J51" s="1">
        <f>INDEX('Paste Calib Data'!$1:$1048576,MATCH($A$35,'Paste Calib Data'!$A:$A,0)+(ROW()-ROW($A$35)-1),COLUMN()-1)</f>
        <v>8.0163049999999991</v>
      </c>
      <c r="K51" s="1">
        <f>INDEX('Paste Calib Data'!$1:$1048576,MATCH($A$35,'Paste Calib Data'!$A:$A,0)+(ROW()-ROW($A$35)-1),COLUMN()-1)</f>
        <v>8.0163049999999991</v>
      </c>
      <c r="L51" s="1">
        <f>INDEX('Paste Calib Data'!$1:$1048576,MATCH($A$35,'Paste Calib Data'!$A:$A,0)+(ROW()-ROW($A$35)-1),COLUMN()-1)</f>
        <v>8.0163049999999991</v>
      </c>
      <c r="M51" s="1">
        <f>INDEX('Paste Calib Data'!$1:$1048576,MATCH($A$35,'Paste Calib Data'!$A:$A,0)+(ROW()-ROW($A$35)-1),COLUMN()-1)</f>
        <v>22.010870000000001</v>
      </c>
      <c r="N51" s="8">
        <f>M51</f>
        <v>22.010870000000001</v>
      </c>
    </row>
    <row r="52" spans="1:14" x14ac:dyDescent="0.3">
      <c r="A52" s="9">
        <f>A51+1</f>
        <v>3001</v>
      </c>
      <c r="B52" s="8">
        <f>B51</f>
        <v>1.9701090000000001</v>
      </c>
      <c r="C52" s="8">
        <f>C51</f>
        <v>1.9701090000000001</v>
      </c>
      <c r="D52" s="8">
        <f t="shared" ref="D52" si="18">D51</f>
        <v>5.9782609999999998</v>
      </c>
      <c r="E52" s="8">
        <f t="shared" ref="E52" si="19">E51</f>
        <v>5.9782609999999998</v>
      </c>
      <c r="F52" s="8">
        <f t="shared" ref="F52" si="20">F51</f>
        <v>5.9782609999999998</v>
      </c>
      <c r="G52" s="8">
        <f t="shared" ref="G52" si="21">G51</f>
        <v>5.9782609999999998</v>
      </c>
      <c r="H52" s="8">
        <f t="shared" ref="H52" si="22">H51</f>
        <v>8.0163049999999991</v>
      </c>
      <c r="I52" s="8">
        <f t="shared" ref="I52" si="23">I51</f>
        <v>8.0163049999999991</v>
      </c>
      <c r="J52" s="8">
        <f t="shared" ref="J52" si="24">J51</f>
        <v>8.0163049999999991</v>
      </c>
      <c r="K52" s="8">
        <f t="shared" ref="K52" si="25">K51</f>
        <v>8.0163049999999991</v>
      </c>
      <c r="L52" s="8">
        <f t="shared" ref="L52" si="26">L51</f>
        <v>8.0163049999999991</v>
      </c>
      <c r="M52" s="8">
        <f t="shared" ref="M52" si="27">M51</f>
        <v>22.010870000000001</v>
      </c>
      <c r="N52" s="8">
        <f t="shared" ref="N52" si="28">N51</f>
        <v>22.010870000000001</v>
      </c>
    </row>
    <row r="54" spans="1:14" x14ac:dyDescent="0.3">
      <c r="A54" s="13" t="s">
        <v>84</v>
      </c>
      <c r="B54" s="13" t="str">
        <f>INDEX('Paste Calib Data'!$1:$1048576,MATCH($A$54,'Paste Calib Data'!$A:$A,0)+(ROW()-ROW($A$54)),COLUMN())</f>
        <v>Pilot Quantity, Intake Temp Multiplier</v>
      </c>
    </row>
    <row r="55" spans="1:14" x14ac:dyDescent="0.3">
      <c r="A55" s="3" t="str">
        <f>INDEX('Paste Calib Data'!$1:$1048576,MATCH($A$54,'Paste Calib Data'!$A:$A,0)+(ROW()-ROW($A$54)),COLUMN())</f>
        <v>IAT °F</v>
      </c>
      <c r="B55" s="3" t="str">
        <f>INDEX('Paste Calib Data'!$1:$1048576,MATCH($A$54,'Paste Calib Data'!$A:$A,0)+(ROW()-ROW($A$54)),COLUMN())</f>
        <v>Value (Factor)</v>
      </c>
    </row>
    <row r="56" spans="1:14" x14ac:dyDescent="0.3">
      <c r="A56" s="9">
        <f>A57-1</f>
        <v>-41</v>
      </c>
      <c r="B56" s="9">
        <f>B57</f>
        <v>0</v>
      </c>
    </row>
    <row r="57" spans="1:14" x14ac:dyDescent="0.3">
      <c r="A57" s="3">
        <f>INDEX('Paste Calib Data'!$1:$1048576,MATCH($A$54,'Paste Calib Data'!$A:$A,0)+(ROW()-ROW($A$54)-1),COLUMN())</f>
        <v>-40</v>
      </c>
      <c r="B57">
        <f>INDEX('Paste Calib Data'!$1:$1048576,MATCH($A$54,'Paste Calib Data'!$A:$A,0)+(ROW()-ROW($A$54)-1),COLUMN())</f>
        <v>0</v>
      </c>
    </row>
    <row r="58" spans="1:14" x14ac:dyDescent="0.3">
      <c r="A58" s="3">
        <f>INDEX('Paste Calib Data'!$1:$1048576,MATCH($A$54,'Paste Calib Data'!$A:$A,0)+(ROW()-ROW($A$54)-1),COLUMN())</f>
        <v>-20</v>
      </c>
      <c r="B58">
        <f>INDEX('Paste Calib Data'!$1:$1048576,MATCH($A$54,'Paste Calib Data'!$A:$A,0)+(ROW()-ROW($A$54)-1),COLUMN())</f>
        <v>0</v>
      </c>
    </row>
    <row r="59" spans="1:14" x14ac:dyDescent="0.3">
      <c r="A59" s="3">
        <f>INDEX('Paste Calib Data'!$1:$1048576,MATCH($A$54,'Paste Calib Data'!$A:$A,0)+(ROW()-ROW($A$54)-1),COLUMN())</f>
        <v>0</v>
      </c>
      <c r="B59">
        <f>INDEX('Paste Calib Data'!$1:$1048576,MATCH($A$54,'Paste Calib Data'!$A:$A,0)+(ROW()-ROW($A$54)-1),COLUMN())</f>
        <v>0</v>
      </c>
    </row>
    <row r="60" spans="1:14" x14ac:dyDescent="0.3">
      <c r="A60" s="3">
        <f>INDEX('Paste Calib Data'!$1:$1048576,MATCH($A$54,'Paste Calib Data'!$A:$A,0)+(ROW()-ROW($A$54)-1),COLUMN())</f>
        <v>20</v>
      </c>
      <c r="B60">
        <f>INDEX('Paste Calib Data'!$1:$1048576,MATCH($A$54,'Paste Calib Data'!$A:$A,0)+(ROW()-ROW($A$54)-1),COLUMN())</f>
        <v>0</v>
      </c>
    </row>
    <row r="61" spans="1:14" x14ac:dyDescent="0.3">
      <c r="A61" s="3">
        <f>INDEX('Paste Calib Data'!$1:$1048576,MATCH($A$54,'Paste Calib Data'!$A:$A,0)+(ROW()-ROW($A$54)-1),COLUMN())</f>
        <v>40</v>
      </c>
      <c r="B61">
        <f>INDEX('Paste Calib Data'!$1:$1048576,MATCH($A$54,'Paste Calib Data'!$A:$A,0)+(ROW()-ROW($A$54)-1),COLUMN())</f>
        <v>0</v>
      </c>
    </row>
    <row r="62" spans="1:14" x14ac:dyDescent="0.3">
      <c r="A62" s="3">
        <f>INDEX('Paste Calib Data'!$1:$1048576,MATCH($A$54,'Paste Calib Data'!$A:$A,0)+(ROW()-ROW($A$54)-1),COLUMN())</f>
        <v>60</v>
      </c>
      <c r="B62">
        <f>INDEX('Paste Calib Data'!$1:$1048576,MATCH($A$54,'Paste Calib Data'!$A:$A,0)+(ROW()-ROW($A$54)-1),COLUMN())</f>
        <v>0</v>
      </c>
    </row>
    <row r="63" spans="1:14" x14ac:dyDescent="0.3">
      <c r="A63" s="3">
        <f>INDEX('Paste Calib Data'!$1:$1048576,MATCH($A$54,'Paste Calib Data'!$A:$A,0)+(ROW()-ROW($A$54)-1),COLUMN())</f>
        <v>80</v>
      </c>
      <c r="B63">
        <f>INDEX('Paste Calib Data'!$1:$1048576,MATCH($A$54,'Paste Calib Data'!$A:$A,0)+(ROW()-ROW($A$54)-1),COLUMN())</f>
        <v>0</v>
      </c>
    </row>
    <row r="64" spans="1:14" x14ac:dyDescent="0.3">
      <c r="A64" s="3">
        <f>INDEX('Paste Calib Data'!$1:$1048576,MATCH($A$54,'Paste Calib Data'!$A:$A,0)+(ROW()-ROW($A$54)-1),COLUMN())</f>
        <v>100</v>
      </c>
      <c r="B64">
        <f>INDEX('Paste Calib Data'!$1:$1048576,MATCH($A$54,'Paste Calib Data'!$A:$A,0)+(ROW()-ROW($A$54)-1),COLUMN())</f>
        <v>0</v>
      </c>
    </row>
    <row r="65" spans="1:12" x14ac:dyDescent="0.3">
      <c r="A65" s="3">
        <f>INDEX('Paste Calib Data'!$1:$1048576,MATCH($A$54,'Paste Calib Data'!$A:$A,0)+(ROW()-ROW($A$54)-1),COLUMN())</f>
        <v>170</v>
      </c>
      <c r="B65">
        <f>INDEX('Paste Calib Data'!$1:$1048576,MATCH($A$54,'Paste Calib Data'!$A:$A,0)+(ROW()-ROW($A$54)-1),COLUMN())</f>
        <v>0</v>
      </c>
    </row>
    <row r="66" spans="1:12" x14ac:dyDescent="0.3">
      <c r="A66" s="3">
        <f>INDEX('Paste Calib Data'!$1:$1048576,MATCH($A$54,'Paste Calib Data'!$A:$A,0)+(ROW()-ROW($A$54)-1),COLUMN())</f>
        <v>180</v>
      </c>
      <c r="B66">
        <f>INDEX('Paste Calib Data'!$1:$1048576,MATCH($A$54,'Paste Calib Data'!$A:$A,0)+(ROW()-ROW($A$54)-1),COLUMN())</f>
        <v>0</v>
      </c>
    </row>
    <row r="67" spans="1:12" x14ac:dyDescent="0.3">
      <c r="A67" s="9">
        <f>A66+1</f>
        <v>181</v>
      </c>
      <c r="B67" s="9">
        <f>B66</f>
        <v>0</v>
      </c>
    </row>
    <row r="69" spans="1:12" x14ac:dyDescent="0.3">
      <c r="A69" s="13" t="s">
        <v>91</v>
      </c>
      <c r="B69" s="35" t="str">
        <f>INDEX('Paste Calib Data'!$1:$1048576,MATCH($A$69,'Paste Calib Data'!$A:$A,0)+(ROW()-ROW($A$69)),COLUMN())</f>
        <v>Pilot Injection Pulse</v>
      </c>
      <c r="C69" s="35"/>
      <c r="D69" s="35"/>
      <c r="E69" s="35"/>
      <c r="F69" s="35"/>
      <c r="G69" s="35"/>
      <c r="H69" s="35"/>
      <c r="I69" s="35"/>
      <c r="J69" s="35"/>
      <c r="K69" s="35"/>
      <c r="L69" s="35"/>
    </row>
    <row r="70" spans="1:12" x14ac:dyDescent="0.3">
      <c r="A70" s="3"/>
      <c r="B70" s="3" t="str">
        <f>INDEX('Paste Calib Data'!$1:$1048576,MATCH($A$69,'Paste Calib Data'!$A:$A,0)+(ROW()-ROW($A$69)),COLUMN())</f>
        <v>Fuel Pressure .</v>
      </c>
      <c r="C70" s="3"/>
      <c r="D70" s="3"/>
      <c r="E70" s="3"/>
      <c r="F70" s="3"/>
      <c r="G70" s="3"/>
      <c r="H70" s="3"/>
      <c r="I70" s="3"/>
      <c r="J70" s="3"/>
      <c r="K70" s="3"/>
      <c r="L70" s="3"/>
    </row>
    <row r="71" spans="1:12" x14ac:dyDescent="0.3">
      <c r="A71" s="3" t="str">
        <f>INDEX('Paste Calib Data'!$1:$1048576,MATCH($A$69,'Paste Calib Data'!$A:$A,0)+(ROW()-ROW($A$69)),COLUMN())</f>
        <v>mm3</v>
      </c>
      <c r="B71" s="9">
        <f>C71-1</f>
        <v>8</v>
      </c>
      <c r="C71" s="3">
        <f>INDEX('Paste Calib Data'!$1:$1048576,MATCH($A$69,'Paste Calib Data'!$A:$A,0)+(ROW()-ROW($A$69)),COLUMN()-1)</f>
        <v>9</v>
      </c>
      <c r="D71" s="3">
        <f>INDEX('Paste Calib Data'!$1:$1048576,MATCH($A$69,'Paste Calib Data'!$A:$A,0)+(ROW()-ROW($A$69)),COLUMN()-1)</f>
        <v>15</v>
      </c>
      <c r="E71" s="3">
        <f>INDEX('Paste Calib Data'!$1:$1048576,MATCH($A$69,'Paste Calib Data'!$A:$A,0)+(ROW()-ROW($A$69)),COLUMN()-1)</f>
        <v>20</v>
      </c>
      <c r="F71" s="3">
        <f>INDEX('Paste Calib Data'!$1:$1048576,MATCH($A$69,'Paste Calib Data'!$A:$A,0)+(ROW()-ROW($A$69)),COLUMN()-1)</f>
        <v>25</v>
      </c>
      <c r="G71" s="3">
        <f>INDEX('Paste Calib Data'!$1:$1048576,MATCH($A$69,'Paste Calib Data'!$A:$A,0)+(ROW()-ROW($A$69)),COLUMN()-1)</f>
        <v>30</v>
      </c>
      <c r="H71" s="3">
        <f>INDEX('Paste Calib Data'!$1:$1048576,MATCH($A$69,'Paste Calib Data'!$A:$A,0)+(ROW()-ROW($A$69)),COLUMN()-1)</f>
        <v>40</v>
      </c>
      <c r="I71" s="3">
        <f>INDEX('Paste Calib Data'!$1:$1048576,MATCH($A$69,'Paste Calib Data'!$A:$A,0)+(ROW()-ROW($A$69)),COLUMN()-1)</f>
        <v>50</v>
      </c>
      <c r="J71" s="3">
        <f>INDEX('Paste Calib Data'!$1:$1048576,MATCH($A$69,'Paste Calib Data'!$A:$A,0)+(ROW()-ROW($A$69)),COLUMN()-1)</f>
        <v>100</v>
      </c>
      <c r="K71" s="3">
        <f>INDEX('Paste Calib Data'!$1:$1048576,MATCH($A$69,'Paste Calib Data'!$A:$A,0)+(ROW()-ROW($A$69)),COLUMN()-1)</f>
        <v>160</v>
      </c>
      <c r="L71" s="12">
        <f>K71+1</f>
        <v>161</v>
      </c>
    </row>
    <row r="72" spans="1:12" x14ac:dyDescent="0.3">
      <c r="A72" s="9">
        <f>A73-1</f>
        <v>-1</v>
      </c>
      <c r="B72" s="9">
        <f>B73</f>
        <v>0</v>
      </c>
      <c r="C72" s="9">
        <f t="shared" ref="C72:L72" si="29">C73</f>
        <v>0</v>
      </c>
      <c r="D72" s="9">
        <f t="shared" si="29"/>
        <v>0</v>
      </c>
      <c r="E72" s="9">
        <f t="shared" si="29"/>
        <v>0</v>
      </c>
      <c r="F72" s="9">
        <f t="shared" si="29"/>
        <v>0</v>
      </c>
      <c r="G72" s="9">
        <f t="shared" si="29"/>
        <v>0</v>
      </c>
      <c r="H72" s="9">
        <f t="shared" si="29"/>
        <v>0</v>
      </c>
      <c r="I72" s="9">
        <f t="shared" si="29"/>
        <v>0</v>
      </c>
      <c r="J72" s="9">
        <f t="shared" si="29"/>
        <v>0</v>
      </c>
      <c r="K72" s="9">
        <f t="shared" si="29"/>
        <v>0</v>
      </c>
      <c r="L72" s="9">
        <f t="shared" si="29"/>
        <v>0</v>
      </c>
    </row>
    <row r="73" spans="1:12" x14ac:dyDescent="0.3">
      <c r="A73" s="3">
        <f>INDEX('Paste Calib Data'!$1:$1048576,MATCH($A$69,'Paste Calib Data'!$A:$A,0)+(ROW()-ROW($A$69)-1),COLUMN())</f>
        <v>0</v>
      </c>
      <c r="B73" s="12">
        <f>C73</f>
        <v>0</v>
      </c>
      <c r="C73" s="4">
        <f>INDEX('Paste Calib Data'!$1:$1048576,MATCH($A$69,'Paste Calib Data'!$A:$A,0)+(ROW()-ROW($A$69)-1),COLUMN()-1)</f>
        <v>0</v>
      </c>
      <c r="D73" s="4">
        <f>INDEX('Paste Calib Data'!$1:$1048576,MATCH($A$69,'Paste Calib Data'!$A:$A,0)+(ROW()-ROW($A$69)-1),COLUMN()-1)</f>
        <v>0</v>
      </c>
      <c r="E73" s="4">
        <f>INDEX('Paste Calib Data'!$1:$1048576,MATCH($A$69,'Paste Calib Data'!$A:$A,0)+(ROW()-ROW($A$69)-1),COLUMN()-1)</f>
        <v>0</v>
      </c>
      <c r="F73" s="4">
        <f>INDEX('Paste Calib Data'!$1:$1048576,MATCH($A$69,'Paste Calib Data'!$A:$A,0)+(ROW()-ROW($A$69)-1),COLUMN()-1)</f>
        <v>0</v>
      </c>
      <c r="G73" s="4">
        <f>INDEX('Paste Calib Data'!$1:$1048576,MATCH($A$69,'Paste Calib Data'!$A:$A,0)+(ROW()-ROW($A$69)-1),COLUMN()-1)</f>
        <v>0</v>
      </c>
      <c r="H73" s="4">
        <f>INDEX('Paste Calib Data'!$1:$1048576,MATCH($A$69,'Paste Calib Data'!$A:$A,0)+(ROW()-ROW($A$69)-1),COLUMN()-1)</f>
        <v>0</v>
      </c>
      <c r="I73" s="4">
        <f>INDEX('Paste Calib Data'!$1:$1048576,MATCH($A$69,'Paste Calib Data'!$A:$A,0)+(ROW()-ROW($A$69)-1),COLUMN()-1)</f>
        <v>0</v>
      </c>
      <c r="J73" s="4">
        <f>INDEX('Paste Calib Data'!$1:$1048576,MATCH($A$69,'Paste Calib Data'!$A:$A,0)+(ROW()-ROW($A$69)-1),COLUMN()-1)</f>
        <v>0</v>
      </c>
      <c r="K73" s="4">
        <f>INDEX('Paste Calib Data'!$1:$1048576,MATCH($A$69,'Paste Calib Data'!$A:$A,0)+(ROW()-ROW($A$69)-1),COLUMN()-1)</f>
        <v>0</v>
      </c>
      <c r="L73" s="12">
        <f t="shared" ref="L73:L83" si="30">K73</f>
        <v>0</v>
      </c>
    </row>
    <row r="74" spans="1:12" x14ac:dyDescent="0.3">
      <c r="A74" s="3">
        <f>INDEX('Paste Calib Data'!$1:$1048576,MATCH($A$69,'Paste Calib Data'!$A:$A,0)+(ROW()-ROW($A$69)-1),COLUMN())</f>
        <v>1</v>
      </c>
      <c r="B74" s="12">
        <f t="shared" ref="B74:B83" si="31">C74</f>
        <v>0</v>
      </c>
      <c r="C74" s="4">
        <f>INDEX('Paste Calib Data'!$1:$1048576,MATCH($A$69,'Paste Calib Data'!$A:$A,0)+(ROW()-ROW($A$69)-1),COLUMN()-1)</f>
        <v>0</v>
      </c>
      <c r="D74" s="4">
        <f>INDEX('Paste Calib Data'!$1:$1048576,MATCH($A$69,'Paste Calib Data'!$A:$A,0)+(ROW()-ROW($A$69)-1),COLUMN()-1)</f>
        <v>590</v>
      </c>
      <c r="E74" s="4">
        <f>INDEX('Paste Calib Data'!$1:$1048576,MATCH($A$69,'Paste Calib Data'!$A:$A,0)+(ROW()-ROW($A$69)-1),COLUMN()-1)</f>
        <v>407.2</v>
      </c>
      <c r="F74" s="4">
        <f>INDEX('Paste Calib Data'!$1:$1048576,MATCH($A$69,'Paste Calib Data'!$A:$A,0)+(ROW()-ROW($A$69)-1),COLUMN()-1)</f>
        <v>287.2</v>
      </c>
      <c r="G74" s="4">
        <f>INDEX('Paste Calib Data'!$1:$1048576,MATCH($A$69,'Paste Calib Data'!$A:$A,0)+(ROW()-ROW($A$69)-1),COLUMN()-1)</f>
        <v>259.2</v>
      </c>
      <c r="H74" s="4">
        <f>INDEX('Paste Calib Data'!$1:$1048576,MATCH($A$69,'Paste Calib Data'!$A:$A,0)+(ROW()-ROW($A$69)-1),COLUMN()-1)</f>
        <v>160</v>
      </c>
      <c r="I74" s="4">
        <f>INDEX('Paste Calib Data'!$1:$1048576,MATCH($A$69,'Paste Calib Data'!$A:$A,0)+(ROW()-ROW($A$69)-1),COLUMN()-1)</f>
        <v>160</v>
      </c>
      <c r="J74" s="4">
        <f>INDEX('Paste Calib Data'!$1:$1048576,MATCH($A$69,'Paste Calib Data'!$A:$A,0)+(ROW()-ROW($A$69)-1),COLUMN()-1)</f>
        <v>160</v>
      </c>
      <c r="K74" s="4">
        <f>INDEX('Paste Calib Data'!$1:$1048576,MATCH($A$69,'Paste Calib Data'!$A:$A,0)+(ROW()-ROW($A$69)-1),COLUMN()-1)</f>
        <v>160</v>
      </c>
      <c r="L74" s="12">
        <f t="shared" si="30"/>
        <v>160</v>
      </c>
    </row>
    <row r="75" spans="1:12" x14ac:dyDescent="0.3">
      <c r="A75" s="3">
        <f>INDEX('Paste Calib Data'!$1:$1048576,MATCH($A$69,'Paste Calib Data'!$A:$A,0)+(ROW()-ROW($A$69)-1),COLUMN())</f>
        <v>2</v>
      </c>
      <c r="B75" s="12">
        <f t="shared" si="31"/>
        <v>0</v>
      </c>
      <c r="C75" s="4">
        <f>INDEX('Paste Calib Data'!$1:$1048576,MATCH($A$69,'Paste Calib Data'!$A:$A,0)+(ROW()-ROW($A$69)-1),COLUMN()-1)</f>
        <v>0</v>
      </c>
      <c r="D75" s="4">
        <f>INDEX('Paste Calib Data'!$1:$1048576,MATCH($A$69,'Paste Calib Data'!$A:$A,0)+(ROW()-ROW($A$69)-1),COLUMN()-1)</f>
        <v>784</v>
      </c>
      <c r="E75" s="4">
        <f>INDEX('Paste Calib Data'!$1:$1048576,MATCH($A$69,'Paste Calib Data'!$A:$A,0)+(ROW()-ROW($A$69)-1),COLUMN()-1)</f>
        <v>513.20000000000005</v>
      </c>
      <c r="F75" s="4">
        <f>INDEX('Paste Calib Data'!$1:$1048576,MATCH($A$69,'Paste Calib Data'!$A:$A,0)+(ROW()-ROW($A$69)-1),COLUMN()-1)</f>
        <v>378</v>
      </c>
      <c r="G75" s="4">
        <f>INDEX('Paste Calib Data'!$1:$1048576,MATCH($A$69,'Paste Calib Data'!$A:$A,0)+(ROW()-ROW($A$69)-1),COLUMN()-1)</f>
        <v>333.2</v>
      </c>
      <c r="H75" s="4">
        <f>INDEX('Paste Calib Data'!$1:$1048576,MATCH($A$69,'Paste Calib Data'!$A:$A,0)+(ROW()-ROW($A$69)-1),COLUMN()-1)</f>
        <v>264</v>
      </c>
      <c r="I75" s="4">
        <f>INDEX('Paste Calib Data'!$1:$1048576,MATCH($A$69,'Paste Calib Data'!$A:$A,0)+(ROW()-ROW($A$69)-1),COLUMN()-1)</f>
        <v>213.2</v>
      </c>
      <c r="J75" s="4">
        <f>INDEX('Paste Calib Data'!$1:$1048576,MATCH($A$69,'Paste Calib Data'!$A:$A,0)+(ROW()-ROW($A$69)-1),COLUMN()-1)</f>
        <v>160</v>
      </c>
      <c r="K75" s="4">
        <f>INDEX('Paste Calib Data'!$1:$1048576,MATCH($A$69,'Paste Calib Data'!$A:$A,0)+(ROW()-ROW($A$69)-1),COLUMN()-1)</f>
        <v>160</v>
      </c>
      <c r="L75" s="12">
        <f t="shared" si="30"/>
        <v>160</v>
      </c>
    </row>
    <row r="76" spans="1:12" x14ac:dyDescent="0.3">
      <c r="A76" s="3">
        <f>INDEX('Paste Calib Data'!$1:$1048576,MATCH($A$69,'Paste Calib Data'!$A:$A,0)+(ROW()-ROW($A$69)-1),COLUMN())</f>
        <v>5</v>
      </c>
      <c r="B76" s="12">
        <f t="shared" si="31"/>
        <v>500</v>
      </c>
      <c r="C76" s="4">
        <f>INDEX('Paste Calib Data'!$1:$1048576,MATCH($A$69,'Paste Calib Data'!$A:$A,0)+(ROW()-ROW($A$69)-1),COLUMN()-1)</f>
        <v>500</v>
      </c>
      <c r="D76" s="4">
        <f>INDEX('Paste Calib Data'!$1:$1048576,MATCH($A$69,'Paste Calib Data'!$A:$A,0)+(ROW()-ROW($A$69)-1),COLUMN()-1)</f>
        <v>1092</v>
      </c>
      <c r="E76" s="4">
        <f>INDEX('Paste Calib Data'!$1:$1048576,MATCH($A$69,'Paste Calib Data'!$A:$A,0)+(ROW()-ROW($A$69)-1),COLUMN()-1)</f>
        <v>732</v>
      </c>
      <c r="F76" s="4">
        <f>INDEX('Paste Calib Data'!$1:$1048576,MATCH($A$69,'Paste Calib Data'!$A:$A,0)+(ROW()-ROW($A$69)-1),COLUMN()-1)</f>
        <v>581.20000000000005</v>
      </c>
      <c r="G76" s="4">
        <f>INDEX('Paste Calib Data'!$1:$1048576,MATCH($A$69,'Paste Calib Data'!$A:$A,0)+(ROW()-ROW($A$69)-1),COLUMN()-1)</f>
        <v>482</v>
      </c>
      <c r="H76" s="4">
        <f>INDEX('Paste Calib Data'!$1:$1048576,MATCH($A$69,'Paste Calib Data'!$A:$A,0)+(ROW()-ROW($A$69)-1),COLUMN()-1)</f>
        <v>373.2</v>
      </c>
      <c r="I76" s="4">
        <f>INDEX('Paste Calib Data'!$1:$1048576,MATCH($A$69,'Paste Calib Data'!$A:$A,0)+(ROW()-ROW($A$69)-1),COLUMN()-1)</f>
        <v>312</v>
      </c>
      <c r="J76" s="4">
        <f>INDEX('Paste Calib Data'!$1:$1048576,MATCH($A$69,'Paste Calib Data'!$A:$A,0)+(ROW()-ROW($A$69)-1),COLUMN()-1)</f>
        <v>227.2</v>
      </c>
      <c r="K76" s="4">
        <f>INDEX('Paste Calib Data'!$1:$1048576,MATCH($A$69,'Paste Calib Data'!$A:$A,0)+(ROW()-ROW($A$69)-1),COLUMN()-1)</f>
        <v>213.2</v>
      </c>
      <c r="L76" s="12">
        <f t="shared" si="30"/>
        <v>213.2</v>
      </c>
    </row>
    <row r="77" spans="1:12" x14ac:dyDescent="0.3">
      <c r="A77" s="3">
        <f>INDEX('Paste Calib Data'!$1:$1048576,MATCH($A$69,'Paste Calib Data'!$A:$A,0)+(ROW()-ROW($A$69)-1),COLUMN())</f>
        <v>8</v>
      </c>
      <c r="B77" s="12">
        <f t="shared" si="31"/>
        <v>1200</v>
      </c>
      <c r="C77" s="4">
        <f>INDEX('Paste Calib Data'!$1:$1048576,MATCH($A$69,'Paste Calib Data'!$A:$A,0)+(ROW()-ROW($A$69)-1),COLUMN()-1)</f>
        <v>1200</v>
      </c>
      <c r="D77" s="4">
        <f>INDEX('Paste Calib Data'!$1:$1048576,MATCH($A$69,'Paste Calib Data'!$A:$A,0)+(ROW()-ROW($A$69)-1),COLUMN()-1)</f>
        <v>1289.2</v>
      </c>
      <c r="E77" s="4">
        <f>INDEX('Paste Calib Data'!$1:$1048576,MATCH($A$69,'Paste Calib Data'!$A:$A,0)+(ROW()-ROW($A$69)-1),COLUMN()-1)</f>
        <v>883.2</v>
      </c>
      <c r="F77" s="4">
        <f>INDEX('Paste Calib Data'!$1:$1048576,MATCH($A$69,'Paste Calib Data'!$A:$A,0)+(ROW()-ROW($A$69)-1),COLUMN()-1)</f>
        <v>704</v>
      </c>
      <c r="G77" s="4">
        <f>INDEX('Paste Calib Data'!$1:$1048576,MATCH($A$69,'Paste Calib Data'!$A:$A,0)+(ROW()-ROW($A$69)-1),COLUMN()-1)</f>
        <v>595.20000000000005</v>
      </c>
      <c r="H77" s="4">
        <f>INDEX('Paste Calib Data'!$1:$1048576,MATCH($A$69,'Paste Calib Data'!$A:$A,0)+(ROW()-ROW($A$69)-1),COLUMN()-1)</f>
        <v>457.2</v>
      </c>
      <c r="I77" s="4">
        <f>INDEX('Paste Calib Data'!$1:$1048576,MATCH($A$69,'Paste Calib Data'!$A:$A,0)+(ROW()-ROW($A$69)-1),COLUMN()-1)</f>
        <v>383.2</v>
      </c>
      <c r="J77" s="4">
        <f>INDEX('Paste Calib Data'!$1:$1048576,MATCH($A$69,'Paste Calib Data'!$A:$A,0)+(ROW()-ROW($A$69)-1),COLUMN()-1)</f>
        <v>261.2</v>
      </c>
      <c r="K77" s="4">
        <f>INDEX('Paste Calib Data'!$1:$1048576,MATCH($A$69,'Paste Calib Data'!$A:$A,0)+(ROW()-ROW($A$69)-1),COLUMN()-1)</f>
        <v>231.2</v>
      </c>
      <c r="L77" s="12">
        <f t="shared" si="30"/>
        <v>231.2</v>
      </c>
    </row>
    <row r="78" spans="1:12" x14ac:dyDescent="0.3">
      <c r="A78" s="3">
        <f>INDEX('Paste Calib Data'!$1:$1048576,MATCH($A$69,'Paste Calib Data'!$A:$A,0)+(ROW()-ROW($A$69)-1),COLUMN())</f>
        <v>12</v>
      </c>
      <c r="B78" s="12">
        <f t="shared" si="31"/>
        <v>0</v>
      </c>
      <c r="C78" s="4">
        <f>INDEX('Paste Calib Data'!$1:$1048576,MATCH($A$69,'Paste Calib Data'!$A:$A,0)+(ROW()-ROW($A$69)-1),COLUMN()-1)</f>
        <v>0</v>
      </c>
      <c r="D78" s="4">
        <f>INDEX('Paste Calib Data'!$1:$1048576,MATCH($A$69,'Paste Calib Data'!$A:$A,0)+(ROW()-ROW($A$69)-1),COLUMN()-1)</f>
        <v>1496</v>
      </c>
      <c r="E78" s="4">
        <f>INDEX('Paste Calib Data'!$1:$1048576,MATCH($A$69,'Paste Calib Data'!$A:$A,0)+(ROW()-ROW($A$69)-1),COLUMN()-1)</f>
        <v>1050</v>
      </c>
      <c r="F78" s="4">
        <f>INDEX('Paste Calib Data'!$1:$1048576,MATCH($A$69,'Paste Calib Data'!$A:$A,0)+(ROW()-ROW($A$69)-1),COLUMN()-1)</f>
        <v>837.2</v>
      </c>
      <c r="G78" s="4">
        <f>INDEX('Paste Calib Data'!$1:$1048576,MATCH($A$69,'Paste Calib Data'!$A:$A,0)+(ROW()-ROW($A$69)-1),COLUMN()-1)</f>
        <v>712</v>
      </c>
      <c r="H78" s="4">
        <f>INDEX('Paste Calib Data'!$1:$1048576,MATCH($A$69,'Paste Calib Data'!$A:$A,0)+(ROW()-ROW($A$69)-1),COLUMN()-1)</f>
        <v>560</v>
      </c>
      <c r="I78" s="4">
        <f>INDEX('Paste Calib Data'!$1:$1048576,MATCH($A$69,'Paste Calib Data'!$A:$A,0)+(ROW()-ROW($A$69)-1),COLUMN()-1)</f>
        <v>460</v>
      </c>
      <c r="J78" s="4">
        <f>INDEX('Paste Calib Data'!$1:$1048576,MATCH($A$69,'Paste Calib Data'!$A:$A,0)+(ROW()-ROW($A$69)-1),COLUMN()-1)</f>
        <v>315.2</v>
      </c>
      <c r="K78" s="4">
        <f>INDEX('Paste Calib Data'!$1:$1048576,MATCH($A$69,'Paste Calib Data'!$A:$A,0)+(ROW()-ROW($A$69)-1),COLUMN()-1)</f>
        <v>258</v>
      </c>
      <c r="L78" s="12">
        <f t="shared" si="30"/>
        <v>258</v>
      </c>
    </row>
    <row r="79" spans="1:12" x14ac:dyDescent="0.3">
      <c r="A79" s="3">
        <f>INDEX('Paste Calib Data'!$1:$1048576,MATCH($A$69,'Paste Calib Data'!$A:$A,0)+(ROW()-ROW($A$69)-1),COLUMN())</f>
        <v>15</v>
      </c>
      <c r="B79" s="12">
        <f t="shared" si="31"/>
        <v>0</v>
      </c>
      <c r="C79" s="4">
        <f>INDEX('Paste Calib Data'!$1:$1048576,MATCH($A$69,'Paste Calib Data'!$A:$A,0)+(ROW()-ROW($A$69)-1),COLUMN()-1)</f>
        <v>0</v>
      </c>
      <c r="D79" s="4">
        <f>INDEX('Paste Calib Data'!$1:$1048576,MATCH($A$69,'Paste Calib Data'!$A:$A,0)+(ROW()-ROW($A$69)-1),COLUMN()-1)</f>
        <v>1615.2</v>
      </c>
      <c r="E79" s="4">
        <f>INDEX('Paste Calib Data'!$1:$1048576,MATCH($A$69,'Paste Calib Data'!$A:$A,0)+(ROW()-ROW($A$69)-1),COLUMN()-1)</f>
        <v>1159.2</v>
      </c>
      <c r="F79" s="4">
        <f>INDEX('Paste Calib Data'!$1:$1048576,MATCH($A$69,'Paste Calib Data'!$A:$A,0)+(ROW()-ROW($A$69)-1),COLUMN()-1)</f>
        <v>929.2</v>
      </c>
      <c r="G79" s="4">
        <f>INDEX('Paste Calib Data'!$1:$1048576,MATCH($A$69,'Paste Calib Data'!$A:$A,0)+(ROW()-ROW($A$69)-1),COLUMN()-1)</f>
        <v>790</v>
      </c>
      <c r="H79" s="4">
        <f>INDEX('Paste Calib Data'!$1:$1048576,MATCH($A$69,'Paste Calib Data'!$A:$A,0)+(ROW()-ROW($A$69)-1),COLUMN()-1)</f>
        <v>621.20000000000005</v>
      </c>
      <c r="I79" s="4">
        <f>INDEX('Paste Calib Data'!$1:$1048576,MATCH($A$69,'Paste Calib Data'!$A:$A,0)+(ROW()-ROW($A$69)-1),COLUMN()-1)</f>
        <v>526</v>
      </c>
      <c r="J79" s="4">
        <f>INDEX('Paste Calib Data'!$1:$1048576,MATCH($A$69,'Paste Calib Data'!$A:$A,0)+(ROW()-ROW($A$69)-1),COLUMN()-1)</f>
        <v>348</v>
      </c>
      <c r="K79" s="4">
        <f>INDEX('Paste Calib Data'!$1:$1048576,MATCH($A$69,'Paste Calib Data'!$A:$A,0)+(ROW()-ROW($A$69)-1),COLUMN()-1)</f>
        <v>280</v>
      </c>
      <c r="L79" s="12">
        <f t="shared" si="30"/>
        <v>280</v>
      </c>
    </row>
    <row r="80" spans="1:12" x14ac:dyDescent="0.3">
      <c r="A80" s="3">
        <f>INDEX('Paste Calib Data'!$1:$1048576,MATCH($A$69,'Paste Calib Data'!$A:$A,0)+(ROW()-ROW($A$69)-1),COLUMN())</f>
        <v>20</v>
      </c>
      <c r="B80" s="12">
        <f t="shared" si="31"/>
        <v>0</v>
      </c>
      <c r="C80" s="4">
        <f>INDEX('Paste Calib Data'!$1:$1048576,MATCH($A$69,'Paste Calib Data'!$A:$A,0)+(ROW()-ROW($A$69)-1),COLUMN()-1)</f>
        <v>0</v>
      </c>
      <c r="D80" s="4">
        <f>INDEX('Paste Calib Data'!$1:$1048576,MATCH($A$69,'Paste Calib Data'!$A:$A,0)+(ROW()-ROW($A$69)-1),COLUMN()-1)</f>
        <v>1819.2</v>
      </c>
      <c r="E80" s="4">
        <f>INDEX('Paste Calib Data'!$1:$1048576,MATCH($A$69,'Paste Calib Data'!$A:$A,0)+(ROW()-ROW($A$69)-1),COLUMN()-1)</f>
        <v>1323.2</v>
      </c>
      <c r="F80" s="4">
        <f>INDEX('Paste Calib Data'!$1:$1048576,MATCH($A$69,'Paste Calib Data'!$A:$A,0)+(ROW()-ROW($A$69)-1),COLUMN()-1)</f>
        <v>1063.2</v>
      </c>
      <c r="G80" s="4">
        <f>INDEX('Paste Calib Data'!$1:$1048576,MATCH($A$69,'Paste Calib Data'!$A:$A,0)+(ROW()-ROW($A$69)-1),COLUMN()-1)</f>
        <v>911.2</v>
      </c>
      <c r="H80" s="4">
        <f>INDEX('Paste Calib Data'!$1:$1048576,MATCH($A$69,'Paste Calib Data'!$A:$A,0)+(ROW()-ROW($A$69)-1),COLUMN()-1)</f>
        <v>720</v>
      </c>
      <c r="I80" s="4">
        <f>INDEX('Paste Calib Data'!$1:$1048576,MATCH($A$69,'Paste Calib Data'!$A:$A,0)+(ROW()-ROW($A$69)-1),COLUMN()-1)</f>
        <v>604</v>
      </c>
      <c r="J80" s="4">
        <f>INDEX('Paste Calib Data'!$1:$1048576,MATCH($A$69,'Paste Calib Data'!$A:$A,0)+(ROW()-ROW($A$69)-1),COLUMN()-1)</f>
        <v>381.2</v>
      </c>
      <c r="K80" s="4">
        <f>INDEX('Paste Calib Data'!$1:$1048576,MATCH($A$69,'Paste Calib Data'!$A:$A,0)+(ROW()-ROW($A$69)-1),COLUMN()-1)</f>
        <v>329.2</v>
      </c>
      <c r="L80" s="12">
        <f t="shared" si="30"/>
        <v>329.2</v>
      </c>
    </row>
    <row r="81" spans="1:14" x14ac:dyDescent="0.3">
      <c r="A81" s="3">
        <f>INDEX('Paste Calib Data'!$1:$1048576,MATCH($A$69,'Paste Calib Data'!$A:$A,0)+(ROW()-ROW($A$69)-1),COLUMN())</f>
        <v>25</v>
      </c>
      <c r="B81" s="12">
        <f t="shared" si="31"/>
        <v>0</v>
      </c>
      <c r="C81" s="4">
        <f>INDEX('Paste Calib Data'!$1:$1048576,MATCH($A$69,'Paste Calib Data'!$A:$A,0)+(ROW()-ROW($A$69)-1),COLUMN()-1)</f>
        <v>0</v>
      </c>
      <c r="D81" s="4">
        <f>INDEX('Paste Calib Data'!$1:$1048576,MATCH($A$69,'Paste Calib Data'!$A:$A,0)+(ROW()-ROW($A$69)-1),COLUMN()-1)</f>
        <v>2038</v>
      </c>
      <c r="E81" s="4">
        <f>INDEX('Paste Calib Data'!$1:$1048576,MATCH($A$69,'Paste Calib Data'!$A:$A,0)+(ROW()-ROW($A$69)-1),COLUMN()-1)</f>
        <v>1477.2</v>
      </c>
      <c r="F81" s="4">
        <f>INDEX('Paste Calib Data'!$1:$1048576,MATCH($A$69,'Paste Calib Data'!$A:$A,0)+(ROW()-ROW($A$69)-1),COLUMN()-1)</f>
        <v>1195.2</v>
      </c>
      <c r="G81" s="4">
        <f>INDEX('Paste Calib Data'!$1:$1048576,MATCH($A$69,'Paste Calib Data'!$A:$A,0)+(ROW()-ROW($A$69)-1),COLUMN()-1)</f>
        <v>1023.2</v>
      </c>
      <c r="H81" s="4">
        <f>INDEX('Paste Calib Data'!$1:$1048576,MATCH($A$69,'Paste Calib Data'!$A:$A,0)+(ROW()-ROW($A$69)-1),COLUMN()-1)</f>
        <v>817.2</v>
      </c>
      <c r="I81" s="4">
        <f>INDEX('Paste Calib Data'!$1:$1048576,MATCH($A$69,'Paste Calib Data'!$A:$A,0)+(ROW()-ROW($A$69)-1),COLUMN()-1)</f>
        <v>690</v>
      </c>
      <c r="J81" s="4">
        <f>INDEX('Paste Calib Data'!$1:$1048576,MATCH($A$69,'Paste Calib Data'!$A:$A,0)+(ROW()-ROW($A$69)-1),COLUMN()-1)</f>
        <v>424</v>
      </c>
      <c r="K81" s="4">
        <f>INDEX('Paste Calib Data'!$1:$1048576,MATCH($A$69,'Paste Calib Data'!$A:$A,0)+(ROW()-ROW($A$69)-1),COLUMN()-1)</f>
        <v>364</v>
      </c>
      <c r="L81" s="12">
        <f t="shared" si="30"/>
        <v>364</v>
      </c>
    </row>
    <row r="82" spans="1:14" x14ac:dyDescent="0.3">
      <c r="A82" s="3">
        <f>INDEX('Paste Calib Data'!$1:$1048576,MATCH($A$69,'Paste Calib Data'!$A:$A,0)+(ROW()-ROW($A$69)-1),COLUMN())</f>
        <v>30</v>
      </c>
      <c r="B82" s="12">
        <f t="shared" si="31"/>
        <v>0</v>
      </c>
      <c r="C82" s="4">
        <f>INDEX('Paste Calib Data'!$1:$1048576,MATCH($A$69,'Paste Calib Data'!$A:$A,0)+(ROW()-ROW($A$69)-1),COLUMN()-1)</f>
        <v>0</v>
      </c>
      <c r="D82" s="4">
        <f>INDEX('Paste Calib Data'!$1:$1048576,MATCH($A$69,'Paste Calib Data'!$A:$A,0)+(ROW()-ROW($A$69)-1),COLUMN()-1)</f>
        <v>2244</v>
      </c>
      <c r="E82" s="4">
        <f>INDEX('Paste Calib Data'!$1:$1048576,MATCH($A$69,'Paste Calib Data'!$A:$A,0)+(ROW()-ROW($A$69)-1),COLUMN()-1)</f>
        <v>1646</v>
      </c>
      <c r="F82" s="4">
        <f>INDEX('Paste Calib Data'!$1:$1048576,MATCH($A$69,'Paste Calib Data'!$A:$A,0)+(ROW()-ROW($A$69)-1),COLUMN()-1)</f>
        <v>1359.2</v>
      </c>
      <c r="G82" s="4">
        <f>INDEX('Paste Calib Data'!$1:$1048576,MATCH($A$69,'Paste Calib Data'!$A:$A,0)+(ROW()-ROW($A$69)-1),COLUMN()-1)</f>
        <v>1165.2</v>
      </c>
      <c r="H82" s="4">
        <f>INDEX('Paste Calib Data'!$1:$1048576,MATCH($A$69,'Paste Calib Data'!$A:$A,0)+(ROW()-ROW($A$69)-1),COLUMN()-1)</f>
        <v>935.2</v>
      </c>
      <c r="I82" s="4">
        <f>INDEX('Paste Calib Data'!$1:$1048576,MATCH($A$69,'Paste Calib Data'!$A:$A,0)+(ROW()-ROW($A$69)-1),COLUMN()-1)</f>
        <v>775.2</v>
      </c>
      <c r="J82" s="4">
        <f>INDEX('Paste Calib Data'!$1:$1048576,MATCH($A$69,'Paste Calib Data'!$A:$A,0)+(ROW()-ROW($A$69)-1),COLUMN()-1)</f>
        <v>486</v>
      </c>
      <c r="K82" s="4">
        <f>INDEX('Paste Calib Data'!$1:$1048576,MATCH($A$69,'Paste Calib Data'!$A:$A,0)+(ROW()-ROW($A$69)-1),COLUMN()-1)</f>
        <v>386</v>
      </c>
      <c r="L82" s="12">
        <f t="shared" si="30"/>
        <v>386</v>
      </c>
    </row>
    <row r="83" spans="1:14" x14ac:dyDescent="0.3">
      <c r="A83" s="3">
        <f>INDEX('Paste Calib Data'!$1:$1048576,MATCH($A$69,'Paste Calib Data'!$A:$A,0)+(ROW()-ROW($A$69)-1),COLUMN())</f>
        <v>45</v>
      </c>
      <c r="B83" s="12">
        <f t="shared" si="31"/>
        <v>0</v>
      </c>
      <c r="C83" s="4">
        <f>INDEX('Paste Calib Data'!$1:$1048576,MATCH($A$69,'Paste Calib Data'!$A:$A,0)+(ROW()-ROW($A$69)-1),COLUMN()-1)</f>
        <v>0</v>
      </c>
      <c r="D83" s="4">
        <f>INDEX('Paste Calib Data'!$1:$1048576,MATCH($A$69,'Paste Calib Data'!$A:$A,0)+(ROW()-ROW($A$69)-1),COLUMN()-1)</f>
        <v>2937.2</v>
      </c>
      <c r="E83" s="4">
        <f>INDEX('Paste Calib Data'!$1:$1048576,MATCH($A$69,'Paste Calib Data'!$A:$A,0)+(ROW()-ROW($A$69)-1),COLUMN()-1)</f>
        <v>2314</v>
      </c>
      <c r="F83" s="4">
        <f>INDEX('Paste Calib Data'!$1:$1048576,MATCH($A$69,'Paste Calib Data'!$A:$A,0)+(ROW()-ROW($A$69)-1),COLUMN()-1)</f>
        <v>1954</v>
      </c>
      <c r="G83" s="4">
        <f>INDEX('Paste Calib Data'!$1:$1048576,MATCH($A$69,'Paste Calib Data'!$A:$A,0)+(ROW()-ROW($A$69)-1),COLUMN()-1)</f>
        <v>1728</v>
      </c>
      <c r="H83" s="4">
        <f>INDEX('Paste Calib Data'!$1:$1048576,MATCH($A$69,'Paste Calib Data'!$A:$A,0)+(ROW()-ROW($A$69)-1),COLUMN()-1)</f>
        <v>1420</v>
      </c>
      <c r="I83" s="4">
        <f>INDEX('Paste Calib Data'!$1:$1048576,MATCH($A$69,'Paste Calib Data'!$A:$A,0)+(ROW()-ROW($A$69)-1),COLUMN()-1)</f>
        <v>1226</v>
      </c>
      <c r="J83" s="4">
        <f>INDEX('Paste Calib Data'!$1:$1048576,MATCH($A$69,'Paste Calib Data'!$A:$A,0)+(ROW()-ROW($A$69)-1),COLUMN()-1)</f>
        <v>737.2</v>
      </c>
      <c r="K83" s="4">
        <f>INDEX('Paste Calib Data'!$1:$1048576,MATCH($A$69,'Paste Calib Data'!$A:$A,0)+(ROW()-ROW($A$69)-1),COLUMN()-1)</f>
        <v>481.2</v>
      </c>
      <c r="L83" s="12">
        <f t="shared" si="30"/>
        <v>481.2</v>
      </c>
    </row>
    <row r="84" spans="1:14" x14ac:dyDescent="0.3">
      <c r="A84" s="9">
        <f>A83+1</f>
        <v>46</v>
      </c>
      <c r="B84" s="12">
        <f>B83</f>
        <v>0</v>
      </c>
      <c r="C84" s="12">
        <f>C83</f>
        <v>0</v>
      </c>
      <c r="D84" s="12">
        <f t="shared" ref="D84" si="32">D83</f>
        <v>2937.2</v>
      </c>
      <c r="E84" s="12">
        <f t="shared" ref="E84" si="33">E83</f>
        <v>2314</v>
      </c>
      <c r="F84" s="12">
        <f t="shared" ref="F84" si="34">F83</f>
        <v>1954</v>
      </c>
      <c r="G84" s="12">
        <f t="shared" ref="G84" si="35">G83</f>
        <v>1728</v>
      </c>
      <c r="H84" s="12">
        <f t="shared" ref="H84" si="36">H83</f>
        <v>1420</v>
      </c>
      <c r="I84" s="12">
        <f t="shared" ref="I84" si="37">I83</f>
        <v>1226</v>
      </c>
      <c r="J84" s="12">
        <f t="shared" ref="J84" si="38">J83</f>
        <v>737.2</v>
      </c>
      <c r="K84" s="12">
        <f t="shared" ref="K84" si="39">K83</f>
        <v>481.2</v>
      </c>
      <c r="L84" s="12">
        <f t="shared" ref="L84" si="40">L83</f>
        <v>481.2</v>
      </c>
    </row>
    <row r="85" spans="1:14" x14ac:dyDescent="0.3">
      <c r="A85" s="14"/>
    </row>
    <row r="86" spans="1:14" x14ac:dyDescent="0.3">
      <c r="A86" s="13" t="s">
        <v>125</v>
      </c>
      <c r="B86" s="35" t="str">
        <f>INDEX('Paste Calib Data'!$1:$1048576,MATCH($A$86,'Paste Calib Data'!$A:$A,0)+(ROW()-ROW($A$86)),COLUMN())</f>
        <v>Post Quantity, Coolant Adjust</v>
      </c>
      <c r="C86" s="35"/>
      <c r="D86" s="35"/>
      <c r="E86" s="35"/>
      <c r="F86" s="35"/>
      <c r="G86" s="35"/>
      <c r="H86" s="35"/>
      <c r="I86" s="35"/>
      <c r="J86" s="35"/>
      <c r="K86" s="35"/>
      <c r="L86" s="35"/>
      <c r="M86" s="35"/>
      <c r="N86" s="35"/>
    </row>
    <row r="87" spans="1:14" x14ac:dyDescent="0.3">
      <c r="A87" s="3"/>
      <c r="B87" s="3" t="str">
        <f>INDEX('Paste Calib Data'!$1:$1048576,MATCH($A$86,'Paste Calib Data'!$A:$A,0)+(ROW()-ROW($A$86)),COLUMN())</f>
        <v>mm3</v>
      </c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</row>
    <row r="88" spans="1:14" x14ac:dyDescent="0.3">
      <c r="A88" s="3" t="str">
        <f>INDEX('Paste Calib Data'!$1:$1048576,MATCH($A$86,'Paste Calib Data'!$A:$A,0)+(ROW()-ROW($A$86)),COLUMN())</f>
        <v>RPM</v>
      </c>
      <c r="B88" s="9">
        <f>C88-1</f>
        <v>-1</v>
      </c>
      <c r="C88" s="3">
        <f>INDEX('Paste Calib Data'!$1:$1048576,MATCH($A$86,'Paste Calib Data'!$A:$A,0)+(ROW()-ROW($A$86)),COLUMN()-1)</f>
        <v>0</v>
      </c>
      <c r="D88" s="3">
        <f>INDEX('Paste Calib Data'!$1:$1048576,MATCH($A$86,'Paste Calib Data'!$A:$A,0)+(ROW()-ROW($A$86)),COLUMN()-1)</f>
        <v>10</v>
      </c>
      <c r="E88" s="3">
        <f>INDEX('Paste Calib Data'!$1:$1048576,MATCH($A$86,'Paste Calib Data'!$A:$A,0)+(ROW()-ROW($A$86)),COLUMN()-1)</f>
        <v>20</v>
      </c>
      <c r="F88" s="3">
        <f>INDEX('Paste Calib Data'!$1:$1048576,MATCH($A$86,'Paste Calib Data'!$A:$A,0)+(ROW()-ROW($A$86)),COLUMN()-1)</f>
        <v>30</v>
      </c>
      <c r="G88" s="3">
        <f>INDEX('Paste Calib Data'!$1:$1048576,MATCH($A$86,'Paste Calib Data'!$A:$A,0)+(ROW()-ROW($A$86)),COLUMN()-1)</f>
        <v>40</v>
      </c>
      <c r="H88" s="3">
        <f>INDEX('Paste Calib Data'!$1:$1048576,MATCH($A$86,'Paste Calib Data'!$A:$A,0)+(ROW()-ROW($A$86)),COLUMN()-1)</f>
        <v>170</v>
      </c>
      <c r="I88" s="3">
        <f>INDEX('Paste Calib Data'!$1:$1048576,MATCH($A$86,'Paste Calib Data'!$A:$A,0)+(ROW()-ROW($A$86)),COLUMN()-1)</f>
        <v>180</v>
      </c>
      <c r="J88" s="3">
        <f>INDEX('Paste Calib Data'!$1:$1048576,MATCH($A$86,'Paste Calib Data'!$A:$A,0)+(ROW()-ROW($A$86)),COLUMN()-1)</f>
        <v>210</v>
      </c>
      <c r="K88" s="3">
        <f>INDEX('Paste Calib Data'!$1:$1048576,MATCH($A$86,'Paste Calib Data'!$A:$A,0)+(ROW()-ROW($A$86)),COLUMN()-1)</f>
        <v>239.9</v>
      </c>
      <c r="L88" s="3">
        <f>INDEX('Paste Calib Data'!$1:$1048576,MATCH($A$86,'Paste Calib Data'!$A:$A,0)+(ROW()-ROW($A$86)),COLUMN()-1)</f>
        <v>270</v>
      </c>
      <c r="M88" s="3">
        <f>INDEX('Paste Calib Data'!$1:$1048576,MATCH($A$86,'Paste Calib Data'!$A:$A,0)+(ROW()-ROW($A$86)),COLUMN()-1)</f>
        <v>300</v>
      </c>
      <c r="N88" s="8">
        <f>M88+1</f>
        <v>301</v>
      </c>
    </row>
    <row r="89" spans="1:14" x14ac:dyDescent="0.3">
      <c r="A89" s="9">
        <f>A90-1</f>
        <v>549</v>
      </c>
      <c r="B89" s="9">
        <f>B90</f>
        <v>0</v>
      </c>
      <c r="C89" s="9">
        <f t="shared" ref="C89:N89" si="41">C90</f>
        <v>0</v>
      </c>
      <c r="D89" s="9">
        <f t="shared" si="41"/>
        <v>0</v>
      </c>
      <c r="E89" s="9">
        <f t="shared" si="41"/>
        <v>0</v>
      </c>
      <c r="F89" s="9">
        <f t="shared" si="41"/>
        <v>0</v>
      </c>
      <c r="G89" s="9">
        <f t="shared" si="41"/>
        <v>0</v>
      </c>
      <c r="H89" s="9">
        <f t="shared" si="41"/>
        <v>0</v>
      </c>
      <c r="I89" s="9">
        <f t="shared" si="41"/>
        <v>0</v>
      </c>
      <c r="J89" s="9">
        <f t="shared" si="41"/>
        <v>0</v>
      </c>
      <c r="K89" s="9">
        <f t="shared" si="41"/>
        <v>0</v>
      </c>
      <c r="L89" s="9">
        <f t="shared" si="41"/>
        <v>0</v>
      </c>
      <c r="M89" s="9">
        <f t="shared" si="41"/>
        <v>0</v>
      </c>
      <c r="N89" s="9">
        <f t="shared" si="41"/>
        <v>0</v>
      </c>
    </row>
    <row r="90" spans="1:14" x14ac:dyDescent="0.3">
      <c r="A90" s="3">
        <f>INDEX('Paste Calib Data'!$1:$1048576,MATCH($A$86,'Paste Calib Data'!$A:$A,0)+(ROW()-ROW($A$86)-1),COLUMN())</f>
        <v>550</v>
      </c>
      <c r="B90" s="8">
        <f t="shared" ref="B90:B101" si="42">C90</f>
        <v>0</v>
      </c>
      <c r="C90" s="1">
        <f>INDEX('Paste Calib Data'!$1:$1048576,MATCH($A$86,'Paste Calib Data'!$A:$A,0)+(ROW()-ROW($A$86)-1),COLUMN()-1)</f>
        <v>0</v>
      </c>
      <c r="D90" s="1">
        <f>INDEX('Paste Calib Data'!$1:$1048576,MATCH($A$86,'Paste Calib Data'!$A:$A,0)+(ROW()-ROW($A$86)-1),COLUMN()-1)</f>
        <v>0</v>
      </c>
      <c r="E90" s="1">
        <f>INDEX('Paste Calib Data'!$1:$1048576,MATCH($A$86,'Paste Calib Data'!$A:$A,0)+(ROW()-ROW($A$86)-1),COLUMN()-1)</f>
        <v>0</v>
      </c>
      <c r="F90" s="1">
        <f>INDEX('Paste Calib Data'!$1:$1048576,MATCH($A$86,'Paste Calib Data'!$A:$A,0)+(ROW()-ROW($A$86)-1),COLUMN()-1)</f>
        <v>0</v>
      </c>
      <c r="G90" s="1">
        <f>INDEX('Paste Calib Data'!$1:$1048576,MATCH($A$86,'Paste Calib Data'!$A:$A,0)+(ROW()-ROW($A$86)-1),COLUMN()-1)</f>
        <v>0</v>
      </c>
      <c r="H90" s="1">
        <f>INDEX('Paste Calib Data'!$1:$1048576,MATCH($A$86,'Paste Calib Data'!$A:$A,0)+(ROW()-ROW($A$86)-1),COLUMN()-1)</f>
        <v>0</v>
      </c>
      <c r="I90" s="1">
        <f>INDEX('Paste Calib Data'!$1:$1048576,MATCH($A$86,'Paste Calib Data'!$A:$A,0)+(ROW()-ROW($A$86)-1),COLUMN()-1)</f>
        <v>0</v>
      </c>
      <c r="J90" s="1">
        <f>INDEX('Paste Calib Data'!$1:$1048576,MATCH($A$86,'Paste Calib Data'!$A:$A,0)+(ROW()-ROW($A$86)-1),COLUMN()-1)</f>
        <v>0</v>
      </c>
      <c r="K90" s="1">
        <f>INDEX('Paste Calib Data'!$1:$1048576,MATCH($A$86,'Paste Calib Data'!$A:$A,0)+(ROW()-ROW($A$86)-1),COLUMN()-1)</f>
        <v>0</v>
      </c>
      <c r="L90" s="1">
        <f>INDEX('Paste Calib Data'!$1:$1048576,MATCH($A$86,'Paste Calib Data'!$A:$A,0)+(ROW()-ROW($A$86)-1),COLUMN()-1)</f>
        <v>0</v>
      </c>
      <c r="M90" s="1">
        <f>INDEX('Paste Calib Data'!$1:$1048576,MATCH($A$86,'Paste Calib Data'!$A:$A,0)+(ROW()-ROW($A$86)-1),COLUMN()-1)</f>
        <v>0</v>
      </c>
      <c r="N90" s="8">
        <f t="shared" ref="N90:N101" si="43">M90</f>
        <v>0</v>
      </c>
    </row>
    <row r="91" spans="1:14" x14ac:dyDescent="0.3">
      <c r="A91" s="3">
        <f>INDEX('Paste Calib Data'!$1:$1048576,MATCH($A$86,'Paste Calib Data'!$A:$A,0)+(ROW()-ROW($A$86)-1),COLUMN())</f>
        <v>600</v>
      </c>
      <c r="B91" s="8">
        <f t="shared" si="42"/>
        <v>0</v>
      </c>
      <c r="C91" s="1">
        <f>INDEX('Paste Calib Data'!$1:$1048576,MATCH($A$86,'Paste Calib Data'!$A:$A,0)+(ROW()-ROW($A$86)-1),COLUMN()-1)</f>
        <v>0</v>
      </c>
      <c r="D91" s="1">
        <f>INDEX('Paste Calib Data'!$1:$1048576,MATCH($A$86,'Paste Calib Data'!$A:$A,0)+(ROW()-ROW($A$86)-1),COLUMN()-1)</f>
        <v>0</v>
      </c>
      <c r="E91" s="1">
        <f>INDEX('Paste Calib Data'!$1:$1048576,MATCH($A$86,'Paste Calib Data'!$A:$A,0)+(ROW()-ROW($A$86)-1),COLUMN()-1)</f>
        <v>0</v>
      </c>
      <c r="F91" s="1">
        <f>INDEX('Paste Calib Data'!$1:$1048576,MATCH($A$86,'Paste Calib Data'!$A:$A,0)+(ROW()-ROW($A$86)-1),COLUMN()-1)</f>
        <v>0</v>
      </c>
      <c r="G91" s="1">
        <f>INDEX('Paste Calib Data'!$1:$1048576,MATCH($A$86,'Paste Calib Data'!$A:$A,0)+(ROW()-ROW($A$86)-1),COLUMN()-1)</f>
        <v>0</v>
      </c>
      <c r="H91" s="1">
        <f>INDEX('Paste Calib Data'!$1:$1048576,MATCH($A$86,'Paste Calib Data'!$A:$A,0)+(ROW()-ROW($A$86)-1),COLUMN()-1)</f>
        <v>0</v>
      </c>
      <c r="I91" s="1">
        <f>INDEX('Paste Calib Data'!$1:$1048576,MATCH($A$86,'Paste Calib Data'!$A:$A,0)+(ROW()-ROW($A$86)-1),COLUMN()-1)</f>
        <v>0</v>
      </c>
      <c r="J91" s="1">
        <f>INDEX('Paste Calib Data'!$1:$1048576,MATCH($A$86,'Paste Calib Data'!$A:$A,0)+(ROW()-ROW($A$86)-1),COLUMN()-1)</f>
        <v>0</v>
      </c>
      <c r="K91" s="1">
        <f>INDEX('Paste Calib Data'!$1:$1048576,MATCH($A$86,'Paste Calib Data'!$A:$A,0)+(ROW()-ROW($A$86)-1),COLUMN()-1)</f>
        <v>0</v>
      </c>
      <c r="L91" s="1">
        <f>INDEX('Paste Calib Data'!$1:$1048576,MATCH($A$86,'Paste Calib Data'!$A:$A,0)+(ROW()-ROW($A$86)-1),COLUMN()-1)</f>
        <v>0</v>
      </c>
      <c r="M91" s="1">
        <f>INDEX('Paste Calib Data'!$1:$1048576,MATCH($A$86,'Paste Calib Data'!$A:$A,0)+(ROW()-ROW($A$86)-1),COLUMN()-1)</f>
        <v>0</v>
      </c>
      <c r="N91" s="8">
        <f t="shared" si="43"/>
        <v>0</v>
      </c>
    </row>
    <row r="92" spans="1:14" x14ac:dyDescent="0.3">
      <c r="A92" s="3">
        <f>INDEX('Paste Calib Data'!$1:$1048576,MATCH($A$86,'Paste Calib Data'!$A:$A,0)+(ROW()-ROW($A$86)-1),COLUMN())</f>
        <v>650</v>
      </c>
      <c r="B92" s="8">
        <f t="shared" si="42"/>
        <v>0</v>
      </c>
      <c r="C92" s="1">
        <f>INDEX('Paste Calib Data'!$1:$1048576,MATCH($A$86,'Paste Calib Data'!$A:$A,0)+(ROW()-ROW($A$86)-1),COLUMN()-1)</f>
        <v>0</v>
      </c>
      <c r="D92" s="1">
        <f>INDEX('Paste Calib Data'!$1:$1048576,MATCH($A$86,'Paste Calib Data'!$A:$A,0)+(ROW()-ROW($A$86)-1),COLUMN()-1)</f>
        <v>0</v>
      </c>
      <c r="E92" s="1">
        <f>INDEX('Paste Calib Data'!$1:$1048576,MATCH($A$86,'Paste Calib Data'!$A:$A,0)+(ROW()-ROW($A$86)-1),COLUMN()-1)</f>
        <v>0</v>
      </c>
      <c r="F92" s="1">
        <f>INDEX('Paste Calib Data'!$1:$1048576,MATCH($A$86,'Paste Calib Data'!$A:$A,0)+(ROW()-ROW($A$86)-1),COLUMN()-1)</f>
        <v>0</v>
      </c>
      <c r="G92" s="1">
        <f>INDEX('Paste Calib Data'!$1:$1048576,MATCH($A$86,'Paste Calib Data'!$A:$A,0)+(ROW()-ROW($A$86)-1),COLUMN()-1)</f>
        <v>0</v>
      </c>
      <c r="H92" s="1">
        <f>INDEX('Paste Calib Data'!$1:$1048576,MATCH($A$86,'Paste Calib Data'!$A:$A,0)+(ROW()-ROW($A$86)-1),COLUMN()-1)</f>
        <v>0</v>
      </c>
      <c r="I92" s="1">
        <f>INDEX('Paste Calib Data'!$1:$1048576,MATCH($A$86,'Paste Calib Data'!$A:$A,0)+(ROW()-ROW($A$86)-1),COLUMN()-1)</f>
        <v>0</v>
      </c>
      <c r="J92" s="1">
        <f>INDEX('Paste Calib Data'!$1:$1048576,MATCH($A$86,'Paste Calib Data'!$A:$A,0)+(ROW()-ROW($A$86)-1),COLUMN()-1)</f>
        <v>0</v>
      </c>
      <c r="K92" s="1">
        <f>INDEX('Paste Calib Data'!$1:$1048576,MATCH($A$86,'Paste Calib Data'!$A:$A,0)+(ROW()-ROW($A$86)-1),COLUMN()-1)</f>
        <v>0</v>
      </c>
      <c r="L92" s="1">
        <f>INDEX('Paste Calib Data'!$1:$1048576,MATCH($A$86,'Paste Calib Data'!$A:$A,0)+(ROW()-ROW($A$86)-1),COLUMN()-1)</f>
        <v>0</v>
      </c>
      <c r="M92" s="1">
        <f>INDEX('Paste Calib Data'!$1:$1048576,MATCH($A$86,'Paste Calib Data'!$A:$A,0)+(ROW()-ROW($A$86)-1),COLUMN()-1)</f>
        <v>0</v>
      </c>
      <c r="N92" s="8">
        <f t="shared" si="43"/>
        <v>0</v>
      </c>
    </row>
    <row r="93" spans="1:14" x14ac:dyDescent="0.3">
      <c r="A93" s="3">
        <f>INDEX('Paste Calib Data'!$1:$1048576,MATCH($A$86,'Paste Calib Data'!$A:$A,0)+(ROW()-ROW($A$86)-1),COLUMN())</f>
        <v>700</v>
      </c>
      <c r="B93" s="8">
        <f t="shared" si="42"/>
        <v>5.9782609999999998</v>
      </c>
      <c r="C93" s="1">
        <f>INDEX('Paste Calib Data'!$1:$1048576,MATCH($A$86,'Paste Calib Data'!$A:$A,0)+(ROW()-ROW($A$86)-1),COLUMN()-1)</f>
        <v>5.9782609999999998</v>
      </c>
      <c r="D93" s="1">
        <f>INDEX('Paste Calib Data'!$1:$1048576,MATCH($A$86,'Paste Calib Data'!$A:$A,0)+(ROW()-ROW($A$86)-1),COLUMN()-1)</f>
        <v>5.9782609999999998</v>
      </c>
      <c r="E93" s="1">
        <f>INDEX('Paste Calib Data'!$1:$1048576,MATCH($A$86,'Paste Calib Data'!$A:$A,0)+(ROW()-ROW($A$86)-1),COLUMN()-1)</f>
        <v>5.9782609999999998</v>
      </c>
      <c r="F93" s="1">
        <f>INDEX('Paste Calib Data'!$1:$1048576,MATCH($A$86,'Paste Calib Data'!$A:$A,0)+(ROW()-ROW($A$86)-1),COLUMN()-1)</f>
        <v>5.9782609999999998</v>
      </c>
      <c r="G93" s="1">
        <f>INDEX('Paste Calib Data'!$1:$1048576,MATCH($A$86,'Paste Calib Data'!$A:$A,0)+(ROW()-ROW($A$86)-1),COLUMN()-1)</f>
        <v>0</v>
      </c>
      <c r="H93" s="1">
        <f>INDEX('Paste Calib Data'!$1:$1048576,MATCH($A$86,'Paste Calib Data'!$A:$A,0)+(ROW()-ROW($A$86)-1),COLUMN()-1)</f>
        <v>0</v>
      </c>
      <c r="I93" s="1">
        <f>INDEX('Paste Calib Data'!$1:$1048576,MATCH($A$86,'Paste Calib Data'!$A:$A,0)+(ROW()-ROW($A$86)-1),COLUMN()-1)</f>
        <v>0</v>
      </c>
      <c r="J93" s="1">
        <f>INDEX('Paste Calib Data'!$1:$1048576,MATCH($A$86,'Paste Calib Data'!$A:$A,0)+(ROW()-ROW($A$86)-1),COLUMN()-1)</f>
        <v>0</v>
      </c>
      <c r="K93" s="1">
        <f>INDEX('Paste Calib Data'!$1:$1048576,MATCH($A$86,'Paste Calib Data'!$A:$A,0)+(ROW()-ROW($A$86)-1),COLUMN()-1)</f>
        <v>0</v>
      </c>
      <c r="L93" s="1">
        <f>INDEX('Paste Calib Data'!$1:$1048576,MATCH($A$86,'Paste Calib Data'!$A:$A,0)+(ROW()-ROW($A$86)-1),COLUMN()-1)</f>
        <v>0</v>
      </c>
      <c r="M93" s="1">
        <f>INDEX('Paste Calib Data'!$1:$1048576,MATCH($A$86,'Paste Calib Data'!$A:$A,0)+(ROW()-ROW($A$86)-1),COLUMN()-1)</f>
        <v>0</v>
      </c>
      <c r="N93" s="8">
        <f t="shared" si="43"/>
        <v>0</v>
      </c>
    </row>
    <row r="94" spans="1:14" x14ac:dyDescent="0.3">
      <c r="A94" s="3">
        <f>INDEX('Paste Calib Data'!$1:$1048576,MATCH($A$86,'Paste Calib Data'!$A:$A,0)+(ROW()-ROW($A$86)-1),COLUMN())</f>
        <v>750</v>
      </c>
      <c r="B94" s="8">
        <f t="shared" si="42"/>
        <v>5.9782609999999998</v>
      </c>
      <c r="C94" s="1">
        <f>INDEX('Paste Calib Data'!$1:$1048576,MATCH($A$86,'Paste Calib Data'!$A:$A,0)+(ROW()-ROW($A$86)-1),COLUMN()-1)</f>
        <v>5.9782609999999998</v>
      </c>
      <c r="D94" s="1">
        <f>INDEX('Paste Calib Data'!$1:$1048576,MATCH($A$86,'Paste Calib Data'!$A:$A,0)+(ROW()-ROW($A$86)-1),COLUMN()-1)</f>
        <v>5.9782609999999998</v>
      </c>
      <c r="E94" s="1">
        <f>INDEX('Paste Calib Data'!$1:$1048576,MATCH($A$86,'Paste Calib Data'!$A:$A,0)+(ROW()-ROW($A$86)-1),COLUMN()-1)</f>
        <v>5.9782609999999998</v>
      </c>
      <c r="F94" s="1">
        <f>INDEX('Paste Calib Data'!$1:$1048576,MATCH($A$86,'Paste Calib Data'!$A:$A,0)+(ROW()-ROW($A$86)-1),COLUMN()-1)</f>
        <v>5.9782609999999998</v>
      </c>
      <c r="G94" s="1">
        <f>INDEX('Paste Calib Data'!$1:$1048576,MATCH($A$86,'Paste Calib Data'!$A:$A,0)+(ROW()-ROW($A$86)-1),COLUMN()-1)</f>
        <v>0</v>
      </c>
      <c r="H94" s="1">
        <f>INDEX('Paste Calib Data'!$1:$1048576,MATCH($A$86,'Paste Calib Data'!$A:$A,0)+(ROW()-ROW($A$86)-1),COLUMN()-1)</f>
        <v>0</v>
      </c>
      <c r="I94" s="1">
        <f>INDEX('Paste Calib Data'!$1:$1048576,MATCH($A$86,'Paste Calib Data'!$A:$A,0)+(ROW()-ROW($A$86)-1),COLUMN()-1)</f>
        <v>0</v>
      </c>
      <c r="J94" s="1">
        <f>INDEX('Paste Calib Data'!$1:$1048576,MATCH($A$86,'Paste Calib Data'!$A:$A,0)+(ROW()-ROW($A$86)-1),COLUMN()-1)</f>
        <v>0</v>
      </c>
      <c r="K94" s="1">
        <f>INDEX('Paste Calib Data'!$1:$1048576,MATCH($A$86,'Paste Calib Data'!$A:$A,0)+(ROW()-ROW($A$86)-1),COLUMN()-1)</f>
        <v>0</v>
      </c>
      <c r="L94" s="1">
        <f>INDEX('Paste Calib Data'!$1:$1048576,MATCH($A$86,'Paste Calib Data'!$A:$A,0)+(ROW()-ROW($A$86)-1),COLUMN()-1)</f>
        <v>0</v>
      </c>
      <c r="M94" s="1">
        <f>INDEX('Paste Calib Data'!$1:$1048576,MATCH($A$86,'Paste Calib Data'!$A:$A,0)+(ROW()-ROW($A$86)-1),COLUMN()-1)</f>
        <v>0</v>
      </c>
      <c r="N94" s="8">
        <f t="shared" si="43"/>
        <v>0</v>
      </c>
    </row>
    <row r="95" spans="1:14" x14ac:dyDescent="0.3">
      <c r="A95" s="3">
        <f>INDEX('Paste Calib Data'!$1:$1048576,MATCH($A$86,'Paste Calib Data'!$A:$A,0)+(ROW()-ROW($A$86)-1),COLUMN())</f>
        <v>800</v>
      </c>
      <c r="B95" s="8">
        <f t="shared" si="42"/>
        <v>5.9782609999999998</v>
      </c>
      <c r="C95" s="1">
        <f>INDEX('Paste Calib Data'!$1:$1048576,MATCH($A$86,'Paste Calib Data'!$A:$A,0)+(ROW()-ROW($A$86)-1),COLUMN()-1)</f>
        <v>5.9782609999999998</v>
      </c>
      <c r="D95" s="1">
        <f>INDEX('Paste Calib Data'!$1:$1048576,MATCH($A$86,'Paste Calib Data'!$A:$A,0)+(ROW()-ROW($A$86)-1),COLUMN()-1)</f>
        <v>5.9782609999999998</v>
      </c>
      <c r="E95" s="1">
        <f>INDEX('Paste Calib Data'!$1:$1048576,MATCH($A$86,'Paste Calib Data'!$A:$A,0)+(ROW()-ROW($A$86)-1),COLUMN()-1)</f>
        <v>5.9782609999999998</v>
      </c>
      <c r="F95" s="1">
        <f>INDEX('Paste Calib Data'!$1:$1048576,MATCH($A$86,'Paste Calib Data'!$A:$A,0)+(ROW()-ROW($A$86)-1),COLUMN()-1)</f>
        <v>5.9782609999999998</v>
      </c>
      <c r="G95" s="1">
        <f>INDEX('Paste Calib Data'!$1:$1048576,MATCH($A$86,'Paste Calib Data'!$A:$A,0)+(ROW()-ROW($A$86)-1),COLUMN()-1)</f>
        <v>0</v>
      </c>
      <c r="H95" s="1">
        <f>INDEX('Paste Calib Data'!$1:$1048576,MATCH($A$86,'Paste Calib Data'!$A:$A,0)+(ROW()-ROW($A$86)-1),COLUMN()-1)</f>
        <v>0</v>
      </c>
      <c r="I95" s="1">
        <f>INDEX('Paste Calib Data'!$1:$1048576,MATCH($A$86,'Paste Calib Data'!$A:$A,0)+(ROW()-ROW($A$86)-1),COLUMN()-1)</f>
        <v>0</v>
      </c>
      <c r="J95" s="1">
        <f>INDEX('Paste Calib Data'!$1:$1048576,MATCH($A$86,'Paste Calib Data'!$A:$A,0)+(ROW()-ROW($A$86)-1),COLUMN()-1)</f>
        <v>0</v>
      </c>
      <c r="K95" s="1">
        <f>INDEX('Paste Calib Data'!$1:$1048576,MATCH($A$86,'Paste Calib Data'!$A:$A,0)+(ROW()-ROW($A$86)-1),COLUMN()-1)</f>
        <v>0</v>
      </c>
      <c r="L95" s="1">
        <f>INDEX('Paste Calib Data'!$1:$1048576,MATCH($A$86,'Paste Calib Data'!$A:$A,0)+(ROW()-ROW($A$86)-1),COLUMN()-1)</f>
        <v>0</v>
      </c>
      <c r="M95" s="1">
        <f>INDEX('Paste Calib Data'!$1:$1048576,MATCH($A$86,'Paste Calib Data'!$A:$A,0)+(ROW()-ROW($A$86)-1),COLUMN()-1)</f>
        <v>0</v>
      </c>
      <c r="N95" s="8">
        <f t="shared" si="43"/>
        <v>0</v>
      </c>
    </row>
    <row r="96" spans="1:14" x14ac:dyDescent="0.3">
      <c r="A96" s="3">
        <f>INDEX('Paste Calib Data'!$1:$1048576,MATCH($A$86,'Paste Calib Data'!$A:$A,0)+(ROW()-ROW($A$86)-1),COLUMN())</f>
        <v>1000</v>
      </c>
      <c r="B96" s="8">
        <f t="shared" si="42"/>
        <v>5.9782609999999998</v>
      </c>
      <c r="C96" s="1">
        <f>INDEX('Paste Calib Data'!$1:$1048576,MATCH($A$86,'Paste Calib Data'!$A:$A,0)+(ROW()-ROW($A$86)-1),COLUMN()-1)</f>
        <v>5.9782609999999998</v>
      </c>
      <c r="D96" s="1">
        <f>INDEX('Paste Calib Data'!$1:$1048576,MATCH($A$86,'Paste Calib Data'!$A:$A,0)+(ROW()-ROW($A$86)-1),COLUMN()-1)</f>
        <v>5.9782609999999998</v>
      </c>
      <c r="E96" s="1">
        <f>INDEX('Paste Calib Data'!$1:$1048576,MATCH($A$86,'Paste Calib Data'!$A:$A,0)+(ROW()-ROW($A$86)-1),COLUMN()-1)</f>
        <v>5.9782609999999998</v>
      </c>
      <c r="F96" s="1">
        <f>INDEX('Paste Calib Data'!$1:$1048576,MATCH($A$86,'Paste Calib Data'!$A:$A,0)+(ROW()-ROW($A$86)-1),COLUMN()-1)</f>
        <v>5.9782609999999998</v>
      </c>
      <c r="G96" s="1">
        <f>INDEX('Paste Calib Data'!$1:$1048576,MATCH($A$86,'Paste Calib Data'!$A:$A,0)+(ROW()-ROW($A$86)-1),COLUMN()-1)</f>
        <v>0</v>
      </c>
      <c r="H96" s="1">
        <f>INDEX('Paste Calib Data'!$1:$1048576,MATCH($A$86,'Paste Calib Data'!$A:$A,0)+(ROW()-ROW($A$86)-1),COLUMN()-1)</f>
        <v>0</v>
      </c>
      <c r="I96" s="1">
        <f>INDEX('Paste Calib Data'!$1:$1048576,MATCH($A$86,'Paste Calib Data'!$A:$A,0)+(ROW()-ROW($A$86)-1),COLUMN()-1)</f>
        <v>0</v>
      </c>
      <c r="J96" s="1">
        <f>INDEX('Paste Calib Data'!$1:$1048576,MATCH($A$86,'Paste Calib Data'!$A:$A,0)+(ROW()-ROW($A$86)-1),COLUMN()-1)</f>
        <v>0</v>
      </c>
      <c r="K96" s="1">
        <f>INDEX('Paste Calib Data'!$1:$1048576,MATCH($A$86,'Paste Calib Data'!$A:$A,0)+(ROW()-ROW($A$86)-1),COLUMN()-1)</f>
        <v>0</v>
      </c>
      <c r="L96" s="1">
        <f>INDEX('Paste Calib Data'!$1:$1048576,MATCH($A$86,'Paste Calib Data'!$A:$A,0)+(ROW()-ROW($A$86)-1),COLUMN()-1)</f>
        <v>0</v>
      </c>
      <c r="M96" s="1">
        <f>INDEX('Paste Calib Data'!$1:$1048576,MATCH($A$86,'Paste Calib Data'!$A:$A,0)+(ROW()-ROW($A$86)-1),COLUMN()-1)</f>
        <v>0</v>
      </c>
      <c r="N96" s="8">
        <f t="shared" si="43"/>
        <v>0</v>
      </c>
    </row>
    <row r="97" spans="1:14" x14ac:dyDescent="0.3">
      <c r="A97" s="3">
        <f>INDEX('Paste Calib Data'!$1:$1048576,MATCH($A$86,'Paste Calib Data'!$A:$A,0)+(ROW()-ROW($A$86)-1),COLUMN())</f>
        <v>1100</v>
      </c>
      <c r="B97" s="8">
        <f t="shared" si="42"/>
        <v>5.9782609999999998</v>
      </c>
      <c r="C97" s="1">
        <f>INDEX('Paste Calib Data'!$1:$1048576,MATCH($A$86,'Paste Calib Data'!$A:$A,0)+(ROW()-ROW($A$86)-1),COLUMN()-1)</f>
        <v>5.9782609999999998</v>
      </c>
      <c r="D97" s="1">
        <f>INDEX('Paste Calib Data'!$1:$1048576,MATCH($A$86,'Paste Calib Data'!$A:$A,0)+(ROW()-ROW($A$86)-1),COLUMN()-1)</f>
        <v>5.9782609999999998</v>
      </c>
      <c r="E97" s="1">
        <f>INDEX('Paste Calib Data'!$1:$1048576,MATCH($A$86,'Paste Calib Data'!$A:$A,0)+(ROW()-ROW($A$86)-1),COLUMN()-1)</f>
        <v>5.9782609999999998</v>
      </c>
      <c r="F97" s="1">
        <f>INDEX('Paste Calib Data'!$1:$1048576,MATCH($A$86,'Paste Calib Data'!$A:$A,0)+(ROW()-ROW($A$86)-1),COLUMN()-1)</f>
        <v>5.9782609999999998</v>
      </c>
      <c r="G97" s="1">
        <f>INDEX('Paste Calib Data'!$1:$1048576,MATCH($A$86,'Paste Calib Data'!$A:$A,0)+(ROW()-ROW($A$86)-1),COLUMN()-1)</f>
        <v>0</v>
      </c>
      <c r="H97" s="1">
        <f>INDEX('Paste Calib Data'!$1:$1048576,MATCH($A$86,'Paste Calib Data'!$A:$A,0)+(ROW()-ROW($A$86)-1),COLUMN()-1)</f>
        <v>0</v>
      </c>
      <c r="I97" s="1">
        <f>INDEX('Paste Calib Data'!$1:$1048576,MATCH($A$86,'Paste Calib Data'!$A:$A,0)+(ROW()-ROW($A$86)-1),COLUMN()-1)</f>
        <v>0</v>
      </c>
      <c r="J97" s="1">
        <f>INDEX('Paste Calib Data'!$1:$1048576,MATCH($A$86,'Paste Calib Data'!$A:$A,0)+(ROW()-ROW($A$86)-1),COLUMN()-1)</f>
        <v>0</v>
      </c>
      <c r="K97" s="1">
        <f>INDEX('Paste Calib Data'!$1:$1048576,MATCH($A$86,'Paste Calib Data'!$A:$A,0)+(ROW()-ROW($A$86)-1),COLUMN()-1)</f>
        <v>0</v>
      </c>
      <c r="L97" s="1">
        <f>INDEX('Paste Calib Data'!$1:$1048576,MATCH($A$86,'Paste Calib Data'!$A:$A,0)+(ROW()-ROW($A$86)-1),COLUMN()-1)</f>
        <v>0</v>
      </c>
      <c r="M97" s="1">
        <f>INDEX('Paste Calib Data'!$1:$1048576,MATCH($A$86,'Paste Calib Data'!$A:$A,0)+(ROW()-ROW($A$86)-1),COLUMN()-1)</f>
        <v>0</v>
      </c>
      <c r="N97" s="8">
        <f t="shared" si="43"/>
        <v>0</v>
      </c>
    </row>
    <row r="98" spans="1:14" x14ac:dyDescent="0.3">
      <c r="A98" s="3">
        <f>INDEX('Paste Calib Data'!$1:$1048576,MATCH($A$86,'Paste Calib Data'!$A:$A,0)+(ROW()-ROW($A$86)-1),COLUMN())</f>
        <v>1200</v>
      </c>
      <c r="B98" s="8">
        <f t="shared" si="42"/>
        <v>5.9782609999999998</v>
      </c>
      <c r="C98" s="1">
        <f>INDEX('Paste Calib Data'!$1:$1048576,MATCH($A$86,'Paste Calib Data'!$A:$A,0)+(ROW()-ROW($A$86)-1),COLUMN()-1)</f>
        <v>5.9782609999999998</v>
      </c>
      <c r="D98" s="1">
        <f>INDEX('Paste Calib Data'!$1:$1048576,MATCH($A$86,'Paste Calib Data'!$A:$A,0)+(ROW()-ROW($A$86)-1),COLUMN()-1)</f>
        <v>5.9782609999999998</v>
      </c>
      <c r="E98" s="1">
        <f>INDEX('Paste Calib Data'!$1:$1048576,MATCH($A$86,'Paste Calib Data'!$A:$A,0)+(ROW()-ROW($A$86)-1),COLUMN()-1)</f>
        <v>5.9782609999999998</v>
      </c>
      <c r="F98" s="1">
        <f>INDEX('Paste Calib Data'!$1:$1048576,MATCH($A$86,'Paste Calib Data'!$A:$A,0)+(ROW()-ROW($A$86)-1),COLUMN()-1)</f>
        <v>5.9782609999999998</v>
      </c>
      <c r="G98" s="1">
        <f>INDEX('Paste Calib Data'!$1:$1048576,MATCH($A$86,'Paste Calib Data'!$A:$A,0)+(ROW()-ROW($A$86)-1),COLUMN()-1)</f>
        <v>0</v>
      </c>
      <c r="H98" s="1">
        <f>INDEX('Paste Calib Data'!$1:$1048576,MATCH($A$86,'Paste Calib Data'!$A:$A,0)+(ROW()-ROW($A$86)-1),COLUMN()-1)</f>
        <v>0</v>
      </c>
      <c r="I98" s="1">
        <f>INDEX('Paste Calib Data'!$1:$1048576,MATCH($A$86,'Paste Calib Data'!$A:$A,0)+(ROW()-ROW($A$86)-1),COLUMN()-1)</f>
        <v>0</v>
      </c>
      <c r="J98" s="1">
        <f>INDEX('Paste Calib Data'!$1:$1048576,MATCH($A$86,'Paste Calib Data'!$A:$A,0)+(ROW()-ROW($A$86)-1),COLUMN()-1)</f>
        <v>0</v>
      </c>
      <c r="K98" s="1">
        <f>INDEX('Paste Calib Data'!$1:$1048576,MATCH($A$86,'Paste Calib Data'!$A:$A,0)+(ROW()-ROW($A$86)-1),COLUMN()-1)</f>
        <v>0</v>
      </c>
      <c r="L98" s="1">
        <f>INDEX('Paste Calib Data'!$1:$1048576,MATCH($A$86,'Paste Calib Data'!$A:$A,0)+(ROW()-ROW($A$86)-1),COLUMN()-1)</f>
        <v>0</v>
      </c>
      <c r="M98" s="1">
        <f>INDEX('Paste Calib Data'!$1:$1048576,MATCH($A$86,'Paste Calib Data'!$A:$A,0)+(ROW()-ROW($A$86)-1),COLUMN()-1)</f>
        <v>0</v>
      </c>
      <c r="N98" s="8">
        <f t="shared" si="43"/>
        <v>0</v>
      </c>
    </row>
    <row r="99" spans="1:14" x14ac:dyDescent="0.3">
      <c r="A99" s="3">
        <f>INDEX('Paste Calib Data'!$1:$1048576,MATCH($A$86,'Paste Calib Data'!$A:$A,0)+(ROW()-ROW($A$86)-1),COLUMN())</f>
        <v>1600</v>
      </c>
      <c r="B99" s="8">
        <f t="shared" si="42"/>
        <v>6.9972830000000004</v>
      </c>
      <c r="C99" s="1">
        <f>INDEX('Paste Calib Data'!$1:$1048576,MATCH($A$86,'Paste Calib Data'!$A:$A,0)+(ROW()-ROW($A$86)-1),COLUMN()-1)</f>
        <v>6.9972830000000004</v>
      </c>
      <c r="D99" s="1">
        <f>INDEX('Paste Calib Data'!$1:$1048576,MATCH($A$86,'Paste Calib Data'!$A:$A,0)+(ROW()-ROW($A$86)-1),COLUMN()-1)</f>
        <v>6.9972830000000004</v>
      </c>
      <c r="E99" s="1">
        <f>INDEX('Paste Calib Data'!$1:$1048576,MATCH($A$86,'Paste Calib Data'!$A:$A,0)+(ROW()-ROW($A$86)-1),COLUMN()-1)</f>
        <v>6.9972830000000004</v>
      </c>
      <c r="F99" s="1">
        <f>INDEX('Paste Calib Data'!$1:$1048576,MATCH($A$86,'Paste Calib Data'!$A:$A,0)+(ROW()-ROW($A$86)-1),COLUMN()-1)</f>
        <v>5.9782609999999998</v>
      </c>
      <c r="G99" s="1">
        <f>INDEX('Paste Calib Data'!$1:$1048576,MATCH($A$86,'Paste Calib Data'!$A:$A,0)+(ROW()-ROW($A$86)-1),COLUMN()-1)</f>
        <v>0</v>
      </c>
      <c r="H99" s="1">
        <f>INDEX('Paste Calib Data'!$1:$1048576,MATCH($A$86,'Paste Calib Data'!$A:$A,0)+(ROW()-ROW($A$86)-1),COLUMN()-1)</f>
        <v>0</v>
      </c>
      <c r="I99" s="1">
        <f>INDEX('Paste Calib Data'!$1:$1048576,MATCH($A$86,'Paste Calib Data'!$A:$A,0)+(ROW()-ROW($A$86)-1),COLUMN()-1)</f>
        <v>0</v>
      </c>
      <c r="J99" s="1">
        <f>INDEX('Paste Calib Data'!$1:$1048576,MATCH($A$86,'Paste Calib Data'!$A:$A,0)+(ROW()-ROW($A$86)-1),COLUMN()-1)</f>
        <v>0</v>
      </c>
      <c r="K99" s="1">
        <f>INDEX('Paste Calib Data'!$1:$1048576,MATCH($A$86,'Paste Calib Data'!$A:$A,0)+(ROW()-ROW($A$86)-1),COLUMN()-1)</f>
        <v>0</v>
      </c>
      <c r="L99" s="1">
        <f>INDEX('Paste Calib Data'!$1:$1048576,MATCH($A$86,'Paste Calib Data'!$A:$A,0)+(ROW()-ROW($A$86)-1),COLUMN()-1)</f>
        <v>0</v>
      </c>
      <c r="M99" s="1">
        <f>INDEX('Paste Calib Data'!$1:$1048576,MATCH($A$86,'Paste Calib Data'!$A:$A,0)+(ROW()-ROW($A$86)-1),COLUMN()-1)</f>
        <v>0</v>
      </c>
      <c r="N99" s="8">
        <f t="shared" si="43"/>
        <v>0</v>
      </c>
    </row>
    <row r="100" spans="1:14" x14ac:dyDescent="0.3">
      <c r="A100" s="3">
        <f>INDEX('Paste Calib Data'!$1:$1048576,MATCH($A$86,'Paste Calib Data'!$A:$A,0)+(ROW()-ROW($A$86)-1),COLUMN())</f>
        <v>1800</v>
      </c>
      <c r="B100" s="8">
        <f t="shared" si="42"/>
        <v>12.024457</v>
      </c>
      <c r="C100" s="1">
        <f>INDEX('Paste Calib Data'!$1:$1048576,MATCH($A$86,'Paste Calib Data'!$A:$A,0)+(ROW()-ROW($A$86)-1),COLUMN()-1)</f>
        <v>12.024457</v>
      </c>
      <c r="D100" s="1">
        <f>INDEX('Paste Calib Data'!$1:$1048576,MATCH($A$86,'Paste Calib Data'!$A:$A,0)+(ROW()-ROW($A$86)-1),COLUMN()-1)</f>
        <v>12.024457</v>
      </c>
      <c r="E100" s="1">
        <f>INDEX('Paste Calib Data'!$1:$1048576,MATCH($A$86,'Paste Calib Data'!$A:$A,0)+(ROW()-ROW($A$86)-1),COLUMN()-1)</f>
        <v>12.024457</v>
      </c>
      <c r="F100" s="1">
        <f>INDEX('Paste Calib Data'!$1:$1048576,MATCH($A$86,'Paste Calib Data'!$A:$A,0)+(ROW()-ROW($A$86)-1),COLUMN()-1)</f>
        <v>5.9782609999999998</v>
      </c>
      <c r="G100" s="1">
        <f>INDEX('Paste Calib Data'!$1:$1048576,MATCH($A$86,'Paste Calib Data'!$A:$A,0)+(ROW()-ROW($A$86)-1),COLUMN()-1)</f>
        <v>0</v>
      </c>
      <c r="H100" s="1">
        <f>INDEX('Paste Calib Data'!$1:$1048576,MATCH($A$86,'Paste Calib Data'!$A:$A,0)+(ROW()-ROW($A$86)-1),COLUMN()-1)</f>
        <v>0</v>
      </c>
      <c r="I100" s="1">
        <f>INDEX('Paste Calib Data'!$1:$1048576,MATCH($A$86,'Paste Calib Data'!$A:$A,0)+(ROW()-ROW($A$86)-1),COLUMN()-1)</f>
        <v>0</v>
      </c>
      <c r="J100" s="1">
        <f>INDEX('Paste Calib Data'!$1:$1048576,MATCH($A$86,'Paste Calib Data'!$A:$A,0)+(ROW()-ROW($A$86)-1),COLUMN()-1)</f>
        <v>0</v>
      </c>
      <c r="K100" s="1">
        <f>INDEX('Paste Calib Data'!$1:$1048576,MATCH($A$86,'Paste Calib Data'!$A:$A,0)+(ROW()-ROW($A$86)-1),COLUMN()-1)</f>
        <v>0</v>
      </c>
      <c r="L100" s="1">
        <f>INDEX('Paste Calib Data'!$1:$1048576,MATCH($A$86,'Paste Calib Data'!$A:$A,0)+(ROW()-ROW($A$86)-1),COLUMN()-1)</f>
        <v>0</v>
      </c>
      <c r="M100" s="1">
        <f>INDEX('Paste Calib Data'!$1:$1048576,MATCH($A$86,'Paste Calib Data'!$A:$A,0)+(ROW()-ROW($A$86)-1),COLUMN()-1)</f>
        <v>0</v>
      </c>
      <c r="N100" s="8">
        <f t="shared" si="43"/>
        <v>0</v>
      </c>
    </row>
    <row r="101" spans="1:14" x14ac:dyDescent="0.3">
      <c r="A101" s="3">
        <f>INDEX('Paste Calib Data'!$1:$1048576,MATCH($A$86,'Paste Calib Data'!$A:$A,0)+(ROW()-ROW($A$86)-1),COLUMN())</f>
        <v>2000</v>
      </c>
      <c r="B101" s="8">
        <f t="shared" si="42"/>
        <v>0</v>
      </c>
      <c r="C101" s="1">
        <f>INDEX('Paste Calib Data'!$1:$1048576,MATCH($A$86,'Paste Calib Data'!$A:$A,0)+(ROW()-ROW($A$86)-1),COLUMN()-1)</f>
        <v>0</v>
      </c>
      <c r="D101" s="1">
        <f>INDEX('Paste Calib Data'!$1:$1048576,MATCH($A$86,'Paste Calib Data'!$A:$A,0)+(ROW()-ROW($A$86)-1),COLUMN()-1)</f>
        <v>0</v>
      </c>
      <c r="E101" s="1">
        <f>INDEX('Paste Calib Data'!$1:$1048576,MATCH($A$86,'Paste Calib Data'!$A:$A,0)+(ROW()-ROW($A$86)-1),COLUMN()-1)</f>
        <v>0</v>
      </c>
      <c r="F101" s="1">
        <f>INDEX('Paste Calib Data'!$1:$1048576,MATCH($A$86,'Paste Calib Data'!$A:$A,0)+(ROW()-ROW($A$86)-1),COLUMN()-1)</f>
        <v>0</v>
      </c>
      <c r="G101" s="1">
        <f>INDEX('Paste Calib Data'!$1:$1048576,MATCH($A$86,'Paste Calib Data'!$A:$A,0)+(ROW()-ROW($A$86)-1),COLUMN()-1)</f>
        <v>0</v>
      </c>
      <c r="H101" s="1">
        <f>INDEX('Paste Calib Data'!$1:$1048576,MATCH($A$86,'Paste Calib Data'!$A:$A,0)+(ROW()-ROW($A$86)-1),COLUMN()-1)</f>
        <v>0</v>
      </c>
      <c r="I101" s="1">
        <f>INDEX('Paste Calib Data'!$1:$1048576,MATCH($A$86,'Paste Calib Data'!$A:$A,0)+(ROW()-ROW($A$86)-1),COLUMN()-1)</f>
        <v>0</v>
      </c>
      <c r="J101" s="1">
        <f>INDEX('Paste Calib Data'!$1:$1048576,MATCH($A$86,'Paste Calib Data'!$A:$A,0)+(ROW()-ROW($A$86)-1),COLUMN()-1)</f>
        <v>0</v>
      </c>
      <c r="K101" s="1">
        <f>INDEX('Paste Calib Data'!$1:$1048576,MATCH($A$86,'Paste Calib Data'!$A:$A,0)+(ROW()-ROW($A$86)-1),COLUMN()-1)</f>
        <v>0</v>
      </c>
      <c r="L101" s="1">
        <f>INDEX('Paste Calib Data'!$1:$1048576,MATCH($A$86,'Paste Calib Data'!$A:$A,0)+(ROW()-ROW($A$86)-1),COLUMN()-1)</f>
        <v>0</v>
      </c>
      <c r="M101" s="1">
        <f>INDEX('Paste Calib Data'!$1:$1048576,MATCH($A$86,'Paste Calib Data'!$A:$A,0)+(ROW()-ROW($A$86)-1),COLUMN()-1)</f>
        <v>0</v>
      </c>
      <c r="N101" s="8">
        <f t="shared" si="43"/>
        <v>0</v>
      </c>
    </row>
    <row r="102" spans="1:14" x14ac:dyDescent="0.3">
      <c r="A102" s="3">
        <f>INDEX('Paste Calib Data'!$1:$1048576,MATCH($A$86,'Paste Calib Data'!$A:$A,0)+(ROW()-ROW($A$86)-1),COLUMN())</f>
        <v>2200</v>
      </c>
      <c r="B102" s="8">
        <f>C102</f>
        <v>0</v>
      </c>
      <c r="C102" s="1">
        <f>INDEX('Paste Calib Data'!$1:$1048576,MATCH($A$86,'Paste Calib Data'!$A:$A,0)+(ROW()-ROW($A$86)-1),COLUMN()-1)</f>
        <v>0</v>
      </c>
      <c r="D102" s="1">
        <f>INDEX('Paste Calib Data'!$1:$1048576,MATCH($A$86,'Paste Calib Data'!$A:$A,0)+(ROW()-ROW($A$86)-1),COLUMN()-1)</f>
        <v>0</v>
      </c>
      <c r="E102" s="1">
        <f>INDEX('Paste Calib Data'!$1:$1048576,MATCH($A$86,'Paste Calib Data'!$A:$A,0)+(ROW()-ROW($A$86)-1),COLUMN()-1)</f>
        <v>0</v>
      </c>
      <c r="F102" s="1">
        <f>INDEX('Paste Calib Data'!$1:$1048576,MATCH($A$86,'Paste Calib Data'!$A:$A,0)+(ROW()-ROW($A$86)-1),COLUMN()-1)</f>
        <v>0</v>
      </c>
      <c r="G102" s="1">
        <f>INDEX('Paste Calib Data'!$1:$1048576,MATCH($A$86,'Paste Calib Data'!$A:$A,0)+(ROW()-ROW($A$86)-1),COLUMN()-1)</f>
        <v>0</v>
      </c>
      <c r="H102" s="1">
        <f>INDEX('Paste Calib Data'!$1:$1048576,MATCH($A$86,'Paste Calib Data'!$A:$A,0)+(ROW()-ROW($A$86)-1),COLUMN()-1)</f>
        <v>0</v>
      </c>
      <c r="I102" s="1">
        <f>INDEX('Paste Calib Data'!$1:$1048576,MATCH($A$86,'Paste Calib Data'!$A:$A,0)+(ROW()-ROW($A$86)-1),COLUMN()-1)</f>
        <v>0</v>
      </c>
      <c r="J102" s="1">
        <f>INDEX('Paste Calib Data'!$1:$1048576,MATCH($A$86,'Paste Calib Data'!$A:$A,0)+(ROW()-ROW($A$86)-1),COLUMN()-1)</f>
        <v>0</v>
      </c>
      <c r="K102" s="1">
        <f>INDEX('Paste Calib Data'!$1:$1048576,MATCH($A$86,'Paste Calib Data'!$A:$A,0)+(ROW()-ROW($A$86)-1),COLUMN()-1)</f>
        <v>0</v>
      </c>
      <c r="L102" s="1">
        <f>INDEX('Paste Calib Data'!$1:$1048576,MATCH($A$86,'Paste Calib Data'!$A:$A,0)+(ROW()-ROW($A$86)-1),COLUMN()-1)</f>
        <v>0</v>
      </c>
      <c r="M102" s="1">
        <f>INDEX('Paste Calib Data'!$1:$1048576,MATCH($A$86,'Paste Calib Data'!$A:$A,0)+(ROW()-ROW($A$86)-1),COLUMN()-1)</f>
        <v>0</v>
      </c>
      <c r="N102" s="8">
        <f>M102</f>
        <v>0</v>
      </c>
    </row>
    <row r="103" spans="1:14" x14ac:dyDescent="0.3">
      <c r="A103" s="9">
        <f>A102+1</f>
        <v>2201</v>
      </c>
      <c r="B103" s="8">
        <f>B102</f>
        <v>0</v>
      </c>
      <c r="C103" s="8">
        <f>C102</f>
        <v>0</v>
      </c>
      <c r="D103" s="8">
        <f t="shared" ref="D103" si="44">D102</f>
        <v>0</v>
      </c>
      <c r="E103" s="8">
        <f t="shared" ref="E103" si="45">E102</f>
        <v>0</v>
      </c>
      <c r="F103" s="8">
        <f t="shared" ref="F103" si="46">F102</f>
        <v>0</v>
      </c>
      <c r="G103" s="8">
        <f t="shared" ref="G103" si="47">G102</f>
        <v>0</v>
      </c>
      <c r="H103" s="8">
        <f t="shared" ref="H103" si="48">H102</f>
        <v>0</v>
      </c>
      <c r="I103" s="8">
        <f t="shared" ref="I103" si="49">I102</f>
        <v>0</v>
      </c>
      <c r="J103" s="8">
        <f t="shared" ref="J103" si="50">J102</f>
        <v>0</v>
      </c>
      <c r="K103" s="8">
        <f t="shared" ref="K103" si="51">K102</f>
        <v>0</v>
      </c>
      <c r="L103" s="8">
        <f t="shared" ref="L103" si="52">L102</f>
        <v>0</v>
      </c>
      <c r="M103" s="8">
        <f t="shared" ref="M103" si="53">M102</f>
        <v>0</v>
      </c>
      <c r="N103" s="8">
        <f t="shared" ref="N103" si="54">N102</f>
        <v>0</v>
      </c>
    </row>
    <row r="105" spans="1:14" x14ac:dyDescent="0.3">
      <c r="A105" s="13" t="s">
        <v>131</v>
      </c>
      <c r="B105" s="35" t="str">
        <f>INDEX('Paste Calib Data'!$1:$1048576,MATCH($A$105,'Paste Calib Data'!$A:$A,0)+(ROW()-ROW($A$105)),COLUMN())</f>
        <v>Post Quantity, Coolant Temp Adjust Multiplier</v>
      </c>
      <c r="C105" s="35"/>
      <c r="D105" s="35"/>
      <c r="E105" s="35"/>
      <c r="F105" s="35"/>
      <c r="G105" s="35"/>
      <c r="H105" s="35"/>
      <c r="I105" s="35"/>
      <c r="J105" s="35"/>
      <c r="K105" s="35"/>
    </row>
    <row r="106" spans="1:14" x14ac:dyDescent="0.3">
      <c r="A106" s="3"/>
      <c r="B106" s="3" t="str">
        <f>INDEX('Paste Calib Data'!$1:$1048576,MATCH($A$105,'Paste Calib Data'!$A:$A,0)+(ROW()-ROW($A$105)),COLUMN())</f>
        <v>IAT °F</v>
      </c>
      <c r="C106" s="3"/>
      <c r="D106" s="3"/>
      <c r="E106" s="3"/>
      <c r="F106" s="3"/>
      <c r="G106" s="3"/>
      <c r="H106" s="3"/>
      <c r="I106" s="3"/>
      <c r="J106" s="3"/>
      <c r="K106" s="3"/>
    </row>
    <row r="107" spans="1:14" x14ac:dyDescent="0.3">
      <c r="A107" s="3" t="str">
        <f>INDEX('Paste Calib Data'!$1:$1048576,MATCH($A$105,'Paste Calib Data'!$A:$A,0)+(ROW()-ROW($A$105)),COLUMN())</f>
        <v>ECT °F</v>
      </c>
      <c r="B107" s="9">
        <f>C107-1</f>
        <v>-41</v>
      </c>
      <c r="C107" s="3">
        <f>INDEX('Paste Calib Data'!$1:$1048576,MATCH($A$105,'Paste Calib Data'!$A:$A,0)+(ROW()-ROW($A$105)),COLUMN()-1)</f>
        <v>-40</v>
      </c>
      <c r="D107" s="3">
        <f>INDEX('Paste Calib Data'!$1:$1048576,MATCH($A$105,'Paste Calib Data'!$A:$A,0)+(ROW()-ROW($A$105)),COLUMN()-1)</f>
        <v>-20</v>
      </c>
      <c r="E107" s="3">
        <f>INDEX('Paste Calib Data'!$1:$1048576,MATCH($A$105,'Paste Calib Data'!$A:$A,0)+(ROW()-ROW($A$105)),COLUMN()-1)</f>
        <v>0</v>
      </c>
      <c r="F107" s="3">
        <f>INDEX('Paste Calib Data'!$1:$1048576,MATCH($A$105,'Paste Calib Data'!$A:$A,0)+(ROW()-ROW($A$105)),COLUMN()-1)</f>
        <v>20</v>
      </c>
      <c r="G107" s="3">
        <f>INDEX('Paste Calib Data'!$1:$1048576,MATCH($A$105,'Paste Calib Data'!$A:$A,0)+(ROW()-ROW($A$105)),COLUMN()-1)</f>
        <v>40</v>
      </c>
      <c r="H107" s="3">
        <f>INDEX('Paste Calib Data'!$1:$1048576,MATCH($A$105,'Paste Calib Data'!$A:$A,0)+(ROW()-ROW($A$105)),COLUMN()-1)</f>
        <v>50</v>
      </c>
      <c r="I107" s="3">
        <f>INDEX('Paste Calib Data'!$1:$1048576,MATCH($A$105,'Paste Calib Data'!$A:$A,0)+(ROW()-ROW($A$105)),COLUMN()-1)</f>
        <v>60</v>
      </c>
      <c r="J107" s="3">
        <f>INDEX('Paste Calib Data'!$1:$1048576,MATCH($A$105,'Paste Calib Data'!$A:$A,0)+(ROW()-ROW($A$105)),COLUMN()-1)</f>
        <v>61</v>
      </c>
      <c r="K107" s="8">
        <f>J107+1</f>
        <v>62</v>
      </c>
    </row>
    <row r="108" spans="1:14" x14ac:dyDescent="0.3">
      <c r="A108" s="9">
        <f>A109-1</f>
        <v>-21</v>
      </c>
      <c r="B108" s="8">
        <f>B109</f>
        <v>1.0000020000000001</v>
      </c>
      <c r="C108" s="8">
        <f t="shared" ref="C108:K108" si="55">C109</f>
        <v>1.0000020000000001</v>
      </c>
      <c r="D108" s="8">
        <f t="shared" si="55"/>
        <v>1.0000020000000001</v>
      </c>
      <c r="E108" s="8">
        <f t="shared" si="55"/>
        <v>1.0000020000000001</v>
      </c>
      <c r="F108" s="8">
        <f t="shared" si="55"/>
        <v>1.0000020000000001</v>
      </c>
      <c r="G108" s="8">
        <f t="shared" si="55"/>
        <v>1.0000020000000001</v>
      </c>
      <c r="H108" s="8">
        <f t="shared" si="55"/>
        <v>1.0000020000000001</v>
      </c>
      <c r="I108" s="8">
        <f t="shared" si="55"/>
        <v>0</v>
      </c>
      <c r="J108" s="8">
        <f t="shared" si="55"/>
        <v>0</v>
      </c>
      <c r="K108" s="8">
        <f t="shared" si="55"/>
        <v>0</v>
      </c>
    </row>
    <row r="109" spans="1:14" x14ac:dyDescent="0.3">
      <c r="A109" s="3">
        <f>INDEX('Paste Calib Data'!$1:$1048576,MATCH($A$105,'Paste Calib Data'!$A:$A,0)+(ROW()-ROW($A$105)-1),COLUMN())</f>
        <v>-20</v>
      </c>
      <c r="B109" s="8">
        <f>C109</f>
        <v>1.0000020000000001</v>
      </c>
      <c r="C109" s="1">
        <f>INDEX('Paste Calib Data'!$1:$1048576,MATCH($A$105,'Paste Calib Data'!$A:$A,0)+(ROW()-ROW($A$105)-1),COLUMN()-1)</f>
        <v>1.0000020000000001</v>
      </c>
      <c r="D109" s="1">
        <f>INDEX('Paste Calib Data'!$1:$1048576,MATCH($A$105,'Paste Calib Data'!$A:$A,0)+(ROW()-ROW($A$105)-1),COLUMN()-1)</f>
        <v>1.0000020000000001</v>
      </c>
      <c r="E109" s="1">
        <f>INDEX('Paste Calib Data'!$1:$1048576,MATCH($A$105,'Paste Calib Data'!$A:$A,0)+(ROW()-ROW($A$105)-1),COLUMN()-1)</f>
        <v>1.0000020000000001</v>
      </c>
      <c r="F109" s="1">
        <f>INDEX('Paste Calib Data'!$1:$1048576,MATCH($A$105,'Paste Calib Data'!$A:$A,0)+(ROW()-ROW($A$105)-1),COLUMN()-1)</f>
        <v>1.0000020000000001</v>
      </c>
      <c r="G109" s="1">
        <f>INDEX('Paste Calib Data'!$1:$1048576,MATCH($A$105,'Paste Calib Data'!$A:$A,0)+(ROW()-ROW($A$105)-1),COLUMN()-1)</f>
        <v>1.0000020000000001</v>
      </c>
      <c r="H109" s="1">
        <f>INDEX('Paste Calib Data'!$1:$1048576,MATCH($A$105,'Paste Calib Data'!$A:$A,0)+(ROW()-ROW($A$105)-1),COLUMN()-1)</f>
        <v>1.0000020000000001</v>
      </c>
      <c r="I109" s="1">
        <f>INDEX('Paste Calib Data'!$1:$1048576,MATCH($A$105,'Paste Calib Data'!$A:$A,0)+(ROW()-ROW($A$105)-1),COLUMN()-1)</f>
        <v>0</v>
      </c>
      <c r="J109" s="1">
        <f>INDEX('Paste Calib Data'!$1:$1048576,MATCH($A$105,'Paste Calib Data'!$A:$A,0)+(ROW()-ROW($A$105)-1),COLUMN()-1)</f>
        <v>0</v>
      </c>
      <c r="K109" s="8">
        <f t="shared" ref="K109:K116" si="56">J109</f>
        <v>0</v>
      </c>
    </row>
    <row r="110" spans="1:14" x14ac:dyDescent="0.3">
      <c r="A110" s="3">
        <f>INDEX('Paste Calib Data'!$1:$1048576,MATCH($A$105,'Paste Calib Data'!$A:$A,0)+(ROW()-ROW($A$105)-1),COLUMN())</f>
        <v>-10</v>
      </c>
      <c r="B110" s="8">
        <f t="shared" ref="B110:B116" si="57">C110</f>
        <v>1.0000020000000001</v>
      </c>
      <c r="C110" s="1">
        <f>INDEX('Paste Calib Data'!$1:$1048576,MATCH($A$105,'Paste Calib Data'!$A:$A,0)+(ROW()-ROW($A$105)-1),COLUMN()-1)</f>
        <v>1.0000020000000001</v>
      </c>
      <c r="D110" s="1">
        <f>INDEX('Paste Calib Data'!$1:$1048576,MATCH($A$105,'Paste Calib Data'!$A:$A,0)+(ROW()-ROW($A$105)-1),COLUMN()-1)</f>
        <v>1.0000020000000001</v>
      </c>
      <c r="E110" s="1">
        <f>INDEX('Paste Calib Data'!$1:$1048576,MATCH($A$105,'Paste Calib Data'!$A:$A,0)+(ROW()-ROW($A$105)-1),COLUMN()-1)</f>
        <v>1.0000020000000001</v>
      </c>
      <c r="F110" s="1">
        <f>INDEX('Paste Calib Data'!$1:$1048576,MATCH($A$105,'Paste Calib Data'!$A:$A,0)+(ROW()-ROW($A$105)-1),COLUMN()-1)</f>
        <v>1.0000020000000001</v>
      </c>
      <c r="G110" s="1">
        <f>INDEX('Paste Calib Data'!$1:$1048576,MATCH($A$105,'Paste Calib Data'!$A:$A,0)+(ROW()-ROW($A$105)-1),COLUMN()-1)</f>
        <v>1.0000020000000001</v>
      </c>
      <c r="H110" s="1">
        <f>INDEX('Paste Calib Data'!$1:$1048576,MATCH($A$105,'Paste Calib Data'!$A:$A,0)+(ROW()-ROW($A$105)-1),COLUMN()-1)</f>
        <v>1.0000020000000001</v>
      </c>
      <c r="I110" s="1">
        <f>INDEX('Paste Calib Data'!$1:$1048576,MATCH($A$105,'Paste Calib Data'!$A:$A,0)+(ROW()-ROW($A$105)-1),COLUMN()-1)</f>
        <v>0</v>
      </c>
      <c r="J110" s="1">
        <f>INDEX('Paste Calib Data'!$1:$1048576,MATCH($A$105,'Paste Calib Data'!$A:$A,0)+(ROW()-ROW($A$105)-1),COLUMN()-1)</f>
        <v>0</v>
      </c>
      <c r="K110" s="8">
        <f t="shared" si="56"/>
        <v>0</v>
      </c>
    </row>
    <row r="111" spans="1:14" x14ac:dyDescent="0.3">
      <c r="A111" s="3">
        <f>INDEX('Paste Calib Data'!$1:$1048576,MATCH($A$105,'Paste Calib Data'!$A:$A,0)+(ROW()-ROW($A$105)-1),COLUMN())</f>
        <v>10</v>
      </c>
      <c r="B111" s="8">
        <f t="shared" si="57"/>
        <v>1.0000020000000001</v>
      </c>
      <c r="C111" s="1">
        <f>INDEX('Paste Calib Data'!$1:$1048576,MATCH($A$105,'Paste Calib Data'!$A:$A,0)+(ROW()-ROW($A$105)-1),COLUMN()-1)</f>
        <v>1.0000020000000001</v>
      </c>
      <c r="D111" s="1">
        <f>INDEX('Paste Calib Data'!$1:$1048576,MATCH($A$105,'Paste Calib Data'!$A:$A,0)+(ROW()-ROW($A$105)-1),COLUMN()-1)</f>
        <v>1.0000020000000001</v>
      </c>
      <c r="E111" s="1">
        <f>INDEX('Paste Calib Data'!$1:$1048576,MATCH($A$105,'Paste Calib Data'!$A:$A,0)+(ROW()-ROW($A$105)-1),COLUMN()-1)</f>
        <v>1.0000020000000001</v>
      </c>
      <c r="F111" s="1">
        <f>INDEX('Paste Calib Data'!$1:$1048576,MATCH($A$105,'Paste Calib Data'!$A:$A,0)+(ROW()-ROW($A$105)-1),COLUMN()-1)</f>
        <v>1.0000020000000001</v>
      </c>
      <c r="G111" s="1">
        <f>INDEX('Paste Calib Data'!$1:$1048576,MATCH($A$105,'Paste Calib Data'!$A:$A,0)+(ROW()-ROW($A$105)-1),COLUMN()-1)</f>
        <v>1.0000020000000001</v>
      </c>
      <c r="H111" s="1">
        <f>INDEX('Paste Calib Data'!$1:$1048576,MATCH($A$105,'Paste Calib Data'!$A:$A,0)+(ROW()-ROW($A$105)-1),COLUMN()-1)</f>
        <v>1.0000020000000001</v>
      </c>
      <c r="I111" s="1">
        <f>INDEX('Paste Calib Data'!$1:$1048576,MATCH($A$105,'Paste Calib Data'!$A:$A,0)+(ROW()-ROW($A$105)-1),COLUMN()-1)</f>
        <v>0</v>
      </c>
      <c r="J111" s="1">
        <f>INDEX('Paste Calib Data'!$1:$1048576,MATCH($A$105,'Paste Calib Data'!$A:$A,0)+(ROW()-ROW($A$105)-1),COLUMN()-1)</f>
        <v>0</v>
      </c>
      <c r="K111" s="8">
        <f t="shared" si="56"/>
        <v>0</v>
      </c>
    </row>
    <row r="112" spans="1:14" x14ac:dyDescent="0.3">
      <c r="A112" s="3">
        <f>INDEX('Paste Calib Data'!$1:$1048576,MATCH($A$105,'Paste Calib Data'!$A:$A,0)+(ROW()-ROW($A$105)-1),COLUMN())</f>
        <v>20</v>
      </c>
      <c r="B112" s="8">
        <f t="shared" si="57"/>
        <v>1.0000020000000001</v>
      </c>
      <c r="C112" s="1">
        <f>INDEX('Paste Calib Data'!$1:$1048576,MATCH($A$105,'Paste Calib Data'!$A:$A,0)+(ROW()-ROW($A$105)-1),COLUMN()-1)</f>
        <v>1.0000020000000001</v>
      </c>
      <c r="D112" s="1">
        <f>INDEX('Paste Calib Data'!$1:$1048576,MATCH($A$105,'Paste Calib Data'!$A:$A,0)+(ROW()-ROW($A$105)-1),COLUMN()-1)</f>
        <v>1.0000020000000001</v>
      </c>
      <c r="E112" s="1">
        <f>INDEX('Paste Calib Data'!$1:$1048576,MATCH($A$105,'Paste Calib Data'!$A:$A,0)+(ROW()-ROW($A$105)-1),COLUMN()-1)</f>
        <v>1.0000020000000001</v>
      </c>
      <c r="F112" s="1">
        <f>INDEX('Paste Calib Data'!$1:$1048576,MATCH($A$105,'Paste Calib Data'!$A:$A,0)+(ROW()-ROW($A$105)-1),COLUMN()-1)</f>
        <v>1.0000020000000001</v>
      </c>
      <c r="G112" s="1">
        <f>INDEX('Paste Calib Data'!$1:$1048576,MATCH($A$105,'Paste Calib Data'!$A:$A,0)+(ROW()-ROW($A$105)-1),COLUMN()-1)</f>
        <v>1.0000020000000001</v>
      </c>
      <c r="H112" s="1">
        <f>INDEX('Paste Calib Data'!$1:$1048576,MATCH($A$105,'Paste Calib Data'!$A:$A,0)+(ROW()-ROW($A$105)-1),COLUMN()-1)</f>
        <v>1.0000020000000001</v>
      </c>
      <c r="I112" s="1">
        <f>INDEX('Paste Calib Data'!$1:$1048576,MATCH($A$105,'Paste Calib Data'!$A:$A,0)+(ROW()-ROW($A$105)-1),COLUMN()-1)</f>
        <v>0</v>
      </c>
      <c r="J112" s="1">
        <f>INDEX('Paste Calib Data'!$1:$1048576,MATCH($A$105,'Paste Calib Data'!$A:$A,0)+(ROW()-ROW($A$105)-1),COLUMN()-1)</f>
        <v>0</v>
      </c>
      <c r="K112" s="8">
        <f t="shared" si="56"/>
        <v>0</v>
      </c>
    </row>
    <row r="113" spans="1:14" x14ac:dyDescent="0.3">
      <c r="A113" s="3">
        <f>INDEX('Paste Calib Data'!$1:$1048576,MATCH($A$105,'Paste Calib Data'!$A:$A,0)+(ROW()-ROW($A$105)-1),COLUMN())</f>
        <v>40</v>
      </c>
      <c r="B113" s="8">
        <f t="shared" si="57"/>
        <v>1.0000020000000001</v>
      </c>
      <c r="C113" s="1">
        <f>INDEX('Paste Calib Data'!$1:$1048576,MATCH($A$105,'Paste Calib Data'!$A:$A,0)+(ROW()-ROW($A$105)-1),COLUMN()-1)</f>
        <v>1.0000020000000001</v>
      </c>
      <c r="D113" s="1">
        <f>INDEX('Paste Calib Data'!$1:$1048576,MATCH($A$105,'Paste Calib Data'!$A:$A,0)+(ROW()-ROW($A$105)-1),COLUMN()-1)</f>
        <v>1.0000020000000001</v>
      </c>
      <c r="E113" s="1">
        <f>INDEX('Paste Calib Data'!$1:$1048576,MATCH($A$105,'Paste Calib Data'!$A:$A,0)+(ROW()-ROW($A$105)-1),COLUMN()-1)</f>
        <v>1.0000020000000001</v>
      </c>
      <c r="F113" s="1">
        <f>INDEX('Paste Calib Data'!$1:$1048576,MATCH($A$105,'Paste Calib Data'!$A:$A,0)+(ROW()-ROW($A$105)-1),COLUMN()-1)</f>
        <v>1.0000020000000001</v>
      </c>
      <c r="G113" s="1">
        <f>INDEX('Paste Calib Data'!$1:$1048576,MATCH($A$105,'Paste Calib Data'!$A:$A,0)+(ROW()-ROW($A$105)-1),COLUMN()-1)</f>
        <v>1.0000020000000001</v>
      </c>
      <c r="H113" s="1">
        <f>INDEX('Paste Calib Data'!$1:$1048576,MATCH($A$105,'Paste Calib Data'!$A:$A,0)+(ROW()-ROW($A$105)-1),COLUMN()-1)</f>
        <v>1.0000020000000001</v>
      </c>
      <c r="I113" s="1">
        <f>INDEX('Paste Calib Data'!$1:$1048576,MATCH($A$105,'Paste Calib Data'!$A:$A,0)+(ROW()-ROW($A$105)-1),COLUMN()-1)</f>
        <v>0</v>
      </c>
      <c r="J113" s="1">
        <f>INDEX('Paste Calib Data'!$1:$1048576,MATCH($A$105,'Paste Calib Data'!$A:$A,0)+(ROW()-ROW($A$105)-1),COLUMN()-1)</f>
        <v>0</v>
      </c>
      <c r="K113" s="8">
        <f t="shared" si="56"/>
        <v>0</v>
      </c>
    </row>
    <row r="114" spans="1:14" x14ac:dyDescent="0.3">
      <c r="A114" s="3">
        <f>INDEX('Paste Calib Data'!$1:$1048576,MATCH($A$105,'Paste Calib Data'!$A:$A,0)+(ROW()-ROW($A$105)-1),COLUMN())</f>
        <v>60</v>
      </c>
      <c r="B114" s="8">
        <f t="shared" si="57"/>
        <v>1.0000020000000001</v>
      </c>
      <c r="C114" s="1">
        <f>INDEX('Paste Calib Data'!$1:$1048576,MATCH($A$105,'Paste Calib Data'!$A:$A,0)+(ROW()-ROW($A$105)-1),COLUMN()-1)</f>
        <v>1.0000020000000001</v>
      </c>
      <c r="D114" s="1">
        <f>INDEX('Paste Calib Data'!$1:$1048576,MATCH($A$105,'Paste Calib Data'!$A:$A,0)+(ROW()-ROW($A$105)-1),COLUMN()-1)</f>
        <v>1.0000020000000001</v>
      </c>
      <c r="E114" s="1">
        <f>INDEX('Paste Calib Data'!$1:$1048576,MATCH($A$105,'Paste Calib Data'!$A:$A,0)+(ROW()-ROW($A$105)-1),COLUMN()-1)</f>
        <v>1.0000020000000001</v>
      </c>
      <c r="F114" s="1">
        <f>INDEX('Paste Calib Data'!$1:$1048576,MATCH($A$105,'Paste Calib Data'!$A:$A,0)+(ROW()-ROW($A$105)-1),COLUMN()-1)</f>
        <v>1.0000020000000001</v>
      </c>
      <c r="G114" s="1">
        <f>INDEX('Paste Calib Data'!$1:$1048576,MATCH($A$105,'Paste Calib Data'!$A:$A,0)+(ROW()-ROW($A$105)-1),COLUMN()-1)</f>
        <v>1.0000020000000001</v>
      </c>
      <c r="H114" s="1">
        <f>INDEX('Paste Calib Data'!$1:$1048576,MATCH($A$105,'Paste Calib Data'!$A:$A,0)+(ROW()-ROW($A$105)-1),COLUMN()-1)</f>
        <v>1.0000020000000001</v>
      </c>
      <c r="I114" s="1">
        <f>INDEX('Paste Calib Data'!$1:$1048576,MATCH($A$105,'Paste Calib Data'!$A:$A,0)+(ROW()-ROW($A$105)-1),COLUMN()-1)</f>
        <v>0</v>
      </c>
      <c r="J114" s="1">
        <f>INDEX('Paste Calib Data'!$1:$1048576,MATCH($A$105,'Paste Calib Data'!$A:$A,0)+(ROW()-ROW($A$105)-1),COLUMN()-1)</f>
        <v>0</v>
      </c>
      <c r="K114" s="8">
        <f t="shared" si="56"/>
        <v>0</v>
      </c>
    </row>
    <row r="115" spans="1:14" x14ac:dyDescent="0.3">
      <c r="A115" s="3">
        <f>INDEX('Paste Calib Data'!$1:$1048576,MATCH($A$105,'Paste Calib Data'!$A:$A,0)+(ROW()-ROW($A$105)-1),COLUMN())</f>
        <v>100</v>
      </c>
      <c r="B115" s="8">
        <f t="shared" si="57"/>
        <v>1.0000020000000001</v>
      </c>
      <c r="C115" s="1">
        <f>INDEX('Paste Calib Data'!$1:$1048576,MATCH($A$105,'Paste Calib Data'!$A:$A,0)+(ROW()-ROW($A$105)-1),COLUMN()-1)</f>
        <v>1.0000020000000001</v>
      </c>
      <c r="D115" s="1">
        <f>INDEX('Paste Calib Data'!$1:$1048576,MATCH($A$105,'Paste Calib Data'!$A:$A,0)+(ROW()-ROW($A$105)-1),COLUMN()-1)</f>
        <v>1.0000020000000001</v>
      </c>
      <c r="E115" s="1">
        <f>INDEX('Paste Calib Data'!$1:$1048576,MATCH($A$105,'Paste Calib Data'!$A:$A,0)+(ROW()-ROW($A$105)-1),COLUMN()-1)</f>
        <v>1.0000020000000001</v>
      </c>
      <c r="F115" s="1">
        <f>INDEX('Paste Calib Data'!$1:$1048576,MATCH($A$105,'Paste Calib Data'!$A:$A,0)+(ROW()-ROW($A$105)-1),COLUMN()-1)</f>
        <v>1.0000020000000001</v>
      </c>
      <c r="G115" s="1">
        <f>INDEX('Paste Calib Data'!$1:$1048576,MATCH($A$105,'Paste Calib Data'!$A:$A,0)+(ROW()-ROW($A$105)-1),COLUMN()-1)</f>
        <v>1.0000020000000001</v>
      </c>
      <c r="H115" s="1">
        <f>INDEX('Paste Calib Data'!$1:$1048576,MATCH($A$105,'Paste Calib Data'!$A:$A,0)+(ROW()-ROW($A$105)-1),COLUMN()-1)</f>
        <v>1.0000020000000001</v>
      </c>
      <c r="I115" s="1">
        <f>INDEX('Paste Calib Data'!$1:$1048576,MATCH($A$105,'Paste Calib Data'!$A:$A,0)+(ROW()-ROW($A$105)-1),COLUMN()-1)</f>
        <v>0</v>
      </c>
      <c r="J115" s="1">
        <f>INDEX('Paste Calib Data'!$1:$1048576,MATCH($A$105,'Paste Calib Data'!$A:$A,0)+(ROW()-ROW($A$105)-1),COLUMN()-1)</f>
        <v>0</v>
      </c>
      <c r="K115" s="8">
        <f t="shared" si="56"/>
        <v>0</v>
      </c>
    </row>
    <row r="116" spans="1:14" x14ac:dyDescent="0.3">
      <c r="A116" s="3">
        <f>INDEX('Paste Calib Data'!$1:$1048576,MATCH($A$105,'Paste Calib Data'!$A:$A,0)+(ROW()-ROW($A$105)-1),COLUMN())</f>
        <v>120</v>
      </c>
      <c r="B116" s="8">
        <f t="shared" si="57"/>
        <v>0</v>
      </c>
      <c r="C116" s="1">
        <f>INDEX('Paste Calib Data'!$1:$1048576,MATCH($A$105,'Paste Calib Data'!$A:$A,0)+(ROW()-ROW($A$105)-1),COLUMN()-1)</f>
        <v>0</v>
      </c>
      <c r="D116" s="1">
        <f>INDEX('Paste Calib Data'!$1:$1048576,MATCH($A$105,'Paste Calib Data'!$A:$A,0)+(ROW()-ROW($A$105)-1),COLUMN()-1)</f>
        <v>0</v>
      </c>
      <c r="E116" s="1">
        <f>INDEX('Paste Calib Data'!$1:$1048576,MATCH($A$105,'Paste Calib Data'!$A:$A,0)+(ROW()-ROW($A$105)-1),COLUMN()-1)</f>
        <v>0</v>
      </c>
      <c r="F116" s="1">
        <f>INDEX('Paste Calib Data'!$1:$1048576,MATCH($A$105,'Paste Calib Data'!$A:$A,0)+(ROW()-ROW($A$105)-1),COLUMN()-1)</f>
        <v>0</v>
      </c>
      <c r="G116" s="1">
        <f>INDEX('Paste Calib Data'!$1:$1048576,MATCH($A$105,'Paste Calib Data'!$A:$A,0)+(ROW()-ROW($A$105)-1),COLUMN()-1)</f>
        <v>0</v>
      </c>
      <c r="H116" s="1">
        <f>INDEX('Paste Calib Data'!$1:$1048576,MATCH($A$105,'Paste Calib Data'!$A:$A,0)+(ROW()-ROW($A$105)-1),COLUMN()-1)</f>
        <v>0</v>
      </c>
      <c r="I116" s="1">
        <f>INDEX('Paste Calib Data'!$1:$1048576,MATCH($A$105,'Paste Calib Data'!$A:$A,0)+(ROW()-ROW($A$105)-1),COLUMN()-1)</f>
        <v>0</v>
      </c>
      <c r="J116" s="1">
        <f>INDEX('Paste Calib Data'!$1:$1048576,MATCH($A$105,'Paste Calib Data'!$A:$A,0)+(ROW()-ROW($A$105)-1),COLUMN()-1)</f>
        <v>0</v>
      </c>
      <c r="K116" s="8">
        <f t="shared" si="56"/>
        <v>0</v>
      </c>
    </row>
    <row r="117" spans="1:14" x14ac:dyDescent="0.3">
      <c r="A117" s="9">
        <f>A116+1</f>
        <v>121</v>
      </c>
      <c r="B117" s="8">
        <f>B116</f>
        <v>0</v>
      </c>
      <c r="C117" s="8">
        <f>C116</f>
        <v>0</v>
      </c>
      <c r="D117" s="8">
        <f t="shared" ref="D117" si="58">D116</f>
        <v>0</v>
      </c>
      <c r="E117" s="8">
        <f t="shared" ref="E117" si="59">E116</f>
        <v>0</v>
      </c>
      <c r="F117" s="8">
        <f t="shared" ref="F117" si="60">F116</f>
        <v>0</v>
      </c>
      <c r="G117" s="8">
        <f t="shared" ref="G117" si="61">G116</f>
        <v>0</v>
      </c>
      <c r="H117" s="8">
        <f t="shared" ref="H117" si="62">H116</f>
        <v>0</v>
      </c>
      <c r="I117" s="8">
        <f t="shared" ref="I117" si="63">I116</f>
        <v>0</v>
      </c>
      <c r="J117" s="8">
        <f t="shared" ref="J117" si="64">J116</f>
        <v>0</v>
      </c>
      <c r="K117" s="8">
        <f t="shared" ref="K117" si="65">K116</f>
        <v>0</v>
      </c>
    </row>
    <row r="119" spans="1:14" x14ac:dyDescent="0.3">
      <c r="A119" s="13" t="s">
        <v>137</v>
      </c>
      <c r="B119" s="35" t="str">
        <f>INDEX('Paste Calib Data'!$1:$1048576,MATCH($A$119,'Paste Calib Data'!$A:$A,0)+(ROW()-ROW($A$119)),COLUMN())</f>
        <v>Post Quantity, Intake Temp Adjust</v>
      </c>
      <c r="C119" s="35"/>
      <c r="D119" s="35"/>
      <c r="E119" s="35"/>
      <c r="F119" s="35"/>
      <c r="G119" s="35"/>
      <c r="H119" s="35"/>
      <c r="I119" s="35"/>
      <c r="J119" s="35"/>
      <c r="K119" s="35"/>
      <c r="L119" s="35"/>
      <c r="M119" s="35"/>
      <c r="N119" s="35"/>
    </row>
    <row r="120" spans="1:14" x14ac:dyDescent="0.3">
      <c r="A120" s="3"/>
      <c r="B120" s="3" t="str">
        <f>INDEX('Paste Calib Data'!$1:$1048576,MATCH($A$119,'Paste Calib Data'!$A:$A,0)+(ROW()-ROW($A$119)),COLUMN())</f>
        <v>mm3</v>
      </c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</row>
    <row r="121" spans="1:14" x14ac:dyDescent="0.3">
      <c r="A121" s="3" t="str">
        <f>INDEX('Paste Calib Data'!$1:$1048576,MATCH($A$119,'Paste Calib Data'!$A:$A,0)+(ROW()-ROW($A$119)),COLUMN())</f>
        <v>RPM</v>
      </c>
      <c r="B121" s="9">
        <f>C121-1</f>
        <v>-1</v>
      </c>
      <c r="C121" s="3">
        <f>INDEX('Paste Calib Data'!$1:$1048576,MATCH($A$119,'Paste Calib Data'!$A:$A,0)+(ROW()-ROW($A$119)),COLUMN()-1)</f>
        <v>0</v>
      </c>
      <c r="D121" s="3">
        <f>INDEX('Paste Calib Data'!$1:$1048576,MATCH($A$119,'Paste Calib Data'!$A:$A,0)+(ROW()-ROW($A$119)),COLUMN()-1)</f>
        <v>20</v>
      </c>
      <c r="E121" s="3">
        <f>INDEX('Paste Calib Data'!$1:$1048576,MATCH($A$119,'Paste Calib Data'!$A:$A,0)+(ROW()-ROW($A$119)),COLUMN()-1)</f>
        <v>40</v>
      </c>
      <c r="F121" s="3">
        <f>INDEX('Paste Calib Data'!$1:$1048576,MATCH($A$119,'Paste Calib Data'!$A:$A,0)+(ROW()-ROW($A$119)),COLUMN()-1)</f>
        <v>60</v>
      </c>
      <c r="G121" s="3">
        <f>INDEX('Paste Calib Data'!$1:$1048576,MATCH($A$119,'Paste Calib Data'!$A:$A,0)+(ROW()-ROW($A$119)),COLUMN()-1)</f>
        <v>80</v>
      </c>
      <c r="H121" s="3">
        <f>INDEX('Paste Calib Data'!$1:$1048576,MATCH($A$119,'Paste Calib Data'!$A:$A,0)+(ROW()-ROW($A$119)),COLUMN()-1)</f>
        <v>100</v>
      </c>
      <c r="I121" s="3">
        <f>INDEX('Paste Calib Data'!$1:$1048576,MATCH($A$119,'Paste Calib Data'!$A:$A,0)+(ROW()-ROW($A$119)),COLUMN()-1)</f>
        <v>120</v>
      </c>
      <c r="J121" s="3">
        <f>INDEX('Paste Calib Data'!$1:$1048576,MATCH($A$119,'Paste Calib Data'!$A:$A,0)+(ROW()-ROW($A$119)),COLUMN()-1)</f>
        <v>140</v>
      </c>
      <c r="K121" s="3">
        <f>INDEX('Paste Calib Data'!$1:$1048576,MATCH($A$119,'Paste Calib Data'!$A:$A,0)+(ROW()-ROW($A$119)),COLUMN()-1)</f>
        <v>160</v>
      </c>
      <c r="L121" s="3">
        <f>INDEX('Paste Calib Data'!$1:$1048576,MATCH($A$119,'Paste Calib Data'!$A:$A,0)+(ROW()-ROW($A$119)),COLUMN()-1)</f>
        <v>180</v>
      </c>
      <c r="M121" s="3">
        <f>INDEX('Paste Calib Data'!$1:$1048576,MATCH($A$119,'Paste Calib Data'!$A:$A,0)+(ROW()-ROW($A$119)),COLUMN()-1)</f>
        <v>200</v>
      </c>
      <c r="N121" s="8">
        <f>M121+1</f>
        <v>201</v>
      </c>
    </row>
    <row r="122" spans="1:14" x14ac:dyDescent="0.3">
      <c r="A122" s="9">
        <f>A123-1</f>
        <v>499</v>
      </c>
      <c r="B122" s="8">
        <f>B123</f>
        <v>0</v>
      </c>
      <c r="C122" s="8">
        <f t="shared" ref="C122:N122" si="66">C123</f>
        <v>0</v>
      </c>
      <c r="D122" s="8">
        <f t="shared" si="66"/>
        <v>0</v>
      </c>
      <c r="E122" s="8">
        <f t="shared" si="66"/>
        <v>0</v>
      </c>
      <c r="F122" s="8">
        <f t="shared" si="66"/>
        <v>0</v>
      </c>
      <c r="G122" s="8">
        <f t="shared" si="66"/>
        <v>0</v>
      </c>
      <c r="H122" s="8">
        <f t="shared" si="66"/>
        <v>0</v>
      </c>
      <c r="I122" s="8">
        <f t="shared" si="66"/>
        <v>0</v>
      </c>
      <c r="J122" s="8">
        <f t="shared" si="66"/>
        <v>0</v>
      </c>
      <c r="K122" s="8">
        <f t="shared" si="66"/>
        <v>0</v>
      </c>
      <c r="L122" s="8">
        <f t="shared" si="66"/>
        <v>0</v>
      </c>
      <c r="M122" s="8">
        <f t="shared" si="66"/>
        <v>0</v>
      </c>
      <c r="N122" s="8">
        <f t="shared" si="66"/>
        <v>0</v>
      </c>
    </row>
    <row r="123" spans="1:14" x14ac:dyDescent="0.3">
      <c r="A123" s="3">
        <f>INDEX('Paste Calib Data'!$1:$1048576,MATCH($A$119,'Paste Calib Data'!$A:$A,0)+(ROW()-ROW($A$119)-1),COLUMN())</f>
        <v>500</v>
      </c>
      <c r="B123" s="8">
        <f t="shared" ref="B123:B134" si="67">C123</f>
        <v>0</v>
      </c>
      <c r="C123" s="1">
        <f>INDEX('Paste Calib Data'!$1:$1048576,MATCH($A$119,'Paste Calib Data'!$A:$A,0)+(ROW()-ROW($A$119)-1),COLUMN()-1)</f>
        <v>0</v>
      </c>
      <c r="D123" s="1">
        <f>INDEX('Paste Calib Data'!$1:$1048576,MATCH($A$119,'Paste Calib Data'!$A:$A,0)+(ROW()-ROW($A$119)-1),COLUMN()-1)</f>
        <v>0</v>
      </c>
      <c r="E123" s="1">
        <f>INDEX('Paste Calib Data'!$1:$1048576,MATCH($A$119,'Paste Calib Data'!$A:$A,0)+(ROW()-ROW($A$119)-1),COLUMN()-1)</f>
        <v>0</v>
      </c>
      <c r="F123" s="1">
        <f>INDEX('Paste Calib Data'!$1:$1048576,MATCH($A$119,'Paste Calib Data'!$A:$A,0)+(ROW()-ROW($A$119)-1),COLUMN()-1)</f>
        <v>0</v>
      </c>
      <c r="G123" s="1">
        <f>INDEX('Paste Calib Data'!$1:$1048576,MATCH($A$119,'Paste Calib Data'!$A:$A,0)+(ROW()-ROW($A$119)-1),COLUMN()-1)</f>
        <v>0</v>
      </c>
      <c r="H123" s="1">
        <f>INDEX('Paste Calib Data'!$1:$1048576,MATCH($A$119,'Paste Calib Data'!$A:$A,0)+(ROW()-ROW($A$119)-1),COLUMN()-1)</f>
        <v>0</v>
      </c>
      <c r="I123" s="1">
        <f>INDEX('Paste Calib Data'!$1:$1048576,MATCH($A$119,'Paste Calib Data'!$A:$A,0)+(ROW()-ROW($A$119)-1),COLUMN()-1)</f>
        <v>0</v>
      </c>
      <c r="J123" s="1">
        <f>INDEX('Paste Calib Data'!$1:$1048576,MATCH($A$119,'Paste Calib Data'!$A:$A,0)+(ROW()-ROW($A$119)-1),COLUMN()-1)</f>
        <v>0</v>
      </c>
      <c r="K123" s="1">
        <f>INDEX('Paste Calib Data'!$1:$1048576,MATCH($A$119,'Paste Calib Data'!$A:$A,0)+(ROW()-ROW($A$119)-1),COLUMN()-1)</f>
        <v>0</v>
      </c>
      <c r="L123" s="1">
        <f>INDEX('Paste Calib Data'!$1:$1048576,MATCH($A$119,'Paste Calib Data'!$A:$A,0)+(ROW()-ROW($A$119)-1),COLUMN()-1)</f>
        <v>0</v>
      </c>
      <c r="M123" s="1">
        <f>INDEX('Paste Calib Data'!$1:$1048576,MATCH($A$119,'Paste Calib Data'!$A:$A,0)+(ROW()-ROW($A$119)-1),COLUMN()-1)</f>
        <v>0</v>
      </c>
      <c r="N123" s="8">
        <f t="shared" ref="N123:N134" si="68">M123</f>
        <v>0</v>
      </c>
    </row>
    <row r="124" spans="1:14" x14ac:dyDescent="0.3">
      <c r="A124" s="3">
        <f>INDEX('Paste Calib Data'!$1:$1048576,MATCH($A$119,'Paste Calib Data'!$A:$A,0)+(ROW()-ROW($A$119)-1),COLUMN())</f>
        <v>600</v>
      </c>
      <c r="B124" s="8">
        <f t="shared" si="67"/>
        <v>0</v>
      </c>
      <c r="C124" s="1">
        <f>INDEX('Paste Calib Data'!$1:$1048576,MATCH($A$119,'Paste Calib Data'!$A:$A,0)+(ROW()-ROW($A$119)-1),COLUMN()-1)</f>
        <v>0</v>
      </c>
      <c r="D124" s="1">
        <f>INDEX('Paste Calib Data'!$1:$1048576,MATCH($A$119,'Paste Calib Data'!$A:$A,0)+(ROW()-ROW($A$119)-1),COLUMN()-1)</f>
        <v>0</v>
      </c>
      <c r="E124" s="1">
        <f>INDEX('Paste Calib Data'!$1:$1048576,MATCH($A$119,'Paste Calib Data'!$A:$A,0)+(ROW()-ROW($A$119)-1),COLUMN()-1)</f>
        <v>0</v>
      </c>
      <c r="F124" s="1">
        <f>INDEX('Paste Calib Data'!$1:$1048576,MATCH($A$119,'Paste Calib Data'!$A:$A,0)+(ROW()-ROW($A$119)-1),COLUMN()-1)</f>
        <v>0</v>
      </c>
      <c r="G124" s="1">
        <f>INDEX('Paste Calib Data'!$1:$1048576,MATCH($A$119,'Paste Calib Data'!$A:$A,0)+(ROW()-ROW($A$119)-1),COLUMN()-1)</f>
        <v>0</v>
      </c>
      <c r="H124" s="1">
        <f>INDEX('Paste Calib Data'!$1:$1048576,MATCH($A$119,'Paste Calib Data'!$A:$A,0)+(ROW()-ROW($A$119)-1),COLUMN()-1)</f>
        <v>0</v>
      </c>
      <c r="I124" s="1">
        <f>INDEX('Paste Calib Data'!$1:$1048576,MATCH($A$119,'Paste Calib Data'!$A:$A,0)+(ROW()-ROW($A$119)-1),COLUMN()-1)</f>
        <v>0</v>
      </c>
      <c r="J124" s="1">
        <f>INDEX('Paste Calib Data'!$1:$1048576,MATCH($A$119,'Paste Calib Data'!$A:$A,0)+(ROW()-ROW($A$119)-1),COLUMN()-1)</f>
        <v>0</v>
      </c>
      <c r="K124" s="1">
        <f>INDEX('Paste Calib Data'!$1:$1048576,MATCH($A$119,'Paste Calib Data'!$A:$A,0)+(ROW()-ROW($A$119)-1),COLUMN()-1)</f>
        <v>0</v>
      </c>
      <c r="L124" s="1">
        <f>INDEX('Paste Calib Data'!$1:$1048576,MATCH($A$119,'Paste Calib Data'!$A:$A,0)+(ROW()-ROW($A$119)-1),COLUMN()-1)</f>
        <v>0</v>
      </c>
      <c r="M124" s="1">
        <f>INDEX('Paste Calib Data'!$1:$1048576,MATCH($A$119,'Paste Calib Data'!$A:$A,0)+(ROW()-ROW($A$119)-1),COLUMN()-1)</f>
        <v>0</v>
      </c>
      <c r="N124" s="8">
        <f t="shared" si="68"/>
        <v>0</v>
      </c>
    </row>
    <row r="125" spans="1:14" x14ac:dyDescent="0.3">
      <c r="A125" s="3">
        <f>INDEX('Paste Calib Data'!$1:$1048576,MATCH($A$119,'Paste Calib Data'!$A:$A,0)+(ROW()-ROW($A$119)-1),COLUMN())</f>
        <v>800</v>
      </c>
      <c r="B125" s="8">
        <f t="shared" si="67"/>
        <v>0</v>
      </c>
      <c r="C125" s="1">
        <f>INDEX('Paste Calib Data'!$1:$1048576,MATCH($A$119,'Paste Calib Data'!$A:$A,0)+(ROW()-ROW($A$119)-1),COLUMN()-1)</f>
        <v>0</v>
      </c>
      <c r="D125" s="1">
        <f>INDEX('Paste Calib Data'!$1:$1048576,MATCH($A$119,'Paste Calib Data'!$A:$A,0)+(ROW()-ROW($A$119)-1),COLUMN()-1)</f>
        <v>0</v>
      </c>
      <c r="E125" s="1">
        <f>INDEX('Paste Calib Data'!$1:$1048576,MATCH($A$119,'Paste Calib Data'!$A:$A,0)+(ROW()-ROW($A$119)-1),COLUMN()-1)</f>
        <v>0</v>
      </c>
      <c r="F125" s="1">
        <f>INDEX('Paste Calib Data'!$1:$1048576,MATCH($A$119,'Paste Calib Data'!$A:$A,0)+(ROW()-ROW($A$119)-1),COLUMN()-1)</f>
        <v>0</v>
      </c>
      <c r="G125" s="1">
        <f>INDEX('Paste Calib Data'!$1:$1048576,MATCH($A$119,'Paste Calib Data'!$A:$A,0)+(ROW()-ROW($A$119)-1),COLUMN()-1)</f>
        <v>0</v>
      </c>
      <c r="H125" s="1">
        <f>INDEX('Paste Calib Data'!$1:$1048576,MATCH($A$119,'Paste Calib Data'!$A:$A,0)+(ROW()-ROW($A$119)-1),COLUMN()-1)</f>
        <v>0</v>
      </c>
      <c r="I125" s="1">
        <f>INDEX('Paste Calib Data'!$1:$1048576,MATCH($A$119,'Paste Calib Data'!$A:$A,0)+(ROW()-ROW($A$119)-1),COLUMN()-1)</f>
        <v>0</v>
      </c>
      <c r="J125" s="1">
        <f>INDEX('Paste Calib Data'!$1:$1048576,MATCH($A$119,'Paste Calib Data'!$A:$A,0)+(ROW()-ROW($A$119)-1),COLUMN()-1)</f>
        <v>0</v>
      </c>
      <c r="K125" s="1">
        <f>INDEX('Paste Calib Data'!$1:$1048576,MATCH($A$119,'Paste Calib Data'!$A:$A,0)+(ROW()-ROW($A$119)-1),COLUMN()-1)</f>
        <v>0</v>
      </c>
      <c r="L125" s="1">
        <f>INDEX('Paste Calib Data'!$1:$1048576,MATCH($A$119,'Paste Calib Data'!$A:$A,0)+(ROW()-ROW($A$119)-1),COLUMN()-1)</f>
        <v>0</v>
      </c>
      <c r="M125" s="1">
        <f>INDEX('Paste Calib Data'!$1:$1048576,MATCH($A$119,'Paste Calib Data'!$A:$A,0)+(ROW()-ROW($A$119)-1),COLUMN()-1)</f>
        <v>0</v>
      </c>
      <c r="N125" s="8">
        <f t="shared" si="68"/>
        <v>0</v>
      </c>
    </row>
    <row r="126" spans="1:14" x14ac:dyDescent="0.3">
      <c r="A126" s="3">
        <f>INDEX('Paste Calib Data'!$1:$1048576,MATCH($A$119,'Paste Calib Data'!$A:$A,0)+(ROW()-ROW($A$119)-1),COLUMN())</f>
        <v>1000</v>
      </c>
      <c r="B126" s="8">
        <f t="shared" si="67"/>
        <v>0</v>
      </c>
      <c r="C126" s="1">
        <f>INDEX('Paste Calib Data'!$1:$1048576,MATCH($A$119,'Paste Calib Data'!$A:$A,0)+(ROW()-ROW($A$119)-1),COLUMN()-1)</f>
        <v>0</v>
      </c>
      <c r="D126" s="1">
        <f>INDEX('Paste Calib Data'!$1:$1048576,MATCH($A$119,'Paste Calib Data'!$A:$A,0)+(ROW()-ROW($A$119)-1),COLUMN()-1)</f>
        <v>0</v>
      </c>
      <c r="E126" s="1">
        <f>INDEX('Paste Calib Data'!$1:$1048576,MATCH($A$119,'Paste Calib Data'!$A:$A,0)+(ROW()-ROW($A$119)-1),COLUMN()-1)</f>
        <v>0</v>
      </c>
      <c r="F126" s="1">
        <f>INDEX('Paste Calib Data'!$1:$1048576,MATCH($A$119,'Paste Calib Data'!$A:$A,0)+(ROW()-ROW($A$119)-1),COLUMN()-1)</f>
        <v>0</v>
      </c>
      <c r="G126" s="1">
        <f>INDEX('Paste Calib Data'!$1:$1048576,MATCH($A$119,'Paste Calib Data'!$A:$A,0)+(ROW()-ROW($A$119)-1),COLUMN()-1)</f>
        <v>0</v>
      </c>
      <c r="H126" s="1">
        <f>INDEX('Paste Calib Data'!$1:$1048576,MATCH($A$119,'Paste Calib Data'!$A:$A,0)+(ROW()-ROW($A$119)-1),COLUMN()-1)</f>
        <v>0</v>
      </c>
      <c r="I126" s="1">
        <f>INDEX('Paste Calib Data'!$1:$1048576,MATCH($A$119,'Paste Calib Data'!$A:$A,0)+(ROW()-ROW($A$119)-1),COLUMN()-1)</f>
        <v>0</v>
      </c>
      <c r="J126" s="1">
        <f>INDEX('Paste Calib Data'!$1:$1048576,MATCH($A$119,'Paste Calib Data'!$A:$A,0)+(ROW()-ROW($A$119)-1),COLUMN()-1)</f>
        <v>0</v>
      </c>
      <c r="K126" s="1">
        <f>INDEX('Paste Calib Data'!$1:$1048576,MATCH($A$119,'Paste Calib Data'!$A:$A,0)+(ROW()-ROW($A$119)-1),COLUMN()-1)</f>
        <v>0</v>
      </c>
      <c r="L126" s="1">
        <f>INDEX('Paste Calib Data'!$1:$1048576,MATCH($A$119,'Paste Calib Data'!$A:$A,0)+(ROW()-ROW($A$119)-1),COLUMN()-1)</f>
        <v>0</v>
      </c>
      <c r="M126" s="1">
        <f>INDEX('Paste Calib Data'!$1:$1048576,MATCH($A$119,'Paste Calib Data'!$A:$A,0)+(ROW()-ROW($A$119)-1),COLUMN()-1)</f>
        <v>0</v>
      </c>
      <c r="N126" s="8">
        <f t="shared" si="68"/>
        <v>0</v>
      </c>
    </row>
    <row r="127" spans="1:14" x14ac:dyDescent="0.3">
      <c r="A127" s="3">
        <f>INDEX('Paste Calib Data'!$1:$1048576,MATCH($A$119,'Paste Calib Data'!$A:$A,0)+(ROW()-ROW($A$119)-1),COLUMN())</f>
        <v>1200</v>
      </c>
      <c r="B127" s="8">
        <f t="shared" si="67"/>
        <v>0</v>
      </c>
      <c r="C127" s="1">
        <f>INDEX('Paste Calib Data'!$1:$1048576,MATCH($A$119,'Paste Calib Data'!$A:$A,0)+(ROW()-ROW($A$119)-1),COLUMN()-1)</f>
        <v>0</v>
      </c>
      <c r="D127" s="1">
        <f>INDEX('Paste Calib Data'!$1:$1048576,MATCH($A$119,'Paste Calib Data'!$A:$A,0)+(ROW()-ROW($A$119)-1),COLUMN()-1)</f>
        <v>0</v>
      </c>
      <c r="E127" s="1">
        <f>INDEX('Paste Calib Data'!$1:$1048576,MATCH($A$119,'Paste Calib Data'!$A:$A,0)+(ROW()-ROW($A$119)-1),COLUMN()-1)</f>
        <v>0</v>
      </c>
      <c r="F127" s="1">
        <f>INDEX('Paste Calib Data'!$1:$1048576,MATCH($A$119,'Paste Calib Data'!$A:$A,0)+(ROW()-ROW($A$119)-1),COLUMN()-1)</f>
        <v>0</v>
      </c>
      <c r="G127" s="1">
        <f>INDEX('Paste Calib Data'!$1:$1048576,MATCH($A$119,'Paste Calib Data'!$A:$A,0)+(ROW()-ROW($A$119)-1),COLUMN()-1)</f>
        <v>0</v>
      </c>
      <c r="H127" s="1">
        <f>INDEX('Paste Calib Data'!$1:$1048576,MATCH($A$119,'Paste Calib Data'!$A:$A,0)+(ROW()-ROW($A$119)-1),COLUMN()-1)</f>
        <v>0</v>
      </c>
      <c r="I127" s="1">
        <f>INDEX('Paste Calib Data'!$1:$1048576,MATCH($A$119,'Paste Calib Data'!$A:$A,0)+(ROW()-ROW($A$119)-1),COLUMN()-1)</f>
        <v>0</v>
      </c>
      <c r="J127" s="1">
        <f>INDEX('Paste Calib Data'!$1:$1048576,MATCH($A$119,'Paste Calib Data'!$A:$A,0)+(ROW()-ROW($A$119)-1),COLUMN()-1)</f>
        <v>0</v>
      </c>
      <c r="K127" s="1">
        <f>INDEX('Paste Calib Data'!$1:$1048576,MATCH($A$119,'Paste Calib Data'!$A:$A,0)+(ROW()-ROW($A$119)-1),COLUMN()-1)</f>
        <v>0</v>
      </c>
      <c r="L127" s="1">
        <f>INDEX('Paste Calib Data'!$1:$1048576,MATCH($A$119,'Paste Calib Data'!$A:$A,0)+(ROW()-ROW($A$119)-1),COLUMN()-1)</f>
        <v>0</v>
      </c>
      <c r="M127" s="1">
        <f>INDEX('Paste Calib Data'!$1:$1048576,MATCH($A$119,'Paste Calib Data'!$A:$A,0)+(ROW()-ROW($A$119)-1),COLUMN()-1)</f>
        <v>0</v>
      </c>
      <c r="N127" s="8">
        <f t="shared" si="68"/>
        <v>0</v>
      </c>
    </row>
    <row r="128" spans="1:14" x14ac:dyDescent="0.3">
      <c r="A128" s="3">
        <f>INDEX('Paste Calib Data'!$1:$1048576,MATCH($A$119,'Paste Calib Data'!$A:$A,0)+(ROW()-ROW($A$119)-1),COLUMN())</f>
        <v>1400</v>
      </c>
      <c r="B128" s="8">
        <f t="shared" si="67"/>
        <v>0</v>
      </c>
      <c r="C128" s="1">
        <f>INDEX('Paste Calib Data'!$1:$1048576,MATCH($A$119,'Paste Calib Data'!$A:$A,0)+(ROW()-ROW($A$119)-1),COLUMN()-1)</f>
        <v>0</v>
      </c>
      <c r="D128" s="1">
        <f>INDEX('Paste Calib Data'!$1:$1048576,MATCH($A$119,'Paste Calib Data'!$A:$A,0)+(ROW()-ROW($A$119)-1),COLUMN()-1)</f>
        <v>0</v>
      </c>
      <c r="E128" s="1">
        <f>INDEX('Paste Calib Data'!$1:$1048576,MATCH($A$119,'Paste Calib Data'!$A:$A,0)+(ROW()-ROW($A$119)-1),COLUMN()-1)</f>
        <v>0</v>
      </c>
      <c r="F128" s="1">
        <f>INDEX('Paste Calib Data'!$1:$1048576,MATCH($A$119,'Paste Calib Data'!$A:$A,0)+(ROW()-ROW($A$119)-1),COLUMN()-1)</f>
        <v>0</v>
      </c>
      <c r="G128" s="1">
        <f>INDEX('Paste Calib Data'!$1:$1048576,MATCH($A$119,'Paste Calib Data'!$A:$A,0)+(ROW()-ROW($A$119)-1),COLUMN()-1)</f>
        <v>0</v>
      </c>
      <c r="H128" s="1">
        <f>INDEX('Paste Calib Data'!$1:$1048576,MATCH($A$119,'Paste Calib Data'!$A:$A,0)+(ROW()-ROW($A$119)-1),COLUMN()-1)</f>
        <v>0</v>
      </c>
      <c r="I128" s="1">
        <f>INDEX('Paste Calib Data'!$1:$1048576,MATCH($A$119,'Paste Calib Data'!$A:$A,0)+(ROW()-ROW($A$119)-1),COLUMN()-1)</f>
        <v>0</v>
      </c>
      <c r="J128" s="1">
        <f>INDEX('Paste Calib Data'!$1:$1048576,MATCH($A$119,'Paste Calib Data'!$A:$A,0)+(ROW()-ROW($A$119)-1),COLUMN()-1)</f>
        <v>0</v>
      </c>
      <c r="K128" s="1">
        <f>INDEX('Paste Calib Data'!$1:$1048576,MATCH($A$119,'Paste Calib Data'!$A:$A,0)+(ROW()-ROW($A$119)-1),COLUMN()-1)</f>
        <v>0</v>
      </c>
      <c r="L128" s="1">
        <f>INDEX('Paste Calib Data'!$1:$1048576,MATCH($A$119,'Paste Calib Data'!$A:$A,0)+(ROW()-ROW($A$119)-1),COLUMN()-1)</f>
        <v>0</v>
      </c>
      <c r="M128" s="1">
        <f>INDEX('Paste Calib Data'!$1:$1048576,MATCH($A$119,'Paste Calib Data'!$A:$A,0)+(ROW()-ROW($A$119)-1),COLUMN()-1)</f>
        <v>0</v>
      </c>
      <c r="N128" s="8">
        <f t="shared" si="68"/>
        <v>0</v>
      </c>
    </row>
    <row r="129" spans="1:14" x14ac:dyDescent="0.3">
      <c r="A129" s="3">
        <f>INDEX('Paste Calib Data'!$1:$1048576,MATCH($A$119,'Paste Calib Data'!$A:$A,0)+(ROW()-ROW($A$119)-1),COLUMN())</f>
        <v>1600</v>
      </c>
      <c r="B129" s="8">
        <f t="shared" si="67"/>
        <v>0</v>
      </c>
      <c r="C129" s="1">
        <f>INDEX('Paste Calib Data'!$1:$1048576,MATCH($A$119,'Paste Calib Data'!$A:$A,0)+(ROW()-ROW($A$119)-1),COLUMN()-1)</f>
        <v>0</v>
      </c>
      <c r="D129" s="1">
        <f>INDEX('Paste Calib Data'!$1:$1048576,MATCH($A$119,'Paste Calib Data'!$A:$A,0)+(ROW()-ROW($A$119)-1),COLUMN()-1)</f>
        <v>0</v>
      </c>
      <c r="E129" s="1">
        <f>INDEX('Paste Calib Data'!$1:$1048576,MATCH($A$119,'Paste Calib Data'!$A:$A,0)+(ROW()-ROW($A$119)-1),COLUMN()-1)</f>
        <v>0</v>
      </c>
      <c r="F129" s="1">
        <f>INDEX('Paste Calib Data'!$1:$1048576,MATCH($A$119,'Paste Calib Data'!$A:$A,0)+(ROW()-ROW($A$119)-1),COLUMN()-1)</f>
        <v>0</v>
      </c>
      <c r="G129" s="1">
        <f>INDEX('Paste Calib Data'!$1:$1048576,MATCH($A$119,'Paste Calib Data'!$A:$A,0)+(ROW()-ROW($A$119)-1),COLUMN()-1)</f>
        <v>0</v>
      </c>
      <c r="H129" s="1">
        <f>INDEX('Paste Calib Data'!$1:$1048576,MATCH($A$119,'Paste Calib Data'!$A:$A,0)+(ROW()-ROW($A$119)-1),COLUMN()-1)</f>
        <v>0</v>
      </c>
      <c r="I129" s="1">
        <f>INDEX('Paste Calib Data'!$1:$1048576,MATCH($A$119,'Paste Calib Data'!$A:$A,0)+(ROW()-ROW($A$119)-1),COLUMN()-1)</f>
        <v>0</v>
      </c>
      <c r="J129" s="1">
        <f>INDEX('Paste Calib Data'!$1:$1048576,MATCH($A$119,'Paste Calib Data'!$A:$A,0)+(ROW()-ROW($A$119)-1),COLUMN()-1)</f>
        <v>0</v>
      </c>
      <c r="K129" s="1">
        <f>INDEX('Paste Calib Data'!$1:$1048576,MATCH($A$119,'Paste Calib Data'!$A:$A,0)+(ROW()-ROW($A$119)-1),COLUMN()-1)</f>
        <v>0</v>
      </c>
      <c r="L129" s="1">
        <f>INDEX('Paste Calib Data'!$1:$1048576,MATCH($A$119,'Paste Calib Data'!$A:$A,0)+(ROW()-ROW($A$119)-1),COLUMN()-1)</f>
        <v>0</v>
      </c>
      <c r="M129" s="1">
        <f>INDEX('Paste Calib Data'!$1:$1048576,MATCH($A$119,'Paste Calib Data'!$A:$A,0)+(ROW()-ROW($A$119)-1),COLUMN()-1)</f>
        <v>0</v>
      </c>
      <c r="N129" s="8">
        <f t="shared" si="68"/>
        <v>0</v>
      </c>
    </row>
    <row r="130" spans="1:14" x14ac:dyDescent="0.3">
      <c r="A130" s="3">
        <f>INDEX('Paste Calib Data'!$1:$1048576,MATCH($A$119,'Paste Calib Data'!$A:$A,0)+(ROW()-ROW($A$119)-1),COLUMN())</f>
        <v>1800</v>
      </c>
      <c r="B130" s="8">
        <f t="shared" si="67"/>
        <v>0</v>
      </c>
      <c r="C130" s="1">
        <f>INDEX('Paste Calib Data'!$1:$1048576,MATCH($A$119,'Paste Calib Data'!$A:$A,0)+(ROW()-ROW($A$119)-1),COLUMN()-1)</f>
        <v>0</v>
      </c>
      <c r="D130" s="1">
        <f>INDEX('Paste Calib Data'!$1:$1048576,MATCH($A$119,'Paste Calib Data'!$A:$A,0)+(ROW()-ROW($A$119)-1),COLUMN()-1)</f>
        <v>0</v>
      </c>
      <c r="E130" s="1">
        <f>INDEX('Paste Calib Data'!$1:$1048576,MATCH($A$119,'Paste Calib Data'!$A:$A,0)+(ROW()-ROW($A$119)-1),COLUMN()-1)</f>
        <v>0</v>
      </c>
      <c r="F130" s="1">
        <f>INDEX('Paste Calib Data'!$1:$1048576,MATCH($A$119,'Paste Calib Data'!$A:$A,0)+(ROW()-ROW($A$119)-1),COLUMN()-1)</f>
        <v>0</v>
      </c>
      <c r="G130" s="1">
        <f>INDEX('Paste Calib Data'!$1:$1048576,MATCH($A$119,'Paste Calib Data'!$A:$A,0)+(ROW()-ROW($A$119)-1),COLUMN()-1)</f>
        <v>0</v>
      </c>
      <c r="H130" s="1">
        <f>INDEX('Paste Calib Data'!$1:$1048576,MATCH($A$119,'Paste Calib Data'!$A:$A,0)+(ROW()-ROW($A$119)-1),COLUMN()-1)</f>
        <v>0</v>
      </c>
      <c r="I130" s="1">
        <f>INDEX('Paste Calib Data'!$1:$1048576,MATCH($A$119,'Paste Calib Data'!$A:$A,0)+(ROW()-ROW($A$119)-1),COLUMN()-1)</f>
        <v>0</v>
      </c>
      <c r="J130" s="1">
        <f>INDEX('Paste Calib Data'!$1:$1048576,MATCH($A$119,'Paste Calib Data'!$A:$A,0)+(ROW()-ROW($A$119)-1),COLUMN()-1)</f>
        <v>0</v>
      </c>
      <c r="K130" s="1">
        <f>INDEX('Paste Calib Data'!$1:$1048576,MATCH($A$119,'Paste Calib Data'!$A:$A,0)+(ROW()-ROW($A$119)-1),COLUMN()-1)</f>
        <v>0</v>
      </c>
      <c r="L130" s="1">
        <f>INDEX('Paste Calib Data'!$1:$1048576,MATCH($A$119,'Paste Calib Data'!$A:$A,0)+(ROW()-ROW($A$119)-1),COLUMN()-1)</f>
        <v>0</v>
      </c>
      <c r="M130" s="1">
        <f>INDEX('Paste Calib Data'!$1:$1048576,MATCH($A$119,'Paste Calib Data'!$A:$A,0)+(ROW()-ROW($A$119)-1),COLUMN()-1)</f>
        <v>0</v>
      </c>
      <c r="N130" s="8">
        <f t="shared" si="68"/>
        <v>0</v>
      </c>
    </row>
    <row r="131" spans="1:14" x14ac:dyDescent="0.3">
      <c r="A131" s="3">
        <f>INDEX('Paste Calib Data'!$1:$1048576,MATCH($A$119,'Paste Calib Data'!$A:$A,0)+(ROW()-ROW($A$119)-1),COLUMN())</f>
        <v>2000</v>
      </c>
      <c r="B131" s="8">
        <f t="shared" si="67"/>
        <v>0</v>
      </c>
      <c r="C131" s="1">
        <f>INDEX('Paste Calib Data'!$1:$1048576,MATCH($A$119,'Paste Calib Data'!$A:$A,0)+(ROW()-ROW($A$119)-1),COLUMN()-1)</f>
        <v>0</v>
      </c>
      <c r="D131" s="1">
        <f>INDEX('Paste Calib Data'!$1:$1048576,MATCH($A$119,'Paste Calib Data'!$A:$A,0)+(ROW()-ROW($A$119)-1),COLUMN()-1)</f>
        <v>0</v>
      </c>
      <c r="E131" s="1">
        <f>INDEX('Paste Calib Data'!$1:$1048576,MATCH($A$119,'Paste Calib Data'!$A:$A,0)+(ROW()-ROW($A$119)-1),COLUMN()-1)</f>
        <v>0</v>
      </c>
      <c r="F131" s="1">
        <f>INDEX('Paste Calib Data'!$1:$1048576,MATCH($A$119,'Paste Calib Data'!$A:$A,0)+(ROW()-ROW($A$119)-1),COLUMN()-1)</f>
        <v>0</v>
      </c>
      <c r="G131" s="1">
        <f>INDEX('Paste Calib Data'!$1:$1048576,MATCH($A$119,'Paste Calib Data'!$A:$A,0)+(ROW()-ROW($A$119)-1),COLUMN()-1)</f>
        <v>0</v>
      </c>
      <c r="H131" s="1">
        <f>INDEX('Paste Calib Data'!$1:$1048576,MATCH($A$119,'Paste Calib Data'!$A:$A,0)+(ROW()-ROW($A$119)-1),COLUMN()-1)</f>
        <v>0</v>
      </c>
      <c r="I131" s="1">
        <f>INDEX('Paste Calib Data'!$1:$1048576,MATCH($A$119,'Paste Calib Data'!$A:$A,0)+(ROW()-ROW($A$119)-1),COLUMN()-1)</f>
        <v>0</v>
      </c>
      <c r="J131" s="1">
        <f>INDEX('Paste Calib Data'!$1:$1048576,MATCH($A$119,'Paste Calib Data'!$A:$A,0)+(ROW()-ROW($A$119)-1),COLUMN()-1)</f>
        <v>0</v>
      </c>
      <c r="K131" s="1">
        <f>INDEX('Paste Calib Data'!$1:$1048576,MATCH($A$119,'Paste Calib Data'!$A:$A,0)+(ROW()-ROW($A$119)-1),COLUMN()-1)</f>
        <v>0</v>
      </c>
      <c r="L131" s="1">
        <f>INDEX('Paste Calib Data'!$1:$1048576,MATCH($A$119,'Paste Calib Data'!$A:$A,0)+(ROW()-ROW($A$119)-1),COLUMN()-1)</f>
        <v>0</v>
      </c>
      <c r="M131" s="1">
        <f>INDEX('Paste Calib Data'!$1:$1048576,MATCH($A$119,'Paste Calib Data'!$A:$A,0)+(ROW()-ROW($A$119)-1),COLUMN()-1)</f>
        <v>0</v>
      </c>
      <c r="N131" s="8">
        <f t="shared" si="68"/>
        <v>0</v>
      </c>
    </row>
    <row r="132" spans="1:14" x14ac:dyDescent="0.3">
      <c r="A132" s="3">
        <f>INDEX('Paste Calib Data'!$1:$1048576,MATCH($A$119,'Paste Calib Data'!$A:$A,0)+(ROW()-ROW($A$119)-1),COLUMN())</f>
        <v>2200</v>
      </c>
      <c r="B132" s="8">
        <f t="shared" si="67"/>
        <v>0</v>
      </c>
      <c r="C132" s="1">
        <f>INDEX('Paste Calib Data'!$1:$1048576,MATCH($A$119,'Paste Calib Data'!$A:$A,0)+(ROW()-ROW($A$119)-1),COLUMN()-1)</f>
        <v>0</v>
      </c>
      <c r="D132" s="1">
        <f>INDEX('Paste Calib Data'!$1:$1048576,MATCH($A$119,'Paste Calib Data'!$A:$A,0)+(ROW()-ROW($A$119)-1),COLUMN()-1)</f>
        <v>0</v>
      </c>
      <c r="E132" s="1">
        <f>INDEX('Paste Calib Data'!$1:$1048576,MATCH($A$119,'Paste Calib Data'!$A:$A,0)+(ROW()-ROW($A$119)-1),COLUMN()-1)</f>
        <v>0</v>
      </c>
      <c r="F132" s="1">
        <f>INDEX('Paste Calib Data'!$1:$1048576,MATCH($A$119,'Paste Calib Data'!$A:$A,0)+(ROW()-ROW($A$119)-1),COLUMN()-1)</f>
        <v>0</v>
      </c>
      <c r="G132" s="1">
        <f>INDEX('Paste Calib Data'!$1:$1048576,MATCH($A$119,'Paste Calib Data'!$A:$A,0)+(ROW()-ROW($A$119)-1),COLUMN()-1)</f>
        <v>0</v>
      </c>
      <c r="H132" s="1">
        <f>INDEX('Paste Calib Data'!$1:$1048576,MATCH($A$119,'Paste Calib Data'!$A:$A,0)+(ROW()-ROW($A$119)-1),COLUMN()-1)</f>
        <v>0</v>
      </c>
      <c r="I132" s="1">
        <f>INDEX('Paste Calib Data'!$1:$1048576,MATCH($A$119,'Paste Calib Data'!$A:$A,0)+(ROW()-ROW($A$119)-1),COLUMN()-1)</f>
        <v>0</v>
      </c>
      <c r="J132" s="1">
        <f>INDEX('Paste Calib Data'!$1:$1048576,MATCH($A$119,'Paste Calib Data'!$A:$A,0)+(ROW()-ROW($A$119)-1),COLUMN()-1)</f>
        <v>0</v>
      </c>
      <c r="K132" s="1">
        <f>INDEX('Paste Calib Data'!$1:$1048576,MATCH($A$119,'Paste Calib Data'!$A:$A,0)+(ROW()-ROW($A$119)-1),COLUMN()-1)</f>
        <v>0</v>
      </c>
      <c r="L132" s="1">
        <f>INDEX('Paste Calib Data'!$1:$1048576,MATCH($A$119,'Paste Calib Data'!$A:$A,0)+(ROW()-ROW($A$119)-1),COLUMN()-1)</f>
        <v>0</v>
      </c>
      <c r="M132" s="1">
        <f>INDEX('Paste Calib Data'!$1:$1048576,MATCH($A$119,'Paste Calib Data'!$A:$A,0)+(ROW()-ROW($A$119)-1),COLUMN()-1)</f>
        <v>0</v>
      </c>
      <c r="N132" s="8">
        <f t="shared" si="68"/>
        <v>0</v>
      </c>
    </row>
    <row r="133" spans="1:14" x14ac:dyDescent="0.3">
      <c r="A133" s="3">
        <f>INDEX('Paste Calib Data'!$1:$1048576,MATCH($A$119,'Paste Calib Data'!$A:$A,0)+(ROW()-ROW($A$119)-1),COLUMN())</f>
        <v>2400</v>
      </c>
      <c r="B133" s="8">
        <f t="shared" si="67"/>
        <v>0</v>
      </c>
      <c r="C133" s="1">
        <f>INDEX('Paste Calib Data'!$1:$1048576,MATCH($A$119,'Paste Calib Data'!$A:$A,0)+(ROW()-ROW($A$119)-1),COLUMN()-1)</f>
        <v>0</v>
      </c>
      <c r="D133" s="1">
        <f>INDEX('Paste Calib Data'!$1:$1048576,MATCH($A$119,'Paste Calib Data'!$A:$A,0)+(ROW()-ROW($A$119)-1),COLUMN()-1)</f>
        <v>0</v>
      </c>
      <c r="E133" s="1">
        <f>INDEX('Paste Calib Data'!$1:$1048576,MATCH($A$119,'Paste Calib Data'!$A:$A,0)+(ROW()-ROW($A$119)-1),COLUMN()-1)</f>
        <v>0</v>
      </c>
      <c r="F133" s="1">
        <f>INDEX('Paste Calib Data'!$1:$1048576,MATCH($A$119,'Paste Calib Data'!$A:$A,0)+(ROW()-ROW($A$119)-1),COLUMN()-1)</f>
        <v>0</v>
      </c>
      <c r="G133" s="1">
        <f>INDEX('Paste Calib Data'!$1:$1048576,MATCH($A$119,'Paste Calib Data'!$A:$A,0)+(ROW()-ROW($A$119)-1),COLUMN()-1)</f>
        <v>0</v>
      </c>
      <c r="H133" s="1">
        <f>INDEX('Paste Calib Data'!$1:$1048576,MATCH($A$119,'Paste Calib Data'!$A:$A,0)+(ROW()-ROW($A$119)-1),COLUMN()-1)</f>
        <v>0</v>
      </c>
      <c r="I133" s="1">
        <f>INDEX('Paste Calib Data'!$1:$1048576,MATCH($A$119,'Paste Calib Data'!$A:$A,0)+(ROW()-ROW($A$119)-1),COLUMN()-1)</f>
        <v>0</v>
      </c>
      <c r="J133" s="1">
        <f>INDEX('Paste Calib Data'!$1:$1048576,MATCH($A$119,'Paste Calib Data'!$A:$A,0)+(ROW()-ROW($A$119)-1),COLUMN()-1)</f>
        <v>0</v>
      </c>
      <c r="K133" s="1">
        <f>INDEX('Paste Calib Data'!$1:$1048576,MATCH($A$119,'Paste Calib Data'!$A:$A,0)+(ROW()-ROW($A$119)-1),COLUMN()-1)</f>
        <v>0</v>
      </c>
      <c r="L133" s="1">
        <f>INDEX('Paste Calib Data'!$1:$1048576,MATCH($A$119,'Paste Calib Data'!$A:$A,0)+(ROW()-ROW($A$119)-1),COLUMN()-1)</f>
        <v>0</v>
      </c>
      <c r="M133" s="1">
        <f>INDEX('Paste Calib Data'!$1:$1048576,MATCH($A$119,'Paste Calib Data'!$A:$A,0)+(ROW()-ROW($A$119)-1),COLUMN()-1)</f>
        <v>0</v>
      </c>
      <c r="N133" s="8">
        <f t="shared" si="68"/>
        <v>0</v>
      </c>
    </row>
    <row r="134" spans="1:14" x14ac:dyDescent="0.3">
      <c r="A134" s="3">
        <f>INDEX('Paste Calib Data'!$1:$1048576,MATCH($A$119,'Paste Calib Data'!$A:$A,0)+(ROW()-ROW($A$119)-1),COLUMN())</f>
        <v>2600</v>
      </c>
      <c r="B134" s="8">
        <f t="shared" si="67"/>
        <v>0</v>
      </c>
      <c r="C134" s="1">
        <f>INDEX('Paste Calib Data'!$1:$1048576,MATCH($A$119,'Paste Calib Data'!$A:$A,0)+(ROW()-ROW($A$119)-1),COLUMN()-1)</f>
        <v>0</v>
      </c>
      <c r="D134" s="1">
        <f>INDEX('Paste Calib Data'!$1:$1048576,MATCH($A$119,'Paste Calib Data'!$A:$A,0)+(ROW()-ROW($A$119)-1),COLUMN()-1)</f>
        <v>0</v>
      </c>
      <c r="E134" s="1">
        <f>INDEX('Paste Calib Data'!$1:$1048576,MATCH($A$119,'Paste Calib Data'!$A:$A,0)+(ROW()-ROW($A$119)-1),COLUMN()-1)</f>
        <v>0</v>
      </c>
      <c r="F134" s="1">
        <f>INDEX('Paste Calib Data'!$1:$1048576,MATCH($A$119,'Paste Calib Data'!$A:$A,0)+(ROW()-ROW($A$119)-1),COLUMN()-1)</f>
        <v>0</v>
      </c>
      <c r="G134" s="1">
        <f>INDEX('Paste Calib Data'!$1:$1048576,MATCH($A$119,'Paste Calib Data'!$A:$A,0)+(ROW()-ROW($A$119)-1),COLUMN()-1)</f>
        <v>0</v>
      </c>
      <c r="H134" s="1">
        <f>INDEX('Paste Calib Data'!$1:$1048576,MATCH($A$119,'Paste Calib Data'!$A:$A,0)+(ROW()-ROW($A$119)-1),COLUMN()-1)</f>
        <v>0</v>
      </c>
      <c r="I134" s="1">
        <f>INDEX('Paste Calib Data'!$1:$1048576,MATCH($A$119,'Paste Calib Data'!$A:$A,0)+(ROW()-ROW($A$119)-1),COLUMN()-1)</f>
        <v>0</v>
      </c>
      <c r="J134" s="1">
        <f>INDEX('Paste Calib Data'!$1:$1048576,MATCH($A$119,'Paste Calib Data'!$A:$A,0)+(ROW()-ROW($A$119)-1),COLUMN()-1)</f>
        <v>0</v>
      </c>
      <c r="K134" s="1">
        <f>INDEX('Paste Calib Data'!$1:$1048576,MATCH($A$119,'Paste Calib Data'!$A:$A,0)+(ROW()-ROW($A$119)-1),COLUMN()-1)</f>
        <v>0</v>
      </c>
      <c r="L134" s="1">
        <f>INDEX('Paste Calib Data'!$1:$1048576,MATCH($A$119,'Paste Calib Data'!$A:$A,0)+(ROW()-ROW($A$119)-1),COLUMN()-1)</f>
        <v>0</v>
      </c>
      <c r="M134" s="1">
        <f>INDEX('Paste Calib Data'!$1:$1048576,MATCH($A$119,'Paste Calib Data'!$A:$A,0)+(ROW()-ROW($A$119)-1),COLUMN()-1)</f>
        <v>0</v>
      </c>
      <c r="N134" s="8">
        <f t="shared" si="68"/>
        <v>0</v>
      </c>
    </row>
    <row r="135" spans="1:14" x14ac:dyDescent="0.3">
      <c r="A135" s="3">
        <f>INDEX('Paste Calib Data'!$1:$1048576,MATCH($A$119,'Paste Calib Data'!$A:$A,0)+(ROW()-ROW($A$119)-1),COLUMN())</f>
        <v>3000</v>
      </c>
      <c r="B135" s="8">
        <f>C135</f>
        <v>0</v>
      </c>
      <c r="C135" s="1">
        <f>INDEX('Paste Calib Data'!$1:$1048576,MATCH($A$119,'Paste Calib Data'!$A:$A,0)+(ROW()-ROW($A$119)-1),COLUMN()-1)</f>
        <v>0</v>
      </c>
      <c r="D135" s="1">
        <f>INDEX('Paste Calib Data'!$1:$1048576,MATCH($A$119,'Paste Calib Data'!$A:$A,0)+(ROW()-ROW($A$119)-1),COLUMN()-1)</f>
        <v>0</v>
      </c>
      <c r="E135" s="1">
        <f>INDEX('Paste Calib Data'!$1:$1048576,MATCH($A$119,'Paste Calib Data'!$A:$A,0)+(ROW()-ROW($A$119)-1),COLUMN()-1)</f>
        <v>0</v>
      </c>
      <c r="F135" s="1">
        <f>INDEX('Paste Calib Data'!$1:$1048576,MATCH($A$119,'Paste Calib Data'!$A:$A,0)+(ROW()-ROW($A$119)-1),COLUMN()-1)</f>
        <v>0</v>
      </c>
      <c r="G135" s="1">
        <f>INDEX('Paste Calib Data'!$1:$1048576,MATCH($A$119,'Paste Calib Data'!$A:$A,0)+(ROW()-ROW($A$119)-1),COLUMN()-1)</f>
        <v>0</v>
      </c>
      <c r="H135" s="1">
        <f>INDEX('Paste Calib Data'!$1:$1048576,MATCH($A$119,'Paste Calib Data'!$A:$A,0)+(ROW()-ROW($A$119)-1),COLUMN()-1)</f>
        <v>0</v>
      </c>
      <c r="I135" s="1">
        <f>INDEX('Paste Calib Data'!$1:$1048576,MATCH($A$119,'Paste Calib Data'!$A:$A,0)+(ROW()-ROW($A$119)-1),COLUMN()-1)</f>
        <v>0</v>
      </c>
      <c r="J135" s="1">
        <f>INDEX('Paste Calib Data'!$1:$1048576,MATCH($A$119,'Paste Calib Data'!$A:$A,0)+(ROW()-ROW($A$119)-1),COLUMN()-1)</f>
        <v>0</v>
      </c>
      <c r="K135" s="1">
        <f>INDEX('Paste Calib Data'!$1:$1048576,MATCH($A$119,'Paste Calib Data'!$A:$A,0)+(ROW()-ROW($A$119)-1),COLUMN()-1)</f>
        <v>0</v>
      </c>
      <c r="L135" s="1">
        <f>INDEX('Paste Calib Data'!$1:$1048576,MATCH($A$119,'Paste Calib Data'!$A:$A,0)+(ROW()-ROW($A$119)-1),COLUMN()-1)</f>
        <v>0</v>
      </c>
      <c r="M135" s="1">
        <f>INDEX('Paste Calib Data'!$1:$1048576,MATCH($A$119,'Paste Calib Data'!$A:$A,0)+(ROW()-ROW($A$119)-1),COLUMN()-1)</f>
        <v>0</v>
      </c>
      <c r="N135" s="8">
        <f>M135</f>
        <v>0</v>
      </c>
    </row>
    <row r="136" spans="1:14" x14ac:dyDescent="0.3">
      <c r="A136" s="9">
        <f>A135+1</f>
        <v>3001</v>
      </c>
      <c r="B136" s="8">
        <f>B135</f>
        <v>0</v>
      </c>
      <c r="C136" s="8">
        <f>C135</f>
        <v>0</v>
      </c>
      <c r="D136" s="8">
        <f t="shared" ref="D136" si="69">D135</f>
        <v>0</v>
      </c>
      <c r="E136" s="8">
        <f t="shared" ref="E136" si="70">E135</f>
        <v>0</v>
      </c>
      <c r="F136" s="8">
        <f t="shared" ref="F136" si="71">F135</f>
        <v>0</v>
      </c>
      <c r="G136" s="8">
        <f t="shared" ref="G136" si="72">G135</f>
        <v>0</v>
      </c>
      <c r="H136" s="8">
        <f t="shared" ref="H136" si="73">H135</f>
        <v>0</v>
      </c>
      <c r="I136" s="8">
        <f t="shared" ref="I136" si="74">I135</f>
        <v>0</v>
      </c>
      <c r="J136" s="8">
        <f t="shared" ref="J136" si="75">J135</f>
        <v>0</v>
      </c>
      <c r="K136" s="8">
        <f t="shared" ref="K136" si="76">K135</f>
        <v>0</v>
      </c>
      <c r="L136" s="8">
        <f t="shared" ref="L136" si="77">L135</f>
        <v>0</v>
      </c>
      <c r="M136" s="8">
        <f t="shared" ref="M136" si="78">M135</f>
        <v>0</v>
      </c>
      <c r="N136" s="8">
        <f t="shared" ref="N136" si="79">N135</f>
        <v>0</v>
      </c>
    </row>
    <row r="138" spans="1:14" x14ac:dyDescent="0.3">
      <c r="A138" s="13" t="s">
        <v>144</v>
      </c>
      <c r="B138" s="35" t="str">
        <f>INDEX('Paste Calib Data'!$1:$1048576,MATCH($A$138,'Paste Calib Data'!$A:$A,0)+(ROW()-ROW($A$138)),COLUMN())</f>
        <v>Post Quantity, Intake Temp Adjust Multiplier</v>
      </c>
      <c r="C138" s="35"/>
      <c r="D138" s="35"/>
      <c r="E138" s="35"/>
      <c r="F138" s="35"/>
      <c r="G138" s="35"/>
      <c r="H138" s="35"/>
    </row>
    <row r="139" spans="1:14" x14ac:dyDescent="0.3">
      <c r="A139" s="3"/>
      <c r="B139" s="3" t="str">
        <f>INDEX('Paste Calib Data'!$1:$1048576,MATCH($A$138,'Paste Calib Data'!$A:$A,0)+(ROW()-ROW($A$138)),COLUMN())</f>
        <v>PSI</v>
      </c>
      <c r="C139" s="3"/>
      <c r="D139" s="3"/>
      <c r="E139" s="3"/>
      <c r="F139" s="3"/>
      <c r="G139" s="3"/>
      <c r="H139" s="3"/>
    </row>
    <row r="140" spans="1:14" x14ac:dyDescent="0.3">
      <c r="A140" s="3" t="str">
        <f>INDEX('Paste Calib Data'!$1:$1048576,MATCH($A$138,'Paste Calib Data'!$A:$A,0)+(ROW()-ROW($A$138)),COLUMN())</f>
        <v>IAT °F</v>
      </c>
      <c r="B140" s="9">
        <f>C140-1</f>
        <v>8.3000000000000007</v>
      </c>
      <c r="C140" s="3">
        <f>INDEX('Paste Calib Data'!$1:$1048576,MATCH($A$138,'Paste Calib Data'!$A:$A,0)+(ROW()-ROW($A$138)),COLUMN()-1)</f>
        <v>9.3000000000000007</v>
      </c>
      <c r="D140" s="3">
        <f>INDEX('Paste Calib Data'!$1:$1048576,MATCH($A$138,'Paste Calib Data'!$A:$A,0)+(ROW()-ROW($A$138)),COLUMN()-1)</f>
        <v>10.3</v>
      </c>
      <c r="E140" s="3">
        <f>INDEX('Paste Calib Data'!$1:$1048576,MATCH($A$138,'Paste Calib Data'!$A:$A,0)+(ROW()-ROW($A$138)),COLUMN()-1)</f>
        <v>11.3</v>
      </c>
      <c r="F140" s="3">
        <f>INDEX('Paste Calib Data'!$1:$1048576,MATCH($A$138,'Paste Calib Data'!$A:$A,0)+(ROW()-ROW($A$138)),COLUMN()-1)</f>
        <v>12.3</v>
      </c>
      <c r="G140" s="3">
        <f>INDEX('Paste Calib Data'!$1:$1048576,MATCH($A$138,'Paste Calib Data'!$A:$A,0)+(ROW()-ROW($A$138)),COLUMN()-1)</f>
        <v>13.3</v>
      </c>
      <c r="H140" s="8">
        <f>G140+1</f>
        <v>14.3</v>
      </c>
    </row>
    <row r="141" spans="1:14" x14ac:dyDescent="0.3">
      <c r="A141" s="9">
        <f>A142-1</f>
        <v>-21</v>
      </c>
      <c r="B141" s="9">
        <f>B142</f>
        <v>0</v>
      </c>
      <c r="C141" s="9">
        <f t="shared" ref="C141:H141" si="80">C142</f>
        <v>0</v>
      </c>
      <c r="D141" s="9">
        <f t="shared" si="80"/>
        <v>0</v>
      </c>
      <c r="E141" s="9">
        <f t="shared" si="80"/>
        <v>0</v>
      </c>
      <c r="F141" s="9">
        <f t="shared" si="80"/>
        <v>0</v>
      </c>
      <c r="G141" s="9">
        <f t="shared" si="80"/>
        <v>0</v>
      </c>
      <c r="H141" s="9">
        <f t="shared" si="80"/>
        <v>0</v>
      </c>
    </row>
    <row r="142" spans="1:14" x14ac:dyDescent="0.3">
      <c r="A142" s="3">
        <f>INDEX('Paste Calib Data'!$1:$1048576,MATCH($A$138,'Paste Calib Data'!$A:$A,0)+(ROW()-ROW($A$138)-1),COLUMN())</f>
        <v>-20</v>
      </c>
      <c r="B142" s="8">
        <f>C142</f>
        <v>0</v>
      </c>
      <c r="C142" s="1">
        <f>INDEX('Paste Calib Data'!$1:$1048576,MATCH($A$138,'Paste Calib Data'!$A:$A,0)+(ROW()-ROW($A$138)-1),COLUMN()-1)</f>
        <v>0</v>
      </c>
      <c r="D142" s="1">
        <f>INDEX('Paste Calib Data'!$1:$1048576,MATCH($A$138,'Paste Calib Data'!$A:$A,0)+(ROW()-ROW($A$138)-1),COLUMN()-1)</f>
        <v>0</v>
      </c>
      <c r="E142" s="1">
        <f>INDEX('Paste Calib Data'!$1:$1048576,MATCH($A$138,'Paste Calib Data'!$A:$A,0)+(ROW()-ROW($A$138)-1),COLUMN()-1)</f>
        <v>0</v>
      </c>
      <c r="F142" s="1">
        <f>INDEX('Paste Calib Data'!$1:$1048576,MATCH($A$138,'Paste Calib Data'!$A:$A,0)+(ROW()-ROW($A$138)-1),COLUMN()-1)</f>
        <v>0</v>
      </c>
      <c r="G142" s="1">
        <f>INDEX('Paste Calib Data'!$1:$1048576,MATCH($A$138,'Paste Calib Data'!$A:$A,0)+(ROW()-ROW($A$138)-1),COLUMN()-1)</f>
        <v>0</v>
      </c>
      <c r="H142" s="8">
        <f t="shared" ref="H142:H153" si="81">G142</f>
        <v>0</v>
      </c>
    </row>
    <row r="143" spans="1:14" x14ac:dyDescent="0.3">
      <c r="A143" s="3">
        <f>INDEX('Paste Calib Data'!$1:$1048576,MATCH($A$138,'Paste Calib Data'!$A:$A,0)+(ROW()-ROW($A$138)-1),COLUMN())</f>
        <v>0</v>
      </c>
      <c r="B143" s="8">
        <f t="shared" ref="B143:B153" si="82">C143</f>
        <v>0</v>
      </c>
      <c r="C143" s="1">
        <f>INDEX('Paste Calib Data'!$1:$1048576,MATCH($A$138,'Paste Calib Data'!$A:$A,0)+(ROW()-ROW($A$138)-1),COLUMN()-1)</f>
        <v>0</v>
      </c>
      <c r="D143" s="1">
        <f>INDEX('Paste Calib Data'!$1:$1048576,MATCH($A$138,'Paste Calib Data'!$A:$A,0)+(ROW()-ROW($A$138)-1),COLUMN()-1)</f>
        <v>0</v>
      </c>
      <c r="E143" s="1">
        <f>INDEX('Paste Calib Data'!$1:$1048576,MATCH($A$138,'Paste Calib Data'!$A:$A,0)+(ROW()-ROW($A$138)-1),COLUMN()-1)</f>
        <v>0</v>
      </c>
      <c r="F143" s="1">
        <f>INDEX('Paste Calib Data'!$1:$1048576,MATCH($A$138,'Paste Calib Data'!$A:$A,0)+(ROW()-ROW($A$138)-1),COLUMN()-1)</f>
        <v>0</v>
      </c>
      <c r="G143" s="1">
        <f>INDEX('Paste Calib Data'!$1:$1048576,MATCH($A$138,'Paste Calib Data'!$A:$A,0)+(ROW()-ROW($A$138)-1),COLUMN()-1)</f>
        <v>0</v>
      </c>
      <c r="H143" s="8">
        <f t="shared" si="81"/>
        <v>0</v>
      </c>
    </row>
    <row r="144" spans="1:14" x14ac:dyDescent="0.3">
      <c r="A144" s="3">
        <f>INDEX('Paste Calib Data'!$1:$1048576,MATCH($A$138,'Paste Calib Data'!$A:$A,0)+(ROW()-ROW($A$138)-1),COLUMN())</f>
        <v>10</v>
      </c>
      <c r="B144" s="8">
        <f t="shared" si="82"/>
        <v>0</v>
      </c>
      <c r="C144" s="1">
        <f>INDEX('Paste Calib Data'!$1:$1048576,MATCH($A$138,'Paste Calib Data'!$A:$A,0)+(ROW()-ROW($A$138)-1),COLUMN()-1)</f>
        <v>0</v>
      </c>
      <c r="D144" s="1">
        <f>INDEX('Paste Calib Data'!$1:$1048576,MATCH($A$138,'Paste Calib Data'!$A:$A,0)+(ROW()-ROW($A$138)-1),COLUMN()-1)</f>
        <v>0</v>
      </c>
      <c r="E144" s="1">
        <f>INDEX('Paste Calib Data'!$1:$1048576,MATCH($A$138,'Paste Calib Data'!$A:$A,0)+(ROW()-ROW($A$138)-1),COLUMN()-1)</f>
        <v>0</v>
      </c>
      <c r="F144" s="1">
        <f>INDEX('Paste Calib Data'!$1:$1048576,MATCH($A$138,'Paste Calib Data'!$A:$A,0)+(ROW()-ROW($A$138)-1),COLUMN()-1)</f>
        <v>0</v>
      </c>
      <c r="G144" s="1">
        <f>INDEX('Paste Calib Data'!$1:$1048576,MATCH($A$138,'Paste Calib Data'!$A:$A,0)+(ROW()-ROW($A$138)-1),COLUMN()-1)</f>
        <v>0</v>
      </c>
      <c r="H144" s="8">
        <f t="shared" si="81"/>
        <v>0</v>
      </c>
    </row>
    <row r="145" spans="1:14" x14ac:dyDescent="0.3">
      <c r="A145" s="3">
        <f>INDEX('Paste Calib Data'!$1:$1048576,MATCH($A$138,'Paste Calib Data'!$A:$A,0)+(ROW()-ROW($A$138)-1),COLUMN())</f>
        <v>20</v>
      </c>
      <c r="B145" s="8">
        <f t="shared" si="82"/>
        <v>0</v>
      </c>
      <c r="C145" s="1">
        <f>INDEX('Paste Calib Data'!$1:$1048576,MATCH($A$138,'Paste Calib Data'!$A:$A,0)+(ROW()-ROW($A$138)-1),COLUMN()-1)</f>
        <v>0</v>
      </c>
      <c r="D145" s="1">
        <f>INDEX('Paste Calib Data'!$1:$1048576,MATCH($A$138,'Paste Calib Data'!$A:$A,0)+(ROW()-ROW($A$138)-1),COLUMN()-1)</f>
        <v>0</v>
      </c>
      <c r="E145" s="1">
        <f>INDEX('Paste Calib Data'!$1:$1048576,MATCH($A$138,'Paste Calib Data'!$A:$A,0)+(ROW()-ROW($A$138)-1),COLUMN()-1)</f>
        <v>0</v>
      </c>
      <c r="F145" s="1">
        <f>INDEX('Paste Calib Data'!$1:$1048576,MATCH($A$138,'Paste Calib Data'!$A:$A,0)+(ROW()-ROW($A$138)-1),COLUMN()-1)</f>
        <v>0</v>
      </c>
      <c r="G145" s="1">
        <f>INDEX('Paste Calib Data'!$1:$1048576,MATCH($A$138,'Paste Calib Data'!$A:$A,0)+(ROW()-ROW($A$138)-1),COLUMN()-1)</f>
        <v>0</v>
      </c>
      <c r="H145" s="8">
        <f t="shared" si="81"/>
        <v>0</v>
      </c>
    </row>
    <row r="146" spans="1:14" x14ac:dyDescent="0.3">
      <c r="A146" s="3">
        <f>INDEX('Paste Calib Data'!$1:$1048576,MATCH($A$138,'Paste Calib Data'!$A:$A,0)+(ROW()-ROW($A$138)-1),COLUMN())</f>
        <v>30</v>
      </c>
      <c r="B146" s="8">
        <f t="shared" si="82"/>
        <v>0</v>
      </c>
      <c r="C146" s="1">
        <f>INDEX('Paste Calib Data'!$1:$1048576,MATCH($A$138,'Paste Calib Data'!$A:$A,0)+(ROW()-ROW($A$138)-1),COLUMN()-1)</f>
        <v>0</v>
      </c>
      <c r="D146" s="1">
        <f>INDEX('Paste Calib Data'!$1:$1048576,MATCH($A$138,'Paste Calib Data'!$A:$A,0)+(ROW()-ROW($A$138)-1),COLUMN()-1)</f>
        <v>0</v>
      </c>
      <c r="E146" s="1">
        <f>INDEX('Paste Calib Data'!$1:$1048576,MATCH($A$138,'Paste Calib Data'!$A:$A,0)+(ROW()-ROW($A$138)-1),COLUMN()-1)</f>
        <v>0</v>
      </c>
      <c r="F146" s="1">
        <f>INDEX('Paste Calib Data'!$1:$1048576,MATCH($A$138,'Paste Calib Data'!$A:$A,0)+(ROW()-ROW($A$138)-1),COLUMN()-1)</f>
        <v>0</v>
      </c>
      <c r="G146" s="1">
        <f>INDEX('Paste Calib Data'!$1:$1048576,MATCH($A$138,'Paste Calib Data'!$A:$A,0)+(ROW()-ROW($A$138)-1),COLUMN()-1)</f>
        <v>0</v>
      </c>
      <c r="H146" s="8">
        <f t="shared" si="81"/>
        <v>0</v>
      </c>
    </row>
    <row r="147" spans="1:14" x14ac:dyDescent="0.3">
      <c r="A147" s="3">
        <f>INDEX('Paste Calib Data'!$1:$1048576,MATCH($A$138,'Paste Calib Data'!$A:$A,0)+(ROW()-ROW($A$138)-1),COLUMN())</f>
        <v>40</v>
      </c>
      <c r="B147" s="8">
        <f t="shared" si="82"/>
        <v>0</v>
      </c>
      <c r="C147" s="1">
        <f>INDEX('Paste Calib Data'!$1:$1048576,MATCH($A$138,'Paste Calib Data'!$A:$A,0)+(ROW()-ROW($A$138)-1),COLUMN()-1)</f>
        <v>0</v>
      </c>
      <c r="D147" s="1">
        <f>INDEX('Paste Calib Data'!$1:$1048576,MATCH($A$138,'Paste Calib Data'!$A:$A,0)+(ROW()-ROW($A$138)-1),COLUMN()-1)</f>
        <v>0</v>
      </c>
      <c r="E147" s="1">
        <f>INDEX('Paste Calib Data'!$1:$1048576,MATCH($A$138,'Paste Calib Data'!$A:$A,0)+(ROW()-ROW($A$138)-1),COLUMN()-1)</f>
        <v>0</v>
      </c>
      <c r="F147" s="1">
        <f>INDEX('Paste Calib Data'!$1:$1048576,MATCH($A$138,'Paste Calib Data'!$A:$A,0)+(ROW()-ROW($A$138)-1),COLUMN()-1)</f>
        <v>0</v>
      </c>
      <c r="G147" s="1">
        <f>INDEX('Paste Calib Data'!$1:$1048576,MATCH($A$138,'Paste Calib Data'!$A:$A,0)+(ROW()-ROW($A$138)-1),COLUMN()-1)</f>
        <v>0</v>
      </c>
      <c r="H147" s="8">
        <f t="shared" si="81"/>
        <v>0</v>
      </c>
    </row>
    <row r="148" spans="1:14" x14ac:dyDescent="0.3">
      <c r="A148" s="3">
        <f>INDEX('Paste Calib Data'!$1:$1048576,MATCH($A$138,'Paste Calib Data'!$A:$A,0)+(ROW()-ROW($A$138)-1),COLUMN())</f>
        <v>50</v>
      </c>
      <c r="B148" s="8">
        <f t="shared" si="82"/>
        <v>0</v>
      </c>
      <c r="C148" s="1">
        <f>INDEX('Paste Calib Data'!$1:$1048576,MATCH($A$138,'Paste Calib Data'!$A:$A,0)+(ROW()-ROW($A$138)-1),COLUMN()-1)</f>
        <v>0</v>
      </c>
      <c r="D148" s="1">
        <f>INDEX('Paste Calib Data'!$1:$1048576,MATCH($A$138,'Paste Calib Data'!$A:$A,0)+(ROW()-ROW($A$138)-1),COLUMN()-1)</f>
        <v>0</v>
      </c>
      <c r="E148" s="1">
        <f>INDEX('Paste Calib Data'!$1:$1048576,MATCH($A$138,'Paste Calib Data'!$A:$A,0)+(ROW()-ROW($A$138)-1),COLUMN()-1)</f>
        <v>0</v>
      </c>
      <c r="F148" s="1">
        <f>INDEX('Paste Calib Data'!$1:$1048576,MATCH($A$138,'Paste Calib Data'!$A:$A,0)+(ROW()-ROW($A$138)-1),COLUMN()-1)</f>
        <v>0</v>
      </c>
      <c r="G148" s="1">
        <f>INDEX('Paste Calib Data'!$1:$1048576,MATCH($A$138,'Paste Calib Data'!$A:$A,0)+(ROW()-ROW($A$138)-1),COLUMN()-1)</f>
        <v>0</v>
      </c>
      <c r="H148" s="8">
        <f t="shared" si="81"/>
        <v>0</v>
      </c>
    </row>
    <row r="149" spans="1:14" x14ac:dyDescent="0.3">
      <c r="A149" s="3">
        <f>INDEX('Paste Calib Data'!$1:$1048576,MATCH($A$138,'Paste Calib Data'!$A:$A,0)+(ROW()-ROW($A$138)-1),COLUMN())</f>
        <v>60</v>
      </c>
      <c r="B149" s="8">
        <f t="shared" si="82"/>
        <v>0</v>
      </c>
      <c r="C149" s="1">
        <f>INDEX('Paste Calib Data'!$1:$1048576,MATCH($A$138,'Paste Calib Data'!$A:$A,0)+(ROW()-ROW($A$138)-1),COLUMN()-1)</f>
        <v>0</v>
      </c>
      <c r="D149" s="1">
        <f>INDEX('Paste Calib Data'!$1:$1048576,MATCH($A$138,'Paste Calib Data'!$A:$A,0)+(ROW()-ROW($A$138)-1),COLUMN()-1)</f>
        <v>0</v>
      </c>
      <c r="E149" s="1">
        <f>INDEX('Paste Calib Data'!$1:$1048576,MATCH($A$138,'Paste Calib Data'!$A:$A,0)+(ROW()-ROW($A$138)-1),COLUMN()-1)</f>
        <v>0</v>
      </c>
      <c r="F149" s="1">
        <f>INDEX('Paste Calib Data'!$1:$1048576,MATCH($A$138,'Paste Calib Data'!$A:$A,0)+(ROW()-ROW($A$138)-1),COLUMN()-1)</f>
        <v>0</v>
      </c>
      <c r="G149" s="1">
        <f>INDEX('Paste Calib Data'!$1:$1048576,MATCH($A$138,'Paste Calib Data'!$A:$A,0)+(ROW()-ROW($A$138)-1),COLUMN()-1)</f>
        <v>0</v>
      </c>
      <c r="H149" s="8">
        <f t="shared" si="81"/>
        <v>0</v>
      </c>
    </row>
    <row r="150" spans="1:14" x14ac:dyDescent="0.3">
      <c r="A150" s="3">
        <f>INDEX('Paste Calib Data'!$1:$1048576,MATCH($A$138,'Paste Calib Data'!$A:$A,0)+(ROW()-ROW($A$138)-1),COLUMN())</f>
        <v>70</v>
      </c>
      <c r="B150" s="8">
        <f t="shared" si="82"/>
        <v>0</v>
      </c>
      <c r="C150" s="1">
        <f>INDEX('Paste Calib Data'!$1:$1048576,MATCH($A$138,'Paste Calib Data'!$A:$A,0)+(ROW()-ROW($A$138)-1),COLUMN()-1)</f>
        <v>0</v>
      </c>
      <c r="D150" s="1">
        <f>INDEX('Paste Calib Data'!$1:$1048576,MATCH($A$138,'Paste Calib Data'!$A:$A,0)+(ROW()-ROW($A$138)-1),COLUMN()-1)</f>
        <v>0</v>
      </c>
      <c r="E150" s="1">
        <f>INDEX('Paste Calib Data'!$1:$1048576,MATCH($A$138,'Paste Calib Data'!$A:$A,0)+(ROW()-ROW($A$138)-1),COLUMN()-1)</f>
        <v>0</v>
      </c>
      <c r="F150" s="1">
        <f>INDEX('Paste Calib Data'!$1:$1048576,MATCH($A$138,'Paste Calib Data'!$A:$A,0)+(ROW()-ROW($A$138)-1),COLUMN()-1)</f>
        <v>0</v>
      </c>
      <c r="G150" s="1">
        <f>INDEX('Paste Calib Data'!$1:$1048576,MATCH($A$138,'Paste Calib Data'!$A:$A,0)+(ROW()-ROW($A$138)-1),COLUMN()-1)</f>
        <v>0</v>
      </c>
      <c r="H150" s="8">
        <f t="shared" si="81"/>
        <v>0</v>
      </c>
    </row>
    <row r="151" spans="1:14" x14ac:dyDescent="0.3">
      <c r="A151" s="3">
        <f>INDEX('Paste Calib Data'!$1:$1048576,MATCH($A$138,'Paste Calib Data'!$A:$A,0)+(ROW()-ROW($A$138)-1),COLUMN())</f>
        <v>80</v>
      </c>
      <c r="B151" s="8">
        <f t="shared" si="82"/>
        <v>0</v>
      </c>
      <c r="C151" s="1">
        <f>INDEX('Paste Calib Data'!$1:$1048576,MATCH($A$138,'Paste Calib Data'!$A:$A,0)+(ROW()-ROW($A$138)-1),COLUMN()-1)</f>
        <v>0</v>
      </c>
      <c r="D151" s="1">
        <f>INDEX('Paste Calib Data'!$1:$1048576,MATCH($A$138,'Paste Calib Data'!$A:$A,0)+(ROW()-ROW($A$138)-1),COLUMN()-1)</f>
        <v>0</v>
      </c>
      <c r="E151" s="1">
        <f>INDEX('Paste Calib Data'!$1:$1048576,MATCH($A$138,'Paste Calib Data'!$A:$A,0)+(ROW()-ROW($A$138)-1),COLUMN()-1)</f>
        <v>0</v>
      </c>
      <c r="F151" s="1">
        <f>INDEX('Paste Calib Data'!$1:$1048576,MATCH($A$138,'Paste Calib Data'!$A:$A,0)+(ROW()-ROW($A$138)-1),COLUMN()-1)</f>
        <v>0</v>
      </c>
      <c r="G151" s="1">
        <f>INDEX('Paste Calib Data'!$1:$1048576,MATCH($A$138,'Paste Calib Data'!$A:$A,0)+(ROW()-ROW($A$138)-1),COLUMN()-1)</f>
        <v>0</v>
      </c>
      <c r="H151" s="8">
        <f t="shared" si="81"/>
        <v>0</v>
      </c>
    </row>
    <row r="152" spans="1:14" x14ac:dyDescent="0.3">
      <c r="A152" s="3">
        <f>INDEX('Paste Calib Data'!$1:$1048576,MATCH($A$138,'Paste Calib Data'!$A:$A,0)+(ROW()-ROW($A$138)-1),COLUMN())</f>
        <v>90</v>
      </c>
      <c r="B152" s="8">
        <f t="shared" si="82"/>
        <v>0</v>
      </c>
      <c r="C152" s="1">
        <f>INDEX('Paste Calib Data'!$1:$1048576,MATCH($A$138,'Paste Calib Data'!$A:$A,0)+(ROW()-ROW($A$138)-1),COLUMN()-1)</f>
        <v>0</v>
      </c>
      <c r="D152" s="1">
        <f>INDEX('Paste Calib Data'!$1:$1048576,MATCH($A$138,'Paste Calib Data'!$A:$A,0)+(ROW()-ROW($A$138)-1),COLUMN()-1)</f>
        <v>0</v>
      </c>
      <c r="E152" s="1">
        <f>INDEX('Paste Calib Data'!$1:$1048576,MATCH($A$138,'Paste Calib Data'!$A:$A,0)+(ROW()-ROW($A$138)-1),COLUMN()-1)</f>
        <v>0</v>
      </c>
      <c r="F152" s="1">
        <f>INDEX('Paste Calib Data'!$1:$1048576,MATCH($A$138,'Paste Calib Data'!$A:$A,0)+(ROW()-ROW($A$138)-1),COLUMN()-1)</f>
        <v>0</v>
      </c>
      <c r="G152" s="1">
        <f>INDEX('Paste Calib Data'!$1:$1048576,MATCH($A$138,'Paste Calib Data'!$A:$A,0)+(ROW()-ROW($A$138)-1),COLUMN()-1)</f>
        <v>0</v>
      </c>
      <c r="H152" s="8">
        <f t="shared" si="81"/>
        <v>0</v>
      </c>
    </row>
    <row r="153" spans="1:14" x14ac:dyDescent="0.3">
      <c r="A153" s="3">
        <f>INDEX('Paste Calib Data'!$1:$1048576,MATCH($A$138,'Paste Calib Data'!$A:$A,0)+(ROW()-ROW($A$138)-1),COLUMN())</f>
        <v>100</v>
      </c>
      <c r="B153" s="8">
        <f t="shared" si="82"/>
        <v>0</v>
      </c>
      <c r="C153" s="1">
        <f>INDEX('Paste Calib Data'!$1:$1048576,MATCH($A$138,'Paste Calib Data'!$A:$A,0)+(ROW()-ROW($A$138)-1),COLUMN()-1)</f>
        <v>0</v>
      </c>
      <c r="D153" s="1">
        <f>INDEX('Paste Calib Data'!$1:$1048576,MATCH($A$138,'Paste Calib Data'!$A:$A,0)+(ROW()-ROW($A$138)-1),COLUMN()-1)</f>
        <v>0</v>
      </c>
      <c r="E153" s="1">
        <f>INDEX('Paste Calib Data'!$1:$1048576,MATCH($A$138,'Paste Calib Data'!$A:$A,0)+(ROW()-ROW($A$138)-1),COLUMN()-1)</f>
        <v>0</v>
      </c>
      <c r="F153" s="1">
        <f>INDEX('Paste Calib Data'!$1:$1048576,MATCH($A$138,'Paste Calib Data'!$A:$A,0)+(ROW()-ROW($A$138)-1),COLUMN()-1)</f>
        <v>0</v>
      </c>
      <c r="G153" s="1">
        <f>INDEX('Paste Calib Data'!$1:$1048576,MATCH($A$138,'Paste Calib Data'!$A:$A,0)+(ROW()-ROW($A$138)-1),COLUMN()-1)</f>
        <v>0</v>
      </c>
      <c r="H153" s="8">
        <f t="shared" si="81"/>
        <v>0</v>
      </c>
    </row>
    <row r="154" spans="1:14" x14ac:dyDescent="0.3">
      <c r="A154" s="9">
        <f>A153+1</f>
        <v>101</v>
      </c>
      <c r="B154" s="8">
        <f>B153</f>
        <v>0</v>
      </c>
      <c r="C154" s="8">
        <f>C153</f>
        <v>0</v>
      </c>
      <c r="D154" s="8">
        <f t="shared" ref="D154" si="83">D153</f>
        <v>0</v>
      </c>
      <c r="E154" s="8">
        <f t="shared" ref="E154" si="84">E153</f>
        <v>0</v>
      </c>
      <c r="F154" s="8">
        <f t="shared" ref="F154" si="85">F153</f>
        <v>0</v>
      </c>
      <c r="G154" s="8">
        <f t="shared" ref="G154" si="86">G153</f>
        <v>0</v>
      </c>
      <c r="H154" s="8">
        <f t="shared" ref="H154" si="87">H153</f>
        <v>0</v>
      </c>
    </row>
    <row r="156" spans="1:14" x14ac:dyDescent="0.3">
      <c r="A156" s="13" t="s">
        <v>151</v>
      </c>
      <c r="B156" s="35" t="str">
        <f>INDEX('Paste Calib Data'!$1:$1048576,MATCH($A$156,'Paste Calib Data'!$A:$A,0)+(ROW()-ROW($A$156)),COLUMN())</f>
        <v>Post Quantity, Boost Adjust</v>
      </c>
      <c r="C156" s="35"/>
      <c r="D156" s="35"/>
      <c r="E156" s="35"/>
      <c r="F156" s="35"/>
      <c r="G156" s="35"/>
      <c r="H156" s="35"/>
      <c r="I156" s="35"/>
      <c r="J156" s="35"/>
      <c r="K156" s="35"/>
      <c r="L156" s="35"/>
      <c r="M156" s="35"/>
      <c r="N156" s="35"/>
    </row>
    <row r="157" spans="1:14" x14ac:dyDescent="0.3">
      <c r="A157" s="3"/>
      <c r="B157" s="3" t="str">
        <f>INDEX('Paste Calib Data'!$1:$1048576,MATCH($A$156,'Paste Calib Data'!$A:$A,0)+(ROW()-ROW($A$156)),COLUMN())</f>
        <v>mm3</v>
      </c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</row>
    <row r="158" spans="1:14" x14ac:dyDescent="0.3">
      <c r="A158" s="3" t="str">
        <f>INDEX('Paste Calib Data'!$1:$1048576,MATCH($A$156,'Paste Calib Data'!$A:$A,0)+(ROW()-ROW($A$156)),COLUMN())</f>
        <v>RPM</v>
      </c>
      <c r="B158" s="9">
        <f>C158-1</f>
        <v>-1</v>
      </c>
      <c r="C158" s="3">
        <f>INDEX('Paste Calib Data'!$1:$1048576,MATCH($A$156,'Paste Calib Data'!$A:$A,0)+(ROW()-ROW($A$156)),COLUMN()-1)</f>
        <v>0</v>
      </c>
      <c r="D158" s="3">
        <f>INDEX('Paste Calib Data'!$1:$1048576,MATCH($A$156,'Paste Calib Data'!$A:$A,0)+(ROW()-ROW($A$156)),COLUMN()-1)</f>
        <v>20</v>
      </c>
      <c r="E158" s="3">
        <f>INDEX('Paste Calib Data'!$1:$1048576,MATCH($A$156,'Paste Calib Data'!$A:$A,0)+(ROW()-ROW($A$156)),COLUMN()-1)</f>
        <v>40</v>
      </c>
      <c r="F158" s="3">
        <f>INDEX('Paste Calib Data'!$1:$1048576,MATCH($A$156,'Paste Calib Data'!$A:$A,0)+(ROW()-ROW($A$156)),COLUMN()-1)</f>
        <v>60</v>
      </c>
      <c r="G158" s="3">
        <f>INDEX('Paste Calib Data'!$1:$1048576,MATCH($A$156,'Paste Calib Data'!$A:$A,0)+(ROW()-ROW($A$156)),COLUMN()-1)</f>
        <v>80</v>
      </c>
      <c r="H158" s="3">
        <f>INDEX('Paste Calib Data'!$1:$1048576,MATCH($A$156,'Paste Calib Data'!$A:$A,0)+(ROW()-ROW($A$156)),COLUMN()-1)</f>
        <v>100</v>
      </c>
      <c r="I158" s="3">
        <f>INDEX('Paste Calib Data'!$1:$1048576,MATCH($A$156,'Paste Calib Data'!$A:$A,0)+(ROW()-ROW($A$156)),COLUMN()-1)</f>
        <v>120</v>
      </c>
      <c r="J158" s="3">
        <f>INDEX('Paste Calib Data'!$1:$1048576,MATCH($A$156,'Paste Calib Data'!$A:$A,0)+(ROW()-ROW($A$156)),COLUMN()-1)</f>
        <v>140</v>
      </c>
      <c r="K158" s="3">
        <f>INDEX('Paste Calib Data'!$1:$1048576,MATCH($A$156,'Paste Calib Data'!$A:$A,0)+(ROW()-ROW($A$156)),COLUMN()-1)</f>
        <v>160</v>
      </c>
      <c r="L158" s="3">
        <f>INDEX('Paste Calib Data'!$1:$1048576,MATCH($A$156,'Paste Calib Data'!$A:$A,0)+(ROW()-ROW($A$156)),COLUMN()-1)</f>
        <v>180</v>
      </c>
      <c r="M158" s="3">
        <f>INDEX('Paste Calib Data'!$1:$1048576,MATCH($A$156,'Paste Calib Data'!$A:$A,0)+(ROW()-ROW($A$156)),COLUMN()-1)</f>
        <v>200</v>
      </c>
      <c r="N158" s="8">
        <f>M158+1</f>
        <v>201</v>
      </c>
    </row>
    <row r="159" spans="1:14" x14ac:dyDescent="0.3">
      <c r="A159" s="9">
        <f>A160-1</f>
        <v>599</v>
      </c>
      <c r="B159" s="8">
        <f>B160</f>
        <v>0</v>
      </c>
      <c r="C159" s="8">
        <f t="shared" ref="C159:N159" si="88">C160</f>
        <v>0</v>
      </c>
      <c r="D159" s="8">
        <f t="shared" si="88"/>
        <v>0</v>
      </c>
      <c r="E159" s="8">
        <f t="shared" si="88"/>
        <v>0</v>
      </c>
      <c r="F159" s="8">
        <f t="shared" si="88"/>
        <v>0</v>
      </c>
      <c r="G159" s="8">
        <f t="shared" si="88"/>
        <v>0</v>
      </c>
      <c r="H159" s="8">
        <f t="shared" si="88"/>
        <v>0</v>
      </c>
      <c r="I159" s="8">
        <f t="shared" si="88"/>
        <v>0</v>
      </c>
      <c r="J159" s="8">
        <f t="shared" si="88"/>
        <v>0</v>
      </c>
      <c r="K159" s="8">
        <f t="shared" si="88"/>
        <v>0</v>
      </c>
      <c r="L159" s="8">
        <f t="shared" si="88"/>
        <v>0</v>
      </c>
      <c r="M159" s="8">
        <f t="shared" si="88"/>
        <v>0</v>
      </c>
      <c r="N159" s="8">
        <f t="shared" si="88"/>
        <v>0</v>
      </c>
    </row>
    <row r="160" spans="1:14" x14ac:dyDescent="0.3">
      <c r="A160" s="3">
        <f>INDEX('Paste Calib Data'!$1:$1048576,MATCH($A$156,'Paste Calib Data'!$A:$A,0)+(ROW()-ROW($A$156)-1),COLUMN())</f>
        <v>600</v>
      </c>
      <c r="B160" s="8">
        <f>C160</f>
        <v>0</v>
      </c>
      <c r="C160" s="1">
        <f>INDEX('Paste Calib Data'!$1:$1048576,MATCH($A$156,'Paste Calib Data'!$A:$A,0)+(ROW()-ROW($A$156)-1),COLUMN()-1)</f>
        <v>0</v>
      </c>
      <c r="D160" s="1">
        <f>INDEX('Paste Calib Data'!$1:$1048576,MATCH($A$156,'Paste Calib Data'!$A:$A,0)+(ROW()-ROW($A$156)-1),COLUMN()-1)</f>
        <v>0</v>
      </c>
      <c r="E160" s="1">
        <f>INDEX('Paste Calib Data'!$1:$1048576,MATCH($A$156,'Paste Calib Data'!$A:$A,0)+(ROW()-ROW($A$156)-1),COLUMN()-1)</f>
        <v>0</v>
      </c>
      <c r="F160" s="1">
        <f>INDEX('Paste Calib Data'!$1:$1048576,MATCH($A$156,'Paste Calib Data'!$A:$A,0)+(ROW()-ROW($A$156)-1),COLUMN()-1)</f>
        <v>0</v>
      </c>
      <c r="G160" s="1">
        <f>INDEX('Paste Calib Data'!$1:$1048576,MATCH($A$156,'Paste Calib Data'!$A:$A,0)+(ROW()-ROW($A$156)-1),COLUMN()-1)</f>
        <v>0</v>
      </c>
      <c r="H160" s="1">
        <f>INDEX('Paste Calib Data'!$1:$1048576,MATCH($A$156,'Paste Calib Data'!$A:$A,0)+(ROW()-ROW($A$156)-1),COLUMN()-1)</f>
        <v>0</v>
      </c>
      <c r="I160" s="1">
        <f>INDEX('Paste Calib Data'!$1:$1048576,MATCH($A$156,'Paste Calib Data'!$A:$A,0)+(ROW()-ROW($A$156)-1),COLUMN()-1)</f>
        <v>0</v>
      </c>
      <c r="J160" s="1">
        <f>INDEX('Paste Calib Data'!$1:$1048576,MATCH($A$156,'Paste Calib Data'!$A:$A,0)+(ROW()-ROW($A$156)-1),COLUMN()-1)</f>
        <v>0</v>
      </c>
      <c r="K160" s="1">
        <f>INDEX('Paste Calib Data'!$1:$1048576,MATCH($A$156,'Paste Calib Data'!$A:$A,0)+(ROW()-ROW($A$156)-1),COLUMN()-1)</f>
        <v>0</v>
      </c>
      <c r="L160" s="1">
        <f>INDEX('Paste Calib Data'!$1:$1048576,MATCH($A$156,'Paste Calib Data'!$A:$A,0)+(ROW()-ROW($A$156)-1),COLUMN()-1)</f>
        <v>0</v>
      </c>
      <c r="M160" s="1">
        <f>INDEX('Paste Calib Data'!$1:$1048576,MATCH($A$156,'Paste Calib Data'!$A:$A,0)+(ROW()-ROW($A$156)-1),COLUMN()-1)</f>
        <v>0</v>
      </c>
      <c r="N160" s="8">
        <f t="shared" ref="N160:N171" si="89">M160</f>
        <v>0</v>
      </c>
    </row>
    <row r="161" spans="1:14" x14ac:dyDescent="0.3">
      <c r="A161" s="3">
        <f>INDEX('Paste Calib Data'!$1:$1048576,MATCH($A$156,'Paste Calib Data'!$A:$A,0)+(ROW()-ROW($A$156)-1),COLUMN())</f>
        <v>800</v>
      </c>
      <c r="B161" s="8">
        <f t="shared" ref="B161:B172" si="90">C161</f>
        <v>0</v>
      </c>
      <c r="C161" s="1">
        <f>INDEX('Paste Calib Data'!$1:$1048576,MATCH($A$156,'Paste Calib Data'!$A:$A,0)+(ROW()-ROW($A$156)-1),COLUMN()-1)</f>
        <v>0</v>
      </c>
      <c r="D161" s="1">
        <f>INDEX('Paste Calib Data'!$1:$1048576,MATCH($A$156,'Paste Calib Data'!$A:$A,0)+(ROW()-ROW($A$156)-1),COLUMN()-1)</f>
        <v>0</v>
      </c>
      <c r="E161" s="1">
        <f>INDEX('Paste Calib Data'!$1:$1048576,MATCH($A$156,'Paste Calib Data'!$A:$A,0)+(ROW()-ROW($A$156)-1),COLUMN()-1)</f>
        <v>0</v>
      </c>
      <c r="F161" s="1">
        <f>INDEX('Paste Calib Data'!$1:$1048576,MATCH($A$156,'Paste Calib Data'!$A:$A,0)+(ROW()-ROW($A$156)-1),COLUMN()-1)</f>
        <v>0</v>
      </c>
      <c r="G161" s="1">
        <f>INDEX('Paste Calib Data'!$1:$1048576,MATCH($A$156,'Paste Calib Data'!$A:$A,0)+(ROW()-ROW($A$156)-1),COLUMN()-1)</f>
        <v>0</v>
      </c>
      <c r="H161" s="1">
        <f>INDEX('Paste Calib Data'!$1:$1048576,MATCH($A$156,'Paste Calib Data'!$A:$A,0)+(ROW()-ROW($A$156)-1),COLUMN()-1)</f>
        <v>0</v>
      </c>
      <c r="I161" s="1">
        <f>INDEX('Paste Calib Data'!$1:$1048576,MATCH($A$156,'Paste Calib Data'!$A:$A,0)+(ROW()-ROW($A$156)-1),COLUMN()-1)</f>
        <v>0</v>
      </c>
      <c r="J161" s="1">
        <f>INDEX('Paste Calib Data'!$1:$1048576,MATCH($A$156,'Paste Calib Data'!$A:$A,0)+(ROW()-ROW($A$156)-1),COLUMN()-1)</f>
        <v>0</v>
      </c>
      <c r="K161" s="1">
        <f>INDEX('Paste Calib Data'!$1:$1048576,MATCH($A$156,'Paste Calib Data'!$A:$A,0)+(ROW()-ROW($A$156)-1),COLUMN()-1)</f>
        <v>0</v>
      </c>
      <c r="L161" s="1">
        <f>INDEX('Paste Calib Data'!$1:$1048576,MATCH($A$156,'Paste Calib Data'!$A:$A,0)+(ROW()-ROW($A$156)-1),COLUMN()-1)</f>
        <v>0</v>
      </c>
      <c r="M161" s="1">
        <f>INDEX('Paste Calib Data'!$1:$1048576,MATCH($A$156,'Paste Calib Data'!$A:$A,0)+(ROW()-ROW($A$156)-1),COLUMN()-1)</f>
        <v>0</v>
      </c>
      <c r="N161" s="8">
        <f t="shared" si="89"/>
        <v>0</v>
      </c>
    </row>
    <row r="162" spans="1:14" x14ac:dyDescent="0.3">
      <c r="A162" s="3">
        <f>INDEX('Paste Calib Data'!$1:$1048576,MATCH($A$156,'Paste Calib Data'!$A:$A,0)+(ROW()-ROW($A$156)-1),COLUMN())</f>
        <v>1000</v>
      </c>
      <c r="B162" s="8">
        <f t="shared" si="90"/>
        <v>0</v>
      </c>
      <c r="C162" s="1">
        <f>INDEX('Paste Calib Data'!$1:$1048576,MATCH($A$156,'Paste Calib Data'!$A:$A,0)+(ROW()-ROW($A$156)-1),COLUMN()-1)</f>
        <v>0</v>
      </c>
      <c r="D162" s="1">
        <f>INDEX('Paste Calib Data'!$1:$1048576,MATCH($A$156,'Paste Calib Data'!$A:$A,0)+(ROW()-ROW($A$156)-1),COLUMN()-1)</f>
        <v>0</v>
      </c>
      <c r="E162" s="1">
        <f>INDEX('Paste Calib Data'!$1:$1048576,MATCH($A$156,'Paste Calib Data'!$A:$A,0)+(ROW()-ROW($A$156)-1),COLUMN()-1)</f>
        <v>0</v>
      </c>
      <c r="F162" s="1">
        <f>INDEX('Paste Calib Data'!$1:$1048576,MATCH($A$156,'Paste Calib Data'!$A:$A,0)+(ROW()-ROW($A$156)-1),COLUMN()-1)</f>
        <v>0</v>
      </c>
      <c r="G162" s="1">
        <f>INDEX('Paste Calib Data'!$1:$1048576,MATCH($A$156,'Paste Calib Data'!$A:$A,0)+(ROW()-ROW($A$156)-1),COLUMN()-1)</f>
        <v>0</v>
      </c>
      <c r="H162" s="1">
        <f>INDEX('Paste Calib Data'!$1:$1048576,MATCH($A$156,'Paste Calib Data'!$A:$A,0)+(ROW()-ROW($A$156)-1),COLUMN()-1)</f>
        <v>0</v>
      </c>
      <c r="I162" s="1">
        <f>INDEX('Paste Calib Data'!$1:$1048576,MATCH($A$156,'Paste Calib Data'!$A:$A,0)+(ROW()-ROW($A$156)-1),COLUMN()-1)</f>
        <v>0</v>
      </c>
      <c r="J162" s="1">
        <f>INDEX('Paste Calib Data'!$1:$1048576,MATCH($A$156,'Paste Calib Data'!$A:$A,0)+(ROW()-ROW($A$156)-1),COLUMN()-1)</f>
        <v>0</v>
      </c>
      <c r="K162" s="1">
        <f>INDEX('Paste Calib Data'!$1:$1048576,MATCH($A$156,'Paste Calib Data'!$A:$A,0)+(ROW()-ROW($A$156)-1),COLUMN()-1)</f>
        <v>0</v>
      </c>
      <c r="L162" s="1">
        <f>INDEX('Paste Calib Data'!$1:$1048576,MATCH($A$156,'Paste Calib Data'!$A:$A,0)+(ROW()-ROW($A$156)-1),COLUMN()-1)</f>
        <v>0</v>
      </c>
      <c r="M162" s="1">
        <f>INDEX('Paste Calib Data'!$1:$1048576,MATCH($A$156,'Paste Calib Data'!$A:$A,0)+(ROW()-ROW($A$156)-1),COLUMN()-1)</f>
        <v>0</v>
      </c>
      <c r="N162" s="8">
        <f t="shared" si="89"/>
        <v>0</v>
      </c>
    </row>
    <row r="163" spans="1:14" x14ac:dyDescent="0.3">
      <c r="A163" s="3">
        <f>INDEX('Paste Calib Data'!$1:$1048576,MATCH($A$156,'Paste Calib Data'!$A:$A,0)+(ROW()-ROW($A$156)-1),COLUMN())</f>
        <v>1200</v>
      </c>
      <c r="B163" s="8">
        <f t="shared" si="90"/>
        <v>0</v>
      </c>
      <c r="C163" s="1">
        <f>INDEX('Paste Calib Data'!$1:$1048576,MATCH($A$156,'Paste Calib Data'!$A:$A,0)+(ROW()-ROW($A$156)-1),COLUMN()-1)</f>
        <v>0</v>
      </c>
      <c r="D163" s="1">
        <f>INDEX('Paste Calib Data'!$1:$1048576,MATCH($A$156,'Paste Calib Data'!$A:$A,0)+(ROW()-ROW($A$156)-1),COLUMN()-1)</f>
        <v>0</v>
      </c>
      <c r="E163" s="1">
        <f>INDEX('Paste Calib Data'!$1:$1048576,MATCH($A$156,'Paste Calib Data'!$A:$A,0)+(ROW()-ROW($A$156)-1),COLUMN()-1)</f>
        <v>0</v>
      </c>
      <c r="F163" s="1">
        <f>INDEX('Paste Calib Data'!$1:$1048576,MATCH($A$156,'Paste Calib Data'!$A:$A,0)+(ROW()-ROW($A$156)-1),COLUMN()-1)</f>
        <v>0</v>
      </c>
      <c r="G163" s="1">
        <f>INDEX('Paste Calib Data'!$1:$1048576,MATCH($A$156,'Paste Calib Data'!$A:$A,0)+(ROW()-ROW($A$156)-1),COLUMN()-1)</f>
        <v>0</v>
      </c>
      <c r="H163" s="1">
        <f>INDEX('Paste Calib Data'!$1:$1048576,MATCH($A$156,'Paste Calib Data'!$A:$A,0)+(ROW()-ROW($A$156)-1),COLUMN()-1)</f>
        <v>0</v>
      </c>
      <c r="I163" s="1">
        <f>INDEX('Paste Calib Data'!$1:$1048576,MATCH($A$156,'Paste Calib Data'!$A:$A,0)+(ROW()-ROW($A$156)-1),COLUMN()-1)</f>
        <v>0</v>
      </c>
      <c r="J163" s="1">
        <f>INDEX('Paste Calib Data'!$1:$1048576,MATCH($A$156,'Paste Calib Data'!$A:$A,0)+(ROW()-ROW($A$156)-1),COLUMN()-1)</f>
        <v>0</v>
      </c>
      <c r="K163" s="1">
        <f>INDEX('Paste Calib Data'!$1:$1048576,MATCH($A$156,'Paste Calib Data'!$A:$A,0)+(ROW()-ROW($A$156)-1),COLUMN()-1)</f>
        <v>0</v>
      </c>
      <c r="L163" s="1">
        <f>INDEX('Paste Calib Data'!$1:$1048576,MATCH($A$156,'Paste Calib Data'!$A:$A,0)+(ROW()-ROW($A$156)-1),COLUMN()-1)</f>
        <v>0</v>
      </c>
      <c r="M163" s="1">
        <f>INDEX('Paste Calib Data'!$1:$1048576,MATCH($A$156,'Paste Calib Data'!$A:$A,0)+(ROW()-ROW($A$156)-1),COLUMN()-1)</f>
        <v>0</v>
      </c>
      <c r="N163" s="8">
        <f t="shared" si="89"/>
        <v>0</v>
      </c>
    </row>
    <row r="164" spans="1:14" x14ac:dyDescent="0.3">
      <c r="A164" s="3">
        <f>INDEX('Paste Calib Data'!$1:$1048576,MATCH($A$156,'Paste Calib Data'!$A:$A,0)+(ROW()-ROW($A$156)-1),COLUMN())</f>
        <v>1400</v>
      </c>
      <c r="B164" s="8">
        <f t="shared" si="90"/>
        <v>0</v>
      </c>
      <c r="C164" s="1">
        <f>INDEX('Paste Calib Data'!$1:$1048576,MATCH($A$156,'Paste Calib Data'!$A:$A,0)+(ROW()-ROW($A$156)-1),COLUMN()-1)</f>
        <v>0</v>
      </c>
      <c r="D164" s="1">
        <f>INDEX('Paste Calib Data'!$1:$1048576,MATCH($A$156,'Paste Calib Data'!$A:$A,0)+(ROW()-ROW($A$156)-1),COLUMN()-1)</f>
        <v>0</v>
      </c>
      <c r="E164" s="1">
        <f>INDEX('Paste Calib Data'!$1:$1048576,MATCH($A$156,'Paste Calib Data'!$A:$A,0)+(ROW()-ROW($A$156)-1),COLUMN()-1)</f>
        <v>0</v>
      </c>
      <c r="F164" s="1">
        <f>INDEX('Paste Calib Data'!$1:$1048576,MATCH($A$156,'Paste Calib Data'!$A:$A,0)+(ROW()-ROW($A$156)-1),COLUMN()-1)</f>
        <v>0</v>
      </c>
      <c r="G164" s="1">
        <f>INDEX('Paste Calib Data'!$1:$1048576,MATCH($A$156,'Paste Calib Data'!$A:$A,0)+(ROW()-ROW($A$156)-1),COLUMN()-1)</f>
        <v>0</v>
      </c>
      <c r="H164" s="1">
        <f>INDEX('Paste Calib Data'!$1:$1048576,MATCH($A$156,'Paste Calib Data'!$A:$A,0)+(ROW()-ROW($A$156)-1),COLUMN()-1)</f>
        <v>0</v>
      </c>
      <c r="I164" s="1">
        <f>INDEX('Paste Calib Data'!$1:$1048576,MATCH($A$156,'Paste Calib Data'!$A:$A,0)+(ROW()-ROW($A$156)-1),COLUMN()-1)</f>
        <v>0</v>
      </c>
      <c r="J164" s="1">
        <f>INDEX('Paste Calib Data'!$1:$1048576,MATCH($A$156,'Paste Calib Data'!$A:$A,0)+(ROW()-ROW($A$156)-1),COLUMN()-1)</f>
        <v>0</v>
      </c>
      <c r="K164" s="1">
        <f>INDEX('Paste Calib Data'!$1:$1048576,MATCH($A$156,'Paste Calib Data'!$A:$A,0)+(ROW()-ROW($A$156)-1),COLUMN()-1)</f>
        <v>0</v>
      </c>
      <c r="L164" s="1">
        <f>INDEX('Paste Calib Data'!$1:$1048576,MATCH($A$156,'Paste Calib Data'!$A:$A,0)+(ROW()-ROW($A$156)-1),COLUMN()-1)</f>
        <v>0</v>
      </c>
      <c r="M164" s="1">
        <f>INDEX('Paste Calib Data'!$1:$1048576,MATCH($A$156,'Paste Calib Data'!$A:$A,0)+(ROW()-ROW($A$156)-1),COLUMN()-1)</f>
        <v>0</v>
      </c>
      <c r="N164" s="8">
        <f t="shared" si="89"/>
        <v>0</v>
      </c>
    </row>
    <row r="165" spans="1:14" x14ac:dyDescent="0.3">
      <c r="A165" s="3">
        <f>INDEX('Paste Calib Data'!$1:$1048576,MATCH($A$156,'Paste Calib Data'!$A:$A,0)+(ROW()-ROW($A$156)-1),COLUMN())</f>
        <v>1600</v>
      </c>
      <c r="B165" s="8">
        <f t="shared" si="90"/>
        <v>0</v>
      </c>
      <c r="C165" s="1">
        <f>INDEX('Paste Calib Data'!$1:$1048576,MATCH($A$156,'Paste Calib Data'!$A:$A,0)+(ROW()-ROW($A$156)-1),COLUMN()-1)</f>
        <v>0</v>
      </c>
      <c r="D165" s="1">
        <f>INDEX('Paste Calib Data'!$1:$1048576,MATCH($A$156,'Paste Calib Data'!$A:$A,0)+(ROW()-ROW($A$156)-1),COLUMN()-1)</f>
        <v>0</v>
      </c>
      <c r="E165" s="1">
        <f>INDEX('Paste Calib Data'!$1:$1048576,MATCH($A$156,'Paste Calib Data'!$A:$A,0)+(ROW()-ROW($A$156)-1),COLUMN()-1)</f>
        <v>0</v>
      </c>
      <c r="F165" s="1">
        <f>INDEX('Paste Calib Data'!$1:$1048576,MATCH($A$156,'Paste Calib Data'!$A:$A,0)+(ROW()-ROW($A$156)-1),COLUMN()-1)</f>
        <v>0</v>
      </c>
      <c r="G165" s="1">
        <f>INDEX('Paste Calib Data'!$1:$1048576,MATCH($A$156,'Paste Calib Data'!$A:$A,0)+(ROW()-ROW($A$156)-1),COLUMN()-1)</f>
        <v>0</v>
      </c>
      <c r="H165" s="1">
        <f>INDEX('Paste Calib Data'!$1:$1048576,MATCH($A$156,'Paste Calib Data'!$A:$A,0)+(ROW()-ROW($A$156)-1),COLUMN()-1)</f>
        <v>0</v>
      </c>
      <c r="I165" s="1">
        <f>INDEX('Paste Calib Data'!$1:$1048576,MATCH($A$156,'Paste Calib Data'!$A:$A,0)+(ROW()-ROW($A$156)-1),COLUMN()-1)</f>
        <v>0</v>
      </c>
      <c r="J165" s="1">
        <f>INDEX('Paste Calib Data'!$1:$1048576,MATCH($A$156,'Paste Calib Data'!$A:$A,0)+(ROW()-ROW($A$156)-1),COLUMN()-1)</f>
        <v>0</v>
      </c>
      <c r="K165" s="1">
        <f>INDEX('Paste Calib Data'!$1:$1048576,MATCH($A$156,'Paste Calib Data'!$A:$A,0)+(ROW()-ROW($A$156)-1),COLUMN()-1)</f>
        <v>0</v>
      </c>
      <c r="L165" s="1">
        <f>INDEX('Paste Calib Data'!$1:$1048576,MATCH($A$156,'Paste Calib Data'!$A:$A,0)+(ROW()-ROW($A$156)-1),COLUMN()-1)</f>
        <v>0</v>
      </c>
      <c r="M165" s="1">
        <f>INDEX('Paste Calib Data'!$1:$1048576,MATCH($A$156,'Paste Calib Data'!$A:$A,0)+(ROW()-ROW($A$156)-1),COLUMN()-1)</f>
        <v>0</v>
      </c>
      <c r="N165" s="8">
        <f t="shared" si="89"/>
        <v>0</v>
      </c>
    </row>
    <row r="166" spans="1:14" x14ac:dyDescent="0.3">
      <c r="A166" s="3">
        <f>INDEX('Paste Calib Data'!$1:$1048576,MATCH($A$156,'Paste Calib Data'!$A:$A,0)+(ROW()-ROW($A$156)-1),COLUMN())</f>
        <v>1800</v>
      </c>
      <c r="B166" s="8">
        <f t="shared" si="90"/>
        <v>0</v>
      </c>
      <c r="C166" s="1">
        <f>INDEX('Paste Calib Data'!$1:$1048576,MATCH($A$156,'Paste Calib Data'!$A:$A,0)+(ROW()-ROW($A$156)-1),COLUMN()-1)</f>
        <v>0</v>
      </c>
      <c r="D166" s="1">
        <f>INDEX('Paste Calib Data'!$1:$1048576,MATCH($A$156,'Paste Calib Data'!$A:$A,0)+(ROW()-ROW($A$156)-1),COLUMN()-1)</f>
        <v>0</v>
      </c>
      <c r="E166" s="1">
        <f>INDEX('Paste Calib Data'!$1:$1048576,MATCH($A$156,'Paste Calib Data'!$A:$A,0)+(ROW()-ROW($A$156)-1),COLUMN()-1)</f>
        <v>0</v>
      </c>
      <c r="F166" s="1">
        <f>INDEX('Paste Calib Data'!$1:$1048576,MATCH($A$156,'Paste Calib Data'!$A:$A,0)+(ROW()-ROW($A$156)-1),COLUMN()-1)</f>
        <v>0</v>
      </c>
      <c r="G166" s="1">
        <f>INDEX('Paste Calib Data'!$1:$1048576,MATCH($A$156,'Paste Calib Data'!$A:$A,0)+(ROW()-ROW($A$156)-1),COLUMN()-1)</f>
        <v>0</v>
      </c>
      <c r="H166" s="1">
        <f>INDEX('Paste Calib Data'!$1:$1048576,MATCH($A$156,'Paste Calib Data'!$A:$A,0)+(ROW()-ROW($A$156)-1),COLUMN()-1)</f>
        <v>0</v>
      </c>
      <c r="I166" s="1">
        <f>INDEX('Paste Calib Data'!$1:$1048576,MATCH($A$156,'Paste Calib Data'!$A:$A,0)+(ROW()-ROW($A$156)-1),COLUMN()-1)</f>
        <v>0</v>
      </c>
      <c r="J166" s="1">
        <f>INDEX('Paste Calib Data'!$1:$1048576,MATCH($A$156,'Paste Calib Data'!$A:$A,0)+(ROW()-ROW($A$156)-1),COLUMN()-1)</f>
        <v>0</v>
      </c>
      <c r="K166" s="1">
        <f>INDEX('Paste Calib Data'!$1:$1048576,MATCH($A$156,'Paste Calib Data'!$A:$A,0)+(ROW()-ROW($A$156)-1),COLUMN()-1)</f>
        <v>0</v>
      </c>
      <c r="L166" s="1">
        <f>INDEX('Paste Calib Data'!$1:$1048576,MATCH($A$156,'Paste Calib Data'!$A:$A,0)+(ROW()-ROW($A$156)-1),COLUMN()-1)</f>
        <v>0</v>
      </c>
      <c r="M166" s="1">
        <f>INDEX('Paste Calib Data'!$1:$1048576,MATCH($A$156,'Paste Calib Data'!$A:$A,0)+(ROW()-ROW($A$156)-1),COLUMN()-1)</f>
        <v>0</v>
      </c>
      <c r="N166" s="8">
        <f t="shared" si="89"/>
        <v>0</v>
      </c>
    </row>
    <row r="167" spans="1:14" x14ac:dyDescent="0.3">
      <c r="A167" s="3">
        <f>INDEX('Paste Calib Data'!$1:$1048576,MATCH($A$156,'Paste Calib Data'!$A:$A,0)+(ROW()-ROW($A$156)-1),COLUMN())</f>
        <v>2000</v>
      </c>
      <c r="B167" s="8">
        <f t="shared" si="90"/>
        <v>0</v>
      </c>
      <c r="C167" s="1">
        <f>INDEX('Paste Calib Data'!$1:$1048576,MATCH($A$156,'Paste Calib Data'!$A:$A,0)+(ROW()-ROW($A$156)-1),COLUMN()-1)</f>
        <v>0</v>
      </c>
      <c r="D167" s="1">
        <f>INDEX('Paste Calib Data'!$1:$1048576,MATCH($A$156,'Paste Calib Data'!$A:$A,0)+(ROW()-ROW($A$156)-1),COLUMN()-1)</f>
        <v>0</v>
      </c>
      <c r="E167" s="1">
        <f>INDEX('Paste Calib Data'!$1:$1048576,MATCH($A$156,'Paste Calib Data'!$A:$A,0)+(ROW()-ROW($A$156)-1),COLUMN()-1)</f>
        <v>0</v>
      </c>
      <c r="F167" s="1">
        <f>INDEX('Paste Calib Data'!$1:$1048576,MATCH($A$156,'Paste Calib Data'!$A:$A,0)+(ROW()-ROW($A$156)-1),COLUMN()-1)</f>
        <v>0</v>
      </c>
      <c r="G167" s="1">
        <f>INDEX('Paste Calib Data'!$1:$1048576,MATCH($A$156,'Paste Calib Data'!$A:$A,0)+(ROW()-ROW($A$156)-1),COLUMN()-1)</f>
        <v>0</v>
      </c>
      <c r="H167" s="1">
        <f>INDEX('Paste Calib Data'!$1:$1048576,MATCH($A$156,'Paste Calib Data'!$A:$A,0)+(ROW()-ROW($A$156)-1),COLUMN()-1)</f>
        <v>0</v>
      </c>
      <c r="I167" s="1">
        <f>INDEX('Paste Calib Data'!$1:$1048576,MATCH($A$156,'Paste Calib Data'!$A:$A,0)+(ROW()-ROW($A$156)-1),COLUMN()-1)</f>
        <v>0</v>
      </c>
      <c r="J167" s="1">
        <f>INDEX('Paste Calib Data'!$1:$1048576,MATCH($A$156,'Paste Calib Data'!$A:$A,0)+(ROW()-ROW($A$156)-1),COLUMN()-1)</f>
        <v>0</v>
      </c>
      <c r="K167" s="1">
        <f>INDEX('Paste Calib Data'!$1:$1048576,MATCH($A$156,'Paste Calib Data'!$A:$A,0)+(ROW()-ROW($A$156)-1),COLUMN()-1)</f>
        <v>0</v>
      </c>
      <c r="L167" s="1">
        <f>INDEX('Paste Calib Data'!$1:$1048576,MATCH($A$156,'Paste Calib Data'!$A:$A,0)+(ROW()-ROW($A$156)-1),COLUMN()-1)</f>
        <v>0</v>
      </c>
      <c r="M167" s="1">
        <f>INDEX('Paste Calib Data'!$1:$1048576,MATCH($A$156,'Paste Calib Data'!$A:$A,0)+(ROW()-ROW($A$156)-1),COLUMN()-1)</f>
        <v>0</v>
      </c>
      <c r="N167" s="8">
        <f t="shared" si="89"/>
        <v>0</v>
      </c>
    </row>
    <row r="168" spans="1:14" x14ac:dyDescent="0.3">
      <c r="A168" s="3">
        <f>INDEX('Paste Calib Data'!$1:$1048576,MATCH($A$156,'Paste Calib Data'!$A:$A,0)+(ROW()-ROW($A$156)-1),COLUMN())</f>
        <v>2200</v>
      </c>
      <c r="B168" s="8">
        <f t="shared" si="90"/>
        <v>0</v>
      </c>
      <c r="C168" s="1">
        <f>INDEX('Paste Calib Data'!$1:$1048576,MATCH($A$156,'Paste Calib Data'!$A:$A,0)+(ROW()-ROW($A$156)-1),COLUMN()-1)</f>
        <v>0</v>
      </c>
      <c r="D168" s="1">
        <f>INDEX('Paste Calib Data'!$1:$1048576,MATCH($A$156,'Paste Calib Data'!$A:$A,0)+(ROW()-ROW($A$156)-1),COLUMN()-1)</f>
        <v>0</v>
      </c>
      <c r="E168" s="1">
        <f>INDEX('Paste Calib Data'!$1:$1048576,MATCH($A$156,'Paste Calib Data'!$A:$A,0)+(ROW()-ROW($A$156)-1),COLUMN()-1)</f>
        <v>0</v>
      </c>
      <c r="F168" s="1">
        <f>INDEX('Paste Calib Data'!$1:$1048576,MATCH($A$156,'Paste Calib Data'!$A:$A,0)+(ROW()-ROW($A$156)-1),COLUMN()-1)</f>
        <v>0</v>
      </c>
      <c r="G168" s="1">
        <f>INDEX('Paste Calib Data'!$1:$1048576,MATCH($A$156,'Paste Calib Data'!$A:$A,0)+(ROW()-ROW($A$156)-1),COLUMN()-1)</f>
        <v>0</v>
      </c>
      <c r="H168" s="1">
        <f>INDEX('Paste Calib Data'!$1:$1048576,MATCH($A$156,'Paste Calib Data'!$A:$A,0)+(ROW()-ROW($A$156)-1),COLUMN()-1)</f>
        <v>0</v>
      </c>
      <c r="I168" s="1">
        <f>INDEX('Paste Calib Data'!$1:$1048576,MATCH($A$156,'Paste Calib Data'!$A:$A,0)+(ROW()-ROW($A$156)-1),COLUMN()-1)</f>
        <v>0</v>
      </c>
      <c r="J168" s="1">
        <f>INDEX('Paste Calib Data'!$1:$1048576,MATCH($A$156,'Paste Calib Data'!$A:$A,0)+(ROW()-ROW($A$156)-1),COLUMN()-1)</f>
        <v>0</v>
      </c>
      <c r="K168" s="1">
        <f>INDEX('Paste Calib Data'!$1:$1048576,MATCH($A$156,'Paste Calib Data'!$A:$A,0)+(ROW()-ROW($A$156)-1),COLUMN()-1)</f>
        <v>0</v>
      </c>
      <c r="L168" s="1">
        <f>INDEX('Paste Calib Data'!$1:$1048576,MATCH($A$156,'Paste Calib Data'!$A:$A,0)+(ROW()-ROW($A$156)-1),COLUMN()-1)</f>
        <v>0</v>
      </c>
      <c r="M168" s="1">
        <f>INDEX('Paste Calib Data'!$1:$1048576,MATCH($A$156,'Paste Calib Data'!$A:$A,0)+(ROW()-ROW($A$156)-1),COLUMN()-1)</f>
        <v>0</v>
      </c>
      <c r="N168" s="8">
        <f t="shared" si="89"/>
        <v>0</v>
      </c>
    </row>
    <row r="169" spans="1:14" x14ac:dyDescent="0.3">
      <c r="A169" s="3">
        <f>INDEX('Paste Calib Data'!$1:$1048576,MATCH($A$156,'Paste Calib Data'!$A:$A,0)+(ROW()-ROW($A$156)-1),COLUMN())</f>
        <v>2400</v>
      </c>
      <c r="B169" s="8">
        <f t="shared" si="90"/>
        <v>0</v>
      </c>
      <c r="C169" s="1">
        <f>INDEX('Paste Calib Data'!$1:$1048576,MATCH($A$156,'Paste Calib Data'!$A:$A,0)+(ROW()-ROW($A$156)-1),COLUMN()-1)</f>
        <v>0</v>
      </c>
      <c r="D169" s="1">
        <f>INDEX('Paste Calib Data'!$1:$1048576,MATCH($A$156,'Paste Calib Data'!$A:$A,0)+(ROW()-ROW($A$156)-1),COLUMN()-1)</f>
        <v>0</v>
      </c>
      <c r="E169" s="1">
        <f>INDEX('Paste Calib Data'!$1:$1048576,MATCH($A$156,'Paste Calib Data'!$A:$A,0)+(ROW()-ROW($A$156)-1),COLUMN()-1)</f>
        <v>0</v>
      </c>
      <c r="F169" s="1">
        <f>INDEX('Paste Calib Data'!$1:$1048576,MATCH($A$156,'Paste Calib Data'!$A:$A,0)+(ROW()-ROW($A$156)-1),COLUMN()-1)</f>
        <v>0</v>
      </c>
      <c r="G169" s="1">
        <f>INDEX('Paste Calib Data'!$1:$1048576,MATCH($A$156,'Paste Calib Data'!$A:$A,0)+(ROW()-ROW($A$156)-1),COLUMN()-1)</f>
        <v>0</v>
      </c>
      <c r="H169" s="1">
        <f>INDEX('Paste Calib Data'!$1:$1048576,MATCH($A$156,'Paste Calib Data'!$A:$A,0)+(ROW()-ROW($A$156)-1),COLUMN()-1)</f>
        <v>0</v>
      </c>
      <c r="I169" s="1">
        <f>INDEX('Paste Calib Data'!$1:$1048576,MATCH($A$156,'Paste Calib Data'!$A:$A,0)+(ROW()-ROW($A$156)-1),COLUMN()-1)</f>
        <v>0</v>
      </c>
      <c r="J169" s="1">
        <f>INDEX('Paste Calib Data'!$1:$1048576,MATCH($A$156,'Paste Calib Data'!$A:$A,0)+(ROW()-ROW($A$156)-1),COLUMN()-1)</f>
        <v>0</v>
      </c>
      <c r="K169" s="1">
        <f>INDEX('Paste Calib Data'!$1:$1048576,MATCH($A$156,'Paste Calib Data'!$A:$A,0)+(ROW()-ROW($A$156)-1),COLUMN()-1)</f>
        <v>0</v>
      </c>
      <c r="L169" s="1">
        <f>INDEX('Paste Calib Data'!$1:$1048576,MATCH($A$156,'Paste Calib Data'!$A:$A,0)+(ROW()-ROW($A$156)-1),COLUMN()-1)</f>
        <v>0</v>
      </c>
      <c r="M169" s="1">
        <f>INDEX('Paste Calib Data'!$1:$1048576,MATCH($A$156,'Paste Calib Data'!$A:$A,0)+(ROW()-ROW($A$156)-1),COLUMN()-1)</f>
        <v>0</v>
      </c>
      <c r="N169" s="8">
        <f t="shared" si="89"/>
        <v>0</v>
      </c>
    </row>
    <row r="170" spans="1:14" x14ac:dyDescent="0.3">
      <c r="A170" s="3">
        <f>INDEX('Paste Calib Data'!$1:$1048576,MATCH($A$156,'Paste Calib Data'!$A:$A,0)+(ROW()-ROW($A$156)-1),COLUMN())</f>
        <v>2600</v>
      </c>
      <c r="B170" s="8">
        <f t="shared" si="90"/>
        <v>0</v>
      </c>
      <c r="C170" s="1">
        <f>INDEX('Paste Calib Data'!$1:$1048576,MATCH($A$156,'Paste Calib Data'!$A:$A,0)+(ROW()-ROW($A$156)-1),COLUMN()-1)</f>
        <v>0</v>
      </c>
      <c r="D170" s="1">
        <f>INDEX('Paste Calib Data'!$1:$1048576,MATCH($A$156,'Paste Calib Data'!$A:$A,0)+(ROW()-ROW($A$156)-1),COLUMN()-1)</f>
        <v>0</v>
      </c>
      <c r="E170" s="1">
        <f>INDEX('Paste Calib Data'!$1:$1048576,MATCH($A$156,'Paste Calib Data'!$A:$A,0)+(ROW()-ROW($A$156)-1),COLUMN()-1)</f>
        <v>0</v>
      </c>
      <c r="F170" s="1">
        <f>INDEX('Paste Calib Data'!$1:$1048576,MATCH($A$156,'Paste Calib Data'!$A:$A,0)+(ROW()-ROW($A$156)-1),COLUMN()-1)</f>
        <v>0</v>
      </c>
      <c r="G170" s="1">
        <f>INDEX('Paste Calib Data'!$1:$1048576,MATCH($A$156,'Paste Calib Data'!$A:$A,0)+(ROW()-ROW($A$156)-1),COLUMN()-1)</f>
        <v>0</v>
      </c>
      <c r="H170" s="1">
        <f>INDEX('Paste Calib Data'!$1:$1048576,MATCH($A$156,'Paste Calib Data'!$A:$A,0)+(ROW()-ROW($A$156)-1),COLUMN()-1)</f>
        <v>0</v>
      </c>
      <c r="I170" s="1">
        <f>INDEX('Paste Calib Data'!$1:$1048576,MATCH($A$156,'Paste Calib Data'!$A:$A,0)+(ROW()-ROW($A$156)-1),COLUMN()-1)</f>
        <v>0</v>
      </c>
      <c r="J170" s="1">
        <f>INDEX('Paste Calib Data'!$1:$1048576,MATCH($A$156,'Paste Calib Data'!$A:$A,0)+(ROW()-ROW($A$156)-1),COLUMN()-1)</f>
        <v>0</v>
      </c>
      <c r="K170" s="1">
        <f>INDEX('Paste Calib Data'!$1:$1048576,MATCH($A$156,'Paste Calib Data'!$A:$A,0)+(ROW()-ROW($A$156)-1),COLUMN()-1)</f>
        <v>0</v>
      </c>
      <c r="L170" s="1">
        <f>INDEX('Paste Calib Data'!$1:$1048576,MATCH($A$156,'Paste Calib Data'!$A:$A,0)+(ROW()-ROW($A$156)-1),COLUMN()-1)</f>
        <v>0</v>
      </c>
      <c r="M170" s="1">
        <f>INDEX('Paste Calib Data'!$1:$1048576,MATCH($A$156,'Paste Calib Data'!$A:$A,0)+(ROW()-ROW($A$156)-1),COLUMN()-1)</f>
        <v>0</v>
      </c>
      <c r="N170" s="8">
        <f t="shared" si="89"/>
        <v>0</v>
      </c>
    </row>
    <row r="171" spans="1:14" x14ac:dyDescent="0.3">
      <c r="A171" s="3">
        <f>INDEX('Paste Calib Data'!$1:$1048576,MATCH($A$156,'Paste Calib Data'!$A:$A,0)+(ROW()-ROW($A$156)-1),COLUMN())</f>
        <v>2800</v>
      </c>
      <c r="B171" s="8">
        <f t="shared" si="90"/>
        <v>0</v>
      </c>
      <c r="C171" s="1">
        <f>INDEX('Paste Calib Data'!$1:$1048576,MATCH($A$156,'Paste Calib Data'!$A:$A,0)+(ROW()-ROW($A$156)-1),COLUMN()-1)</f>
        <v>0</v>
      </c>
      <c r="D171" s="1">
        <f>INDEX('Paste Calib Data'!$1:$1048576,MATCH($A$156,'Paste Calib Data'!$A:$A,0)+(ROW()-ROW($A$156)-1),COLUMN()-1)</f>
        <v>0</v>
      </c>
      <c r="E171" s="1">
        <f>INDEX('Paste Calib Data'!$1:$1048576,MATCH($A$156,'Paste Calib Data'!$A:$A,0)+(ROW()-ROW($A$156)-1),COLUMN()-1)</f>
        <v>0</v>
      </c>
      <c r="F171" s="1">
        <f>INDEX('Paste Calib Data'!$1:$1048576,MATCH($A$156,'Paste Calib Data'!$A:$A,0)+(ROW()-ROW($A$156)-1),COLUMN()-1)</f>
        <v>0</v>
      </c>
      <c r="G171" s="1">
        <f>INDEX('Paste Calib Data'!$1:$1048576,MATCH($A$156,'Paste Calib Data'!$A:$A,0)+(ROW()-ROW($A$156)-1),COLUMN()-1)</f>
        <v>0</v>
      </c>
      <c r="H171" s="1">
        <f>INDEX('Paste Calib Data'!$1:$1048576,MATCH($A$156,'Paste Calib Data'!$A:$A,0)+(ROW()-ROW($A$156)-1),COLUMN()-1)</f>
        <v>0</v>
      </c>
      <c r="I171" s="1">
        <f>INDEX('Paste Calib Data'!$1:$1048576,MATCH($A$156,'Paste Calib Data'!$A:$A,0)+(ROW()-ROW($A$156)-1),COLUMN()-1)</f>
        <v>0</v>
      </c>
      <c r="J171" s="1">
        <f>INDEX('Paste Calib Data'!$1:$1048576,MATCH($A$156,'Paste Calib Data'!$A:$A,0)+(ROW()-ROW($A$156)-1),COLUMN()-1)</f>
        <v>0</v>
      </c>
      <c r="K171" s="1">
        <f>INDEX('Paste Calib Data'!$1:$1048576,MATCH($A$156,'Paste Calib Data'!$A:$A,0)+(ROW()-ROW($A$156)-1),COLUMN()-1)</f>
        <v>0</v>
      </c>
      <c r="L171" s="1">
        <f>INDEX('Paste Calib Data'!$1:$1048576,MATCH($A$156,'Paste Calib Data'!$A:$A,0)+(ROW()-ROW($A$156)-1),COLUMN()-1)</f>
        <v>0</v>
      </c>
      <c r="M171" s="1">
        <f>INDEX('Paste Calib Data'!$1:$1048576,MATCH($A$156,'Paste Calib Data'!$A:$A,0)+(ROW()-ROW($A$156)-1),COLUMN()-1)</f>
        <v>0</v>
      </c>
      <c r="N171" s="8">
        <f t="shared" si="89"/>
        <v>0</v>
      </c>
    </row>
    <row r="172" spans="1:14" x14ac:dyDescent="0.3">
      <c r="A172" s="3">
        <f>INDEX('Paste Calib Data'!$1:$1048576,MATCH($A$156,'Paste Calib Data'!$A:$A,0)+(ROW()-ROW($A$156)-1),COLUMN())</f>
        <v>3000</v>
      </c>
      <c r="B172" s="8">
        <f t="shared" si="90"/>
        <v>0</v>
      </c>
      <c r="C172" s="1">
        <f>INDEX('Paste Calib Data'!$1:$1048576,MATCH($A$156,'Paste Calib Data'!$A:$A,0)+(ROW()-ROW($A$156)-1),COLUMN()-1)</f>
        <v>0</v>
      </c>
      <c r="D172" s="1">
        <f>INDEX('Paste Calib Data'!$1:$1048576,MATCH($A$156,'Paste Calib Data'!$A:$A,0)+(ROW()-ROW($A$156)-1),COLUMN()-1)</f>
        <v>0</v>
      </c>
      <c r="E172" s="1">
        <f>INDEX('Paste Calib Data'!$1:$1048576,MATCH($A$156,'Paste Calib Data'!$A:$A,0)+(ROW()-ROW($A$156)-1),COLUMN()-1)</f>
        <v>0</v>
      </c>
      <c r="F172" s="1">
        <f>INDEX('Paste Calib Data'!$1:$1048576,MATCH($A$156,'Paste Calib Data'!$A:$A,0)+(ROW()-ROW($A$156)-1),COLUMN()-1)</f>
        <v>0</v>
      </c>
      <c r="G172" s="1">
        <f>INDEX('Paste Calib Data'!$1:$1048576,MATCH($A$156,'Paste Calib Data'!$A:$A,0)+(ROW()-ROW($A$156)-1),COLUMN()-1)</f>
        <v>0</v>
      </c>
      <c r="H172" s="1">
        <f>INDEX('Paste Calib Data'!$1:$1048576,MATCH($A$156,'Paste Calib Data'!$A:$A,0)+(ROW()-ROW($A$156)-1),COLUMN()-1)</f>
        <v>0</v>
      </c>
      <c r="I172" s="1">
        <f>INDEX('Paste Calib Data'!$1:$1048576,MATCH($A$156,'Paste Calib Data'!$A:$A,0)+(ROW()-ROW($A$156)-1),COLUMN()-1)</f>
        <v>0</v>
      </c>
      <c r="J172" s="1">
        <f>INDEX('Paste Calib Data'!$1:$1048576,MATCH($A$156,'Paste Calib Data'!$A:$A,0)+(ROW()-ROW($A$156)-1),COLUMN()-1)</f>
        <v>0</v>
      </c>
      <c r="K172" s="1">
        <f>INDEX('Paste Calib Data'!$1:$1048576,MATCH($A$156,'Paste Calib Data'!$A:$A,0)+(ROW()-ROW($A$156)-1),COLUMN()-1)</f>
        <v>0</v>
      </c>
      <c r="L172" s="1">
        <f>INDEX('Paste Calib Data'!$1:$1048576,MATCH($A$156,'Paste Calib Data'!$A:$A,0)+(ROW()-ROW($A$156)-1),COLUMN()-1)</f>
        <v>0</v>
      </c>
      <c r="M172" s="1">
        <f>INDEX('Paste Calib Data'!$1:$1048576,MATCH($A$156,'Paste Calib Data'!$A:$A,0)+(ROW()-ROW($A$156)-1),COLUMN()-1)</f>
        <v>0</v>
      </c>
      <c r="N172" s="8">
        <f>M172</f>
        <v>0</v>
      </c>
    </row>
    <row r="173" spans="1:14" x14ac:dyDescent="0.3">
      <c r="A173" s="9">
        <f>A172+1</f>
        <v>3001</v>
      </c>
      <c r="B173" s="8">
        <f>B172</f>
        <v>0</v>
      </c>
      <c r="C173" s="8">
        <f>C172</f>
        <v>0</v>
      </c>
      <c r="D173" s="8">
        <f t="shared" ref="D173" si="91">D172</f>
        <v>0</v>
      </c>
      <c r="E173" s="8">
        <f t="shared" ref="E173" si="92">E172</f>
        <v>0</v>
      </c>
      <c r="F173" s="8">
        <f t="shared" ref="F173" si="93">F172</f>
        <v>0</v>
      </c>
      <c r="G173" s="8">
        <f t="shared" ref="G173" si="94">G172</f>
        <v>0</v>
      </c>
      <c r="H173" s="8">
        <f t="shared" ref="H173" si="95">H172</f>
        <v>0</v>
      </c>
      <c r="I173" s="8">
        <f t="shared" ref="I173" si="96">I172</f>
        <v>0</v>
      </c>
      <c r="J173" s="8">
        <f t="shared" ref="J173" si="97">J172</f>
        <v>0</v>
      </c>
      <c r="K173" s="8">
        <f t="shared" ref="K173" si="98">K172</f>
        <v>0</v>
      </c>
      <c r="L173" s="8">
        <f t="shared" ref="L173" si="99">L172</f>
        <v>0</v>
      </c>
      <c r="M173" s="8">
        <f t="shared" ref="M173" si="100">M172</f>
        <v>0</v>
      </c>
      <c r="N173" s="8">
        <f t="shared" ref="N173" si="101">N172</f>
        <v>0</v>
      </c>
    </row>
    <row r="175" spans="1:14" x14ac:dyDescent="0.3">
      <c r="A175" s="13" t="s">
        <v>157</v>
      </c>
      <c r="B175" s="35" t="str">
        <f>INDEX('Paste Calib Data'!$1:$1048576,MATCH($A$175,'Paste Calib Data'!$A:$A,0)+(ROW()-ROW($A$175)),COLUMN())</f>
        <v>Post Quantity, Boost Multiplier</v>
      </c>
      <c r="C175" s="35"/>
      <c r="D175" s="35"/>
      <c r="E175" s="35"/>
      <c r="F175" s="35"/>
      <c r="G175" s="35"/>
      <c r="H175" s="35"/>
      <c r="I175" s="35"/>
      <c r="J175" s="35"/>
      <c r="K175" s="35"/>
      <c r="L175" s="35"/>
      <c r="M175" s="35"/>
      <c r="N175" s="35"/>
    </row>
    <row r="176" spans="1:14" x14ac:dyDescent="0.3">
      <c r="A176" s="3"/>
      <c r="B176" s="3" t="str">
        <f>INDEX('Paste Calib Data'!$1:$1048576,MATCH($A$175,'Paste Calib Data'!$A:$A,0)+(ROW()-ROW($A$175)),COLUMN())</f>
        <v>PSI</v>
      </c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</row>
    <row r="177" spans="1:14" x14ac:dyDescent="0.3">
      <c r="A177" s="3" t="str">
        <f>INDEX('Paste Calib Data'!$1:$1048576,MATCH($A$175,'Paste Calib Data'!$A:$A,0)+(ROW()-ROW($A$175)),COLUMN())</f>
        <v>RPM</v>
      </c>
      <c r="B177" s="9">
        <f>C177-1</f>
        <v>-1</v>
      </c>
      <c r="C177" s="3">
        <f>INDEX('Paste Calib Data'!$1:$1048576,MATCH($A$175,'Paste Calib Data'!$A:$A,0)+(ROW()-ROW($A$175)),COLUMN()-1)</f>
        <v>0</v>
      </c>
      <c r="D177" s="3">
        <f>INDEX('Paste Calib Data'!$1:$1048576,MATCH($A$175,'Paste Calib Data'!$A:$A,0)+(ROW()-ROW($A$175)),COLUMN()-1)</f>
        <v>4.9000000000000004</v>
      </c>
      <c r="E177" s="3">
        <f>INDEX('Paste Calib Data'!$1:$1048576,MATCH($A$175,'Paste Calib Data'!$A:$A,0)+(ROW()-ROW($A$175)),COLUMN()-1)</f>
        <v>9.8000000000000007</v>
      </c>
      <c r="F177" s="3">
        <f>INDEX('Paste Calib Data'!$1:$1048576,MATCH($A$175,'Paste Calib Data'!$A:$A,0)+(ROW()-ROW($A$175)),COLUMN()-1)</f>
        <v>14.7</v>
      </c>
      <c r="G177" s="3">
        <f>INDEX('Paste Calib Data'!$1:$1048576,MATCH($A$175,'Paste Calib Data'!$A:$A,0)+(ROW()-ROW($A$175)),COLUMN()-1)</f>
        <v>19.600000000000001</v>
      </c>
      <c r="H177" s="3">
        <f>INDEX('Paste Calib Data'!$1:$1048576,MATCH($A$175,'Paste Calib Data'!$A:$A,0)+(ROW()-ROW($A$175)),COLUMN()-1)</f>
        <v>24.6</v>
      </c>
      <c r="I177" s="3">
        <f>INDEX('Paste Calib Data'!$1:$1048576,MATCH($A$175,'Paste Calib Data'!$A:$A,0)+(ROW()-ROW($A$175)),COLUMN()-1)</f>
        <v>29.5</v>
      </c>
      <c r="J177" s="3">
        <f>INDEX('Paste Calib Data'!$1:$1048576,MATCH($A$175,'Paste Calib Data'!$A:$A,0)+(ROW()-ROW($A$175)),COLUMN()-1)</f>
        <v>34.4</v>
      </c>
      <c r="K177" s="3">
        <f>INDEX('Paste Calib Data'!$1:$1048576,MATCH($A$175,'Paste Calib Data'!$A:$A,0)+(ROW()-ROW($A$175)),COLUMN()-1)</f>
        <v>39.299999999999997</v>
      </c>
      <c r="L177" s="3">
        <f>INDEX('Paste Calib Data'!$1:$1048576,MATCH($A$175,'Paste Calib Data'!$A:$A,0)+(ROW()-ROW($A$175)),COLUMN()-1)</f>
        <v>44.2</v>
      </c>
      <c r="M177" s="3">
        <f>INDEX('Paste Calib Data'!$1:$1048576,MATCH($A$175,'Paste Calib Data'!$A:$A,0)+(ROW()-ROW($A$175)),COLUMN()-1)</f>
        <v>49.1</v>
      </c>
      <c r="N177" s="8">
        <f>M177+1</f>
        <v>50.1</v>
      </c>
    </row>
    <row r="178" spans="1:14" x14ac:dyDescent="0.3">
      <c r="A178" s="9">
        <f>A179-1</f>
        <v>599</v>
      </c>
      <c r="B178" s="9">
        <f>B179</f>
        <v>0</v>
      </c>
      <c r="C178" s="9">
        <f t="shared" ref="C178:N178" si="102">C179</f>
        <v>0</v>
      </c>
      <c r="D178" s="9">
        <f t="shared" si="102"/>
        <v>0</v>
      </c>
      <c r="E178" s="9">
        <f t="shared" si="102"/>
        <v>0</v>
      </c>
      <c r="F178" s="9">
        <f t="shared" si="102"/>
        <v>0</v>
      </c>
      <c r="G178" s="9">
        <f t="shared" si="102"/>
        <v>0</v>
      </c>
      <c r="H178" s="9">
        <f t="shared" si="102"/>
        <v>0</v>
      </c>
      <c r="I178" s="9">
        <f t="shared" si="102"/>
        <v>0</v>
      </c>
      <c r="J178" s="9">
        <f t="shared" si="102"/>
        <v>0</v>
      </c>
      <c r="K178" s="9">
        <f t="shared" si="102"/>
        <v>0</v>
      </c>
      <c r="L178" s="9">
        <f t="shared" si="102"/>
        <v>0</v>
      </c>
      <c r="M178" s="9">
        <f t="shared" si="102"/>
        <v>0</v>
      </c>
      <c r="N178" s="9">
        <f t="shared" si="102"/>
        <v>0</v>
      </c>
    </row>
    <row r="179" spans="1:14" x14ac:dyDescent="0.3">
      <c r="A179" s="3">
        <f>INDEX('Paste Calib Data'!$1:$1048576,MATCH($A$175,'Paste Calib Data'!$A:$A,0)+(ROW()-ROW($A$175)-1),COLUMN())</f>
        <v>600</v>
      </c>
      <c r="B179" s="8">
        <f>C179</f>
        <v>0</v>
      </c>
      <c r="C179" s="1">
        <f>INDEX('Paste Calib Data'!$1:$1048576,MATCH($A$175,'Paste Calib Data'!$A:$A,0)+(ROW()-ROW($A$175)-1),COLUMN()-1)</f>
        <v>0</v>
      </c>
      <c r="D179" s="1">
        <f>INDEX('Paste Calib Data'!$1:$1048576,MATCH($A$175,'Paste Calib Data'!$A:$A,0)+(ROW()-ROW($A$175)-1),COLUMN()-1)</f>
        <v>0</v>
      </c>
      <c r="E179" s="1">
        <f>INDEX('Paste Calib Data'!$1:$1048576,MATCH($A$175,'Paste Calib Data'!$A:$A,0)+(ROW()-ROW($A$175)-1),COLUMN()-1)</f>
        <v>0</v>
      </c>
      <c r="F179" s="1">
        <f>INDEX('Paste Calib Data'!$1:$1048576,MATCH($A$175,'Paste Calib Data'!$A:$A,0)+(ROW()-ROW($A$175)-1),COLUMN()-1)</f>
        <v>0</v>
      </c>
      <c r="G179" s="1">
        <f>INDEX('Paste Calib Data'!$1:$1048576,MATCH($A$175,'Paste Calib Data'!$A:$A,0)+(ROW()-ROW($A$175)-1),COLUMN()-1)</f>
        <v>0</v>
      </c>
      <c r="H179" s="1">
        <f>INDEX('Paste Calib Data'!$1:$1048576,MATCH($A$175,'Paste Calib Data'!$A:$A,0)+(ROW()-ROW($A$175)-1),COLUMN()-1)</f>
        <v>0</v>
      </c>
      <c r="I179" s="1">
        <f>INDEX('Paste Calib Data'!$1:$1048576,MATCH($A$175,'Paste Calib Data'!$A:$A,0)+(ROW()-ROW($A$175)-1),COLUMN()-1)</f>
        <v>0</v>
      </c>
      <c r="J179" s="1">
        <f>INDEX('Paste Calib Data'!$1:$1048576,MATCH($A$175,'Paste Calib Data'!$A:$A,0)+(ROW()-ROW($A$175)-1),COLUMN()-1)</f>
        <v>0</v>
      </c>
      <c r="K179" s="1">
        <f>INDEX('Paste Calib Data'!$1:$1048576,MATCH($A$175,'Paste Calib Data'!$A:$A,0)+(ROW()-ROW($A$175)-1),COLUMN()-1)</f>
        <v>0</v>
      </c>
      <c r="L179" s="1">
        <f>INDEX('Paste Calib Data'!$1:$1048576,MATCH($A$175,'Paste Calib Data'!$A:$A,0)+(ROW()-ROW($A$175)-1),COLUMN()-1)</f>
        <v>0</v>
      </c>
      <c r="M179" s="1">
        <f>INDEX('Paste Calib Data'!$1:$1048576,MATCH($A$175,'Paste Calib Data'!$A:$A,0)+(ROW()-ROW($A$175)-1),COLUMN()-1)</f>
        <v>0</v>
      </c>
      <c r="N179" s="8">
        <f t="shared" ref="N179:N190" si="103">M179</f>
        <v>0</v>
      </c>
    </row>
    <row r="180" spans="1:14" x14ac:dyDescent="0.3">
      <c r="A180" s="3">
        <f>INDEX('Paste Calib Data'!$1:$1048576,MATCH($A$175,'Paste Calib Data'!$A:$A,0)+(ROW()-ROW($A$175)-1),COLUMN())</f>
        <v>800</v>
      </c>
      <c r="B180" s="8">
        <f t="shared" ref="B180:B191" si="104">C180</f>
        <v>0</v>
      </c>
      <c r="C180" s="1">
        <f>INDEX('Paste Calib Data'!$1:$1048576,MATCH($A$175,'Paste Calib Data'!$A:$A,0)+(ROW()-ROW($A$175)-1),COLUMN()-1)</f>
        <v>0</v>
      </c>
      <c r="D180" s="1">
        <f>INDEX('Paste Calib Data'!$1:$1048576,MATCH($A$175,'Paste Calib Data'!$A:$A,0)+(ROW()-ROW($A$175)-1),COLUMN()-1)</f>
        <v>0</v>
      </c>
      <c r="E180" s="1">
        <f>INDEX('Paste Calib Data'!$1:$1048576,MATCH($A$175,'Paste Calib Data'!$A:$A,0)+(ROW()-ROW($A$175)-1),COLUMN()-1)</f>
        <v>0</v>
      </c>
      <c r="F180" s="1">
        <f>INDEX('Paste Calib Data'!$1:$1048576,MATCH($A$175,'Paste Calib Data'!$A:$A,0)+(ROW()-ROW($A$175)-1),COLUMN()-1)</f>
        <v>0</v>
      </c>
      <c r="G180" s="1">
        <f>INDEX('Paste Calib Data'!$1:$1048576,MATCH($A$175,'Paste Calib Data'!$A:$A,0)+(ROW()-ROW($A$175)-1),COLUMN()-1)</f>
        <v>0</v>
      </c>
      <c r="H180" s="1">
        <f>INDEX('Paste Calib Data'!$1:$1048576,MATCH($A$175,'Paste Calib Data'!$A:$A,0)+(ROW()-ROW($A$175)-1),COLUMN()-1)</f>
        <v>0</v>
      </c>
      <c r="I180" s="1">
        <f>INDEX('Paste Calib Data'!$1:$1048576,MATCH($A$175,'Paste Calib Data'!$A:$A,0)+(ROW()-ROW($A$175)-1),COLUMN()-1)</f>
        <v>0</v>
      </c>
      <c r="J180" s="1">
        <f>INDEX('Paste Calib Data'!$1:$1048576,MATCH($A$175,'Paste Calib Data'!$A:$A,0)+(ROW()-ROW($A$175)-1),COLUMN()-1)</f>
        <v>0</v>
      </c>
      <c r="K180" s="1">
        <f>INDEX('Paste Calib Data'!$1:$1048576,MATCH($A$175,'Paste Calib Data'!$A:$A,0)+(ROW()-ROW($A$175)-1),COLUMN()-1)</f>
        <v>0</v>
      </c>
      <c r="L180" s="1">
        <f>INDEX('Paste Calib Data'!$1:$1048576,MATCH($A$175,'Paste Calib Data'!$A:$A,0)+(ROW()-ROW($A$175)-1),COLUMN()-1)</f>
        <v>0</v>
      </c>
      <c r="M180" s="1">
        <f>INDEX('Paste Calib Data'!$1:$1048576,MATCH($A$175,'Paste Calib Data'!$A:$A,0)+(ROW()-ROW($A$175)-1),COLUMN()-1)</f>
        <v>0</v>
      </c>
      <c r="N180" s="8">
        <f t="shared" si="103"/>
        <v>0</v>
      </c>
    </row>
    <row r="181" spans="1:14" x14ac:dyDescent="0.3">
      <c r="A181" s="3">
        <f>INDEX('Paste Calib Data'!$1:$1048576,MATCH($A$175,'Paste Calib Data'!$A:$A,0)+(ROW()-ROW($A$175)-1),COLUMN())</f>
        <v>1000</v>
      </c>
      <c r="B181" s="8">
        <f t="shared" si="104"/>
        <v>0</v>
      </c>
      <c r="C181" s="1">
        <f>INDEX('Paste Calib Data'!$1:$1048576,MATCH($A$175,'Paste Calib Data'!$A:$A,0)+(ROW()-ROW($A$175)-1),COLUMN()-1)</f>
        <v>0</v>
      </c>
      <c r="D181" s="1">
        <f>INDEX('Paste Calib Data'!$1:$1048576,MATCH($A$175,'Paste Calib Data'!$A:$A,0)+(ROW()-ROW($A$175)-1),COLUMN()-1)</f>
        <v>0</v>
      </c>
      <c r="E181" s="1">
        <f>INDEX('Paste Calib Data'!$1:$1048576,MATCH($A$175,'Paste Calib Data'!$A:$A,0)+(ROW()-ROW($A$175)-1),COLUMN()-1)</f>
        <v>0</v>
      </c>
      <c r="F181" s="1">
        <f>INDEX('Paste Calib Data'!$1:$1048576,MATCH($A$175,'Paste Calib Data'!$A:$A,0)+(ROW()-ROW($A$175)-1),COLUMN()-1)</f>
        <v>0</v>
      </c>
      <c r="G181" s="1">
        <f>INDEX('Paste Calib Data'!$1:$1048576,MATCH($A$175,'Paste Calib Data'!$A:$A,0)+(ROW()-ROW($A$175)-1),COLUMN()-1)</f>
        <v>0</v>
      </c>
      <c r="H181" s="1">
        <f>INDEX('Paste Calib Data'!$1:$1048576,MATCH($A$175,'Paste Calib Data'!$A:$A,0)+(ROW()-ROW($A$175)-1),COLUMN()-1)</f>
        <v>0</v>
      </c>
      <c r="I181" s="1">
        <f>INDEX('Paste Calib Data'!$1:$1048576,MATCH($A$175,'Paste Calib Data'!$A:$A,0)+(ROW()-ROW($A$175)-1),COLUMN()-1)</f>
        <v>0</v>
      </c>
      <c r="J181" s="1">
        <f>INDEX('Paste Calib Data'!$1:$1048576,MATCH($A$175,'Paste Calib Data'!$A:$A,0)+(ROW()-ROW($A$175)-1),COLUMN()-1)</f>
        <v>0</v>
      </c>
      <c r="K181" s="1">
        <f>INDEX('Paste Calib Data'!$1:$1048576,MATCH($A$175,'Paste Calib Data'!$A:$A,0)+(ROW()-ROW($A$175)-1),COLUMN()-1)</f>
        <v>0</v>
      </c>
      <c r="L181" s="1">
        <f>INDEX('Paste Calib Data'!$1:$1048576,MATCH($A$175,'Paste Calib Data'!$A:$A,0)+(ROW()-ROW($A$175)-1),COLUMN()-1)</f>
        <v>0</v>
      </c>
      <c r="M181" s="1">
        <f>INDEX('Paste Calib Data'!$1:$1048576,MATCH($A$175,'Paste Calib Data'!$A:$A,0)+(ROW()-ROW($A$175)-1),COLUMN()-1)</f>
        <v>0</v>
      </c>
      <c r="N181" s="8">
        <f t="shared" si="103"/>
        <v>0</v>
      </c>
    </row>
    <row r="182" spans="1:14" x14ac:dyDescent="0.3">
      <c r="A182" s="3">
        <f>INDEX('Paste Calib Data'!$1:$1048576,MATCH($A$175,'Paste Calib Data'!$A:$A,0)+(ROW()-ROW($A$175)-1),COLUMN())</f>
        <v>1200</v>
      </c>
      <c r="B182" s="8">
        <f t="shared" si="104"/>
        <v>0</v>
      </c>
      <c r="C182" s="1">
        <f>INDEX('Paste Calib Data'!$1:$1048576,MATCH($A$175,'Paste Calib Data'!$A:$A,0)+(ROW()-ROW($A$175)-1),COLUMN()-1)</f>
        <v>0</v>
      </c>
      <c r="D182" s="1">
        <f>INDEX('Paste Calib Data'!$1:$1048576,MATCH($A$175,'Paste Calib Data'!$A:$A,0)+(ROW()-ROW($A$175)-1),COLUMN()-1)</f>
        <v>0</v>
      </c>
      <c r="E182" s="1">
        <f>INDEX('Paste Calib Data'!$1:$1048576,MATCH($A$175,'Paste Calib Data'!$A:$A,0)+(ROW()-ROW($A$175)-1),COLUMN()-1)</f>
        <v>0</v>
      </c>
      <c r="F182" s="1">
        <f>INDEX('Paste Calib Data'!$1:$1048576,MATCH($A$175,'Paste Calib Data'!$A:$A,0)+(ROW()-ROW($A$175)-1),COLUMN()-1)</f>
        <v>0</v>
      </c>
      <c r="G182" s="1">
        <f>INDEX('Paste Calib Data'!$1:$1048576,MATCH($A$175,'Paste Calib Data'!$A:$A,0)+(ROW()-ROW($A$175)-1),COLUMN()-1)</f>
        <v>0</v>
      </c>
      <c r="H182" s="1">
        <f>INDEX('Paste Calib Data'!$1:$1048576,MATCH($A$175,'Paste Calib Data'!$A:$A,0)+(ROW()-ROW($A$175)-1),COLUMN()-1)</f>
        <v>0</v>
      </c>
      <c r="I182" s="1">
        <f>INDEX('Paste Calib Data'!$1:$1048576,MATCH($A$175,'Paste Calib Data'!$A:$A,0)+(ROW()-ROW($A$175)-1),COLUMN()-1)</f>
        <v>0</v>
      </c>
      <c r="J182" s="1">
        <f>INDEX('Paste Calib Data'!$1:$1048576,MATCH($A$175,'Paste Calib Data'!$A:$A,0)+(ROW()-ROW($A$175)-1),COLUMN()-1)</f>
        <v>0</v>
      </c>
      <c r="K182" s="1">
        <f>INDEX('Paste Calib Data'!$1:$1048576,MATCH($A$175,'Paste Calib Data'!$A:$A,0)+(ROW()-ROW($A$175)-1),COLUMN()-1)</f>
        <v>0</v>
      </c>
      <c r="L182" s="1">
        <f>INDEX('Paste Calib Data'!$1:$1048576,MATCH($A$175,'Paste Calib Data'!$A:$A,0)+(ROW()-ROW($A$175)-1),COLUMN()-1)</f>
        <v>0</v>
      </c>
      <c r="M182" s="1">
        <f>INDEX('Paste Calib Data'!$1:$1048576,MATCH($A$175,'Paste Calib Data'!$A:$A,0)+(ROW()-ROW($A$175)-1),COLUMN()-1)</f>
        <v>0</v>
      </c>
      <c r="N182" s="8">
        <f t="shared" si="103"/>
        <v>0</v>
      </c>
    </row>
    <row r="183" spans="1:14" x14ac:dyDescent="0.3">
      <c r="A183" s="3">
        <f>INDEX('Paste Calib Data'!$1:$1048576,MATCH($A$175,'Paste Calib Data'!$A:$A,0)+(ROW()-ROW($A$175)-1),COLUMN())</f>
        <v>1400</v>
      </c>
      <c r="B183" s="8">
        <f t="shared" si="104"/>
        <v>0</v>
      </c>
      <c r="C183" s="1">
        <f>INDEX('Paste Calib Data'!$1:$1048576,MATCH($A$175,'Paste Calib Data'!$A:$A,0)+(ROW()-ROW($A$175)-1),COLUMN()-1)</f>
        <v>0</v>
      </c>
      <c r="D183" s="1">
        <f>INDEX('Paste Calib Data'!$1:$1048576,MATCH($A$175,'Paste Calib Data'!$A:$A,0)+(ROW()-ROW($A$175)-1),COLUMN()-1)</f>
        <v>0</v>
      </c>
      <c r="E183" s="1">
        <f>INDEX('Paste Calib Data'!$1:$1048576,MATCH($A$175,'Paste Calib Data'!$A:$A,0)+(ROW()-ROW($A$175)-1),COLUMN()-1)</f>
        <v>0</v>
      </c>
      <c r="F183" s="1">
        <f>INDEX('Paste Calib Data'!$1:$1048576,MATCH($A$175,'Paste Calib Data'!$A:$A,0)+(ROW()-ROW($A$175)-1),COLUMN()-1)</f>
        <v>0</v>
      </c>
      <c r="G183" s="1">
        <f>INDEX('Paste Calib Data'!$1:$1048576,MATCH($A$175,'Paste Calib Data'!$A:$A,0)+(ROW()-ROW($A$175)-1),COLUMN()-1)</f>
        <v>0</v>
      </c>
      <c r="H183" s="1">
        <f>INDEX('Paste Calib Data'!$1:$1048576,MATCH($A$175,'Paste Calib Data'!$A:$A,0)+(ROW()-ROW($A$175)-1),COLUMN()-1)</f>
        <v>0</v>
      </c>
      <c r="I183" s="1">
        <f>INDEX('Paste Calib Data'!$1:$1048576,MATCH($A$175,'Paste Calib Data'!$A:$A,0)+(ROW()-ROW($A$175)-1),COLUMN()-1)</f>
        <v>0</v>
      </c>
      <c r="J183" s="1">
        <f>INDEX('Paste Calib Data'!$1:$1048576,MATCH($A$175,'Paste Calib Data'!$A:$A,0)+(ROW()-ROW($A$175)-1),COLUMN()-1)</f>
        <v>0</v>
      </c>
      <c r="K183" s="1">
        <f>INDEX('Paste Calib Data'!$1:$1048576,MATCH($A$175,'Paste Calib Data'!$A:$A,0)+(ROW()-ROW($A$175)-1),COLUMN()-1)</f>
        <v>0</v>
      </c>
      <c r="L183" s="1">
        <f>INDEX('Paste Calib Data'!$1:$1048576,MATCH($A$175,'Paste Calib Data'!$A:$A,0)+(ROW()-ROW($A$175)-1),COLUMN()-1)</f>
        <v>0</v>
      </c>
      <c r="M183" s="1">
        <f>INDEX('Paste Calib Data'!$1:$1048576,MATCH($A$175,'Paste Calib Data'!$A:$A,0)+(ROW()-ROW($A$175)-1),COLUMN()-1)</f>
        <v>0</v>
      </c>
      <c r="N183" s="8">
        <f t="shared" si="103"/>
        <v>0</v>
      </c>
    </row>
    <row r="184" spans="1:14" x14ac:dyDescent="0.3">
      <c r="A184" s="3">
        <f>INDEX('Paste Calib Data'!$1:$1048576,MATCH($A$175,'Paste Calib Data'!$A:$A,0)+(ROW()-ROW($A$175)-1),COLUMN())</f>
        <v>1600</v>
      </c>
      <c r="B184" s="8">
        <f t="shared" si="104"/>
        <v>0</v>
      </c>
      <c r="C184" s="1">
        <f>INDEX('Paste Calib Data'!$1:$1048576,MATCH($A$175,'Paste Calib Data'!$A:$A,0)+(ROW()-ROW($A$175)-1),COLUMN()-1)</f>
        <v>0</v>
      </c>
      <c r="D184" s="1">
        <f>INDEX('Paste Calib Data'!$1:$1048576,MATCH($A$175,'Paste Calib Data'!$A:$A,0)+(ROW()-ROW($A$175)-1),COLUMN()-1)</f>
        <v>0</v>
      </c>
      <c r="E184" s="1">
        <f>INDEX('Paste Calib Data'!$1:$1048576,MATCH($A$175,'Paste Calib Data'!$A:$A,0)+(ROW()-ROW($A$175)-1),COLUMN()-1)</f>
        <v>0</v>
      </c>
      <c r="F184" s="1">
        <f>INDEX('Paste Calib Data'!$1:$1048576,MATCH($A$175,'Paste Calib Data'!$A:$A,0)+(ROW()-ROW($A$175)-1),COLUMN()-1)</f>
        <v>0</v>
      </c>
      <c r="G184" s="1">
        <f>INDEX('Paste Calib Data'!$1:$1048576,MATCH($A$175,'Paste Calib Data'!$A:$A,0)+(ROW()-ROW($A$175)-1),COLUMN()-1)</f>
        <v>0</v>
      </c>
      <c r="H184" s="1">
        <f>INDEX('Paste Calib Data'!$1:$1048576,MATCH($A$175,'Paste Calib Data'!$A:$A,0)+(ROW()-ROW($A$175)-1),COLUMN()-1)</f>
        <v>0</v>
      </c>
      <c r="I184" s="1">
        <f>INDEX('Paste Calib Data'!$1:$1048576,MATCH($A$175,'Paste Calib Data'!$A:$A,0)+(ROW()-ROW($A$175)-1),COLUMN()-1)</f>
        <v>0</v>
      </c>
      <c r="J184" s="1">
        <f>INDEX('Paste Calib Data'!$1:$1048576,MATCH($A$175,'Paste Calib Data'!$A:$A,0)+(ROW()-ROW($A$175)-1),COLUMN()-1)</f>
        <v>0</v>
      </c>
      <c r="K184" s="1">
        <f>INDEX('Paste Calib Data'!$1:$1048576,MATCH($A$175,'Paste Calib Data'!$A:$A,0)+(ROW()-ROW($A$175)-1),COLUMN()-1)</f>
        <v>0</v>
      </c>
      <c r="L184" s="1">
        <f>INDEX('Paste Calib Data'!$1:$1048576,MATCH($A$175,'Paste Calib Data'!$A:$A,0)+(ROW()-ROW($A$175)-1),COLUMN()-1)</f>
        <v>0</v>
      </c>
      <c r="M184" s="1">
        <f>INDEX('Paste Calib Data'!$1:$1048576,MATCH($A$175,'Paste Calib Data'!$A:$A,0)+(ROW()-ROW($A$175)-1),COLUMN()-1)</f>
        <v>0</v>
      </c>
      <c r="N184" s="8">
        <f t="shared" si="103"/>
        <v>0</v>
      </c>
    </row>
    <row r="185" spans="1:14" x14ac:dyDescent="0.3">
      <c r="A185" s="3">
        <f>INDEX('Paste Calib Data'!$1:$1048576,MATCH($A$175,'Paste Calib Data'!$A:$A,0)+(ROW()-ROW($A$175)-1),COLUMN())</f>
        <v>1800</v>
      </c>
      <c r="B185" s="8">
        <f t="shared" si="104"/>
        <v>0</v>
      </c>
      <c r="C185" s="1">
        <f>INDEX('Paste Calib Data'!$1:$1048576,MATCH($A$175,'Paste Calib Data'!$A:$A,0)+(ROW()-ROW($A$175)-1),COLUMN()-1)</f>
        <v>0</v>
      </c>
      <c r="D185" s="1">
        <f>INDEX('Paste Calib Data'!$1:$1048576,MATCH($A$175,'Paste Calib Data'!$A:$A,0)+(ROW()-ROW($A$175)-1),COLUMN()-1)</f>
        <v>0</v>
      </c>
      <c r="E185" s="1">
        <f>INDEX('Paste Calib Data'!$1:$1048576,MATCH($A$175,'Paste Calib Data'!$A:$A,0)+(ROW()-ROW($A$175)-1),COLUMN()-1)</f>
        <v>0</v>
      </c>
      <c r="F185" s="1">
        <f>INDEX('Paste Calib Data'!$1:$1048576,MATCH($A$175,'Paste Calib Data'!$A:$A,0)+(ROW()-ROW($A$175)-1),COLUMN()-1)</f>
        <v>0</v>
      </c>
      <c r="G185" s="1">
        <f>INDEX('Paste Calib Data'!$1:$1048576,MATCH($A$175,'Paste Calib Data'!$A:$A,0)+(ROW()-ROW($A$175)-1),COLUMN()-1)</f>
        <v>0</v>
      </c>
      <c r="H185" s="1">
        <f>INDEX('Paste Calib Data'!$1:$1048576,MATCH($A$175,'Paste Calib Data'!$A:$A,0)+(ROW()-ROW($A$175)-1),COLUMN()-1)</f>
        <v>0</v>
      </c>
      <c r="I185" s="1">
        <f>INDEX('Paste Calib Data'!$1:$1048576,MATCH($A$175,'Paste Calib Data'!$A:$A,0)+(ROW()-ROW($A$175)-1),COLUMN()-1)</f>
        <v>0</v>
      </c>
      <c r="J185" s="1">
        <f>INDEX('Paste Calib Data'!$1:$1048576,MATCH($A$175,'Paste Calib Data'!$A:$A,0)+(ROW()-ROW($A$175)-1),COLUMN()-1)</f>
        <v>0</v>
      </c>
      <c r="K185" s="1">
        <f>INDEX('Paste Calib Data'!$1:$1048576,MATCH($A$175,'Paste Calib Data'!$A:$A,0)+(ROW()-ROW($A$175)-1),COLUMN()-1)</f>
        <v>0</v>
      </c>
      <c r="L185" s="1">
        <f>INDEX('Paste Calib Data'!$1:$1048576,MATCH($A$175,'Paste Calib Data'!$A:$A,0)+(ROW()-ROW($A$175)-1),COLUMN()-1)</f>
        <v>0</v>
      </c>
      <c r="M185" s="1">
        <f>INDEX('Paste Calib Data'!$1:$1048576,MATCH($A$175,'Paste Calib Data'!$A:$A,0)+(ROW()-ROW($A$175)-1),COLUMN()-1)</f>
        <v>0</v>
      </c>
      <c r="N185" s="8">
        <f t="shared" si="103"/>
        <v>0</v>
      </c>
    </row>
    <row r="186" spans="1:14" x14ac:dyDescent="0.3">
      <c r="A186" s="3">
        <f>INDEX('Paste Calib Data'!$1:$1048576,MATCH($A$175,'Paste Calib Data'!$A:$A,0)+(ROW()-ROW($A$175)-1),COLUMN())</f>
        <v>2000</v>
      </c>
      <c r="B186" s="8">
        <f t="shared" si="104"/>
        <v>0</v>
      </c>
      <c r="C186" s="1">
        <f>INDEX('Paste Calib Data'!$1:$1048576,MATCH($A$175,'Paste Calib Data'!$A:$A,0)+(ROW()-ROW($A$175)-1),COLUMN()-1)</f>
        <v>0</v>
      </c>
      <c r="D186" s="1">
        <f>INDEX('Paste Calib Data'!$1:$1048576,MATCH($A$175,'Paste Calib Data'!$A:$A,0)+(ROW()-ROW($A$175)-1),COLUMN()-1)</f>
        <v>0</v>
      </c>
      <c r="E186" s="1">
        <f>INDEX('Paste Calib Data'!$1:$1048576,MATCH($A$175,'Paste Calib Data'!$A:$A,0)+(ROW()-ROW($A$175)-1),COLUMN()-1)</f>
        <v>0</v>
      </c>
      <c r="F186" s="1">
        <f>INDEX('Paste Calib Data'!$1:$1048576,MATCH($A$175,'Paste Calib Data'!$A:$A,0)+(ROW()-ROW($A$175)-1),COLUMN()-1)</f>
        <v>0</v>
      </c>
      <c r="G186" s="1">
        <f>INDEX('Paste Calib Data'!$1:$1048576,MATCH($A$175,'Paste Calib Data'!$A:$A,0)+(ROW()-ROW($A$175)-1),COLUMN()-1)</f>
        <v>0</v>
      </c>
      <c r="H186" s="1">
        <f>INDEX('Paste Calib Data'!$1:$1048576,MATCH($A$175,'Paste Calib Data'!$A:$A,0)+(ROW()-ROW($A$175)-1),COLUMN()-1)</f>
        <v>0</v>
      </c>
      <c r="I186" s="1">
        <f>INDEX('Paste Calib Data'!$1:$1048576,MATCH($A$175,'Paste Calib Data'!$A:$A,0)+(ROW()-ROW($A$175)-1),COLUMN()-1)</f>
        <v>0</v>
      </c>
      <c r="J186" s="1">
        <f>INDEX('Paste Calib Data'!$1:$1048576,MATCH($A$175,'Paste Calib Data'!$A:$A,0)+(ROW()-ROW($A$175)-1),COLUMN()-1)</f>
        <v>0</v>
      </c>
      <c r="K186" s="1">
        <f>INDEX('Paste Calib Data'!$1:$1048576,MATCH($A$175,'Paste Calib Data'!$A:$A,0)+(ROW()-ROW($A$175)-1),COLUMN()-1)</f>
        <v>0</v>
      </c>
      <c r="L186" s="1">
        <f>INDEX('Paste Calib Data'!$1:$1048576,MATCH($A$175,'Paste Calib Data'!$A:$A,0)+(ROW()-ROW($A$175)-1),COLUMN()-1)</f>
        <v>0</v>
      </c>
      <c r="M186" s="1">
        <f>INDEX('Paste Calib Data'!$1:$1048576,MATCH($A$175,'Paste Calib Data'!$A:$A,0)+(ROW()-ROW($A$175)-1),COLUMN()-1)</f>
        <v>0</v>
      </c>
      <c r="N186" s="8">
        <f t="shared" si="103"/>
        <v>0</v>
      </c>
    </row>
    <row r="187" spans="1:14" x14ac:dyDescent="0.3">
      <c r="A187" s="3">
        <f>INDEX('Paste Calib Data'!$1:$1048576,MATCH($A$175,'Paste Calib Data'!$A:$A,0)+(ROW()-ROW($A$175)-1),COLUMN())</f>
        <v>2200</v>
      </c>
      <c r="B187" s="8">
        <f t="shared" si="104"/>
        <v>0</v>
      </c>
      <c r="C187" s="1">
        <f>INDEX('Paste Calib Data'!$1:$1048576,MATCH($A$175,'Paste Calib Data'!$A:$A,0)+(ROW()-ROW($A$175)-1),COLUMN()-1)</f>
        <v>0</v>
      </c>
      <c r="D187" s="1">
        <f>INDEX('Paste Calib Data'!$1:$1048576,MATCH($A$175,'Paste Calib Data'!$A:$A,0)+(ROW()-ROW($A$175)-1),COLUMN()-1)</f>
        <v>0</v>
      </c>
      <c r="E187" s="1">
        <f>INDEX('Paste Calib Data'!$1:$1048576,MATCH($A$175,'Paste Calib Data'!$A:$A,0)+(ROW()-ROW($A$175)-1),COLUMN()-1)</f>
        <v>0</v>
      </c>
      <c r="F187" s="1">
        <f>INDEX('Paste Calib Data'!$1:$1048576,MATCH($A$175,'Paste Calib Data'!$A:$A,0)+(ROW()-ROW($A$175)-1),COLUMN()-1)</f>
        <v>0</v>
      </c>
      <c r="G187" s="1">
        <f>INDEX('Paste Calib Data'!$1:$1048576,MATCH($A$175,'Paste Calib Data'!$A:$A,0)+(ROW()-ROW($A$175)-1),COLUMN()-1)</f>
        <v>0</v>
      </c>
      <c r="H187" s="1">
        <f>INDEX('Paste Calib Data'!$1:$1048576,MATCH($A$175,'Paste Calib Data'!$A:$A,0)+(ROW()-ROW($A$175)-1),COLUMN()-1)</f>
        <v>0</v>
      </c>
      <c r="I187" s="1">
        <f>INDEX('Paste Calib Data'!$1:$1048576,MATCH($A$175,'Paste Calib Data'!$A:$A,0)+(ROW()-ROW($A$175)-1),COLUMN()-1)</f>
        <v>0</v>
      </c>
      <c r="J187" s="1">
        <f>INDEX('Paste Calib Data'!$1:$1048576,MATCH($A$175,'Paste Calib Data'!$A:$A,0)+(ROW()-ROW($A$175)-1),COLUMN()-1)</f>
        <v>0</v>
      </c>
      <c r="K187" s="1">
        <f>INDEX('Paste Calib Data'!$1:$1048576,MATCH($A$175,'Paste Calib Data'!$A:$A,0)+(ROW()-ROW($A$175)-1),COLUMN()-1)</f>
        <v>0</v>
      </c>
      <c r="L187" s="1">
        <f>INDEX('Paste Calib Data'!$1:$1048576,MATCH($A$175,'Paste Calib Data'!$A:$A,0)+(ROW()-ROW($A$175)-1),COLUMN()-1)</f>
        <v>0</v>
      </c>
      <c r="M187" s="1">
        <f>INDEX('Paste Calib Data'!$1:$1048576,MATCH($A$175,'Paste Calib Data'!$A:$A,0)+(ROW()-ROW($A$175)-1),COLUMN()-1)</f>
        <v>0</v>
      </c>
      <c r="N187" s="8">
        <f t="shared" si="103"/>
        <v>0</v>
      </c>
    </row>
    <row r="188" spans="1:14" x14ac:dyDescent="0.3">
      <c r="A188" s="3">
        <f>INDEX('Paste Calib Data'!$1:$1048576,MATCH($A$175,'Paste Calib Data'!$A:$A,0)+(ROW()-ROW($A$175)-1),COLUMN())</f>
        <v>2400</v>
      </c>
      <c r="B188" s="8">
        <f t="shared" si="104"/>
        <v>0</v>
      </c>
      <c r="C188" s="1">
        <f>INDEX('Paste Calib Data'!$1:$1048576,MATCH($A$175,'Paste Calib Data'!$A:$A,0)+(ROW()-ROW($A$175)-1),COLUMN()-1)</f>
        <v>0</v>
      </c>
      <c r="D188" s="1">
        <f>INDEX('Paste Calib Data'!$1:$1048576,MATCH($A$175,'Paste Calib Data'!$A:$A,0)+(ROW()-ROW($A$175)-1),COLUMN()-1)</f>
        <v>0</v>
      </c>
      <c r="E188" s="1">
        <f>INDEX('Paste Calib Data'!$1:$1048576,MATCH($A$175,'Paste Calib Data'!$A:$A,0)+(ROW()-ROW($A$175)-1),COLUMN()-1)</f>
        <v>0</v>
      </c>
      <c r="F188" s="1">
        <f>INDEX('Paste Calib Data'!$1:$1048576,MATCH($A$175,'Paste Calib Data'!$A:$A,0)+(ROW()-ROW($A$175)-1),COLUMN()-1)</f>
        <v>0</v>
      </c>
      <c r="G188" s="1">
        <f>INDEX('Paste Calib Data'!$1:$1048576,MATCH($A$175,'Paste Calib Data'!$A:$A,0)+(ROW()-ROW($A$175)-1),COLUMN()-1)</f>
        <v>0</v>
      </c>
      <c r="H188" s="1">
        <f>INDEX('Paste Calib Data'!$1:$1048576,MATCH($A$175,'Paste Calib Data'!$A:$A,0)+(ROW()-ROW($A$175)-1),COLUMN()-1)</f>
        <v>0</v>
      </c>
      <c r="I188" s="1">
        <f>INDEX('Paste Calib Data'!$1:$1048576,MATCH($A$175,'Paste Calib Data'!$A:$A,0)+(ROW()-ROW($A$175)-1),COLUMN()-1)</f>
        <v>0</v>
      </c>
      <c r="J188" s="1">
        <f>INDEX('Paste Calib Data'!$1:$1048576,MATCH($A$175,'Paste Calib Data'!$A:$A,0)+(ROW()-ROW($A$175)-1),COLUMN()-1)</f>
        <v>0</v>
      </c>
      <c r="K188" s="1">
        <f>INDEX('Paste Calib Data'!$1:$1048576,MATCH($A$175,'Paste Calib Data'!$A:$A,0)+(ROW()-ROW($A$175)-1),COLUMN()-1)</f>
        <v>0</v>
      </c>
      <c r="L188" s="1">
        <f>INDEX('Paste Calib Data'!$1:$1048576,MATCH($A$175,'Paste Calib Data'!$A:$A,0)+(ROW()-ROW($A$175)-1),COLUMN()-1)</f>
        <v>0</v>
      </c>
      <c r="M188" s="1">
        <f>INDEX('Paste Calib Data'!$1:$1048576,MATCH($A$175,'Paste Calib Data'!$A:$A,0)+(ROW()-ROW($A$175)-1),COLUMN()-1)</f>
        <v>0</v>
      </c>
      <c r="N188" s="8">
        <f t="shared" si="103"/>
        <v>0</v>
      </c>
    </row>
    <row r="189" spans="1:14" x14ac:dyDescent="0.3">
      <c r="A189" s="3">
        <f>INDEX('Paste Calib Data'!$1:$1048576,MATCH($A$175,'Paste Calib Data'!$A:$A,0)+(ROW()-ROW($A$175)-1),COLUMN())</f>
        <v>2600</v>
      </c>
      <c r="B189" s="8">
        <f t="shared" si="104"/>
        <v>0</v>
      </c>
      <c r="C189" s="1">
        <f>INDEX('Paste Calib Data'!$1:$1048576,MATCH($A$175,'Paste Calib Data'!$A:$A,0)+(ROW()-ROW($A$175)-1),COLUMN()-1)</f>
        <v>0</v>
      </c>
      <c r="D189" s="1">
        <f>INDEX('Paste Calib Data'!$1:$1048576,MATCH($A$175,'Paste Calib Data'!$A:$A,0)+(ROW()-ROW($A$175)-1),COLUMN()-1)</f>
        <v>0</v>
      </c>
      <c r="E189" s="1">
        <f>INDEX('Paste Calib Data'!$1:$1048576,MATCH($A$175,'Paste Calib Data'!$A:$A,0)+(ROW()-ROW($A$175)-1),COLUMN()-1)</f>
        <v>0</v>
      </c>
      <c r="F189" s="1">
        <f>INDEX('Paste Calib Data'!$1:$1048576,MATCH($A$175,'Paste Calib Data'!$A:$A,0)+(ROW()-ROW($A$175)-1),COLUMN()-1)</f>
        <v>0</v>
      </c>
      <c r="G189" s="1">
        <f>INDEX('Paste Calib Data'!$1:$1048576,MATCH($A$175,'Paste Calib Data'!$A:$A,0)+(ROW()-ROW($A$175)-1),COLUMN()-1)</f>
        <v>0</v>
      </c>
      <c r="H189" s="1">
        <f>INDEX('Paste Calib Data'!$1:$1048576,MATCH($A$175,'Paste Calib Data'!$A:$A,0)+(ROW()-ROW($A$175)-1),COLUMN()-1)</f>
        <v>0</v>
      </c>
      <c r="I189" s="1">
        <f>INDEX('Paste Calib Data'!$1:$1048576,MATCH($A$175,'Paste Calib Data'!$A:$A,0)+(ROW()-ROW($A$175)-1),COLUMN()-1)</f>
        <v>0</v>
      </c>
      <c r="J189" s="1">
        <f>INDEX('Paste Calib Data'!$1:$1048576,MATCH($A$175,'Paste Calib Data'!$A:$A,0)+(ROW()-ROW($A$175)-1),COLUMN()-1)</f>
        <v>0</v>
      </c>
      <c r="K189" s="1">
        <f>INDEX('Paste Calib Data'!$1:$1048576,MATCH($A$175,'Paste Calib Data'!$A:$A,0)+(ROW()-ROW($A$175)-1),COLUMN()-1)</f>
        <v>0</v>
      </c>
      <c r="L189" s="1">
        <f>INDEX('Paste Calib Data'!$1:$1048576,MATCH($A$175,'Paste Calib Data'!$A:$A,0)+(ROW()-ROW($A$175)-1),COLUMN()-1)</f>
        <v>0</v>
      </c>
      <c r="M189" s="1">
        <f>INDEX('Paste Calib Data'!$1:$1048576,MATCH($A$175,'Paste Calib Data'!$A:$A,0)+(ROW()-ROW($A$175)-1),COLUMN()-1)</f>
        <v>0</v>
      </c>
      <c r="N189" s="8">
        <f t="shared" si="103"/>
        <v>0</v>
      </c>
    </row>
    <row r="190" spans="1:14" x14ac:dyDescent="0.3">
      <c r="A190" s="3">
        <f>INDEX('Paste Calib Data'!$1:$1048576,MATCH($A$175,'Paste Calib Data'!$A:$A,0)+(ROW()-ROW($A$175)-1),COLUMN())</f>
        <v>2800</v>
      </c>
      <c r="B190" s="8">
        <f t="shared" si="104"/>
        <v>0</v>
      </c>
      <c r="C190" s="1">
        <f>INDEX('Paste Calib Data'!$1:$1048576,MATCH($A$175,'Paste Calib Data'!$A:$A,0)+(ROW()-ROW($A$175)-1),COLUMN()-1)</f>
        <v>0</v>
      </c>
      <c r="D190" s="1">
        <f>INDEX('Paste Calib Data'!$1:$1048576,MATCH($A$175,'Paste Calib Data'!$A:$A,0)+(ROW()-ROW($A$175)-1),COLUMN()-1)</f>
        <v>0</v>
      </c>
      <c r="E190" s="1">
        <f>INDEX('Paste Calib Data'!$1:$1048576,MATCH($A$175,'Paste Calib Data'!$A:$A,0)+(ROW()-ROW($A$175)-1),COLUMN()-1)</f>
        <v>0</v>
      </c>
      <c r="F190" s="1">
        <f>INDEX('Paste Calib Data'!$1:$1048576,MATCH($A$175,'Paste Calib Data'!$A:$A,0)+(ROW()-ROW($A$175)-1),COLUMN()-1)</f>
        <v>0</v>
      </c>
      <c r="G190" s="1">
        <f>INDEX('Paste Calib Data'!$1:$1048576,MATCH($A$175,'Paste Calib Data'!$A:$A,0)+(ROW()-ROW($A$175)-1),COLUMN()-1)</f>
        <v>0</v>
      </c>
      <c r="H190" s="1">
        <f>INDEX('Paste Calib Data'!$1:$1048576,MATCH($A$175,'Paste Calib Data'!$A:$A,0)+(ROW()-ROW($A$175)-1),COLUMN()-1)</f>
        <v>0</v>
      </c>
      <c r="I190" s="1">
        <f>INDEX('Paste Calib Data'!$1:$1048576,MATCH($A$175,'Paste Calib Data'!$A:$A,0)+(ROW()-ROW($A$175)-1),COLUMN()-1)</f>
        <v>0</v>
      </c>
      <c r="J190" s="1">
        <f>INDEX('Paste Calib Data'!$1:$1048576,MATCH($A$175,'Paste Calib Data'!$A:$A,0)+(ROW()-ROW($A$175)-1),COLUMN()-1)</f>
        <v>0</v>
      </c>
      <c r="K190" s="1">
        <f>INDEX('Paste Calib Data'!$1:$1048576,MATCH($A$175,'Paste Calib Data'!$A:$A,0)+(ROW()-ROW($A$175)-1),COLUMN()-1)</f>
        <v>0</v>
      </c>
      <c r="L190" s="1">
        <f>INDEX('Paste Calib Data'!$1:$1048576,MATCH($A$175,'Paste Calib Data'!$A:$A,0)+(ROW()-ROW($A$175)-1),COLUMN()-1)</f>
        <v>0</v>
      </c>
      <c r="M190" s="1">
        <f>INDEX('Paste Calib Data'!$1:$1048576,MATCH($A$175,'Paste Calib Data'!$A:$A,0)+(ROW()-ROW($A$175)-1),COLUMN()-1)</f>
        <v>0</v>
      </c>
      <c r="N190" s="8">
        <f t="shared" si="103"/>
        <v>0</v>
      </c>
    </row>
    <row r="191" spans="1:14" x14ac:dyDescent="0.3">
      <c r="A191" s="3">
        <f>INDEX('Paste Calib Data'!$1:$1048576,MATCH($A$175,'Paste Calib Data'!$A:$A,0)+(ROW()-ROW($A$175)-1),COLUMN())</f>
        <v>3000</v>
      </c>
      <c r="B191" s="8">
        <f t="shared" si="104"/>
        <v>0</v>
      </c>
      <c r="C191" s="1">
        <f>INDEX('Paste Calib Data'!$1:$1048576,MATCH($A$175,'Paste Calib Data'!$A:$A,0)+(ROW()-ROW($A$175)-1),COLUMN()-1)</f>
        <v>0</v>
      </c>
      <c r="D191" s="1">
        <f>INDEX('Paste Calib Data'!$1:$1048576,MATCH($A$175,'Paste Calib Data'!$A:$A,0)+(ROW()-ROW($A$175)-1),COLUMN()-1)</f>
        <v>0</v>
      </c>
      <c r="E191" s="1">
        <f>INDEX('Paste Calib Data'!$1:$1048576,MATCH($A$175,'Paste Calib Data'!$A:$A,0)+(ROW()-ROW($A$175)-1),COLUMN()-1)</f>
        <v>0</v>
      </c>
      <c r="F191" s="1">
        <f>INDEX('Paste Calib Data'!$1:$1048576,MATCH($A$175,'Paste Calib Data'!$A:$A,0)+(ROW()-ROW($A$175)-1),COLUMN()-1)</f>
        <v>0</v>
      </c>
      <c r="G191" s="1">
        <f>INDEX('Paste Calib Data'!$1:$1048576,MATCH($A$175,'Paste Calib Data'!$A:$A,0)+(ROW()-ROW($A$175)-1),COLUMN()-1)</f>
        <v>0</v>
      </c>
      <c r="H191" s="1">
        <f>INDEX('Paste Calib Data'!$1:$1048576,MATCH($A$175,'Paste Calib Data'!$A:$A,0)+(ROW()-ROW($A$175)-1),COLUMN()-1)</f>
        <v>0</v>
      </c>
      <c r="I191" s="1">
        <f>INDEX('Paste Calib Data'!$1:$1048576,MATCH($A$175,'Paste Calib Data'!$A:$A,0)+(ROW()-ROW($A$175)-1),COLUMN()-1)</f>
        <v>0</v>
      </c>
      <c r="J191" s="1">
        <f>INDEX('Paste Calib Data'!$1:$1048576,MATCH($A$175,'Paste Calib Data'!$A:$A,0)+(ROW()-ROW($A$175)-1),COLUMN()-1)</f>
        <v>0</v>
      </c>
      <c r="K191" s="1">
        <f>INDEX('Paste Calib Data'!$1:$1048576,MATCH($A$175,'Paste Calib Data'!$A:$A,0)+(ROW()-ROW($A$175)-1),COLUMN()-1)</f>
        <v>0</v>
      </c>
      <c r="L191" s="1">
        <f>INDEX('Paste Calib Data'!$1:$1048576,MATCH($A$175,'Paste Calib Data'!$A:$A,0)+(ROW()-ROW($A$175)-1),COLUMN()-1)</f>
        <v>0</v>
      </c>
      <c r="M191" s="1">
        <f>INDEX('Paste Calib Data'!$1:$1048576,MATCH($A$175,'Paste Calib Data'!$A:$A,0)+(ROW()-ROW($A$175)-1),COLUMN()-1)</f>
        <v>0</v>
      </c>
      <c r="N191" s="8">
        <f>M191</f>
        <v>0</v>
      </c>
    </row>
    <row r="192" spans="1:14" x14ac:dyDescent="0.3">
      <c r="A192" s="9">
        <f>A191+1</f>
        <v>3001</v>
      </c>
      <c r="B192" s="8">
        <f>B191</f>
        <v>0</v>
      </c>
      <c r="C192" s="8">
        <f>C191</f>
        <v>0</v>
      </c>
      <c r="D192" s="8">
        <f t="shared" ref="D192" si="105">D191</f>
        <v>0</v>
      </c>
      <c r="E192" s="8">
        <f t="shared" ref="E192" si="106">E191</f>
        <v>0</v>
      </c>
      <c r="F192" s="8">
        <f t="shared" ref="F192" si="107">F191</f>
        <v>0</v>
      </c>
      <c r="G192" s="8">
        <f t="shared" ref="G192" si="108">G191</f>
        <v>0</v>
      </c>
      <c r="H192" s="8">
        <f t="shared" ref="H192" si="109">H191</f>
        <v>0</v>
      </c>
      <c r="I192" s="8">
        <f t="shared" ref="I192" si="110">I191</f>
        <v>0</v>
      </c>
      <c r="J192" s="8">
        <f t="shared" ref="J192" si="111">J191</f>
        <v>0</v>
      </c>
      <c r="K192" s="8">
        <f t="shared" ref="K192" si="112">K191</f>
        <v>0</v>
      </c>
      <c r="L192" s="8">
        <f t="shared" ref="L192" si="113">L191</f>
        <v>0</v>
      </c>
      <c r="M192" s="8">
        <f t="shared" ref="M192" si="114">M191</f>
        <v>0</v>
      </c>
      <c r="N192" s="8">
        <f t="shared" ref="N192" si="115">N191</f>
        <v>0</v>
      </c>
    </row>
    <row r="194" spans="1:12" x14ac:dyDescent="0.3">
      <c r="A194" s="13" t="s">
        <v>163</v>
      </c>
      <c r="B194" s="35" t="str">
        <f>INDEX('Paste Calib Data'!$1:$1048576,MATCH($A$194,'Paste Calib Data'!$A:$A,0)+(ROW()-ROW($A$194)),COLUMN())</f>
        <v>Post Injection Pulse</v>
      </c>
      <c r="C194" s="35"/>
      <c r="D194" s="35"/>
      <c r="E194" s="35"/>
      <c r="F194" s="35"/>
      <c r="G194" s="35"/>
      <c r="H194" s="35"/>
      <c r="I194" s="35"/>
      <c r="J194" s="35"/>
      <c r="K194" s="35"/>
      <c r="L194" s="35"/>
    </row>
    <row r="195" spans="1:12" x14ac:dyDescent="0.3">
      <c r="A195" s="3"/>
      <c r="B195" s="3" t="str">
        <f>INDEX('Paste Calib Data'!$1:$1048576,MATCH($A$194,'Paste Calib Data'!$A:$A,0)+(ROW()-ROW($A$194)),COLUMN())</f>
        <v>Fuel Pressure .</v>
      </c>
      <c r="C195" s="3"/>
      <c r="D195" s="3"/>
      <c r="E195" s="3"/>
      <c r="F195" s="3"/>
      <c r="G195" s="3"/>
      <c r="H195" s="3"/>
      <c r="I195" s="3"/>
      <c r="J195" s="3"/>
      <c r="K195" s="3"/>
      <c r="L195" s="3"/>
    </row>
    <row r="196" spans="1:12" x14ac:dyDescent="0.3">
      <c r="A196" s="3" t="str">
        <f>INDEX('Paste Calib Data'!$1:$1048576,MATCH($A$194,'Paste Calib Data'!$A:$A,0)+(ROW()-ROW($A$194)),COLUMN())</f>
        <v>mm3</v>
      </c>
      <c r="B196" s="9">
        <f>C196-1</f>
        <v>8</v>
      </c>
      <c r="C196" s="3">
        <f>INDEX('Paste Calib Data'!$1:$1048576,MATCH($A$194,'Paste Calib Data'!$A:$A,0)+(ROW()-ROW($A$194)),COLUMN()-1)</f>
        <v>9</v>
      </c>
      <c r="D196" s="3">
        <f>INDEX('Paste Calib Data'!$1:$1048576,MATCH($A$194,'Paste Calib Data'!$A:$A,0)+(ROW()-ROW($A$194)),COLUMN()-1)</f>
        <v>15</v>
      </c>
      <c r="E196" s="3">
        <f>INDEX('Paste Calib Data'!$1:$1048576,MATCH($A$194,'Paste Calib Data'!$A:$A,0)+(ROW()-ROW($A$194)),COLUMN()-1)</f>
        <v>20</v>
      </c>
      <c r="F196" s="3">
        <f>INDEX('Paste Calib Data'!$1:$1048576,MATCH($A$194,'Paste Calib Data'!$A:$A,0)+(ROW()-ROW($A$194)),COLUMN()-1)</f>
        <v>25</v>
      </c>
      <c r="G196" s="3">
        <f>INDEX('Paste Calib Data'!$1:$1048576,MATCH($A$194,'Paste Calib Data'!$A:$A,0)+(ROW()-ROW($A$194)),COLUMN()-1)</f>
        <v>30</v>
      </c>
      <c r="H196" s="3">
        <f>INDEX('Paste Calib Data'!$1:$1048576,MATCH($A$194,'Paste Calib Data'!$A:$A,0)+(ROW()-ROW($A$194)),COLUMN()-1)</f>
        <v>40</v>
      </c>
      <c r="I196" s="3">
        <f>INDEX('Paste Calib Data'!$1:$1048576,MATCH($A$194,'Paste Calib Data'!$A:$A,0)+(ROW()-ROW($A$194)),COLUMN()-1)</f>
        <v>50</v>
      </c>
      <c r="J196" s="3">
        <f>INDEX('Paste Calib Data'!$1:$1048576,MATCH($A$194,'Paste Calib Data'!$A:$A,0)+(ROW()-ROW($A$194)),COLUMN()-1)</f>
        <v>100</v>
      </c>
      <c r="K196" s="3">
        <f>INDEX('Paste Calib Data'!$1:$1048576,MATCH($A$194,'Paste Calib Data'!$A:$A,0)+(ROW()-ROW($A$194)),COLUMN()-1)</f>
        <v>160</v>
      </c>
      <c r="L196" s="12">
        <f>K196+1</f>
        <v>161</v>
      </c>
    </row>
    <row r="197" spans="1:12" x14ac:dyDescent="0.3">
      <c r="A197" s="9">
        <f>A198-1</f>
        <v>-1</v>
      </c>
      <c r="B197" s="9">
        <f>B198</f>
        <v>0</v>
      </c>
      <c r="C197" s="9">
        <f t="shared" ref="C197:L197" si="116">C198</f>
        <v>0</v>
      </c>
      <c r="D197" s="9">
        <f t="shared" si="116"/>
        <v>0</v>
      </c>
      <c r="E197" s="9">
        <f t="shared" si="116"/>
        <v>0</v>
      </c>
      <c r="F197" s="9">
        <f t="shared" si="116"/>
        <v>0</v>
      </c>
      <c r="G197" s="9">
        <f t="shared" si="116"/>
        <v>0</v>
      </c>
      <c r="H197" s="9">
        <f t="shared" si="116"/>
        <v>0</v>
      </c>
      <c r="I197" s="9">
        <f t="shared" si="116"/>
        <v>0</v>
      </c>
      <c r="J197" s="9">
        <f t="shared" si="116"/>
        <v>0</v>
      </c>
      <c r="K197" s="9">
        <f t="shared" si="116"/>
        <v>0</v>
      </c>
      <c r="L197" s="9">
        <f t="shared" si="116"/>
        <v>0</v>
      </c>
    </row>
    <row r="198" spans="1:12" x14ac:dyDescent="0.3">
      <c r="A198" s="3">
        <f>INDEX('Paste Calib Data'!$1:$1048576,MATCH($A$194,'Paste Calib Data'!$A:$A,0)+(ROW()-ROW($A$194)-1),COLUMN())</f>
        <v>0</v>
      </c>
      <c r="B198" s="12">
        <f t="shared" ref="B198:B207" si="117">C198</f>
        <v>0</v>
      </c>
      <c r="C198" s="4">
        <f>INDEX('Paste Calib Data'!$1:$1048576,MATCH($A$194,'Paste Calib Data'!$A:$A,0)+(ROW()-ROW($A$194)-1),COLUMN()-1)</f>
        <v>0</v>
      </c>
      <c r="D198" s="4">
        <f>INDEX('Paste Calib Data'!$1:$1048576,MATCH($A$194,'Paste Calib Data'!$A:$A,0)+(ROW()-ROW($A$194)-1),COLUMN()-1)</f>
        <v>0</v>
      </c>
      <c r="E198" s="4">
        <f>INDEX('Paste Calib Data'!$1:$1048576,MATCH($A$194,'Paste Calib Data'!$A:$A,0)+(ROW()-ROW($A$194)-1),COLUMN()-1)</f>
        <v>0</v>
      </c>
      <c r="F198" s="4">
        <f>INDEX('Paste Calib Data'!$1:$1048576,MATCH($A$194,'Paste Calib Data'!$A:$A,0)+(ROW()-ROW($A$194)-1),COLUMN()-1)</f>
        <v>0</v>
      </c>
      <c r="G198" s="4">
        <f>INDEX('Paste Calib Data'!$1:$1048576,MATCH($A$194,'Paste Calib Data'!$A:$A,0)+(ROW()-ROW($A$194)-1),COLUMN()-1)</f>
        <v>0</v>
      </c>
      <c r="H198" s="4">
        <f>INDEX('Paste Calib Data'!$1:$1048576,MATCH($A$194,'Paste Calib Data'!$A:$A,0)+(ROW()-ROW($A$194)-1),COLUMN()-1)</f>
        <v>0</v>
      </c>
      <c r="I198" s="4">
        <f>INDEX('Paste Calib Data'!$1:$1048576,MATCH($A$194,'Paste Calib Data'!$A:$A,0)+(ROW()-ROW($A$194)-1),COLUMN()-1)</f>
        <v>0</v>
      </c>
      <c r="J198" s="4">
        <f>INDEX('Paste Calib Data'!$1:$1048576,MATCH($A$194,'Paste Calib Data'!$A:$A,0)+(ROW()-ROW($A$194)-1),COLUMN()-1)</f>
        <v>0</v>
      </c>
      <c r="K198" s="4">
        <f>INDEX('Paste Calib Data'!$1:$1048576,MATCH($A$194,'Paste Calib Data'!$A:$A,0)+(ROW()-ROW($A$194)-1),COLUMN()-1)</f>
        <v>0</v>
      </c>
      <c r="L198" s="12">
        <f t="shared" ref="L198:L208" si="118">K198</f>
        <v>0</v>
      </c>
    </row>
    <row r="199" spans="1:12" x14ac:dyDescent="0.3">
      <c r="A199" s="3">
        <f>INDEX('Paste Calib Data'!$1:$1048576,MATCH($A$194,'Paste Calib Data'!$A:$A,0)+(ROW()-ROW($A$194)-1),COLUMN())</f>
        <v>1</v>
      </c>
      <c r="B199" s="12">
        <f t="shared" si="117"/>
        <v>0</v>
      </c>
      <c r="C199" s="4">
        <f>INDEX('Paste Calib Data'!$1:$1048576,MATCH($A$194,'Paste Calib Data'!$A:$A,0)+(ROW()-ROW($A$194)-1),COLUMN()-1)</f>
        <v>0</v>
      </c>
      <c r="D199" s="4">
        <f>INDEX('Paste Calib Data'!$1:$1048576,MATCH($A$194,'Paste Calib Data'!$A:$A,0)+(ROW()-ROW($A$194)-1),COLUMN()-1)</f>
        <v>590</v>
      </c>
      <c r="E199" s="4">
        <f>INDEX('Paste Calib Data'!$1:$1048576,MATCH($A$194,'Paste Calib Data'!$A:$A,0)+(ROW()-ROW($A$194)-1),COLUMN()-1)</f>
        <v>407.2</v>
      </c>
      <c r="F199" s="4">
        <f>INDEX('Paste Calib Data'!$1:$1048576,MATCH($A$194,'Paste Calib Data'!$A:$A,0)+(ROW()-ROW($A$194)-1),COLUMN()-1)</f>
        <v>287.2</v>
      </c>
      <c r="G199" s="4">
        <f>INDEX('Paste Calib Data'!$1:$1048576,MATCH($A$194,'Paste Calib Data'!$A:$A,0)+(ROW()-ROW($A$194)-1),COLUMN()-1)</f>
        <v>259.2</v>
      </c>
      <c r="H199" s="4">
        <f>INDEX('Paste Calib Data'!$1:$1048576,MATCH($A$194,'Paste Calib Data'!$A:$A,0)+(ROW()-ROW($A$194)-1),COLUMN()-1)</f>
        <v>160</v>
      </c>
      <c r="I199" s="4">
        <f>INDEX('Paste Calib Data'!$1:$1048576,MATCH($A$194,'Paste Calib Data'!$A:$A,0)+(ROW()-ROW($A$194)-1),COLUMN()-1)</f>
        <v>160</v>
      </c>
      <c r="J199" s="4">
        <f>INDEX('Paste Calib Data'!$1:$1048576,MATCH($A$194,'Paste Calib Data'!$A:$A,0)+(ROW()-ROW($A$194)-1),COLUMN()-1)</f>
        <v>160</v>
      </c>
      <c r="K199" s="4">
        <f>INDEX('Paste Calib Data'!$1:$1048576,MATCH($A$194,'Paste Calib Data'!$A:$A,0)+(ROW()-ROW($A$194)-1),COLUMN()-1)</f>
        <v>160</v>
      </c>
      <c r="L199" s="12">
        <f t="shared" si="118"/>
        <v>160</v>
      </c>
    </row>
    <row r="200" spans="1:12" x14ac:dyDescent="0.3">
      <c r="A200" s="3">
        <f>INDEX('Paste Calib Data'!$1:$1048576,MATCH($A$194,'Paste Calib Data'!$A:$A,0)+(ROW()-ROW($A$194)-1),COLUMN())</f>
        <v>2</v>
      </c>
      <c r="B200" s="12">
        <f t="shared" si="117"/>
        <v>0</v>
      </c>
      <c r="C200" s="4">
        <f>INDEX('Paste Calib Data'!$1:$1048576,MATCH($A$194,'Paste Calib Data'!$A:$A,0)+(ROW()-ROW($A$194)-1),COLUMN()-1)</f>
        <v>0</v>
      </c>
      <c r="D200" s="4">
        <f>INDEX('Paste Calib Data'!$1:$1048576,MATCH($A$194,'Paste Calib Data'!$A:$A,0)+(ROW()-ROW($A$194)-1),COLUMN()-1)</f>
        <v>784</v>
      </c>
      <c r="E200" s="4">
        <f>INDEX('Paste Calib Data'!$1:$1048576,MATCH($A$194,'Paste Calib Data'!$A:$A,0)+(ROW()-ROW($A$194)-1),COLUMN()-1)</f>
        <v>513.20000000000005</v>
      </c>
      <c r="F200" s="4">
        <f>INDEX('Paste Calib Data'!$1:$1048576,MATCH($A$194,'Paste Calib Data'!$A:$A,0)+(ROW()-ROW($A$194)-1),COLUMN()-1)</f>
        <v>378</v>
      </c>
      <c r="G200" s="4">
        <f>INDEX('Paste Calib Data'!$1:$1048576,MATCH($A$194,'Paste Calib Data'!$A:$A,0)+(ROW()-ROW($A$194)-1),COLUMN()-1)</f>
        <v>333.2</v>
      </c>
      <c r="H200" s="4">
        <f>INDEX('Paste Calib Data'!$1:$1048576,MATCH($A$194,'Paste Calib Data'!$A:$A,0)+(ROW()-ROW($A$194)-1),COLUMN()-1)</f>
        <v>264</v>
      </c>
      <c r="I200" s="4">
        <f>INDEX('Paste Calib Data'!$1:$1048576,MATCH($A$194,'Paste Calib Data'!$A:$A,0)+(ROW()-ROW($A$194)-1),COLUMN()-1)</f>
        <v>213.2</v>
      </c>
      <c r="J200" s="4">
        <f>INDEX('Paste Calib Data'!$1:$1048576,MATCH($A$194,'Paste Calib Data'!$A:$A,0)+(ROW()-ROW($A$194)-1),COLUMN()-1)</f>
        <v>160</v>
      </c>
      <c r="K200" s="4">
        <f>INDEX('Paste Calib Data'!$1:$1048576,MATCH($A$194,'Paste Calib Data'!$A:$A,0)+(ROW()-ROW($A$194)-1),COLUMN()-1)</f>
        <v>160</v>
      </c>
      <c r="L200" s="12">
        <f t="shared" si="118"/>
        <v>160</v>
      </c>
    </row>
    <row r="201" spans="1:12" x14ac:dyDescent="0.3">
      <c r="A201" s="3">
        <f>INDEX('Paste Calib Data'!$1:$1048576,MATCH($A$194,'Paste Calib Data'!$A:$A,0)+(ROW()-ROW($A$194)-1),COLUMN())</f>
        <v>5</v>
      </c>
      <c r="B201" s="12">
        <f t="shared" si="117"/>
        <v>0</v>
      </c>
      <c r="C201" s="4">
        <f>INDEX('Paste Calib Data'!$1:$1048576,MATCH($A$194,'Paste Calib Data'!$A:$A,0)+(ROW()-ROW($A$194)-1),COLUMN()-1)</f>
        <v>0</v>
      </c>
      <c r="D201" s="4">
        <f>INDEX('Paste Calib Data'!$1:$1048576,MATCH($A$194,'Paste Calib Data'!$A:$A,0)+(ROW()-ROW($A$194)-1),COLUMN()-1)</f>
        <v>1092</v>
      </c>
      <c r="E201" s="4">
        <f>INDEX('Paste Calib Data'!$1:$1048576,MATCH($A$194,'Paste Calib Data'!$A:$A,0)+(ROW()-ROW($A$194)-1),COLUMN()-1)</f>
        <v>732</v>
      </c>
      <c r="F201" s="4">
        <f>INDEX('Paste Calib Data'!$1:$1048576,MATCH($A$194,'Paste Calib Data'!$A:$A,0)+(ROW()-ROW($A$194)-1),COLUMN()-1)</f>
        <v>581.20000000000005</v>
      </c>
      <c r="G201" s="4">
        <f>INDEX('Paste Calib Data'!$1:$1048576,MATCH($A$194,'Paste Calib Data'!$A:$A,0)+(ROW()-ROW($A$194)-1),COLUMN()-1)</f>
        <v>482</v>
      </c>
      <c r="H201" s="4">
        <f>INDEX('Paste Calib Data'!$1:$1048576,MATCH($A$194,'Paste Calib Data'!$A:$A,0)+(ROW()-ROW($A$194)-1),COLUMN()-1)</f>
        <v>373.2</v>
      </c>
      <c r="I201" s="4">
        <f>INDEX('Paste Calib Data'!$1:$1048576,MATCH($A$194,'Paste Calib Data'!$A:$A,0)+(ROW()-ROW($A$194)-1),COLUMN()-1)</f>
        <v>312</v>
      </c>
      <c r="J201" s="4">
        <f>INDEX('Paste Calib Data'!$1:$1048576,MATCH($A$194,'Paste Calib Data'!$A:$A,0)+(ROW()-ROW($A$194)-1),COLUMN()-1)</f>
        <v>227.2</v>
      </c>
      <c r="K201" s="4">
        <f>INDEX('Paste Calib Data'!$1:$1048576,MATCH($A$194,'Paste Calib Data'!$A:$A,0)+(ROW()-ROW($A$194)-1),COLUMN()-1)</f>
        <v>213.2</v>
      </c>
      <c r="L201" s="12">
        <f t="shared" si="118"/>
        <v>213.2</v>
      </c>
    </row>
    <row r="202" spans="1:12" x14ac:dyDescent="0.3">
      <c r="A202" s="3">
        <f>INDEX('Paste Calib Data'!$1:$1048576,MATCH($A$194,'Paste Calib Data'!$A:$A,0)+(ROW()-ROW($A$194)-1),COLUMN())</f>
        <v>8</v>
      </c>
      <c r="B202" s="12">
        <f t="shared" si="117"/>
        <v>0</v>
      </c>
      <c r="C202" s="4">
        <f>INDEX('Paste Calib Data'!$1:$1048576,MATCH($A$194,'Paste Calib Data'!$A:$A,0)+(ROW()-ROW($A$194)-1),COLUMN()-1)</f>
        <v>0</v>
      </c>
      <c r="D202" s="4">
        <f>INDEX('Paste Calib Data'!$1:$1048576,MATCH($A$194,'Paste Calib Data'!$A:$A,0)+(ROW()-ROW($A$194)-1),COLUMN()-1)</f>
        <v>1289.2</v>
      </c>
      <c r="E202" s="4">
        <f>INDEX('Paste Calib Data'!$1:$1048576,MATCH($A$194,'Paste Calib Data'!$A:$A,0)+(ROW()-ROW($A$194)-1),COLUMN()-1)</f>
        <v>883.2</v>
      </c>
      <c r="F202" s="4">
        <f>INDEX('Paste Calib Data'!$1:$1048576,MATCH($A$194,'Paste Calib Data'!$A:$A,0)+(ROW()-ROW($A$194)-1),COLUMN()-1)</f>
        <v>704</v>
      </c>
      <c r="G202" s="4">
        <f>INDEX('Paste Calib Data'!$1:$1048576,MATCH($A$194,'Paste Calib Data'!$A:$A,0)+(ROW()-ROW($A$194)-1),COLUMN()-1)</f>
        <v>595.20000000000005</v>
      </c>
      <c r="H202" s="4">
        <f>INDEX('Paste Calib Data'!$1:$1048576,MATCH($A$194,'Paste Calib Data'!$A:$A,0)+(ROW()-ROW($A$194)-1),COLUMN()-1)</f>
        <v>457.2</v>
      </c>
      <c r="I202" s="4">
        <f>INDEX('Paste Calib Data'!$1:$1048576,MATCH($A$194,'Paste Calib Data'!$A:$A,0)+(ROW()-ROW($A$194)-1),COLUMN()-1)</f>
        <v>383.2</v>
      </c>
      <c r="J202" s="4">
        <f>INDEX('Paste Calib Data'!$1:$1048576,MATCH($A$194,'Paste Calib Data'!$A:$A,0)+(ROW()-ROW($A$194)-1),COLUMN()-1)</f>
        <v>261.2</v>
      </c>
      <c r="K202" s="4">
        <f>INDEX('Paste Calib Data'!$1:$1048576,MATCH($A$194,'Paste Calib Data'!$A:$A,0)+(ROW()-ROW($A$194)-1),COLUMN()-1)</f>
        <v>231.2</v>
      </c>
      <c r="L202" s="12">
        <f t="shared" si="118"/>
        <v>231.2</v>
      </c>
    </row>
    <row r="203" spans="1:12" x14ac:dyDescent="0.3">
      <c r="A203" s="3">
        <f>INDEX('Paste Calib Data'!$1:$1048576,MATCH($A$194,'Paste Calib Data'!$A:$A,0)+(ROW()-ROW($A$194)-1),COLUMN())</f>
        <v>12</v>
      </c>
      <c r="B203" s="12">
        <f t="shared" si="117"/>
        <v>0</v>
      </c>
      <c r="C203" s="4">
        <f>INDEX('Paste Calib Data'!$1:$1048576,MATCH($A$194,'Paste Calib Data'!$A:$A,0)+(ROW()-ROW($A$194)-1),COLUMN()-1)</f>
        <v>0</v>
      </c>
      <c r="D203" s="4">
        <f>INDEX('Paste Calib Data'!$1:$1048576,MATCH($A$194,'Paste Calib Data'!$A:$A,0)+(ROW()-ROW($A$194)-1),COLUMN()-1)</f>
        <v>1496</v>
      </c>
      <c r="E203" s="4">
        <f>INDEX('Paste Calib Data'!$1:$1048576,MATCH($A$194,'Paste Calib Data'!$A:$A,0)+(ROW()-ROW($A$194)-1),COLUMN()-1)</f>
        <v>1050</v>
      </c>
      <c r="F203" s="4">
        <f>INDEX('Paste Calib Data'!$1:$1048576,MATCH($A$194,'Paste Calib Data'!$A:$A,0)+(ROW()-ROW($A$194)-1),COLUMN()-1)</f>
        <v>837.2</v>
      </c>
      <c r="G203" s="4">
        <f>INDEX('Paste Calib Data'!$1:$1048576,MATCH($A$194,'Paste Calib Data'!$A:$A,0)+(ROW()-ROW($A$194)-1),COLUMN()-1)</f>
        <v>712</v>
      </c>
      <c r="H203" s="4">
        <f>INDEX('Paste Calib Data'!$1:$1048576,MATCH($A$194,'Paste Calib Data'!$A:$A,0)+(ROW()-ROW($A$194)-1),COLUMN()-1)</f>
        <v>560</v>
      </c>
      <c r="I203" s="4">
        <f>INDEX('Paste Calib Data'!$1:$1048576,MATCH($A$194,'Paste Calib Data'!$A:$A,0)+(ROW()-ROW($A$194)-1),COLUMN()-1)</f>
        <v>460</v>
      </c>
      <c r="J203" s="4">
        <f>INDEX('Paste Calib Data'!$1:$1048576,MATCH($A$194,'Paste Calib Data'!$A:$A,0)+(ROW()-ROW($A$194)-1),COLUMN()-1)</f>
        <v>315.2</v>
      </c>
      <c r="K203" s="4">
        <f>INDEX('Paste Calib Data'!$1:$1048576,MATCH($A$194,'Paste Calib Data'!$A:$A,0)+(ROW()-ROW($A$194)-1),COLUMN()-1)</f>
        <v>258</v>
      </c>
      <c r="L203" s="12">
        <f t="shared" si="118"/>
        <v>258</v>
      </c>
    </row>
    <row r="204" spans="1:12" x14ac:dyDescent="0.3">
      <c r="A204" s="3">
        <f>INDEX('Paste Calib Data'!$1:$1048576,MATCH($A$194,'Paste Calib Data'!$A:$A,0)+(ROW()-ROW($A$194)-1),COLUMN())</f>
        <v>15</v>
      </c>
      <c r="B204" s="12">
        <f t="shared" si="117"/>
        <v>0</v>
      </c>
      <c r="C204" s="4">
        <f>INDEX('Paste Calib Data'!$1:$1048576,MATCH($A$194,'Paste Calib Data'!$A:$A,0)+(ROW()-ROW($A$194)-1),COLUMN()-1)</f>
        <v>0</v>
      </c>
      <c r="D204" s="4">
        <f>INDEX('Paste Calib Data'!$1:$1048576,MATCH($A$194,'Paste Calib Data'!$A:$A,0)+(ROW()-ROW($A$194)-1),COLUMN()-1)</f>
        <v>1615.2</v>
      </c>
      <c r="E204" s="4">
        <f>INDEX('Paste Calib Data'!$1:$1048576,MATCH($A$194,'Paste Calib Data'!$A:$A,0)+(ROW()-ROW($A$194)-1),COLUMN()-1)</f>
        <v>1159.2</v>
      </c>
      <c r="F204" s="4">
        <f>INDEX('Paste Calib Data'!$1:$1048576,MATCH($A$194,'Paste Calib Data'!$A:$A,0)+(ROW()-ROW($A$194)-1),COLUMN()-1)</f>
        <v>929.2</v>
      </c>
      <c r="G204" s="4">
        <f>INDEX('Paste Calib Data'!$1:$1048576,MATCH($A$194,'Paste Calib Data'!$A:$A,0)+(ROW()-ROW($A$194)-1),COLUMN()-1)</f>
        <v>790</v>
      </c>
      <c r="H204" s="4">
        <f>INDEX('Paste Calib Data'!$1:$1048576,MATCH($A$194,'Paste Calib Data'!$A:$A,0)+(ROW()-ROW($A$194)-1),COLUMN()-1)</f>
        <v>621.20000000000005</v>
      </c>
      <c r="I204" s="4">
        <f>INDEX('Paste Calib Data'!$1:$1048576,MATCH($A$194,'Paste Calib Data'!$A:$A,0)+(ROW()-ROW($A$194)-1),COLUMN()-1)</f>
        <v>526</v>
      </c>
      <c r="J204" s="4">
        <f>INDEX('Paste Calib Data'!$1:$1048576,MATCH($A$194,'Paste Calib Data'!$A:$A,0)+(ROW()-ROW($A$194)-1),COLUMN()-1)</f>
        <v>348</v>
      </c>
      <c r="K204" s="4">
        <f>INDEX('Paste Calib Data'!$1:$1048576,MATCH($A$194,'Paste Calib Data'!$A:$A,0)+(ROW()-ROW($A$194)-1),COLUMN()-1)</f>
        <v>280</v>
      </c>
      <c r="L204" s="12">
        <f t="shared" si="118"/>
        <v>280</v>
      </c>
    </row>
    <row r="205" spans="1:12" x14ac:dyDescent="0.3">
      <c r="A205" s="3">
        <f>INDEX('Paste Calib Data'!$1:$1048576,MATCH($A$194,'Paste Calib Data'!$A:$A,0)+(ROW()-ROW($A$194)-1),COLUMN())</f>
        <v>20</v>
      </c>
      <c r="B205" s="12">
        <f t="shared" si="117"/>
        <v>0</v>
      </c>
      <c r="C205" s="4">
        <f>INDEX('Paste Calib Data'!$1:$1048576,MATCH($A$194,'Paste Calib Data'!$A:$A,0)+(ROW()-ROW($A$194)-1),COLUMN()-1)</f>
        <v>0</v>
      </c>
      <c r="D205" s="4">
        <f>INDEX('Paste Calib Data'!$1:$1048576,MATCH($A$194,'Paste Calib Data'!$A:$A,0)+(ROW()-ROW($A$194)-1),COLUMN()-1)</f>
        <v>1819.2</v>
      </c>
      <c r="E205" s="4">
        <f>INDEX('Paste Calib Data'!$1:$1048576,MATCH($A$194,'Paste Calib Data'!$A:$A,0)+(ROW()-ROW($A$194)-1),COLUMN()-1)</f>
        <v>1323.2</v>
      </c>
      <c r="F205" s="4">
        <f>INDEX('Paste Calib Data'!$1:$1048576,MATCH($A$194,'Paste Calib Data'!$A:$A,0)+(ROW()-ROW($A$194)-1),COLUMN()-1)</f>
        <v>1063.2</v>
      </c>
      <c r="G205" s="4">
        <f>INDEX('Paste Calib Data'!$1:$1048576,MATCH($A$194,'Paste Calib Data'!$A:$A,0)+(ROW()-ROW($A$194)-1),COLUMN()-1)</f>
        <v>911.2</v>
      </c>
      <c r="H205" s="4">
        <f>INDEX('Paste Calib Data'!$1:$1048576,MATCH($A$194,'Paste Calib Data'!$A:$A,0)+(ROW()-ROW($A$194)-1),COLUMN()-1)</f>
        <v>720</v>
      </c>
      <c r="I205" s="4">
        <f>INDEX('Paste Calib Data'!$1:$1048576,MATCH($A$194,'Paste Calib Data'!$A:$A,0)+(ROW()-ROW($A$194)-1),COLUMN()-1)</f>
        <v>604</v>
      </c>
      <c r="J205" s="4">
        <f>INDEX('Paste Calib Data'!$1:$1048576,MATCH($A$194,'Paste Calib Data'!$A:$A,0)+(ROW()-ROW($A$194)-1),COLUMN()-1)</f>
        <v>381.2</v>
      </c>
      <c r="K205" s="4">
        <f>INDEX('Paste Calib Data'!$1:$1048576,MATCH($A$194,'Paste Calib Data'!$A:$A,0)+(ROW()-ROW($A$194)-1),COLUMN()-1)</f>
        <v>329.2</v>
      </c>
      <c r="L205" s="12">
        <f t="shared" si="118"/>
        <v>329.2</v>
      </c>
    </row>
    <row r="206" spans="1:12" x14ac:dyDescent="0.3">
      <c r="A206" s="3">
        <f>INDEX('Paste Calib Data'!$1:$1048576,MATCH($A$194,'Paste Calib Data'!$A:$A,0)+(ROW()-ROW($A$194)-1),COLUMN())</f>
        <v>25</v>
      </c>
      <c r="B206" s="12">
        <f t="shared" si="117"/>
        <v>0</v>
      </c>
      <c r="C206" s="4">
        <f>INDEX('Paste Calib Data'!$1:$1048576,MATCH($A$194,'Paste Calib Data'!$A:$A,0)+(ROW()-ROW($A$194)-1),COLUMN()-1)</f>
        <v>0</v>
      </c>
      <c r="D206" s="4">
        <f>INDEX('Paste Calib Data'!$1:$1048576,MATCH($A$194,'Paste Calib Data'!$A:$A,0)+(ROW()-ROW($A$194)-1),COLUMN()-1)</f>
        <v>2038</v>
      </c>
      <c r="E206" s="4">
        <f>INDEX('Paste Calib Data'!$1:$1048576,MATCH($A$194,'Paste Calib Data'!$A:$A,0)+(ROW()-ROW($A$194)-1),COLUMN()-1)</f>
        <v>1477.2</v>
      </c>
      <c r="F206" s="4">
        <f>INDEX('Paste Calib Data'!$1:$1048576,MATCH($A$194,'Paste Calib Data'!$A:$A,0)+(ROW()-ROW($A$194)-1),COLUMN()-1)</f>
        <v>1195.2</v>
      </c>
      <c r="G206" s="4">
        <f>INDEX('Paste Calib Data'!$1:$1048576,MATCH($A$194,'Paste Calib Data'!$A:$A,0)+(ROW()-ROW($A$194)-1),COLUMN()-1)</f>
        <v>1023.2</v>
      </c>
      <c r="H206" s="4">
        <f>INDEX('Paste Calib Data'!$1:$1048576,MATCH($A$194,'Paste Calib Data'!$A:$A,0)+(ROW()-ROW($A$194)-1),COLUMN()-1)</f>
        <v>817.2</v>
      </c>
      <c r="I206" s="4">
        <f>INDEX('Paste Calib Data'!$1:$1048576,MATCH($A$194,'Paste Calib Data'!$A:$A,0)+(ROW()-ROW($A$194)-1),COLUMN()-1)</f>
        <v>690</v>
      </c>
      <c r="J206" s="4">
        <f>INDEX('Paste Calib Data'!$1:$1048576,MATCH($A$194,'Paste Calib Data'!$A:$A,0)+(ROW()-ROW($A$194)-1),COLUMN()-1)</f>
        <v>424</v>
      </c>
      <c r="K206" s="4">
        <f>INDEX('Paste Calib Data'!$1:$1048576,MATCH($A$194,'Paste Calib Data'!$A:$A,0)+(ROW()-ROW($A$194)-1),COLUMN()-1)</f>
        <v>364</v>
      </c>
      <c r="L206" s="12">
        <f t="shared" si="118"/>
        <v>364</v>
      </c>
    </row>
    <row r="207" spans="1:12" x14ac:dyDescent="0.3">
      <c r="A207" s="3">
        <f>INDEX('Paste Calib Data'!$1:$1048576,MATCH($A$194,'Paste Calib Data'!$A:$A,0)+(ROW()-ROW($A$194)-1),COLUMN())</f>
        <v>30</v>
      </c>
      <c r="B207" s="12">
        <f t="shared" si="117"/>
        <v>0</v>
      </c>
      <c r="C207" s="4">
        <f>INDEX('Paste Calib Data'!$1:$1048576,MATCH($A$194,'Paste Calib Data'!$A:$A,0)+(ROW()-ROW($A$194)-1),COLUMN()-1)</f>
        <v>0</v>
      </c>
      <c r="D207" s="4">
        <f>INDEX('Paste Calib Data'!$1:$1048576,MATCH($A$194,'Paste Calib Data'!$A:$A,0)+(ROW()-ROW($A$194)-1),COLUMN()-1)</f>
        <v>2244</v>
      </c>
      <c r="E207" s="4">
        <f>INDEX('Paste Calib Data'!$1:$1048576,MATCH($A$194,'Paste Calib Data'!$A:$A,0)+(ROW()-ROW($A$194)-1),COLUMN()-1)</f>
        <v>1646</v>
      </c>
      <c r="F207" s="4">
        <f>INDEX('Paste Calib Data'!$1:$1048576,MATCH($A$194,'Paste Calib Data'!$A:$A,0)+(ROW()-ROW($A$194)-1),COLUMN()-1)</f>
        <v>1359.2</v>
      </c>
      <c r="G207" s="4">
        <f>INDEX('Paste Calib Data'!$1:$1048576,MATCH($A$194,'Paste Calib Data'!$A:$A,0)+(ROW()-ROW($A$194)-1),COLUMN()-1)</f>
        <v>1165.2</v>
      </c>
      <c r="H207" s="4">
        <f>INDEX('Paste Calib Data'!$1:$1048576,MATCH($A$194,'Paste Calib Data'!$A:$A,0)+(ROW()-ROW($A$194)-1),COLUMN()-1)</f>
        <v>935.2</v>
      </c>
      <c r="I207" s="4">
        <f>INDEX('Paste Calib Data'!$1:$1048576,MATCH($A$194,'Paste Calib Data'!$A:$A,0)+(ROW()-ROW($A$194)-1),COLUMN()-1)</f>
        <v>775.2</v>
      </c>
      <c r="J207" s="4">
        <f>INDEX('Paste Calib Data'!$1:$1048576,MATCH($A$194,'Paste Calib Data'!$A:$A,0)+(ROW()-ROW($A$194)-1),COLUMN()-1)</f>
        <v>486</v>
      </c>
      <c r="K207" s="4">
        <f>INDEX('Paste Calib Data'!$1:$1048576,MATCH($A$194,'Paste Calib Data'!$A:$A,0)+(ROW()-ROW($A$194)-1),COLUMN()-1)</f>
        <v>386</v>
      </c>
      <c r="L207" s="12">
        <f t="shared" si="118"/>
        <v>386</v>
      </c>
    </row>
    <row r="208" spans="1:12" x14ac:dyDescent="0.3">
      <c r="A208" s="3">
        <f>INDEX('Paste Calib Data'!$1:$1048576,MATCH($A$194,'Paste Calib Data'!$A:$A,0)+(ROW()-ROW($A$194)-1),COLUMN())</f>
        <v>45</v>
      </c>
      <c r="B208" s="12">
        <f>C208</f>
        <v>0</v>
      </c>
      <c r="C208" s="4">
        <f>INDEX('Paste Calib Data'!$1:$1048576,MATCH($A$194,'Paste Calib Data'!$A:$A,0)+(ROW()-ROW($A$194)-1),COLUMN()-1)</f>
        <v>0</v>
      </c>
      <c r="D208" s="4">
        <f>INDEX('Paste Calib Data'!$1:$1048576,MATCH($A$194,'Paste Calib Data'!$A:$A,0)+(ROW()-ROW($A$194)-1),COLUMN()-1)</f>
        <v>2937.2</v>
      </c>
      <c r="E208" s="4">
        <f>INDEX('Paste Calib Data'!$1:$1048576,MATCH($A$194,'Paste Calib Data'!$A:$A,0)+(ROW()-ROW($A$194)-1),COLUMN()-1)</f>
        <v>2314</v>
      </c>
      <c r="F208" s="4">
        <f>INDEX('Paste Calib Data'!$1:$1048576,MATCH($A$194,'Paste Calib Data'!$A:$A,0)+(ROW()-ROW($A$194)-1),COLUMN()-1)</f>
        <v>1954</v>
      </c>
      <c r="G208" s="4">
        <f>INDEX('Paste Calib Data'!$1:$1048576,MATCH($A$194,'Paste Calib Data'!$A:$A,0)+(ROW()-ROW($A$194)-1),COLUMN()-1)</f>
        <v>1728</v>
      </c>
      <c r="H208" s="4">
        <f>INDEX('Paste Calib Data'!$1:$1048576,MATCH($A$194,'Paste Calib Data'!$A:$A,0)+(ROW()-ROW($A$194)-1),COLUMN()-1)</f>
        <v>1420</v>
      </c>
      <c r="I208" s="4">
        <f>INDEX('Paste Calib Data'!$1:$1048576,MATCH($A$194,'Paste Calib Data'!$A:$A,0)+(ROW()-ROW($A$194)-1),COLUMN()-1)</f>
        <v>1226</v>
      </c>
      <c r="J208" s="4">
        <f>INDEX('Paste Calib Data'!$1:$1048576,MATCH($A$194,'Paste Calib Data'!$A:$A,0)+(ROW()-ROW($A$194)-1),COLUMN()-1)</f>
        <v>737.2</v>
      </c>
      <c r="K208" s="4">
        <f>INDEX('Paste Calib Data'!$1:$1048576,MATCH($A$194,'Paste Calib Data'!$A:$A,0)+(ROW()-ROW($A$194)-1),COLUMN()-1)</f>
        <v>481.2</v>
      </c>
      <c r="L208" s="12">
        <f t="shared" si="118"/>
        <v>481.2</v>
      </c>
    </row>
    <row r="209" spans="1:12" x14ac:dyDescent="0.3">
      <c r="A209" s="9">
        <f>A208+1</f>
        <v>46</v>
      </c>
      <c r="B209" s="12">
        <f>B208</f>
        <v>0</v>
      </c>
      <c r="C209" s="12">
        <f>C208</f>
        <v>0</v>
      </c>
      <c r="D209" s="12">
        <f t="shared" ref="D209" si="119">D208</f>
        <v>2937.2</v>
      </c>
      <c r="E209" s="12">
        <f t="shared" ref="E209" si="120">E208</f>
        <v>2314</v>
      </c>
      <c r="F209" s="12">
        <f t="shared" ref="F209" si="121">F208</f>
        <v>1954</v>
      </c>
      <c r="G209" s="12">
        <f t="shared" ref="G209" si="122">G208</f>
        <v>1728</v>
      </c>
      <c r="H209" s="12">
        <f t="shared" ref="H209" si="123">H208</f>
        <v>1420</v>
      </c>
      <c r="I209" s="12">
        <f t="shared" ref="I209" si="124">I208</f>
        <v>1226</v>
      </c>
      <c r="J209" s="12">
        <f t="shared" ref="J209" si="125">J208</f>
        <v>737.2</v>
      </c>
      <c r="K209" s="12">
        <f t="shared" ref="K209" si="126">K208</f>
        <v>481.2</v>
      </c>
      <c r="L209" s="12">
        <f t="shared" ref="L209" si="127">L208</f>
        <v>481.2</v>
      </c>
    </row>
    <row r="210" spans="1:12" x14ac:dyDescent="0.3">
      <c r="A210" s="14"/>
    </row>
    <row r="211" spans="1:12" x14ac:dyDescent="0.3">
      <c r="A211" s="13" t="s">
        <v>175</v>
      </c>
      <c r="B211" s="35" t="str">
        <f>INDEX('Paste Calib Data'!$1:$1048576,MATCH($A$211,'Paste Calib Data'!$A:$A,0)+(ROW()-ROW($A$211)),COLUMN())</f>
        <v>Fuel Limiter, Barometric, Table 2</v>
      </c>
      <c r="C211" s="35"/>
      <c r="D211" s="35"/>
      <c r="E211" s="35"/>
      <c r="F211" s="35"/>
      <c r="G211" s="35"/>
      <c r="H211" s="35"/>
      <c r="I211" s="35"/>
    </row>
    <row r="212" spans="1:12" x14ac:dyDescent="0.3">
      <c r="A212" s="3"/>
      <c r="B212" s="3" t="str">
        <f>INDEX('Paste Calib Data'!$1:$1048576,MATCH($A$211,'Paste Calib Data'!$A:$A,0)+(ROW()-ROW($A$211)),COLUMN())</f>
        <v>PSI</v>
      </c>
      <c r="C212" s="3"/>
      <c r="D212" s="3"/>
      <c r="E212" s="3"/>
      <c r="F212" s="3"/>
      <c r="G212" s="3"/>
      <c r="H212" s="3"/>
      <c r="I212" s="3"/>
    </row>
    <row r="213" spans="1:12" x14ac:dyDescent="0.3">
      <c r="A213" s="3" t="str">
        <f>INDEX('Paste Calib Data'!$1:$1048576,MATCH($A$211,'Paste Calib Data'!$A:$A,0)+(ROW()-ROW($A$211)),COLUMN())</f>
        <v>RPM</v>
      </c>
      <c r="B213" s="9">
        <f>C213-1</f>
        <v>-1</v>
      </c>
      <c r="C213" s="3">
        <f>INDEX('Paste Calib Data'!$1:$1048576,MATCH($A$211,'Paste Calib Data'!$A:$A,0)+(ROW()-ROW($A$211)),COLUMN()-1)</f>
        <v>0</v>
      </c>
      <c r="D213" s="3">
        <f>INDEX('Paste Calib Data'!$1:$1048576,MATCH($A$211,'Paste Calib Data'!$A:$A,0)+(ROW()-ROW($A$211)),COLUMN()-1)</f>
        <v>9.3000000000000007</v>
      </c>
      <c r="E213" s="3">
        <f>INDEX('Paste Calib Data'!$1:$1048576,MATCH($A$211,'Paste Calib Data'!$A:$A,0)+(ROW()-ROW($A$211)),COLUMN()-1)</f>
        <v>10.5</v>
      </c>
      <c r="F213" s="3">
        <f>INDEX('Paste Calib Data'!$1:$1048576,MATCH($A$211,'Paste Calib Data'!$A:$A,0)+(ROW()-ROW($A$211)),COLUMN()-1)</f>
        <v>11.8</v>
      </c>
      <c r="G213" s="3">
        <f>INDEX('Paste Calib Data'!$1:$1048576,MATCH($A$211,'Paste Calib Data'!$A:$A,0)+(ROW()-ROW($A$211)),COLUMN()-1)</f>
        <v>13.2</v>
      </c>
      <c r="H213" s="3">
        <f>INDEX('Paste Calib Data'!$1:$1048576,MATCH($A$211,'Paste Calib Data'!$A:$A,0)+(ROW()-ROW($A$211)),COLUMN()-1)</f>
        <v>14.5</v>
      </c>
      <c r="I213" s="9">
        <f>H213+1</f>
        <v>15.5</v>
      </c>
    </row>
    <row r="214" spans="1:12" x14ac:dyDescent="0.3">
      <c r="A214" s="9">
        <f>A215-1</f>
        <v>599</v>
      </c>
      <c r="B214" s="8">
        <f>B215</f>
        <v>144.97282899999999</v>
      </c>
      <c r="C214" s="8">
        <f t="shared" ref="C214:I214" si="128">C215</f>
        <v>144.97282899999999</v>
      </c>
      <c r="D214" s="8">
        <f t="shared" si="128"/>
        <v>144.97282899999999</v>
      </c>
      <c r="E214" s="8">
        <f t="shared" si="128"/>
        <v>144.97282899999999</v>
      </c>
      <c r="F214" s="8">
        <f t="shared" si="128"/>
        <v>144.97282899999999</v>
      </c>
      <c r="G214" s="8">
        <f t="shared" si="128"/>
        <v>144.97282899999999</v>
      </c>
      <c r="H214" s="8">
        <f t="shared" si="128"/>
        <v>144.97282899999999</v>
      </c>
      <c r="I214" s="8">
        <f t="shared" si="128"/>
        <v>144.97282899999999</v>
      </c>
    </row>
    <row r="215" spans="1:12" x14ac:dyDescent="0.3">
      <c r="A215" s="3">
        <f>INDEX('Paste Calib Data'!$1:$1048576,MATCH($A$211,'Paste Calib Data'!$A:$A,0)+(ROW()-ROW($A$211)-1),COLUMN())</f>
        <v>600</v>
      </c>
      <c r="B215" s="8">
        <f t="shared" ref="B215:B234" si="129">C215</f>
        <v>144.97282899999999</v>
      </c>
      <c r="C215" s="1">
        <f>INDEX('Paste Calib Data'!$1:$1048576,MATCH($A$211,'Paste Calib Data'!$A:$A,0)+(ROW()-ROW($A$211)-1),COLUMN()-1)</f>
        <v>144.97282899999999</v>
      </c>
      <c r="D215" s="1">
        <f>INDEX('Paste Calib Data'!$1:$1048576,MATCH($A$211,'Paste Calib Data'!$A:$A,0)+(ROW()-ROW($A$211)-1),COLUMN()-1)</f>
        <v>144.97282899999999</v>
      </c>
      <c r="E215" s="1">
        <f>INDEX('Paste Calib Data'!$1:$1048576,MATCH($A$211,'Paste Calib Data'!$A:$A,0)+(ROW()-ROW($A$211)-1),COLUMN()-1)</f>
        <v>144.97282899999999</v>
      </c>
      <c r="F215" s="1">
        <f>INDEX('Paste Calib Data'!$1:$1048576,MATCH($A$211,'Paste Calib Data'!$A:$A,0)+(ROW()-ROW($A$211)-1),COLUMN()-1)</f>
        <v>144.97282899999999</v>
      </c>
      <c r="G215" s="1">
        <f>INDEX('Paste Calib Data'!$1:$1048576,MATCH($A$211,'Paste Calib Data'!$A:$A,0)+(ROW()-ROW($A$211)-1),COLUMN()-1)</f>
        <v>144.97282899999999</v>
      </c>
      <c r="H215" s="1">
        <f>INDEX('Paste Calib Data'!$1:$1048576,MATCH($A$211,'Paste Calib Data'!$A:$A,0)+(ROW()-ROW($A$211)-1),COLUMN()-1)</f>
        <v>144.97282899999999</v>
      </c>
      <c r="I215" s="8">
        <f>H215</f>
        <v>144.97282899999999</v>
      </c>
    </row>
    <row r="216" spans="1:12" x14ac:dyDescent="0.3">
      <c r="A216" s="3">
        <f>INDEX('Paste Calib Data'!$1:$1048576,MATCH($A$211,'Paste Calib Data'!$A:$A,0)+(ROW()-ROW($A$211)-1),COLUMN())</f>
        <v>650</v>
      </c>
      <c r="B216" s="8">
        <f t="shared" si="129"/>
        <v>144.97282899999999</v>
      </c>
      <c r="C216" s="1">
        <f>INDEX('Paste Calib Data'!$1:$1048576,MATCH($A$211,'Paste Calib Data'!$A:$A,0)+(ROW()-ROW($A$211)-1),COLUMN()-1)</f>
        <v>144.97282899999999</v>
      </c>
      <c r="D216" s="1">
        <f>INDEX('Paste Calib Data'!$1:$1048576,MATCH($A$211,'Paste Calib Data'!$A:$A,0)+(ROW()-ROW($A$211)-1),COLUMN()-1)</f>
        <v>144.97282899999999</v>
      </c>
      <c r="E216" s="1">
        <f>INDEX('Paste Calib Data'!$1:$1048576,MATCH($A$211,'Paste Calib Data'!$A:$A,0)+(ROW()-ROW($A$211)-1),COLUMN()-1)</f>
        <v>144.97282899999999</v>
      </c>
      <c r="F216" s="1">
        <f>INDEX('Paste Calib Data'!$1:$1048576,MATCH($A$211,'Paste Calib Data'!$A:$A,0)+(ROW()-ROW($A$211)-1),COLUMN()-1)</f>
        <v>144.97282899999999</v>
      </c>
      <c r="G216" s="1">
        <f>INDEX('Paste Calib Data'!$1:$1048576,MATCH($A$211,'Paste Calib Data'!$A:$A,0)+(ROW()-ROW($A$211)-1),COLUMN()-1)</f>
        <v>144.97282899999999</v>
      </c>
      <c r="H216" s="1">
        <f>INDEX('Paste Calib Data'!$1:$1048576,MATCH($A$211,'Paste Calib Data'!$A:$A,0)+(ROW()-ROW($A$211)-1),COLUMN()-1)</f>
        <v>144.97282899999999</v>
      </c>
      <c r="I216" s="8">
        <f t="shared" ref="I216:I235" si="130">H216</f>
        <v>144.97282899999999</v>
      </c>
    </row>
    <row r="217" spans="1:12" x14ac:dyDescent="0.3">
      <c r="A217" s="3">
        <f>INDEX('Paste Calib Data'!$1:$1048576,MATCH($A$211,'Paste Calib Data'!$A:$A,0)+(ROW()-ROW($A$211)-1),COLUMN())</f>
        <v>700</v>
      </c>
      <c r="B217" s="8">
        <f t="shared" si="129"/>
        <v>144.97282899999999</v>
      </c>
      <c r="C217" s="1">
        <f>INDEX('Paste Calib Data'!$1:$1048576,MATCH($A$211,'Paste Calib Data'!$A:$A,0)+(ROW()-ROW($A$211)-1),COLUMN()-1)</f>
        <v>144.97282899999999</v>
      </c>
      <c r="D217" s="1">
        <f>INDEX('Paste Calib Data'!$1:$1048576,MATCH($A$211,'Paste Calib Data'!$A:$A,0)+(ROW()-ROW($A$211)-1),COLUMN()-1)</f>
        <v>144.97282899999999</v>
      </c>
      <c r="E217" s="1">
        <f>INDEX('Paste Calib Data'!$1:$1048576,MATCH($A$211,'Paste Calib Data'!$A:$A,0)+(ROW()-ROW($A$211)-1),COLUMN()-1)</f>
        <v>144.97282899999999</v>
      </c>
      <c r="F217" s="1">
        <f>INDEX('Paste Calib Data'!$1:$1048576,MATCH($A$211,'Paste Calib Data'!$A:$A,0)+(ROW()-ROW($A$211)-1),COLUMN()-1)</f>
        <v>144.97282899999999</v>
      </c>
      <c r="G217" s="1">
        <f>INDEX('Paste Calib Data'!$1:$1048576,MATCH($A$211,'Paste Calib Data'!$A:$A,0)+(ROW()-ROW($A$211)-1),COLUMN()-1)</f>
        <v>144.97282899999999</v>
      </c>
      <c r="H217" s="1">
        <f>INDEX('Paste Calib Data'!$1:$1048576,MATCH($A$211,'Paste Calib Data'!$A:$A,0)+(ROW()-ROW($A$211)-1),COLUMN()-1)</f>
        <v>144.97282899999999</v>
      </c>
      <c r="I217" s="8">
        <f t="shared" si="130"/>
        <v>144.97282899999999</v>
      </c>
    </row>
    <row r="218" spans="1:12" x14ac:dyDescent="0.3">
      <c r="A218" s="3">
        <f>INDEX('Paste Calib Data'!$1:$1048576,MATCH($A$211,'Paste Calib Data'!$A:$A,0)+(ROW()-ROW($A$211)-1),COLUMN())</f>
        <v>800</v>
      </c>
      <c r="B218" s="8">
        <f t="shared" si="129"/>
        <v>144.97282899999999</v>
      </c>
      <c r="C218" s="1">
        <f>INDEX('Paste Calib Data'!$1:$1048576,MATCH($A$211,'Paste Calib Data'!$A:$A,0)+(ROW()-ROW($A$211)-1),COLUMN()-1)</f>
        <v>144.97282899999999</v>
      </c>
      <c r="D218" s="1">
        <f>INDEX('Paste Calib Data'!$1:$1048576,MATCH($A$211,'Paste Calib Data'!$A:$A,0)+(ROW()-ROW($A$211)-1),COLUMN()-1)</f>
        <v>144.97282899999999</v>
      </c>
      <c r="E218" s="1">
        <f>INDEX('Paste Calib Data'!$1:$1048576,MATCH($A$211,'Paste Calib Data'!$A:$A,0)+(ROW()-ROW($A$211)-1),COLUMN()-1)</f>
        <v>144.97282899999999</v>
      </c>
      <c r="F218" s="1">
        <f>INDEX('Paste Calib Data'!$1:$1048576,MATCH($A$211,'Paste Calib Data'!$A:$A,0)+(ROW()-ROW($A$211)-1),COLUMN()-1)</f>
        <v>144.97282899999999</v>
      </c>
      <c r="G218" s="1">
        <f>INDEX('Paste Calib Data'!$1:$1048576,MATCH($A$211,'Paste Calib Data'!$A:$A,0)+(ROW()-ROW($A$211)-1),COLUMN()-1)</f>
        <v>144.97282899999999</v>
      </c>
      <c r="H218" s="1">
        <f>INDEX('Paste Calib Data'!$1:$1048576,MATCH($A$211,'Paste Calib Data'!$A:$A,0)+(ROW()-ROW($A$211)-1),COLUMN()-1)</f>
        <v>144.97282899999999</v>
      </c>
      <c r="I218" s="8">
        <f t="shared" si="130"/>
        <v>144.97282899999999</v>
      </c>
    </row>
    <row r="219" spans="1:12" x14ac:dyDescent="0.3">
      <c r="A219" s="3">
        <f>INDEX('Paste Calib Data'!$1:$1048576,MATCH($A$211,'Paste Calib Data'!$A:$A,0)+(ROW()-ROW($A$211)-1),COLUMN())</f>
        <v>900</v>
      </c>
      <c r="B219" s="8">
        <f t="shared" si="129"/>
        <v>144.97282899999999</v>
      </c>
      <c r="C219" s="1">
        <f>INDEX('Paste Calib Data'!$1:$1048576,MATCH($A$211,'Paste Calib Data'!$A:$A,0)+(ROW()-ROW($A$211)-1),COLUMN()-1)</f>
        <v>144.97282899999999</v>
      </c>
      <c r="D219" s="1">
        <f>INDEX('Paste Calib Data'!$1:$1048576,MATCH($A$211,'Paste Calib Data'!$A:$A,0)+(ROW()-ROW($A$211)-1),COLUMN()-1)</f>
        <v>144.97282899999999</v>
      </c>
      <c r="E219" s="1">
        <f>INDEX('Paste Calib Data'!$1:$1048576,MATCH($A$211,'Paste Calib Data'!$A:$A,0)+(ROW()-ROW($A$211)-1),COLUMN()-1)</f>
        <v>144.97282899999999</v>
      </c>
      <c r="F219" s="1">
        <f>INDEX('Paste Calib Data'!$1:$1048576,MATCH($A$211,'Paste Calib Data'!$A:$A,0)+(ROW()-ROW($A$211)-1),COLUMN()-1)</f>
        <v>144.97282899999999</v>
      </c>
      <c r="G219" s="1">
        <f>INDEX('Paste Calib Data'!$1:$1048576,MATCH($A$211,'Paste Calib Data'!$A:$A,0)+(ROW()-ROW($A$211)-1),COLUMN()-1)</f>
        <v>144.97282899999999</v>
      </c>
      <c r="H219" s="1">
        <f>INDEX('Paste Calib Data'!$1:$1048576,MATCH($A$211,'Paste Calib Data'!$A:$A,0)+(ROW()-ROW($A$211)-1),COLUMN()-1)</f>
        <v>144.97282899999999</v>
      </c>
      <c r="I219" s="8">
        <f t="shared" si="130"/>
        <v>144.97282899999999</v>
      </c>
    </row>
    <row r="220" spans="1:12" x14ac:dyDescent="0.3">
      <c r="A220" s="3">
        <f>INDEX('Paste Calib Data'!$1:$1048576,MATCH($A$211,'Paste Calib Data'!$A:$A,0)+(ROW()-ROW($A$211)-1),COLUMN())</f>
        <v>1000</v>
      </c>
      <c r="B220" s="8">
        <f t="shared" si="129"/>
        <v>144.97282899999999</v>
      </c>
      <c r="C220" s="1">
        <f>INDEX('Paste Calib Data'!$1:$1048576,MATCH($A$211,'Paste Calib Data'!$A:$A,0)+(ROW()-ROW($A$211)-1),COLUMN()-1)</f>
        <v>144.97282899999999</v>
      </c>
      <c r="D220" s="1">
        <f>INDEX('Paste Calib Data'!$1:$1048576,MATCH($A$211,'Paste Calib Data'!$A:$A,0)+(ROW()-ROW($A$211)-1),COLUMN()-1)</f>
        <v>144.97282899999999</v>
      </c>
      <c r="E220" s="1">
        <f>INDEX('Paste Calib Data'!$1:$1048576,MATCH($A$211,'Paste Calib Data'!$A:$A,0)+(ROW()-ROW($A$211)-1),COLUMN()-1)</f>
        <v>144.97282899999999</v>
      </c>
      <c r="F220" s="1">
        <f>INDEX('Paste Calib Data'!$1:$1048576,MATCH($A$211,'Paste Calib Data'!$A:$A,0)+(ROW()-ROW($A$211)-1),COLUMN()-1)</f>
        <v>144.97282899999999</v>
      </c>
      <c r="G220" s="1">
        <f>INDEX('Paste Calib Data'!$1:$1048576,MATCH($A$211,'Paste Calib Data'!$A:$A,0)+(ROW()-ROW($A$211)-1),COLUMN()-1)</f>
        <v>144.97282899999999</v>
      </c>
      <c r="H220" s="1">
        <f>INDEX('Paste Calib Data'!$1:$1048576,MATCH($A$211,'Paste Calib Data'!$A:$A,0)+(ROW()-ROW($A$211)-1),COLUMN()-1)</f>
        <v>144.97282899999999</v>
      </c>
      <c r="I220" s="8">
        <f t="shared" si="130"/>
        <v>144.97282899999999</v>
      </c>
    </row>
    <row r="221" spans="1:12" x14ac:dyDescent="0.3">
      <c r="A221" s="3">
        <f>INDEX('Paste Calib Data'!$1:$1048576,MATCH($A$211,'Paste Calib Data'!$A:$A,0)+(ROW()-ROW($A$211)-1),COLUMN())</f>
        <v>1200</v>
      </c>
      <c r="B221" s="8">
        <f t="shared" si="129"/>
        <v>144.97282899999999</v>
      </c>
      <c r="C221" s="1">
        <f>INDEX('Paste Calib Data'!$1:$1048576,MATCH($A$211,'Paste Calib Data'!$A:$A,0)+(ROW()-ROW($A$211)-1),COLUMN()-1)</f>
        <v>144.97282899999999</v>
      </c>
      <c r="D221" s="1">
        <f>INDEX('Paste Calib Data'!$1:$1048576,MATCH($A$211,'Paste Calib Data'!$A:$A,0)+(ROW()-ROW($A$211)-1),COLUMN()-1)</f>
        <v>144.97282899999999</v>
      </c>
      <c r="E221" s="1">
        <f>INDEX('Paste Calib Data'!$1:$1048576,MATCH($A$211,'Paste Calib Data'!$A:$A,0)+(ROW()-ROW($A$211)-1),COLUMN()-1)</f>
        <v>144.97282899999999</v>
      </c>
      <c r="F221" s="1">
        <f>INDEX('Paste Calib Data'!$1:$1048576,MATCH($A$211,'Paste Calib Data'!$A:$A,0)+(ROW()-ROW($A$211)-1),COLUMN()-1)</f>
        <v>144.97282899999999</v>
      </c>
      <c r="G221" s="1">
        <f>INDEX('Paste Calib Data'!$1:$1048576,MATCH($A$211,'Paste Calib Data'!$A:$A,0)+(ROW()-ROW($A$211)-1),COLUMN()-1)</f>
        <v>144.97282899999999</v>
      </c>
      <c r="H221" s="1">
        <f>INDEX('Paste Calib Data'!$1:$1048576,MATCH($A$211,'Paste Calib Data'!$A:$A,0)+(ROW()-ROW($A$211)-1),COLUMN()-1)</f>
        <v>144.97282899999999</v>
      </c>
      <c r="I221" s="8">
        <f t="shared" si="130"/>
        <v>144.97282899999999</v>
      </c>
    </row>
    <row r="222" spans="1:12" x14ac:dyDescent="0.3">
      <c r="A222" s="3">
        <f>INDEX('Paste Calib Data'!$1:$1048576,MATCH($A$211,'Paste Calib Data'!$A:$A,0)+(ROW()-ROW($A$211)-1),COLUMN())</f>
        <v>1380</v>
      </c>
      <c r="B222" s="8">
        <f t="shared" si="129"/>
        <v>144.97282899999999</v>
      </c>
      <c r="C222" s="1">
        <f>INDEX('Paste Calib Data'!$1:$1048576,MATCH($A$211,'Paste Calib Data'!$A:$A,0)+(ROW()-ROW($A$211)-1),COLUMN()-1)</f>
        <v>144.97282899999999</v>
      </c>
      <c r="D222" s="1">
        <f>INDEX('Paste Calib Data'!$1:$1048576,MATCH($A$211,'Paste Calib Data'!$A:$A,0)+(ROW()-ROW($A$211)-1),COLUMN()-1)</f>
        <v>144.97282899999999</v>
      </c>
      <c r="E222" s="1">
        <f>INDEX('Paste Calib Data'!$1:$1048576,MATCH($A$211,'Paste Calib Data'!$A:$A,0)+(ROW()-ROW($A$211)-1),COLUMN()-1)</f>
        <v>144.97282899999999</v>
      </c>
      <c r="F222" s="1">
        <f>INDEX('Paste Calib Data'!$1:$1048576,MATCH($A$211,'Paste Calib Data'!$A:$A,0)+(ROW()-ROW($A$211)-1),COLUMN()-1)</f>
        <v>144.97282899999999</v>
      </c>
      <c r="G222" s="1">
        <f>INDEX('Paste Calib Data'!$1:$1048576,MATCH($A$211,'Paste Calib Data'!$A:$A,0)+(ROW()-ROW($A$211)-1),COLUMN()-1)</f>
        <v>144.97282899999999</v>
      </c>
      <c r="H222" s="1">
        <f>INDEX('Paste Calib Data'!$1:$1048576,MATCH($A$211,'Paste Calib Data'!$A:$A,0)+(ROW()-ROW($A$211)-1),COLUMN()-1)</f>
        <v>144.97282899999999</v>
      </c>
      <c r="I222" s="8">
        <f t="shared" si="130"/>
        <v>144.97282899999999</v>
      </c>
    </row>
    <row r="223" spans="1:12" x14ac:dyDescent="0.3">
      <c r="A223" s="3">
        <f>INDEX('Paste Calib Data'!$1:$1048576,MATCH($A$211,'Paste Calib Data'!$A:$A,0)+(ROW()-ROW($A$211)-1),COLUMN())</f>
        <v>1600</v>
      </c>
      <c r="B223" s="8">
        <f t="shared" si="129"/>
        <v>122.01087200000001</v>
      </c>
      <c r="C223" s="1">
        <f>INDEX('Paste Calib Data'!$1:$1048576,MATCH($A$211,'Paste Calib Data'!$A:$A,0)+(ROW()-ROW($A$211)-1),COLUMN()-1)</f>
        <v>122.01087200000001</v>
      </c>
      <c r="D223" s="1">
        <f>INDEX('Paste Calib Data'!$1:$1048576,MATCH($A$211,'Paste Calib Data'!$A:$A,0)+(ROW()-ROW($A$211)-1),COLUMN()-1)</f>
        <v>144.97282899999999</v>
      </c>
      <c r="E223" s="1">
        <f>INDEX('Paste Calib Data'!$1:$1048576,MATCH($A$211,'Paste Calib Data'!$A:$A,0)+(ROW()-ROW($A$211)-1),COLUMN()-1)</f>
        <v>144.97282899999999</v>
      </c>
      <c r="F223" s="1">
        <f>INDEX('Paste Calib Data'!$1:$1048576,MATCH($A$211,'Paste Calib Data'!$A:$A,0)+(ROW()-ROW($A$211)-1),COLUMN()-1)</f>
        <v>144.97282899999999</v>
      </c>
      <c r="G223" s="1">
        <f>INDEX('Paste Calib Data'!$1:$1048576,MATCH($A$211,'Paste Calib Data'!$A:$A,0)+(ROW()-ROW($A$211)-1),COLUMN()-1)</f>
        <v>144.97282899999999</v>
      </c>
      <c r="H223" s="1">
        <f>INDEX('Paste Calib Data'!$1:$1048576,MATCH($A$211,'Paste Calib Data'!$A:$A,0)+(ROW()-ROW($A$211)-1),COLUMN()-1)</f>
        <v>144.97282899999999</v>
      </c>
      <c r="I223" s="8">
        <f t="shared" si="130"/>
        <v>144.97282899999999</v>
      </c>
    </row>
    <row r="224" spans="1:12" x14ac:dyDescent="0.3">
      <c r="A224" s="3">
        <f>INDEX('Paste Calib Data'!$1:$1048576,MATCH($A$211,'Paste Calib Data'!$A:$A,0)+(ROW()-ROW($A$211)-1),COLUMN())</f>
        <v>1800</v>
      </c>
      <c r="B224" s="8">
        <f t="shared" si="129"/>
        <v>113.994568</v>
      </c>
      <c r="C224" s="1">
        <f>INDEX('Paste Calib Data'!$1:$1048576,MATCH($A$211,'Paste Calib Data'!$A:$A,0)+(ROW()-ROW($A$211)-1),COLUMN()-1)</f>
        <v>113.994568</v>
      </c>
      <c r="D224" s="1">
        <f>INDEX('Paste Calib Data'!$1:$1048576,MATCH($A$211,'Paste Calib Data'!$A:$A,0)+(ROW()-ROW($A$211)-1),COLUMN()-1)</f>
        <v>144.97282899999999</v>
      </c>
      <c r="E224" s="1">
        <f>INDEX('Paste Calib Data'!$1:$1048576,MATCH($A$211,'Paste Calib Data'!$A:$A,0)+(ROW()-ROW($A$211)-1),COLUMN()-1)</f>
        <v>144.97282899999999</v>
      </c>
      <c r="F224" s="1">
        <f>INDEX('Paste Calib Data'!$1:$1048576,MATCH($A$211,'Paste Calib Data'!$A:$A,0)+(ROW()-ROW($A$211)-1),COLUMN()-1)</f>
        <v>144.97282899999999</v>
      </c>
      <c r="G224" s="1">
        <f>INDEX('Paste Calib Data'!$1:$1048576,MATCH($A$211,'Paste Calib Data'!$A:$A,0)+(ROW()-ROW($A$211)-1),COLUMN()-1)</f>
        <v>144.97282899999999</v>
      </c>
      <c r="H224" s="1">
        <f>INDEX('Paste Calib Data'!$1:$1048576,MATCH($A$211,'Paste Calib Data'!$A:$A,0)+(ROW()-ROW($A$211)-1),COLUMN()-1)</f>
        <v>144.97282899999999</v>
      </c>
      <c r="I224" s="8">
        <f t="shared" si="130"/>
        <v>144.97282899999999</v>
      </c>
    </row>
    <row r="225" spans="1:9" x14ac:dyDescent="0.3">
      <c r="A225" s="3">
        <f>INDEX('Paste Calib Data'!$1:$1048576,MATCH($A$211,'Paste Calib Data'!$A:$A,0)+(ROW()-ROW($A$211)-1),COLUMN())</f>
        <v>2000</v>
      </c>
      <c r="B225" s="8">
        <f t="shared" si="129"/>
        <v>104.008154</v>
      </c>
      <c r="C225" s="1">
        <f>INDEX('Paste Calib Data'!$1:$1048576,MATCH($A$211,'Paste Calib Data'!$A:$A,0)+(ROW()-ROW($A$211)-1),COLUMN()-1)</f>
        <v>104.008154</v>
      </c>
      <c r="D225" s="1">
        <f>INDEX('Paste Calib Data'!$1:$1048576,MATCH($A$211,'Paste Calib Data'!$A:$A,0)+(ROW()-ROW($A$211)-1),COLUMN()-1)</f>
        <v>144.97282899999999</v>
      </c>
      <c r="E225" s="1">
        <f>INDEX('Paste Calib Data'!$1:$1048576,MATCH($A$211,'Paste Calib Data'!$A:$A,0)+(ROW()-ROW($A$211)-1),COLUMN()-1)</f>
        <v>144.97282899999999</v>
      </c>
      <c r="F225" s="1">
        <f>INDEX('Paste Calib Data'!$1:$1048576,MATCH($A$211,'Paste Calib Data'!$A:$A,0)+(ROW()-ROW($A$211)-1),COLUMN()-1)</f>
        <v>144.97282899999999</v>
      </c>
      <c r="G225" s="1">
        <f>INDEX('Paste Calib Data'!$1:$1048576,MATCH($A$211,'Paste Calib Data'!$A:$A,0)+(ROW()-ROW($A$211)-1),COLUMN()-1)</f>
        <v>144.97282899999999</v>
      </c>
      <c r="H225" s="1">
        <f>INDEX('Paste Calib Data'!$1:$1048576,MATCH($A$211,'Paste Calib Data'!$A:$A,0)+(ROW()-ROW($A$211)-1),COLUMN()-1)</f>
        <v>144.97282899999999</v>
      </c>
      <c r="I225" s="8">
        <f t="shared" si="130"/>
        <v>144.97282899999999</v>
      </c>
    </row>
    <row r="226" spans="1:9" x14ac:dyDescent="0.3">
      <c r="A226" s="3">
        <f>INDEX('Paste Calib Data'!$1:$1048576,MATCH($A$211,'Paste Calib Data'!$A:$A,0)+(ROW()-ROW($A$211)-1),COLUMN())</f>
        <v>2200</v>
      </c>
      <c r="B226" s="8">
        <f t="shared" si="129"/>
        <v>91.032611000000003</v>
      </c>
      <c r="C226" s="1">
        <f>INDEX('Paste Calib Data'!$1:$1048576,MATCH($A$211,'Paste Calib Data'!$A:$A,0)+(ROW()-ROW($A$211)-1),COLUMN()-1)</f>
        <v>91.032611000000003</v>
      </c>
      <c r="D226" s="1">
        <f>INDEX('Paste Calib Data'!$1:$1048576,MATCH($A$211,'Paste Calib Data'!$A:$A,0)+(ROW()-ROW($A$211)-1),COLUMN()-1)</f>
        <v>144.97282899999999</v>
      </c>
      <c r="E226" s="1">
        <f>INDEX('Paste Calib Data'!$1:$1048576,MATCH($A$211,'Paste Calib Data'!$A:$A,0)+(ROW()-ROW($A$211)-1),COLUMN()-1)</f>
        <v>144.97282899999999</v>
      </c>
      <c r="F226" s="1">
        <f>INDEX('Paste Calib Data'!$1:$1048576,MATCH($A$211,'Paste Calib Data'!$A:$A,0)+(ROW()-ROW($A$211)-1),COLUMN()-1)</f>
        <v>144.97282899999999</v>
      </c>
      <c r="G226" s="1">
        <f>INDEX('Paste Calib Data'!$1:$1048576,MATCH($A$211,'Paste Calib Data'!$A:$A,0)+(ROW()-ROW($A$211)-1),COLUMN()-1)</f>
        <v>144.97282899999999</v>
      </c>
      <c r="H226" s="1">
        <f>INDEX('Paste Calib Data'!$1:$1048576,MATCH($A$211,'Paste Calib Data'!$A:$A,0)+(ROW()-ROW($A$211)-1),COLUMN()-1)</f>
        <v>144.97282899999999</v>
      </c>
      <c r="I226" s="8">
        <f t="shared" si="130"/>
        <v>144.97282899999999</v>
      </c>
    </row>
    <row r="227" spans="1:9" x14ac:dyDescent="0.3">
      <c r="A227" s="3">
        <f>INDEX('Paste Calib Data'!$1:$1048576,MATCH($A$211,'Paste Calib Data'!$A:$A,0)+(ROW()-ROW($A$211)-1),COLUMN())</f>
        <v>2400</v>
      </c>
      <c r="B227" s="8">
        <f t="shared" si="129"/>
        <v>80.978262999999998</v>
      </c>
      <c r="C227" s="1">
        <f>INDEX('Paste Calib Data'!$1:$1048576,MATCH($A$211,'Paste Calib Data'!$A:$A,0)+(ROW()-ROW($A$211)-1),COLUMN()-1)</f>
        <v>80.978262999999998</v>
      </c>
      <c r="D227" s="1">
        <f>INDEX('Paste Calib Data'!$1:$1048576,MATCH($A$211,'Paste Calib Data'!$A:$A,0)+(ROW()-ROW($A$211)-1),COLUMN()-1)</f>
        <v>144.97282899999999</v>
      </c>
      <c r="E227" s="1">
        <f>INDEX('Paste Calib Data'!$1:$1048576,MATCH($A$211,'Paste Calib Data'!$A:$A,0)+(ROW()-ROW($A$211)-1),COLUMN()-1)</f>
        <v>144.97282899999999</v>
      </c>
      <c r="F227" s="1">
        <f>INDEX('Paste Calib Data'!$1:$1048576,MATCH($A$211,'Paste Calib Data'!$A:$A,0)+(ROW()-ROW($A$211)-1),COLUMN()-1)</f>
        <v>144.97282899999999</v>
      </c>
      <c r="G227" s="1">
        <f>INDEX('Paste Calib Data'!$1:$1048576,MATCH($A$211,'Paste Calib Data'!$A:$A,0)+(ROW()-ROW($A$211)-1),COLUMN()-1)</f>
        <v>144.97282899999999</v>
      </c>
      <c r="H227" s="1">
        <f>INDEX('Paste Calib Data'!$1:$1048576,MATCH($A$211,'Paste Calib Data'!$A:$A,0)+(ROW()-ROW($A$211)-1),COLUMN()-1)</f>
        <v>144.97282899999999</v>
      </c>
      <c r="I227" s="8">
        <f t="shared" si="130"/>
        <v>144.97282899999999</v>
      </c>
    </row>
    <row r="228" spans="1:9" x14ac:dyDescent="0.3">
      <c r="A228" s="3">
        <f>INDEX('Paste Calib Data'!$1:$1048576,MATCH($A$211,'Paste Calib Data'!$A:$A,0)+(ROW()-ROW($A$211)-1),COLUMN())</f>
        <v>2600</v>
      </c>
      <c r="B228" s="8">
        <f t="shared" si="129"/>
        <v>75.475544999999997</v>
      </c>
      <c r="C228" s="1">
        <f>INDEX('Paste Calib Data'!$1:$1048576,MATCH($A$211,'Paste Calib Data'!$A:$A,0)+(ROW()-ROW($A$211)-1),COLUMN()-1)</f>
        <v>75.475544999999997</v>
      </c>
      <c r="D228" s="1">
        <f>INDEX('Paste Calib Data'!$1:$1048576,MATCH($A$211,'Paste Calib Data'!$A:$A,0)+(ROW()-ROW($A$211)-1),COLUMN()-1)</f>
        <v>144.97282899999999</v>
      </c>
      <c r="E228" s="1">
        <f>INDEX('Paste Calib Data'!$1:$1048576,MATCH($A$211,'Paste Calib Data'!$A:$A,0)+(ROW()-ROW($A$211)-1),COLUMN()-1)</f>
        <v>144.97282899999999</v>
      </c>
      <c r="F228" s="1">
        <f>INDEX('Paste Calib Data'!$1:$1048576,MATCH($A$211,'Paste Calib Data'!$A:$A,0)+(ROW()-ROW($A$211)-1),COLUMN()-1)</f>
        <v>144.97282899999999</v>
      </c>
      <c r="G228" s="1">
        <f>INDEX('Paste Calib Data'!$1:$1048576,MATCH($A$211,'Paste Calib Data'!$A:$A,0)+(ROW()-ROW($A$211)-1),COLUMN()-1)</f>
        <v>144.97282899999999</v>
      </c>
      <c r="H228" s="1">
        <f>INDEX('Paste Calib Data'!$1:$1048576,MATCH($A$211,'Paste Calib Data'!$A:$A,0)+(ROW()-ROW($A$211)-1),COLUMN()-1)</f>
        <v>144.97282899999999</v>
      </c>
      <c r="I228" s="8">
        <f t="shared" si="130"/>
        <v>144.97282899999999</v>
      </c>
    </row>
    <row r="229" spans="1:9" x14ac:dyDescent="0.3">
      <c r="A229" s="3">
        <f>INDEX('Paste Calib Data'!$1:$1048576,MATCH($A$211,'Paste Calib Data'!$A:$A,0)+(ROW()-ROW($A$211)-1),COLUMN())</f>
        <v>2800</v>
      </c>
      <c r="B229" s="8">
        <f t="shared" si="129"/>
        <v>70.380436000000003</v>
      </c>
      <c r="C229" s="1">
        <f>INDEX('Paste Calib Data'!$1:$1048576,MATCH($A$211,'Paste Calib Data'!$A:$A,0)+(ROW()-ROW($A$211)-1),COLUMN()-1)</f>
        <v>70.380436000000003</v>
      </c>
      <c r="D229" s="1">
        <f>INDEX('Paste Calib Data'!$1:$1048576,MATCH($A$211,'Paste Calib Data'!$A:$A,0)+(ROW()-ROW($A$211)-1),COLUMN()-1)</f>
        <v>144.97282899999999</v>
      </c>
      <c r="E229" s="1">
        <f>INDEX('Paste Calib Data'!$1:$1048576,MATCH($A$211,'Paste Calib Data'!$A:$A,0)+(ROW()-ROW($A$211)-1),COLUMN()-1)</f>
        <v>144.97282899999999</v>
      </c>
      <c r="F229" s="1">
        <f>INDEX('Paste Calib Data'!$1:$1048576,MATCH($A$211,'Paste Calib Data'!$A:$A,0)+(ROW()-ROW($A$211)-1),COLUMN()-1)</f>
        <v>144.97282899999999</v>
      </c>
      <c r="G229" s="1">
        <f>INDEX('Paste Calib Data'!$1:$1048576,MATCH($A$211,'Paste Calib Data'!$A:$A,0)+(ROW()-ROW($A$211)-1),COLUMN()-1)</f>
        <v>144.97282899999999</v>
      </c>
      <c r="H229" s="1">
        <f>INDEX('Paste Calib Data'!$1:$1048576,MATCH($A$211,'Paste Calib Data'!$A:$A,0)+(ROW()-ROW($A$211)-1),COLUMN()-1)</f>
        <v>144.97282899999999</v>
      </c>
      <c r="I229" s="8">
        <f t="shared" si="130"/>
        <v>144.97282899999999</v>
      </c>
    </row>
    <row r="230" spans="1:9" x14ac:dyDescent="0.3">
      <c r="A230" s="3">
        <f>INDEX('Paste Calib Data'!$1:$1048576,MATCH($A$211,'Paste Calib Data'!$A:$A,0)+(ROW()-ROW($A$211)-1),COLUMN())</f>
        <v>2900</v>
      </c>
      <c r="B230" s="8">
        <f t="shared" si="129"/>
        <v>67.323370999999995</v>
      </c>
      <c r="C230" s="1">
        <f>INDEX('Paste Calib Data'!$1:$1048576,MATCH($A$211,'Paste Calib Data'!$A:$A,0)+(ROW()-ROW($A$211)-1),COLUMN()-1)</f>
        <v>67.323370999999995</v>
      </c>
      <c r="D230" s="1">
        <f>INDEX('Paste Calib Data'!$1:$1048576,MATCH($A$211,'Paste Calib Data'!$A:$A,0)+(ROW()-ROW($A$211)-1),COLUMN()-1)</f>
        <v>144.97282899999999</v>
      </c>
      <c r="E230" s="1">
        <f>INDEX('Paste Calib Data'!$1:$1048576,MATCH($A$211,'Paste Calib Data'!$A:$A,0)+(ROW()-ROW($A$211)-1),COLUMN()-1)</f>
        <v>144.97282899999999</v>
      </c>
      <c r="F230" s="1">
        <f>INDEX('Paste Calib Data'!$1:$1048576,MATCH($A$211,'Paste Calib Data'!$A:$A,0)+(ROW()-ROW($A$211)-1),COLUMN()-1)</f>
        <v>144.97282899999999</v>
      </c>
      <c r="G230" s="1">
        <f>INDEX('Paste Calib Data'!$1:$1048576,MATCH($A$211,'Paste Calib Data'!$A:$A,0)+(ROW()-ROW($A$211)-1),COLUMN()-1)</f>
        <v>144.97282899999999</v>
      </c>
      <c r="H230" s="1">
        <f>INDEX('Paste Calib Data'!$1:$1048576,MATCH($A$211,'Paste Calib Data'!$A:$A,0)+(ROW()-ROW($A$211)-1),COLUMN()-1)</f>
        <v>144.97282899999999</v>
      </c>
      <c r="I230" s="8">
        <f t="shared" si="130"/>
        <v>144.97282899999999</v>
      </c>
    </row>
    <row r="231" spans="1:9" x14ac:dyDescent="0.3">
      <c r="A231" s="3">
        <f>INDEX('Paste Calib Data'!$1:$1048576,MATCH($A$211,'Paste Calib Data'!$A:$A,0)+(ROW()-ROW($A$211)-1),COLUMN())</f>
        <v>3000</v>
      </c>
      <c r="B231" s="8">
        <f t="shared" si="129"/>
        <v>64.130436000000003</v>
      </c>
      <c r="C231" s="1">
        <f>INDEX('Paste Calib Data'!$1:$1048576,MATCH($A$211,'Paste Calib Data'!$A:$A,0)+(ROW()-ROW($A$211)-1),COLUMN()-1)</f>
        <v>64.130436000000003</v>
      </c>
      <c r="D231" s="1">
        <f>INDEX('Paste Calib Data'!$1:$1048576,MATCH($A$211,'Paste Calib Data'!$A:$A,0)+(ROW()-ROW($A$211)-1),COLUMN()-1)</f>
        <v>144.97282899999999</v>
      </c>
      <c r="E231" s="1">
        <f>INDEX('Paste Calib Data'!$1:$1048576,MATCH($A$211,'Paste Calib Data'!$A:$A,0)+(ROW()-ROW($A$211)-1),COLUMN()-1)</f>
        <v>144.97282899999999</v>
      </c>
      <c r="F231" s="1">
        <f>INDEX('Paste Calib Data'!$1:$1048576,MATCH($A$211,'Paste Calib Data'!$A:$A,0)+(ROW()-ROW($A$211)-1),COLUMN()-1)</f>
        <v>144.97282899999999</v>
      </c>
      <c r="G231" s="1">
        <f>INDEX('Paste Calib Data'!$1:$1048576,MATCH($A$211,'Paste Calib Data'!$A:$A,0)+(ROW()-ROW($A$211)-1),COLUMN()-1)</f>
        <v>144.97282899999999</v>
      </c>
      <c r="H231" s="1">
        <f>INDEX('Paste Calib Data'!$1:$1048576,MATCH($A$211,'Paste Calib Data'!$A:$A,0)+(ROW()-ROW($A$211)-1),COLUMN()-1)</f>
        <v>144.97282899999999</v>
      </c>
      <c r="I231" s="8">
        <f t="shared" si="130"/>
        <v>144.97282899999999</v>
      </c>
    </row>
    <row r="232" spans="1:9" x14ac:dyDescent="0.3">
      <c r="A232" s="3">
        <f>INDEX('Paste Calib Data'!$1:$1048576,MATCH($A$211,'Paste Calib Data'!$A:$A,0)+(ROW()-ROW($A$211)-1),COLUMN())</f>
        <v>3200</v>
      </c>
      <c r="B232" s="8">
        <f t="shared" si="129"/>
        <v>59.510871000000002</v>
      </c>
      <c r="C232" s="1">
        <f>INDEX('Paste Calib Data'!$1:$1048576,MATCH($A$211,'Paste Calib Data'!$A:$A,0)+(ROW()-ROW($A$211)-1),COLUMN()-1)</f>
        <v>59.510871000000002</v>
      </c>
      <c r="D232" s="1">
        <f>INDEX('Paste Calib Data'!$1:$1048576,MATCH($A$211,'Paste Calib Data'!$A:$A,0)+(ROW()-ROW($A$211)-1),COLUMN()-1)</f>
        <v>144.97282899999999</v>
      </c>
      <c r="E232" s="1">
        <f>INDEX('Paste Calib Data'!$1:$1048576,MATCH($A$211,'Paste Calib Data'!$A:$A,0)+(ROW()-ROW($A$211)-1),COLUMN()-1)</f>
        <v>144.97282899999999</v>
      </c>
      <c r="F232" s="1">
        <f>INDEX('Paste Calib Data'!$1:$1048576,MATCH($A$211,'Paste Calib Data'!$A:$A,0)+(ROW()-ROW($A$211)-1),COLUMN()-1)</f>
        <v>144.97282899999999</v>
      </c>
      <c r="G232" s="1">
        <f>INDEX('Paste Calib Data'!$1:$1048576,MATCH($A$211,'Paste Calib Data'!$A:$A,0)+(ROW()-ROW($A$211)-1),COLUMN()-1)</f>
        <v>144.97282899999999</v>
      </c>
      <c r="H232" s="1">
        <f>INDEX('Paste Calib Data'!$1:$1048576,MATCH($A$211,'Paste Calib Data'!$A:$A,0)+(ROW()-ROW($A$211)-1),COLUMN()-1)</f>
        <v>144.97282899999999</v>
      </c>
      <c r="I232" s="8">
        <f t="shared" si="130"/>
        <v>144.97282899999999</v>
      </c>
    </row>
    <row r="233" spans="1:9" x14ac:dyDescent="0.3">
      <c r="A233" s="3">
        <f>INDEX('Paste Calib Data'!$1:$1048576,MATCH($A$211,'Paste Calib Data'!$A:$A,0)+(ROW()-ROW($A$211)-1),COLUMN())</f>
        <v>3250</v>
      </c>
      <c r="B233" s="8">
        <f t="shared" si="129"/>
        <v>57.676631999999998</v>
      </c>
      <c r="C233" s="1">
        <f>INDEX('Paste Calib Data'!$1:$1048576,MATCH($A$211,'Paste Calib Data'!$A:$A,0)+(ROW()-ROW($A$211)-1),COLUMN()-1)</f>
        <v>57.676631999999998</v>
      </c>
      <c r="D233" s="1">
        <f>INDEX('Paste Calib Data'!$1:$1048576,MATCH($A$211,'Paste Calib Data'!$A:$A,0)+(ROW()-ROW($A$211)-1),COLUMN()-1)</f>
        <v>144.97282899999999</v>
      </c>
      <c r="E233" s="1">
        <f>INDEX('Paste Calib Data'!$1:$1048576,MATCH($A$211,'Paste Calib Data'!$A:$A,0)+(ROW()-ROW($A$211)-1),COLUMN()-1)</f>
        <v>144.97282899999999</v>
      </c>
      <c r="F233" s="1">
        <f>INDEX('Paste Calib Data'!$1:$1048576,MATCH($A$211,'Paste Calib Data'!$A:$A,0)+(ROW()-ROW($A$211)-1),COLUMN()-1)</f>
        <v>144.97282899999999</v>
      </c>
      <c r="G233" s="1">
        <f>INDEX('Paste Calib Data'!$1:$1048576,MATCH($A$211,'Paste Calib Data'!$A:$A,0)+(ROW()-ROW($A$211)-1),COLUMN()-1)</f>
        <v>144.97282899999999</v>
      </c>
      <c r="H233" s="1">
        <f>INDEX('Paste Calib Data'!$1:$1048576,MATCH($A$211,'Paste Calib Data'!$A:$A,0)+(ROW()-ROW($A$211)-1),COLUMN()-1)</f>
        <v>144.97282899999999</v>
      </c>
      <c r="I233" s="8">
        <f t="shared" si="130"/>
        <v>144.97282899999999</v>
      </c>
    </row>
    <row r="234" spans="1:9" x14ac:dyDescent="0.3">
      <c r="A234" s="3">
        <f>INDEX('Paste Calib Data'!$1:$1048576,MATCH($A$211,'Paste Calib Data'!$A:$A,0)+(ROW()-ROW($A$211)-1),COLUMN())</f>
        <v>3600</v>
      </c>
      <c r="B234" s="8">
        <f t="shared" si="129"/>
        <v>57.676631999999998</v>
      </c>
      <c r="C234" s="1">
        <f>INDEX('Paste Calib Data'!$1:$1048576,MATCH($A$211,'Paste Calib Data'!$A:$A,0)+(ROW()-ROW($A$211)-1),COLUMN()-1)</f>
        <v>57.676631999999998</v>
      </c>
      <c r="D234" s="1">
        <f>INDEX('Paste Calib Data'!$1:$1048576,MATCH($A$211,'Paste Calib Data'!$A:$A,0)+(ROW()-ROW($A$211)-1),COLUMN()-1)</f>
        <v>144.97282899999999</v>
      </c>
      <c r="E234" s="1">
        <f>INDEX('Paste Calib Data'!$1:$1048576,MATCH($A$211,'Paste Calib Data'!$A:$A,0)+(ROW()-ROW($A$211)-1),COLUMN()-1)</f>
        <v>144.97282899999999</v>
      </c>
      <c r="F234" s="1">
        <f>INDEX('Paste Calib Data'!$1:$1048576,MATCH($A$211,'Paste Calib Data'!$A:$A,0)+(ROW()-ROW($A$211)-1),COLUMN()-1)</f>
        <v>144.97282899999999</v>
      </c>
      <c r="G234" s="1">
        <f>INDEX('Paste Calib Data'!$1:$1048576,MATCH($A$211,'Paste Calib Data'!$A:$A,0)+(ROW()-ROW($A$211)-1),COLUMN()-1)</f>
        <v>144.97282899999999</v>
      </c>
      <c r="H234" s="1">
        <f>INDEX('Paste Calib Data'!$1:$1048576,MATCH($A$211,'Paste Calib Data'!$A:$A,0)+(ROW()-ROW($A$211)-1),COLUMN()-1)</f>
        <v>144.97282899999999</v>
      </c>
      <c r="I234" s="8">
        <f t="shared" si="130"/>
        <v>144.97282899999999</v>
      </c>
    </row>
    <row r="235" spans="1:9" x14ac:dyDescent="0.3">
      <c r="A235" s="3">
        <f>INDEX('Paste Calib Data'!$1:$1048576,MATCH($A$211,'Paste Calib Data'!$A:$A,0)+(ROW()-ROW($A$211)-1),COLUMN())</f>
        <v>4000</v>
      </c>
      <c r="B235" s="8">
        <f>C235</f>
        <v>0</v>
      </c>
      <c r="C235" s="1">
        <f>INDEX('Paste Calib Data'!$1:$1048576,MATCH($A$211,'Paste Calib Data'!$A:$A,0)+(ROW()-ROW($A$211)-1),COLUMN()-1)</f>
        <v>0</v>
      </c>
      <c r="D235" s="1">
        <f>INDEX('Paste Calib Data'!$1:$1048576,MATCH($A$211,'Paste Calib Data'!$A:$A,0)+(ROW()-ROW($A$211)-1),COLUMN()-1)</f>
        <v>144.97282899999999</v>
      </c>
      <c r="E235" s="1">
        <f>INDEX('Paste Calib Data'!$1:$1048576,MATCH($A$211,'Paste Calib Data'!$A:$A,0)+(ROW()-ROW($A$211)-1),COLUMN()-1)</f>
        <v>144.97282899999999</v>
      </c>
      <c r="F235" s="1">
        <f>INDEX('Paste Calib Data'!$1:$1048576,MATCH($A$211,'Paste Calib Data'!$A:$A,0)+(ROW()-ROW($A$211)-1),COLUMN()-1)</f>
        <v>144.97282899999999</v>
      </c>
      <c r="G235" s="1">
        <f>INDEX('Paste Calib Data'!$1:$1048576,MATCH($A$211,'Paste Calib Data'!$A:$A,0)+(ROW()-ROW($A$211)-1),COLUMN()-1)</f>
        <v>144.97282899999999</v>
      </c>
      <c r="H235" s="1">
        <f>INDEX('Paste Calib Data'!$1:$1048576,MATCH($A$211,'Paste Calib Data'!$A:$A,0)+(ROW()-ROW($A$211)-1),COLUMN()-1)</f>
        <v>144.97282899999999</v>
      </c>
      <c r="I235" s="8">
        <f t="shared" si="130"/>
        <v>144.97282899999999</v>
      </c>
    </row>
    <row r="236" spans="1:9" x14ac:dyDescent="0.3">
      <c r="A236" s="9">
        <f>A235+1</f>
        <v>4001</v>
      </c>
      <c r="B236" s="8">
        <f>B235</f>
        <v>0</v>
      </c>
      <c r="C236" s="8">
        <f>C235</f>
        <v>0</v>
      </c>
      <c r="D236" s="8">
        <f t="shared" ref="D236:I236" si="131">D235</f>
        <v>144.97282899999999</v>
      </c>
      <c r="E236" s="8">
        <f t="shared" si="131"/>
        <v>144.97282899999999</v>
      </c>
      <c r="F236" s="8">
        <f t="shared" si="131"/>
        <v>144.97282899999999</v>
      </c>
      <c r="G236" s="8">
        <f t="shared" si="131"/>
        <v>144.97282899999999</v>
      </c>
      <c r="H236" s="8">
        <f t="shared" si="131"/>
        <v>144.97282899999999</v>
      </c>
      <c r="I236" s="8">
        <f t="shared" si="131"/>
        <v>144.97282899999999</v>
      </c>
    </row>
    <row r="238" spans="1:9" x14ac:dyDescent="0.3">
      <c r="A238" s="13" t="s">
        <v>177</v>
      </c>
      <c r="B238" s="35" t="str">
        <f>INDEX('Paste Calib Data'!$1:$1048576,MATCH($A$238,'Paste Calib Data'!$A:$A,0)+(ROW()-ROW($A$238)),COLUMN())</f>
        <v>Fuel Limiter, Barometric, Table 3</v>
      </c>
      <c r="C238" s="35"/>
      <c r="D238" s="35"/>
      <c r="E238" s="35"/>
      <c r="F238" s="35"/>
      <c r="G238" s="35"/>
      <c r="H238" s="35"/>
      <c r="I238" s="35"/>
    </row>
    <row r="239" spans="1:9" x14ac:dyDescent="0.3">
      <c r="A239" s="3"/>
      <c r="B239" s="3" t="str">
        <f>INDEX('Paste Calib Data'!$1:$1048576,MATCH($A$238,'Paste Calib Data'!$A:$A,0)+(ROW()-ROW($A$238)),COLUMN())</f>
        <v>PSI</v>
      </c>
      <c r="C239" s="3"/>
      <c r="D239" s="3"/>
      <c r="E239" s="3"/>
      <c r="F239" s="3"/>
      <c r="G239" s="3"/>
      <c r="H239" s="3"/>
      <c r="I239" s="3"/>
    </row>
    <row r="240" spans="1:9" x14ac:dyDescent="0.3">
      <c r="A240" s="3" t="str">
        <f>INDEX('Paste Calib Data'!$1:$1048576,MATCH($A$238,'Paste Calib Data'!$A:$A,0)+(ROW()-ROW($A$238)),COLUMN())</f>
        <v>RPM</v>
      </c>
      <c r="B240" s="9">
        <f>C240-1</f>
        <v>-1</v>
      </c>
      <c r="C240" s="3">
        <f>INDEX('Paste Calib Data'!$1:$1048576,MATCH($A$238,'Paste Calib Data'!$A:$A,0)+(ROW()-ROW($A$238)),COLUMN()-1)</f>
        <v>0</v>
      </c>
      <c r="D240" s="3">
        <f>INDEX('Paste Calib Data'!$1:$1048576,MATCH($A$238,'Paste Calib Data'!$A:$A,0)+(ROW()-ROW($A$238)),COLUMN()-1)</f>
        <v>9.3000000000000007</v>
      </c>
      <c r="E240" s="3">
        <f>INDEX('Paste Calib Data'!$1:$1048576,MATCH($A$238,'Paste Calib Data'!$A:$A,0)+(ROW()-ROW($A$238)),COLUMN()-1)</f>
        <v>10.5</v>
      </c>
      <c r="F240" s="3">
        <f>INDEX('Paste Calib Data'!$1:$1048576,MATCH($A$238,'Paste Calib Data'!$A:$A,0)+(ROW()-ROW($A$238)),COLUMN()-1)</f>
        <v>11.8</v>
      </c>
      <c r="G240" s="3">
        <f>INDEX('Paste Calib Data'!$1:$1048576,MATCH($A$238,'Paste Calib Data'!$A:$A,0)+(ROW()-ROW($A$238)),COLUMN()-1)</f>
        <v>13.2</v>
      </c>
      <c r="H240" s="3">
        <f>INDEX('Paste Calib Data'!$1:$1048576,MATCH($A$238,'Paste Calib Data'!$A:$A,0)+(ROW()-ROW($A$238)),COLUMN()-1)</f>
        <v>14.5</v>
      </c>
      <c r="I240" s="9">
        <f>H240+1</f>
        <v>15.5</v>
      </c>
    </row>
    <row r="241" spans="1:9" x14ac:dyDescent="0.3">
      <c r="A241" s="9">
        <f>A242-1</f>
        <v>599</v>
      </c>
      <c r="B241" s="8">
        <f>B242</f>
        <v>144.97282899999999</v>
      </c>
      <c r="C241" s="8">
        <f t="shared" ref="C241" si="132">C242</f>
        <v>144.97282899999999</v>
      </c>
      <c r="D241" s="8">
        <f t="shared" ref="D241" si="133">D242</f>
        <v>144.97282899999999</v>
      </c>
      <c r="E241" s="8">
        <f t="shared" ref="E241" si="134">E242</f>
        <v>144.97282899999999</v>
      </c>
      <c r="F241" s="8">
        <f t="shared" ref="F241" si="135">F242</f>
        <v>144.97282899999999</v>
      </c>
      <c r="G241" s="8">
        <f t="shared" ref="G241" si="136">G242</f>
        <v>144.97282899999999</v>
      </c>
      <c r="H241" s="8">
        <f t="shared" ref="H241" si="137">H242</f>
        <v>144.97282899999999</v>
      </c>
      <c r="I241" s="8">
        <f t="shared" ref="I241" si="138">I242</f>
        <v>144.97282899999999</v>
      </c>
    </row>
    <row r="242" spans="1:9" x14ac:dyDescent="0.3">
      <c r="A242" s="3">
        <f>INDEX('Paste Calib Data'!$1:$1048576,MATCH($A$238,'Paste Calib Data'!$A:$A,0)+(ROW()-ROW($A$238)-1),COLUMN())</f>
        <v>600</v>
      </c>
      <c r="B242" s="8">
        <f t="shared" ref="B242:B261" si="139">C242</f>
        <v>144.97282899999999</v>
      </c>
      <c r="C242" s="1">
        <f>INDEX('Paste Calib Data'!$1:$1048576,MATCH($A$238,'Paste Calib Data'!$A:$A,0)+(ROW()-ROW($A$238)-1),COLUMN()-1)</f>
        <v>144.97282899999999</v>
      </c>
      <c r="D242" s="1">
        <f>INDEX('Paste Calib Data'!$1:$1048576,MATCH($A$238,'Paste Calib Data'!$A:$A,0)+(ROW()-ROW($A$238)-1),COLUMN()-1)</f>
        <v>144.97282899999999</v>
      </c>
      <c r="E242" s="1">
        <f>INDEX('Paste Calib Data'!$1:$1048576,MATCH($A$238,'Paste Calib Data'!$A:$A,0)+(ROW()-ROW($A$238)-1),COLUMN()-1)</f>
        <v>144.97282899999999</v>
      </c>
      <c r="F242" s="1">
        <f>INDEX('Paste Calib Data'!$1:$1048576,MATCH($A$238,'Paste Calib Data'!$A:$A,0)+(ROW()-ROW($A$238)-1),COLUMN()-1)</f>
        <v>144.97282899999999</v>
      </c>
      <c r="G242" s="1">
        <f>INDEX('Paste Calib Data'!$1:$1048576,MATCH($A$238,'Paste Calib Data'!$A:$A,0)+(ROW()-ROW($A$238)-1),COLUMN()-1)</f>
        <v>144.97282899999999</v>
      </c>
      <c r="H242" s="1">
        <f>INDEX('Paste Calib Data'!$1:$1048576,MATCH($A$238,'Paste Calib Data'!$A:$A,0)+(ROW()-ROW($A$238)-1),COLUMN()-1)</f>
        <v>144.97282899999999</v>
      </c>
      <c r="I242" s="8">
        <f>H242</f>
        <v>144.97282899999999</v>
      </c>
    </row>
    <row r="243" spans="1:9" x14ac:dyDescent="0.3">
      <c r="A243" s="3">
        <f>INDEX('Paste Calib Data'!$1:$1048576,MATCH($A$238,'Paste Calib Data'!$A:$A,0)+(ROW()-ROW($A$238)-1),COLUMN())</f>
        <v>650</v>
      </c>
      <c r="B243" s="8">
        <f t="shared" si="139"/>
        <v>144.97282899999999</v>
      </c>
      <c r="C243" s="1">
        <f>INDEX('Paste Calib Data'!$1:$1048576,MATCH($A$238,'Paste Calib Data'!$A:$A,0)+(ROW()-ROW($A$238)-1),COLUMN()-1)</f>
        <v>144.97282899999999</v>
      </c>
      <c r="D243" s="1">
        <f>INDEX('Paste Calib Data'!$1:$1048576,MATCH($A$238,'Paste Calib Data'!$A:$A,0)+(ROW()-ROW($A$238)-1),COLUMN()-1)</f>
        <v>144.97282899999999</v>
      </c>
      <c r="E243" s="1">
        <f>INDEX('Paste Calib Data'!$1:$1048576,MATCH($A$238,'Paste Calib Data'!$A:$A,0)+(ROW()-ROW($A$238)-1),COLUMN()-1)</f>
        <v>144.97282899999999</v>
      </c>
      <c r="F243" s="1">
        <f>INDEX('Paste Calib Data'!$1:$1048576,MATCH($A$238,'Paste Calib Data'!$A:$A,0)+(ROW()-ROW($A$238)-1),COLUMN()-1)</f>
        <v>144.97282899999999</v>
      </c>
      <c r="G243" s="1">
        <f>INDEX('Paste Calib Data'!$1:$1048576,MATCH($A$238,'Paste Calib Data'!$A:$A,0)+(ROW()-ROW($A$238)-1),COLUMN()-1)</f>
        <v>144.97282899999999</v>
      </c>
      <c r="H243" s="1">
        <f>INDEX('Paste Calib Data'!$1:$1048576,MATCH($A$238,'Paste Calib Data'!$A:$A,0)+(ROW()-ROW($A$238)-1),COLUMN()-1)</f>
        <v>144.97282899999999</v>
      </c>
      <c r="I243" s="8">
        <f t="shared" ref="I243:I262" si="140">H243</f>
        <v>144.97282899999999</v>
      </c>
    </row>
    <row r="244" spans="1:9" x14ac:dyDescent="0.3">
      <c r="A244" s="3">
        <f>INDEX('Paste Calib Data'!$1:$1048576,MATCH($A$238,'Paste Calib Data'!$A:$A,0)+(ROW()-ROW($A$238)-1),COLUMN())</f>
        <v>700</v>
      </c>
      <c r="B244" s="8">
        <f t="shared" si="139"/>
        <v>144.97282899999999</v>
      </c>
      <c r="C244" s="1">
        <f>INDEX('Paste Calib Data'!$1:$1048576,MATCH($A$238,'Paste Calib Data'!$A:$A,0)+(ROW()-ROW($A$238)-1),COLUMN()-1)</f>
        <v>144.97282899999999</v>
      </c>
      <c r="D244" s="1">
        <f>INDEX('Paste Calib Data'!$1:$1048576,MATCH($A$238,'Paste Calib Data'!$A:$A,0)+(ROW()-ROW($A$238)-1),COLUMN()-1)</f>
        <v>144.97282899999999</v>
      </c>
      <c r="E244" s="1">
        <f>INDEX('Paste Calib Data'!$1:$1048576,MATCH($A$238,'Paste Calib Data'!$A:$A,0)+(ROW()-ROW($A$238)-1),COLUMN()-1)</f>
        <v>144.97282899999999</v>
      </c>
      <c r="F244" s="1">
        <f>INDEX('Paste Calib Data'!$1:$1048576,MATCH($A$238,'Paste Calib Data'!$A:$A,0)+(ROW()-ROW($A$238)-1),COLUMN()-1)</f>
        <v>144.97282899999999</v>
      </c>
      <c r="G244" s="1">
        <f>INDEX('Paste Calib Data'!$1:$1048576,MATCH($A$238,'Paste Calib Data'!$A:$A,0)+(ROW()-ROW($A$238)-1),COLUMN()-1)</f>
        <v>144.97282899999999</v>
      </c>
      <c r="H244" s="1">
        <f>INDEX('Paste Calib Data'!$1:$1048576,MATCH($A$238,'Paste Calib Data'!$A:$A,0)+(ROW()-ROW($A$238)-1),COLUMN()-1)</f>
        <v>144.97282899999999</v>
      </c>
      <c r="I244" s="8">
        <f t="shared" si="140"/>
        <v>144.97282899999999</v>
      </c>
    </row>
    <row r="245" spans="1:9" x14ac:dyDescent="0.3">
      <c r="A245" s="3">
        <f>INDEX('Paste Calib Data'!$1:$1048576,MATCH($A$238,'Paste Calib Data'!$A:$A,0)+(ROW()-ROW($A$238)-1),COLUMN())</f>
        <v>800</v>
      </c>
      <c r="B245" s="8">
        <f t="shared" si="139"/>
        <v>144.97282899999999</v>
      </c>
      <c r="C245" s="1">
        <f>INDEX('Paste Calib Data'!$1:$1048576,MATCH($A$238,'Paste Calib Data'!$A:$A,0)+(ROW()-ROW($A$238)-1),COLUMN()-1)</f>
        <v>144.97282899999999</v>
      </c>
      <c r="D245" s="1">
        <f>INDEX('Paste Calib Data'!$1:$1048576,MATCH($A$238,'Paste Calib Data'!$A:$A,0)+(ROW()-ROW($A$238)-1),COLUMN()-1)</f>
        <v>144.97282899999999</v>
      </c>
      <c r="E245" s="1">
        <f>INDEX('Paste Calib Data'!$1:$1048576,MATCH($A$238,'Paste Calib Data'!$A:$A,0)+(ROW()-ROW($A$238)-1),COLUMN()-1)</f>
        <v>144.97282899999999</v>
      </c>
      <c r="F245" s="1">
        <f>INDEX('Paste Calib Data'!$1:$1048576,MATCH($A$238,'Paste Calib Data'!$A:$A,0)+(ROW()-ROW($A$238)-1),COLUMN()-1)</f>
        <v>144.97282899999999</v>
      </c>
      <c r="G245" s="1">
        <f>INDEX('Paste Calib Data'!$1:$1048576,MATCH($A$238,'Paste Calib Data'!$A:$A,0)+(ROW()-ROW($A$238)-1),COLUMN()-1)</f>
        <v>144.97282899999999</v>
      </c>
      <c r="H245" s="1">
        <f>INDEX('Paste Calib Data'!$1:$1048576,MATCH($A$238,'Paste Calib Data'!$A:$A,0)+(ROW()-ROW($A$238)-1),COLUMN()-1)</f>
        <v>144.97282899999999</v>
      </c>
      <c r="I245" s="8">
        <f t="shared" si="140"/>
        <v>144.97282899999999</v>
      </c>
    </row>
    <row r="246" spans="1:9" x14ac:dyDescent="0.3">
      <c r="A246" s="3">
        <f>INDEX('Paste Calib Data'!$1:$1048576,MATCH($A$238,'Paste Calib Data'!$A:$A,0)+(ROW()-ROW($A$238)-1),COLUMN())</f>
        <v>900</v>
      </c>
      <c r="B246" s="8">
        <f t="shared" si="139"/>
        <v>144.97282899999999</v>
      </c>
      <c r="C246" s="1">
        <f>INDEX('Paste Calib Data'!$1:$1048576,MATCH($A$238,'Paste Calib Data'!$A:$A,0)+(ROW()-ROW($A$238)-1),COLUMN()-1)</f>
        <v>144.97282899999999</v>
      </c>
      <c r="D246" s="1">
        <f>INDEX('Paste Calib Data'!$1:$1048576,MATCH($A$238,'Paste Calib Data'!$A:$A,0)+(ROW()-ROW($A$238)-1),COLUMN()-1)</f>
        <v>144.97282899999999</v>
      </c>
      <c r="E246" s="1">
        <f>INDEX('Paste Calib Data'!$1:$1048576,MATCH($A$238,'Paste Calib Data'!$A:$A,0)+(ROW()-ROW($A$238)-1),COLUMN()-1)</f>
        <v>144.97282899999999</v>
      </c>
      <c r="F246" s="1">
        <f>INDEX('Paste Calib Data'!$1:$1048576,MATCH($A$238,'Paste Calib Data'!$A:$A,0)+(ROW()-ROW($A$238)-1),COLUMN()-1)</f>
        <v>144.97282899999999</v>
      </c>
      <c r="G246" s="1">
        <f>INDEX('Paste Calib Data'!$1:$1048576,MATCH($A$238,'Paste Calib Data'!$A:$A,0)+(ROW()-ROW($A$238)-1),COLUMN()-1)</f>
        <v>144.97282899999999</v>
      </c>
      <c r="H246" s="1">
        <f>INDEX('Paste Calib Data'!$1:$1048576,MATCH($A$238,'Paste Calib Data'!$A:$A,0)+(ROW()-ROW($A$238)-1),COLUMN()-1)</f>
        <v>144.97282899999999</v>
      </c>
      <c r="I246" s="8">
        <f t="shared" si="140"/>
        <v>144.97282899999999</v>
      </c>
    </row>
    <row r="247" spans="1:9" x14ac:dyDescent="0.3">
      <c r="A247" s="3">
        <f>INDEX('Paste Calib Data'!$1:$1048576,MATCH($A$238,'Paste Calib Data'!$A:$A,0)+(ROW()-ROW($A$238)-1),COLUMN())</f>
        <v>1000</v>
      </c>
      <c r="B247" s="8">
        <f t="shared" si="139"/>
        <v>144.97282899999999</v>
      </c>
      <c r="C247" s="1">
        <f>INDEX('Paste Calib Data'!$1:$1048576,MATCH($A$238,'Paste Calib Data'!$A:$A,0)+(ROW()-ROW($A$238)-1),COLUMN()-1)</f>
        <v>144.97282899999999</v>
      </c>
      <c r="D247" s="1">
        <f>INDEX('Paste Calib Data'!$1:$1048576,MATCH($A$238,'Paste Calib Data'!$A:$A,0)+(ROW()-ROW($A$238)-1),COLUMN()-1)</f>
        <v>144.97282899999999</v>
      </c>
      <c r="E247" s="1">
        <f>INDEX('Paste Calib Data'!$1:$1048576,MATCH($A$238,'Paste Calib Data'!$A:$A,0)+(ROW()-ROW($A$238)-1),COLUMN()-1)</f>
        <v>144.97282899999999</v>
      </c>
      <c r="F247" s="1">
        <f>INDEX('Paste Calib Data'!$1:$1048576,MATCH($A$238,'Paste Calib Data'!$A:$A,0)+(ROW()-ROW($A$238)-1),COLUMN()-1)</f>
        <v>144.97282899999999</v>
      </c>
      <c r="G247" s="1">
        <f>INDEX('Paste Calib Data'!$1:$1048576,MATCH($A$238,'Paste Calib Data'!$A:$A,0)+(ROW()-ROW($A$238)-1),COLUMN()-1)</f>
        <v>144.97282899999999</v>
      </c>
      <c r="H247" s="1">
        <f>INDEX('Paste Calib Data'!$1:$1048576,MATCH($A$238,'Paste Calib Data'!$A:$A,0)+(ROW()-ROW($A$238)-1),COLUMN()-1)</f>
        <v>144.97282899999999</v>
      </c>
      <c r="I247" s="8">
        <f t="shared" si="140"/>
        <v>144.97282899999999</v>
      </c>
    </row>
    <row r="248" spans="1:9" x14ac:dyDescent="0.3">
      <c r="A248" s="3">
        <f>INDEX('Paste Calib Data'!$1:$1048576,MATCH($A$238,'Paste Calib Data'!$A:$A,0)+(ROW()-ROW($A$238)-1),COLUMN())</f>
        <v>1200</v>
      </c>
      <c r="B248" s="8">
        <f t="shared" si="139"/>
        <v>144.97282899999999</v>
      </c>
      <c r="C248" s="1">
        <f>INDEX('Paste Calib Data'!$1:$1048576,MATCH($A$238,'Paste Calib Data'!$A:$A,0)+(ROW()-ROW($A$238)-1),COLUMN()-1)</f>
        <v>144.97282899999999</v>
      </c>
      <c r="D248" s="1">
        <f>INDEX('Paste Calib Data'!$1:$1048576,MATCH($A$238,'Paste Calib Data'!$A:$A,0)+(ROW()-ROW($A$238)-1),COLUMN()-1)</f>
        <v>144.97282899999999</v>
      </c>
      <c r="E248" s="1">
        <f>INDEX('Paste Calib Data'!$1:$1048576,MATCH($A$238,'Paste Calib Data'!$A:$A,0)+(ROW()-ROW($A$238)-1),COLUMN()-1)</f>
        <v>144.97282899999999</v>
      </c>
      <c r="F248" s="1">
        <f>INDEX('Paste Calib Data'!$1:$1048576,MATCH($A$238,'Paste Calib Data'!$A:$A,0)+(ROW()-ROW($A$238)-1),COLUMN()-1)</f>
        <v>144.97282899999999</v>
      </c>
      <c r="G248" s="1">
        <f>INDEX('Paste Calib Data'!$1:$1048576,MATCH($A$238,'Paste Calib Data'!$A:$A,0)+(ROW()-ROW($A$238)-1),COLUMN()-1)</f>
        <v>144.97282899999999</v>
      </c>
      <c r="H248" s="1">
        <f>INDEX('Paste Calib Data'!$1:$1048576,MATCH($A$238,'Paste Calib Data'!$A:$A,0)+(ROW()-ROW($A$238)-1),COLUMN()-1)</f>
        <v>144.97282899999999</v>
      </c>
      <c r="I248" s="8">
        <f t="shared" si="140"/>
        <v>144.97282899999999</v>
      </c>
    </row>
    <row r="249" spans="1:9" x14ac:dyDescent="0.3">
      <c r="A249" s="3">
        <f>INDEX('Paste Calib Data'!$1:$1048576,MATCH($A$238,'Paste Calib Data'!$A:$A,0)+(ROW()-ROW($A$238)-1),COLUMN())</f>
        <v>1380</v>
      </c>
      <c r="B249" s="8">
        <f t="shared" si="139"/>
        <v>144.97282899999999</v>
      </c>
      <c r="C249" s="1">
        <f>INDEX('Paste Calib Data'!$1:$1048576,MATCH($A$238,'Paste Calib Data'!$A:$A,0)+(ROW()-ROW($A$238)-1),COLUMN()-1)</f>
        <v>144.97282899999999</v>
      </c>
      <c r="D249" s="1">
        <f>INDEX('Paste Calib Data'!$1:$1048576,MATCH($A$238,'Paste Calib Data'!$A:$A,0)+(ROW()-ROW($A$238)-1),COLUMN()-1)</f>
        <v>144.97282899999999</v>
      </c>
      <c r="E249" s="1">
        <f>INDEX('Paste Calib Data'!$1:$1048576,MATCH($A$238,'Paste Calib Data'!$A:$A,0)+(ROW()-ROW($A$238)-1),COLUMN()-1)</f>
        <v>144.97282899999999</v>
      </c>
      <c r="F249" s="1">
        <f>INDEX('Paste Calib Data'!$1:$1048576,MATCH($A$238,'Paste Calib Data'!$A:$A,0)+(ROW()-ROW($A$238)-1),COLUMN()-1)</f>
        <v>144.97282899999999</v>
      </c>
      <c r="G249" s="1">
        <f>INDEX('Paste Calib Data'!$1:$1048576,MATCH($A$238,'Paste Calib Data'!$A:$A,0)+(ROW()-ROW($A$238)-1),COLUMN()-1)</f>
        <v>144.97282899999999</v>
      </c>
      <c r="H249" s="1">
        <f>INDEX('Paste Calib Data'!$1:$1048576,MATCH($A$238,'Paste Calib Data'!$A:$A,0)+(ROW()-ROW($A$238)-1),COLUMN()-1)</f>
        <v>144.97282899999999</v>
      </c>
      <c r="I249" s="8">
        <f t="shared" si="140"/>
        <v>144.97282899999999</v>
      </c>
    </row>
    <row r="250" spans="1:9" x14ac:dyDescent="0.3">
      <c r="A250" s="3">
        <f>INDEX('Paste Calib Data'!$1:$1048576,MATCH($A$238,'Paste Calib Data'!$A:$A,0)+(ROW()-ROW($A$238)-1),COLUMN())</f>
        <v>1600</v>
      </c>
      <c r="B250" s="8">
        <f t="shared" si="139"/>
        <v>122.01087200000001</v>
      </c>
      <c r="C250" s="1">
        <f>INDEX('Paste Calib Data'!$1:$1048576,MATCH($A$238,'Paste Calib Data'!$A:$A,0)+(ROW()-ROW($A$238)-1),COLUMN()-1)</f>
        <v>122.01087200000001</v>
      </c>
      <c r="D250" s="1">
        <f>INDEX('Paste Calib Data'!$1:$1048576,MATCH($A$238,'Paste Calib Data'!$A:$A,0)+(ROW()-ROW($A$238)-1),COLUMN()-1)</f>
        <v>144.97282899999999</v>
      </c>
      <c r="E250" s="1">
        <f>INDEX('Paste Calib Data'!$1:$1048576,MATCH($A$238,'Paste Calib Data'!$A:$A,0)+(ROW()-ROW($A$238)-1),COLUMN()-1)</f>
        <v>144.97282899999999</v>
      </c>
      <c r="F250" s="1">
        <f>INDEX('Paste Calib Data'!$1:$1048576,MATCH($A$238,'Paste Calib Data'!$A:$A,0)+(ROW()-ROW($A$238)-1),COLUMN()-1)</f>
        <v>144.97282899999999</v>
      </c>
      <c r="G250" s="1">
        <f>INDEX('Paste Calib Data'!$1:$1048576,MATCH($A$238,'Paste Calib Data'!$A:$A,0)+(ROW()-ROW($A$238)-1),COLUMN()-1)</f>
        <v>144.97282899999999</v>
      </c>
      <c r="H250" s="1">
        <f>INDEX('Paste Calib Data'!$1:$1048576,MATCH($A$238,'Paste Calib Data'!$A:$A,0)+(ROW()-ROW($A$238)-1),COLUMN()-1)</f>
        <v>144.97282899999999</v>
      </c>
      <c r="I250" s="8">
        <f t="shared" si="140"/>
        <v>144.97282899999999</v>
      </c>
    </row>
    <row r="251" spans="1:9" x14ac:dyDescent="0.3">
      <c r="A251" s="3">
        <f>INDEX('Paste Calib Data'!$1:$1048576,MATCH($A$238,'Paste Calib Data'!$A:$A,0)+(ROW()-ROW($A$238)-1),COLUMN())</f>
        <v>1800</v>
      </c>
      <c r="B251" s="8">
        <f t="shared" si="139"/>
        <v>113.994568</v>
      </c>
      <c r="C251" s="1">
        <f>INDEX('Paste Calib Data'!$1:$1048576,MATCH($A$238,'Paste Calib Data'!$A:$A,0)+(ROW()-ROW($A$238)-1),COLUMN()-1)</f>
        <v>113.994568</v>
      </c>
      <c r="D251" s="1">
        <f>INDEX('Paste Calib Data'!$1:$1048576,MATCH($A$238,'Paste Calib Data'!$A:$A,0)+(ROW()-ROW($A$238)-1),COLUMN()-1)</f>
        <v>144.97282899999999</v>
      </c>
      <c r="E251" s="1">
        <f>INDEX('Paste Calib Data'!$1:$1048576,MATCH($A$238,'Paste Calib Data'!$A:$A,0)+(ROW()-ROW($A$238)-1),COLUMN()-1)</f>
        <v>144.97282899999999</v>
      </c>
      <c r="F251" s="1">
        <f>INDEX('Paste Calib Data'!$1:$1048576,MATCH($A$238,'Paste Calib Data'!$A:$A,0)+(ROW()-ROW($A$238)-1),COLUMN()-1)</f>
        <v>144.97282899999999</v>
      </c>
      <c r="G251" s="1">
        <f>INDEX('Paste Calib Data'!$1:$1048576,MATCH($A$238,'Paste Calib Data'!$A:$A,0)+(ROW()-ROW($A$238)-1),COLUMN()-1)</f>
        <v>144.97282899999999</v>
      </c>
      <c r="H251" s="1">
        <f>INDEX('Paste Calib Data'!$1:$1048576,MATCH($A$238,'Paste Calib Data'!$A:$A,0)+(ROW()-ROW($A$238)-1),COLUMN()-1)</f>
        <v>144.97282899999999</v>
      </c>
      <c r="I251" s="8">
        <f t="shared" si="140"/>
        <v>144.97282899999999</v>
      </c>
    </row>
    <row r="252" spans="1:9" x14ac:dyDescent="0.3">
      <c r="A252" s="3">
        <f>INDEX('Paste Calib Data'!$1:$1048576,MATCH($A$238,'Paste Calib Data'!$A:$A,0)+(ROW()-ROW($A$238)-1),COLUMN())</f>
        <v>2000</v>
      </c>
      <c r="B252" s="8">
        <f t="shared" si="139"/>
        <v>104.008154</v>
      </c>
      <c r="C252" s="1">
        <f>INDEX('Paste Calib Data'!$1:$1048576,MATCH($A$238,'Paste Calib Data'!$A:$A,0)+(ROW()-ROW($A$238)-1),COLUMN()-1)</f>
        <v>104.008154</v>
      </c>
      <c r="D252" s="1">
        <f>INDEX('Paste Calib Data'!$1:$1048576,MATCH($A$238,'Paste Calib Data'!$A:$A,0)+(ROW()-ROW($A$238)-1),COLUMN()-1)</f>
        <v>144.97282899999999</v>
      </c>
      <c r="E252" s="1">
        <f>INDEX('Paste Calib Data'!$1:$1048576,MATCH($A$238,'Paste Calib Data'!$A:$A,0)+(ROW()-ROW($A$238)-1),COLUMN()-1)</f>
        <v>144.97282899999999</v>
      </c>
      <c r="F252" s="1">
        <f>INDEX('Paste Calib Data'!$1:$1048576,MATCH($A$238,'Paste Calib Data'!$A:$A,0)+(ROW()-ROW($A$238)-1),COLUMN()-1)</f>
        <v>144.97282899999999</v>
      </c>
      <c r="G252" s="1">
        <f>INDEX('Paste Calib Data'!$1:$1048576,MATCH($A$238,'Paste Calib Data'!$A:$A,0)+(ROW()-ROW($A$238)-1),COLUMN()-1)</f>
        <v>144.97282899999999</v>
      </c>
      <c r="H252" s="1">
        <f>INDEX('Paste Calib Data'!$1:$1048576,MATCH($A$238,'Paste Calib Data'!$A:$A,0)+(ROW()-ROW($A$238)-1),COLUMN()-1)</f>
        <v>144.97282899999999</v>
      </c>
      <c r="I252" s="8">
        <f t="shared" si="140"/>
        <v>144.97282899999999</v>
      </c>
    </row>
    <row r="253" spans="1:9" x14ac:dyDescent="0.3">
      <c r="A253" s="3">
        <f>INDEX('Paste Calib Data'!$1:$1048576,MATCH($A$238,'Paste Calib Data'!$A:$A,0)+(ROW()-ROW($A$238)-1),COLUMN())</f>
        <v>2200</v>
      </c>
      <c r="B253" s="8">
        <f t="shared" si="139"/>
        <v>91.032611000000003</v>
      </c>
      <c r="C253" s="1">
        <f>INDEX('Paste Calib Data'!$1:$1048576,MATCH($A$238,'Paste Calib Data'!$A:$A,0)+(ROW()-ROW($A$238)-1),COLUMN()-1)</f>
        <v>91.032611000000003</v>
      </c>
      <c r="D253" s="1">
        <f>INDEX('Paste Calib Data'!$1:$1048576,MATCH($A$238,'Paste Calib Data'!$A:$A,0)+(ROW()-ROW($A$238)-1),COLUMN()-1)</f>
        <v>144.97282899999999</v>
      </c>
      <c r="E253" s="1">
        <f>INDEX('Paste Calib Data'!$1:$1048576,MATCH($A$238,'Paste Calib Data'!$A:$A,0)+(ROW()-ROW($A$238)-1),COLUMN()-1)</f>
        <v>144.97282899999999</v>
      </c>
      <c r="F253" s="1">
        <f>INDEX('Paste Calib Data'!$1:$1048576,MATCH($A$238,'Paste Calib Data'!$A:$A,0)+(ROW()-ROW($A$238)-1),COLUMN()-1)</f>
        <v>144.97282899999999</v>
      </c>
      <c r="G253" s="1">
        <f>INDEX('Paste Calib Data'!$1:$1048576,MATCH($A$238,'Paste Calib Data'!$A:$A,0)+(ROW()-ROW($A$238)-1),COLUMN()-1)</f>
        <v>144.97282899999999</v>
      </c>
      <c r="H253" s="1">
        <f>INDEX('Paste Calib Data'!$1:$1048576,MATCH($A$238,'Paste Calib Data'!$A:$A,0)+(ROW()-ROW($A$238)-1),COLUMN()-1)</f>
        <v>144.97282899999999</v>
      </c>
      <c r="I253" s="8">
        <f t="shared" si="140"/>
        <v>144.97282899999999</v>
      </c>
    </row>
    <row r="254" spans="1:9" x14ac:dyDescent="0.3">
      <c r="A254" s="3">
        <f>INDEX('Paste Calib Data'!$1:$1048576,MATCH($A$238,'Paste Calib Data'!$A:$A,0)+(ROW()-ROW($A$238)-1),COLUMN())</f>
        <v>2400</v>
      </c>
      <c r="B254" s="8">
        <f t="shared" si="139"/>
        <v>80.978262999999998</v>
      </c>
      <c r="C254" s="1">
        <f>INDEX('Paste Calib Data'!$1:$1048576,MATCH($A$238,'Paste Calib Data'!$A:$A,0)+(ROW()-ROW($A$238)-1),COLUMN()-1)</f>
        <v>80.978262999999998</v>
      </c>
      <c r="D254" s="1">
        <f>INDEX('Paste Calib Data'!$1:$1048576,MATCH($A$238,'Paste Calib Data'!$A:$A,0)+(ROW()-ROW($A$238)-1),COLUMN()-1)</f>
        <v>144.97282899999999</v>
      </c>
      <c r="E254" s="1">
        <f>INDEX('Paste Calib Data'!$1:$1048576,MATCH($A$238,'Paste Calib Data'!$A:$A,0)+(ROW()-ROW($A$238)-1),COLUMN()-1)</f>
        <v>144.97282899999999</v>
      </c>
      <c r="F254" s="1">
        <f>INDEX('Paste Calib Data'!$1:$1048576,MATCH($A$238,'Paste Calib Data'!$A:$A,0)+(ROW()-ROW($A$238)-1),COLUMN()-1)</f>
        <v>144.97282899999999</v>
      </c>
      <c r="G254" s="1">
        <f>INDEX('Paste Calib Data'!$1:$1048576,MATCH($A$238,'Paste Calib Data'!$A:$A,0)+(ROW()-ROW($A$238)-1),COLUMN()-1)</f>
        <v>144.97282899999999</v>
      </c>
      <c r="H254" s="1">
        <f>INDEX('Paste Calib Data'!$1:$1048576,MATCH($A$238,'Paste Calib Data'!$A:$A,0)+(ROW()-ROW($A$238)-1),COLUMN()-1)</f>
        <v>144.97282899999999</v>
      </c>
      <c r="I254" s="8">
        <f t="shared" si="140"/>
        <v>144.97282899999999</v>
      </c>
    </row>
    <row r="255" spans="1:9" x14ac:dyDescent="0.3">
      <c r="A255" s="3">
        <f>INDEX('Paste Calib Data'!$1:$1048576,MATCH($A$238,'Paste Calib Data'!$A:$A,0)+(ROW()-ROW($A$238)-1),COLUMN())</f>
        <v>2600</v>
      </c>
      <c r="B255" s="8">
        <f t="shared" si="139"/>
        <v>75.475544999999997</v>
      </c>
      <c r="C255" s="1">
        <f>INDEX('Paste Calib Data'!$1:$1048576,MATCH($A$238,'Paste Calib Data'!$A:$A,0)+(ROW()-ROW($A$238)-1),COLUMN()-1)</f>
        <v>75.475544999999997</v>
      </c>
      <c r="D255" s="1">
        <f>INDEX('Paste Calib Data'!$1:$1048576,MATCH($A$238,'Paste Calib Data'!$A:$A,0)+(ROW()-ROW($A$238)-1),COLUMN()-1)</f>
        <v>144.97282899999999</v>
      </c>
      <c r="E255" s="1">
        <f>INDEX('Paste Calib Data'!$1:$1048576,MATCH($A$238,'Paste Calib Data'!$A:$A,0)+(ROW()-ROW($A$238)-1),COLUMN()-1)</f>
        <v>144.97282899999999</v>
      </c>
      <c r="F255" s="1">
        <f>INDEX('Paste Calib Data'!$1:$1048576,MATCH($A$238,'Paste Calib Data'!$A:$A,0)+(ROW()-ROW($A$238)-1),COLUMN()-1)</f>
        <v>144.97282899999999</v>
      </c>
      <c r="G255" s="1">
        <f>INDEX('Paste Calib Data'!$1:$1048576,MATCH($A$238,'Paste Calib Data'!$A:$A,0)+(ROW()-ROW($A$238)-1),COLUMN()-1)</f>
        <v>144.97282899999999</v>
      </c>
      <c r="H255" s="1">
        <f>INDEX('Paste Calib Data'!$1:$1048576,MATCH($A$238,'Paste Calib Data'!$A:$A,0)+(ROW()-ROW($A$238)-1),COLUMN()-1)</f>
        <v>144.97282899999999</v>
      </c>
      <c r="I255" s="8">
        <f t="shared" si="140"/>
        <v>144.97282899999999</v>
      </c>
    </row>
    <row r="256" spans="1:9" x14ac:dyDescent="0.3">
      <c r="A256" s="3">
        <f>INDEX('Paste Calib Data'!$1:$1048576,MATCH($A$238,'Paste Calib Data'!$A:$A,0)+(ROW()-ROW($A$238)-1),COLUMN())</f>
        <v>2800</v>
      </c>
      <c r="B256" s="8">
        <f t="shared" si="139"/>
        <v>70.380436000000003</v>
      </c>
      <c r="C256" s="1">
        <f>INDEX('Paste Calib Data'!$1:$1048576,MATCH($A$238,'Paste Calib Data'!$A:$A,0)+(ROW()-ROW($A$238)-1),COLUMN()-1)</f>
        <v>70.380436000000003</v>
      </c>
      <c r="D256" s="1">
        <f>INDEX('Paste Calib Data'!$1:$1048576,MATCH($A$238,'Paste Calib Data'!$A:$A,0)+(ROW()-ROW($A$238)-1),COLUMN()-1)</f>
        <v>144.97282899999999</v>
      </c>
      <c r="E256" s="1">
        <f>INDEX('Paste Calib Data'!$1:$1048576,MATCH($A$238,'Paste Calib Data'!$A:$A,0)+(ROW()-ROW($A$238)-1),COLUMN()-1)</f>
        <v>144.97282899999999</v>
      </c>
      <c r="F256" s="1">
        <f>INDEX('Paste Calib Data'!$1:$1048576,MATCH($A$238,'Paste Calib Data'!$A:$A,0)+(ROW()-ROW($A$238)-1),COLUMN()-1)</f>
        <v>144.97282899999999</v>
      </c>
      <c r="G256" s="1">
        <f>INDEX('Paste Calib Data'!$1:$1048576,MATCH($A$238,'Paste Calib Data'!$A:$A,0)+(ROW()-ROW($A$238)-1),COLUMN()-1)</f>
        <v>144.97282899999999</v>
      </c>
      <c r="H256" s="1">
        <f>INDEX('Paste Calib Data'!$1:$1048576,MATCH($A$238,'Paste Calib Data'!$A:$A,0)+(ROW()-ROW($A$238)-1),COLUMN()-1)</f>
        <v>144.97282899999999</v>
      </c>
      <c r="I256" s="8">
        <f t="shared" si="140"/>
        <v>144.97282899999999</v>
      </c>
    </row>
    <row r="257" spans="1:19" x14ac:dyDescent="0.3">
      <c r="A257" s="3">
        <f>INDEX('Paste Calib Data'!$1:$1048576,MATCH($A$238,'Paste Calib Data'!$A:$A,0)+(ROW()-ROW($A$238)-1),COLUMN())</f>
        <v>2900</v>
      </c>
      <c r="B257" s="8">
        <f t="shared" si="139"/>
        <v>67.323370999999995</v>
      </c>
      <c r="C257" s="1">
        <f>INDEX('Paste Calib Data'!$1:$1048576,MATCH($A$238,'Paste Calib Data'!$A:$A,0)+(ROW()-ROW($A$238)-1),COLUMN()-1)</f>
        <v>67.323370999999995</v>
      </c>
      <c r="D257" s="1">
        <f>INDEX('Paste Calib Data'!$1:$1048576,MATCH($A$238,'Paste Calib Data'!$A:$A,0)+(ROW()-ROW($A$238)-1),COLUMN()-1)</f>
        <v>144.97282899999999</v>
      </c>
      <c r="E257" s="1">
        <f>INDEX('Paste Calib Data'!$1:$1048576,MATCH($A$238,'Paste Calib Data'!$A:$A,0)+(ROW()-ROW($A$238)-1),COLUMN()-1)</f>
        <v>144.97282899999999</v>
      </c>
      <c r="F257" s="1">
        <f>INDEX('Paste Calib Data'!$1:$1048576,MATCH($A$238,'Paste Calib Data'!$A:$A,0)+(ROW()-ROW($A$238)-1),COLUMN()-1)</f>
        <v>144.97282899999999</v>
      </c>
      <c r="G257" s="1">
        <f>INDEX('Paste Calib Data'!$1:$1048576,MATCH($A$238,'Paste Calib Data'!$A:$A,0)+(ROW()-ROW($A$238)-1),COLUMN()-1)</f>
        <v>144.97282899999999</v>
      </c>
      <c r="H257" s="1">
        <f>INDEX('Paste Calib Data'!$1:$1048576,MATCH($A$238,'Paste Calib Data'!$A:$A,0)+(ROW()-ROW($A$238)-1),COLUMN()-1)</f>
        <v>144.97282899999999</v>
      </c>
      <c r="I257" s="8">
        <f t="shared" si="140"/>
        <v>144.97282899999999</v>
      </c>
    </row>
    <row r="258" spans="1:19" x14ac:dyDescent="0.3">
      <c r="A258" s="3">
        <f>INDEX('Paste Calib Data'!$1:$1048576,MATCH($A$238,'Paste Calib Data'!$A:$A,0)+(ROW()-ROW($A$238)-1),COLUMN())</f>
        <v>3000</v>
      </c>
      <c r="B258" s="8">
        <f t="shared" si="139"/>
        <v>64.130436000000003</v>
      </c>
      <c r="C258" s="1">
        <f>INDEX('Paste Calib Data'!$1:$1048576,MATCH($A$238,'Paste Calib Data'!$A:$A,0)+(ROW()-ROW($A$238)-1),COLUMN()-1)</f>
        <v>64.130436000000003</v>
      </c>
      <c r="D258" s="1">
        <f>INDEX('Paste Calib Data'!$1:$1048576,MATCH($A$238,'Paste Calib Data'!$A:$A,0)+(ROW()-ROW($A$238)-1),COLUMN()-1)</f>
        <v>144.97282899999999</v>
      </c>
      <c r="E258" s="1">
        <f>INDEX('Paste Calib Data'!$1:$1048576,MATCH($A$238,'Paste Calib Data'!$A:$A,0)+(ROW()-ROW($A$238)-1),COLUMN()-1)</f>
        <v>144.97282899999999</v>
      </c>
      <c r="F258" s="1">
        <f>INDEX('Paste Calib Data'!$1:$1048576,MATCH($A$238,'Paste Calib Data'!$A:$A,0)+(ROW()-ROW($A$238)-1),COLUMN()-1)</f>
        <v>144.97282899999999</v>
      </c>
      <c r="G258" s="1">
        <f>INDEX('Paste Calib Data'!$1:$1048576,MATCH($A$238,'Paste Calib Data'!$A:$A,0)+(ROW()-ROW($A$238)-1),COLUMN()-1)</f>
        <v>144.97282899999999</v>
      </c>
      <c r="H258" s="1">
        <f>INDEX('Paste Calib Data'!$1:$1048576,MATCH($A$238,'Paste Calib Data'!$A:$A,0)+(ROW()-ROW($A$238)-1),COLUMN()-1)</f>
        <v>144.97282899999999</v>
      </c>
      <c r="I258" s="8">
        <f t="shared" si="140"/>
        <v>144.97282899999999</v>
      </c>
    </row>
    <row r="259" spans="1:19" x14ac:dyDescent="0.3">
      <c r="A259" s="3">
        <f>INDEX('Paste Calib Data'!$1:$1048576,MATCH($A$238,'Paste Calib Data'!$A:$A,0)+(ROW()-ROW($A$238)-1),COLUMN())</f>
        <v>3200</v>
      </c>
      <c r="B259" s="8">
        <f t="shared" si="139"/>
        <v>59.510871000000002</v>
      </c>
      <c r="C259" s="1">
        <f>INDEX('Paste Calib Data'!$1:$1048576,MATCH($A$238,'Paste Calib Data'!$A:$A,0)+(ROW()-ROW($A$238)-1),COLUMN()-1)</f>
        <v>59.510871000000002</v>
      </c>
      <c r="D259" s="1">
        <f>INDEX('Paste Calib Data'!$1:$1048576,MATCH($A$238,'Paste Calib Data'!$A:$A,0)+(ROW()-ROW($A$238)-1),COLUMN()-1)</f>
        <v>144.97282899999999</v>
      </c>
      <c r="E259" s="1">
        <f>INDEX('Paste Calib Data'!$1:$1048576,MATCH($A$238,'Paste Calib Data'!$A:$A,0)+(ROW()-ROW($A$238)-1),COLUMN()-1)</f>
        <v>144.97282899999999</v>
      </c>
      <c r="F259" s="1">
        <f>INDEX('Paste Calib Data'!$1:$1048576,MATCH($A$238,'Paste Calib Data'!$A:$A,0)+(ROW()-ROW($A$238)-1),COLUMN()-1)</f>
        <v>144.97282899999999</v>
      </c>
      <c r="G259" s="1">
        <f>INDEX('Paste Calib Data'!$1:$1048576,MATCH($A$238,'Paste Calib Data'!$A:$A,0)+(ROW()-ROW($A$238)-1),COLUMN()-1)</f>
        <v>144.97282899999999</v>
      </c>
      <c r="H259" s="1">
        <f>INDEX('Paste Calib Data'!$1:$1048576,MATCH($A$238,'Paste Calib Data'!$A:$A,0)+(ROW()-ROW($A$238)-1),COLUMN()-1)</f>
        <v>144.97282899999999</v>
      </c>
      <c r="I259" s="8">
        <f t="shared" si="140"/>
        <v>144.97282899999999</v>
      </c>
    </row>
    <row r="260" spans="1:19" x14ac:dyDescent="0.3">
      <c r="A260" s="3">
        <f>INDEX('Paste Calib Data'!$1:$1048576,MATCH($A$238,'Paste Calib Data'!$A:$A,0)+(ROW()-ROW($A$238)-1),COLUMN())</f>
        <v>3250</v>
      </c>
      <c r="B260" s="8">
        <f t="shared" si="139"/>
        <v>57.676631999999998</v>
      </c>
      <c r="C260" s="1">
        <f>INDEX('Paste Calib Data'!$1:$1048576,MATCH($A$238,'Paste Calib Data'!$A:$A,0)+(ROW()-ROW($A$238)-1),COLUMN()-1)</f>
        <v>57.676631999999998</v>
      </c>
      <c r="D260" s="1">
        <f>INDEX('Paste Calib Data'!$1:$1048576,MATCH($A$238,'Paste Calib Data'!$A:$A,0)+(ROW()-ROW($A$238)-1),COLUMN()-1)</f>
        <v>144.97282899999999</v>
      </c>
      <c r="E260" s="1">
        <f>INDEX('Paste Calib Data'!$1:$1048576,MATCH($A$238,'Paste Calib Data'!$A:$A,0)+(ROW()-ROW($A$238)-1),COLUMN()-1)</f>
        <v>144.97282899999999</v>
      </c>
      <c r="F260" s="1">
        <f>INDEX('Paste Calib Data'!$1:$1048576,MATCH($A$238,'Paste Calib Data'!$A:$A,0)+(ROW()-ROW($A$238)-1),COLUMN()-1)</f>
        <v>144.97282899999999</v>
      </c>
      <c r="G260" s="1">
        <f>INDEX('Paste Calib Data'!$1:$1048576,MATCH($A$238,'Paste Calib Data'!$A:$A,0)+(ROW()-ROW($A$238)-1),COLUMN()-1)</f>
        <v>144.97282899999999</v>
      </c>
      <c r="H260" s="1">
        <f>INDEX('Paste Calib Data'!$1:$1048576,MATCH($A$238,'Paste Calib Data'!$A:$A,0)+(ROW()-ROW($A$238)-1),COLUMN()-1)</f>
        <v>144.97282899999999</v>
      </c>
      <c r="I260" s="8">
        <f t="shared" si="140"/>
        <v>144.97282899999999</v>
      </c>
    </row>
    <row r="261" spans="1:19" x14ac:dyDescent="0.3">
      <c r="A261" s="3">
        <f>INDEX('Paste Calib Data'!$1:$1048576,MATCH($A$238,'Paste Calib Data'!$A:$A,0)+(ROW()-ROW($A$238)-1),COLUMN())</f>
        <v>3600</v>
      </c>
      <c r="B261" s="8">
        <f t="shared" si="139"/>
        <v>57.676631999999998</v>
      </c>
      <c r="C261" s="1">
        <f>INDEX('Paste Calib Data'!$1:$1048576,MATCH($A$238,'Paste Calib Data'!$A:$A,0)+(ROW()-ROW($A$238)-1),COLUMN()-1)</f>
        <v>57.676631999999998</v>
      </c>
      <c r="D261" s="1">
        <f>INDEX('Paste Calib Data'!$1:$1048576,MATCH($A$238,'Paste Calib Data'!$A:$A,0)+(ROW()-ROW($A$238)-1),COLUMN()-1)</f>
        <v>144.97282899999999</v>
      </c>
      <c r="E261" s="1">
        <f>INDEX('Paste Calib Data'!$1:$1048576,MATCH($A$238,'Paste Calib Data'!$A:$A,0)+(ROW()-ROW($A$238)-1),COLUMN()-1)</f>
        <v>144.97282899999999</v>
      </c>
      <c r="F261" s="1">
        <f>INDEX('Paste Calib Data'!$1:$1048576,MATCH($A$238,'Paste Calib Data'!$A:$A,0)+(ROW()-ROW($A$238)-1),COLUMN()-1)</f>
        <v>144.97282899999999</v>
      </c>
      <c r="G261" s="1">
        <f>INDEX('Paste Calib Data'!$1:$1048576,MATCH($A$238,'Paste Calib Data'!$A:$A,0)+(ROW()-ROW($A$238)-1),COLUMN()-1)</f>
        <v>144.97282899999999</v>
      </c>
      <c r="H261" s="1">
        <f>INDEX('Paste Calib Data'!$1:$1048576,MATCH($A$238,'Paste Calib Data'!$A:$A,0)+(ROW()-ROW($A$238)-1),COLUMN()-1)</f>
        <v>144.97282899999999</v>
      </c>
      <c r="I261" s="8">
        <f t="shared" si="140"/>
        <v>144.97282899999999</v>
      </c>
    </row>
    <row r="262" spans="1:19" x14ac:dyDescent="0.3">
      <c r="A262" s="3">
        <f>INDEX('Paste Calib Data'!$1:$1048576,MATCH($A$238,'Paste Calib Data'!$A:$A,0)+(ROW()-ROW($A$238)-1),COLUMN())</f>
        <v>4000</v>
      </c>
      <c r="B262" s="8">
        <f>C262</f>
        <v>0</v>
      </c>
      <c r="C262" s="1">
        <f>INDEX('Paste Calib Data'!$1:$1048576,MATCH($A$238,'Paste Calib Data'!$A:$A,0)+(ROW()-ROW($A$238)-1),COLUMN()-1)</f>
        <v>0</v>
      </c>
      <c r="D262" s="1">
        <f>INDEX('Paste Calib Data'!$1:$1048576,MATCH($A$238,'Paste Calib Data'!$A:$A,0)+(ROW()-ROW($A$238)-1),COLUMN()-1)</f>
        <v>144.97282899999999</v>
      </c>
      <c r="E262" s="1">
        <f>INDEX('Paste Calib Data'!$1:$1048576,MATCH($A$238,'Paste Calib Data'!$A:$A,0)+(ROW()-ROW($A$238)-1),COLUMN()-1)</f>
        <v>144.97282899999999</v>
      </c>
      <c r="F262" s="1">
        <f>INDEX('Paste Calib Data'!$1:$1048576,MATCH($A$238,'Paste Calib Data'!$A:$A,0)+(ROW()-ROW($A$238)-1),COLUMN()-1)</f>
        <v>144.97282899999999</v>
      </c>
      <c r="G262" s="1">
        <f>INDEX('Paste Calib Data'!$1:$1048576,MATCH($A$238,'Paste Calib Data'!$A:$A,0)+(ROW()-ROW($A$238)-1),COLUMN()-1)</f>
        <v>144.97282899999999</v>
      </c>
      <c r="H262" s="1">
        <f>INDEX('Paste Calib Data'!$1:$1048576,MATCH($A$238,'Paste Calib Data'!$A:$A,0)+(ROW()-ROW($A$238)-1),COLUMN()-1)</f>
        <v>144.97282899999999</v>
      </c>
      <c r="I262" s="8">
        <f t="shared" si="140"/>
        <v>144.97282899999999</v>
      </c>
    </row>
    <row r="263" spans="1:19" x14ac:dyDescent="0.3">
      <c r="A263" s="9">
        <f>A262+1</f>
        <v>4001</v>
      </c>
      <c r="B263" s="8">
        <f>B262</f>
        <v>0</v>
      </c>
      <c r="C263" s="8">
        <f>C262</f>
        <v>0</v>
      </c>
      <c r="D263" s="8">
        <f t="shared" ref="D263:I263" si="141">D262</f>
        <v>144.97282899999999</v>
      </c>
      <c r="E263" s="8">
        <f t="shared" si="141"/>
        <v>144.97282899999999</v>
      </c>
      <c r="F263" s="8">
        <f t="shared" si="141"/>
        <v>144.97282899999999</v>
      </c>
      <c r="G263" s="8">
        <f t="shared" si="141"/>
        <v>144.97282899999999</v>
      </c>
      <c r="H263" s="8">
        <f t="shared" si="141"/>
        <v>144.97282899999999</v>
      </c>
      <c r="I263" s="8">
        <f t="shared" si="141"/>
        <v>144.97282899999999</v>
      </c>
    </row>
    <row r="264" spans="1:19" x14ac:dyDescent="0.3">
      <c r="B264" s="1"/>
      <c r="C264" s="1"/>
      <c r="D264" s="1"/>
      <c r="E264" s="1"/>
      <c r="F264" s="1"/>
      <c r="G264" s="1"/>
      <c r="H264" s="1"/>
      <c r="I264" s="1"/>
    </row>
    <row r="265" spans="1:19" x14ac:dyDescent="0.3">
      <c r="A265" s="13" t="s">
        <v>184</v>
      </c>
      <c r="B265" s="35" t="str">
        <f>INDEX('Paste Calib Data'!$1:$1048576,MATCH($A$265,'Paste Calib Data'!$A:$A,0)+(ROW()-ROW($A$265)),COLUMN())</f>
        <v>Fuel Limiter, Density</v>
      </c>
      <c r="C265" s="35"/>
      <c r="D265" s="35"/>
      <c r="E265" s="35"/>
      <c r="F265" s="35"/>
      <c r="G265" s="35"/>
      <c r="H265" s="35"/>
      <c r="I265" s="35"/>
      <c r="J265" s="35"/>
      <c r="K265" s="35"/>
      <c r="L265" s="35"/>
      <c r="M265" s="35"/>
      <c r="N265" s="35"/>
      <c r="O265" s="35"/>
      <c r="P265" s="35"/>
      <c r="Q265" s="35"/>
      <c r="R265" s="35"/>
      <c r="S265" s="35"/>
    </row>
    <row r="266" spans="1:19" x14ac:dyDescent="0.3">
      <c r="A266" s="3"/>
      <c r="B266" s="3" t="str">
        <f>INDEX('Paste Calib Data'!$1:$1048576,MATCH($A$265,'Paste Calib Data'!$A:$A,0)+(ROW()-ROW($A$265)),COLUMN())</f>
        <v>lbm/ft3</v>
      </c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</row>
    <row r="267" spans="1:19" x14ac:dyDescent="0.3">
      <c r="A267" s="3" t="str">
        <f>INDEX('Paste Calib Data'!$1:$1048576,MATCH($A$265,'Paste Calib Data'!$A:$A,0)+(ROW()-ROW($A$265)),COLUMN())</f>
        <v>RPM</v>
      </c>
      <c r="B267" s="9">
        <f>C267-1</f>
        <v>-0.95501999999999998</v>
      </c>
      <c r="C267" s="3">
        <f>INDEX('Paste Calib Data'!$1:$1048576,MATCH($A$265,'Paste Calib Data'!$A:$A,0)+(ROW()-ROW($A$265)),COLUMN()-1)</f>
        <v>4.4979999999999999E-2</v>
      </c>
      <c r="D267" s="3">
        <f>INDEX('Paste Calib Data'!$1:$1048576,MATCH($A$265,'Paste Calib Data'!$A:$A,0)+(ROW()-ROW($A$265)),COLUMN()-1)</f>
        <v>4.7969999999999999E-2</v>
      </c>
      <c r="E267" s="3">
        <f>INDEX('Paste Calib Data'!$1:$1048576,MATCH($A$265,'Paste Calib Data'!$A:$A,0)+(ROW()-ROW($A$265)),COLUMN()-1)</f>
        <v>4.999E-2</v>
      </c>
      <c r="F267" s="3">
        <f>INDEX('Paste Calib Data'!$1:$1048576,MATCH($A$265,'Paste Calib Data'!$A:$A,0)+(ROW()-ROW($A$265)),COLUMN()-1)</f>
        <v>5.1999999999999998E-2</v>
      </c>
      <c r="G267" s="3">
        <f>INDEX('Paste Calib Data'!$1:$1048576,MATCH($A$265,'Paste Calib Data'!$A:$A,0)+(ROW()-ROW($A$265)),COLUMN()-1)</f>
        <v>5.4989999999999997E-2</v>
      </c>
      <c r="H267" s="3">
        <f>INDEX('Paste Calib Data'!$1:$1048576,MATCH($A$265,'Paste Calib Data'!$A:$A,0)+(ROW()-ROW($A$265)),COLUMN()-1)</f>
        <v>5.7009999999999998E-2</v>
      </c>
      <c r="I267" s="3">
        <f>INDEX('Paste Calib Data'!$1:$1048576,MATCH($A$265,'Paste Calib Data'!$A:$A,0)+(ROW()-ROW($A$265)),COLUMN()-1)</f>
        <v>0.06</v>
      </c>
      <c r="J267" s="3">
        <f>INDEX('Paste Calib Data'!$1:$1048576,MATCH($A$265,'Paste Calib Data'!$A:$A,0)+(ROW()-ROW($A$265)),COLUMN()-1)</f>
        <v>6.2010000000000003E-2</v>
      </c>
      <c r="K267" s="3">
        <f>INDEX('Paste Calib Data'!$1:$1048576,MATCH($A$265,'Paste Calib Data'!$A:$A,0)+(ROW()-ROW($A$265)),COLUMN()-1)</f>
        <v>9.9979999999999999E-2</v>
      </c>
      <c r="L267" s="3">
        <f>INDEX('Paste Calib Data'!$1:$1048576,MATCH($A$265,'Paste Calib Data'!$A:$A,0)+(ROW()-ROW($A$265)),COLUMN()-1)</f>
        <v>9.9979999999999999E-2</v>
      </c>
      <c r="M267" s="3">
        <f>INDEX('Paste Calib Data'!$1:$1048576,MATCH($A$265,'Paste Calib Data'!$A:$A,0)+(ROW()-ROW($A$265)),COLUMN()-1)</f>
        <v>9.9979999999999999E-2</v>
      </c>
      <c r="N267" s="3">
        <f>INDEX('Paste Calib Data'!$1:$1048576,MATCH($A$265,'Paste Calib Data'!$A:$A,0)+(ROW()-ROW($A$265)),COLUMN()-1)</f>
        <v>9.9979999999999999E-2</v>
      </c>
      <c r="O267" s="3">
        <f>INDEX('Paste Calib Data'!$1:$1048576,MATCH($A$265,'Paste Calib Data'!$A:$A,0)+(ROW()-ROW($A$265)),COLUMN()-1)</f>
        <v>9.9979999999999999E-2</v>
      </c>
      <c r="P267" s="3">
        <f>INDEX('Paste Calib Data'!$1:$1048576,MATCH($A$265,'Paste Calib Data'!$A:$A,0)+(ROW()-ROW($A$265)),COLUMN()-1)</f>
        <v>9.9979999999999999E-2</v>
      </c>
      <c r="Q267" s="3">
        <f>INDEX('Paste Calib Data'!$1:$1048576,MATCH($A$265,'Paste Calib Data'!$A:$A,0)+(ROW()-ROW($A$265)),COLUMN()-1)</f>
        <v>9.9979999999999999E-2</v>
      </c>
      <c r="R267" s="3">
        <f>INDEX('Paste Calib Data'!$1:$1048576,MATCH($A$265,'Paste Calib Data'!$A:$A,0)+(ROW()-ROW($A$265)),COLUMN()-1)</f>
        <v>9.9979999999999999E-2</v>
      </c>
      <c r="S267" s="9">
        <f>R267+1</f>
        <v>1.09998</v>
      </c>
    </row>
    <row r="268" spans="1:19" x14ac:dyDescent="0.3">
      <c r="A268" s="9">
        <f>A269-1</f>
        <v>749</v>
      </c>
      <c r="B268" s="8">
        <f>B269</f>
        <v>69.972825</v>
      </c>
      <c r="C268" s="8">
        <f t="shared" ref="C268:S268" si="142">C269</f>
        <v>69.972825</v>
      </c>
      <c r="D268" s="8">
        <f t="shared" si="142"/>
        <v>69.972825</v>
      </c>
      <c r="E268" s="8">
        <f t="shared" si="142"/>
        <v>69.972825</v>
      </c>
      <c r="F268" s="8">
        <f t="shared" si="142"/>
        <v>69.972825</v>
      </c>
      <c r="G268" s="8">
        <f t="shared" si="142"/>
        <v>69.972825</v>
      </c>
      <c r="H268" s="8">
        <f t="shared" si="142"/>
        <v>73.233694999999997</v>
      </c>
      <c r="I268" s="8">
        <f t="shared" si="142"/>
        <v>83.016304000000005</v>
      </c>
      <c r="J268" s="8">
        <f t="shared" si="142"/>
        <v>94.972825</v>
      </c>
      <c r="K268" s="8">
        <f t="shared" si="142"/>
        <v>144.972825</v>
      </c>
      <c r="L268" s="8">
        <f t="shared" si="142"/>
        <v>144.972825</v>
      </c>
      <c r="M268" s="8">
        <f t="shared" si="142"/>
        <v>144.972825</v>
      </c>
      <c r="N268" s="8">
        <f t="shared" si="142"/>
        <v>144.972825</v>
      </c>
      <c r="O268" s="8">
        <f t="shared" si="142"/>
        <v>144.972825</v>
      </c>
      <c r="P268" s="8">
        <f t="shared" si="142"/>
        <v>144.972825</v>
      </c>
      <c r="Q268" s="8">
        <f t="shared" si="142"/>
        <v>144.972825</v>
      </c>
      <c r="R268" s="8">
        <f t="shared" si="142"/>
        <v>144.972825</v>
      </c>
      <c r="S268" s="8">
        <f t="shared" si="142"/>
        <v>144.972825</v>
      </c>
    </row>
    <row r="269" spans="1:19" x14ac:dyDescent="0.3">
      <c r="A269" s="3">
        <f>INDEX('Paste Calib Data'!$1:$1048576,MATCH($A$265,'Paste Calib Data'!$A:$A,0)+(ROW()-ROW($A$265)-1),COLUMN())</f>
        <v>750</v>
      </c>
      <c r="B269" s="8">
        <f>C269</f>
        <v>69.972825</v>
      </c>
      <c r="C269" s="1">
        <f>INDEX('Paste Calib Data'!$1:$1048576,MATCH($A$265,'Paste Calib Data'!$A:$A,0)+(ROW()-ROW($A$265)-1),COLUMN()-1)</f>
        <v>69.972825</v>
      </c>
      <c r="D269" s="1">
        <f>INDEX('Paste Calib Data'!$1:$1048576,MATCH($A$265,'Paste Calib Data'!$A:$A,0)+(ROW()-ROW($A$265)-1),COLUMN()-1)</f>
        <v>69.972825</v>
      </c>
      <c r="E269" s="1">
        <f>INDEX('Paste Calib Data'!$1:$1048576,MATCH($A$265,'Paste Calib Data'!$A:$A,0)+(ROW()-ROW($A$265)-1),COLUMN()-1)</f>
        <v>69.972825</v>
      </c>
      <c r="F269" s="1">
        <f>INDEX('Paste Calib Data'!$1:$1048576,MATCH($A$265,'Paste Calib Data'!$A:$A,0)+(ROW()-ROW($A$265)-1),COLUMN()-1)</f>
        <v>69.972825</v>
      </c>
      <c r="G269" s="1">
        <f>INDEX('Paste Calib Data'!$1:$1048576,MATCH($A$265,'Paste Calib Data'!$A:$A,0)+(ROW()-ROW($A$265)-1),COLUMN()-1)</f>
        <v>69.972825</v>
      </c>
      <c r="H269" s="1">
        <f>INDEX('Paste Calib Data'!$1:$1048576,MATCH($A$265,'Paste Calib Data'!$A:$A,0)+(ROW()-ROW($A$265)-1),COLUMN()-1)</f>
        <v>73.233694999999997</v>
      </c>
      <c r="I269" s="1">
        <f>INDEX('Paste Calib Data'!$1:$1048576,MATCH($A$265,'Paste Calib Data'!$A:$A,0)+(ROW()-ROW($A$265)-1),COLUMN()-1)</f>
        <v>83.016304000000005</v>
      </c>
      <c r="J269" s="1">
        <f>INDEX('Paste Calib Data'!$1:$1048576,MATCH($A$265,'Paste Calib Data'!$A:$A,0)+(ROW()-ROW($A$265)-1),COLUMN()-1)</f>
        <v>94.972825</v>
      </c>
      <c r="K269" s="1">
        <f>INDEX('Paste Calib Data'!$1:$1048576,MATCH($A$265,'Paste Calib Data'!$A:$A,0)+(ROW()-ROW($A$265)-1),COLUMN()-1)</f>
        <v>144.972825</v>
      </c>
      <c r="L269" s="1">
        <f>INDEX('Paste Calib Data'!$1:$1048576,MATCH($A$265,'Paste Calib Data'!$A:$A,0)+(ROW()-ROW($A$265)-1),COLUMN()-1)</f>
        <v>144.972825</v>
      </c>
      <c r="M269" s="1">
        <f>INDEX('Paste Calib Data'!$1:$1048576,MATCH($A$265,'Paste Calib Data'!$A:$A,0)+(ROW()-ROW($A$265)-1),COLUMN()-1)</f>
        <v>144.972825</v>
      </c>
      <c r="N269" s="1">
        <f>INDEX('Paste Calib Data'!$1:$1048576,MATCH($A$265,'Paste Calib Data'!$A:$A,0)+(ROW()-ROW($A$265)-1),COLUMN()-1)</f>
        <v>144.972825</v>
      </c>
      <c r="O269" s="1">
        <f>INDEX('Paste Calib Data'!$1:$1048576,MATCH($A$265,'Paste Calib Data'!$A:$A,0)+(ROW()-ROW($A$265)-1),COLUMN()-1)</f>
        <v>144.972825</v>
      </c>
      <c r="P269" s="1">
        <f>INDEX('Paste Calib Data'!$1:$1048576,MATCH($A$265,'Paste Calib Data'!$A:$A,0)+(ROW()-ROW($A$265)-1),COLUMN()-1)</f>
        <v>144.972825</v>
      </c>
      <c r="Q269" s="1">
        <f>INDEX('Paste Calib Data'!$1:$1048576,MATCH($A$265,'Paste Calib Data'!$A:$A,0)+(ROW()-ROW($A$265)-1),COLUMN()-1)</f>
        <v>144.972825</v>
      </c>
      <c r="R269" s="1">
        <f>INDEX('Paste Calib Data'!$1:$1048576,MATCH($A$265,'Paste Calib Data'!$A:$A,0)+(ROW()-ROW($A$265)-1),COLUMN()-1)</f>
        <v>144.972825</v>
      </c>
      <c r="S269" s="8">
        <f>R269</f>
        <v>144.972825</v>
      </c>
    </row>
    <row r="270" spans="1:19" x14ac:dyDescent="0.3">
      <c r="A270" s="3">
        <f>INDEX('Paste Calib Data'!$1:$1048576,MATCH($A$265,'Paste Calib Data'!$A:$A,0)+(ROW()-ROW($A$265)-1),COLUMN())</f>
        <v>800</v>
      </c>
      <c r="B270" s="8">
        <f t="shared" ref="B270:B287" si="143">C270</f>
        <v>69.972825</v>
      </c>
      <c r="C270" s="1">
        <f>INDEX('Paste Calib Data'!$1:$1048576,MATCH($A$265,'Paste Calib Data'!$A:$A,0)+(ROW()-ROW($A$265)-1),COLUMN()-1)</f>
        <v>69.972825</v>
      </c>
      <c r="D270" s="1">
        <f>INDEX('Paste Calib Data'!$1:$1048576,MATCH($A$265,'Paste Calib Data'!$A:$A,0)+(ROW()-ROW($A$265)-1),COLUMN()-1)</f>
        <v>69.972825</v>
      </c>
      <c r="E270" s="1">
        <f>INDEX('Paste Calib Data'!$1:$1048576,MATCH($A$265,'Paste Calib Data'!$A:$A,0)+(ROW()-ROW($A$265)-1),COLUMN()-1)</f>
        <v>69.972825</v>
      </c>
      <c r="F270" s="1">
        <f>INDEX('Paste Calib Data'!$1:$1048576,MATCH($A$265,'Paste Calib Data'!$A:$A,0)+(ROW()-ROW($A$265)-1),COLUMN()-1)</f>
        <v>69.972825</v>
      </c>
      <c r="G270" s="1">
        <f>INDEX('Paste Calib Data'!$1:$1048576,MATCH($A$265,'Paste Calib Data'!$A:$A,0)+(ROW()-ROW($A$265)-1),COLUMN()-1)</f>
        <v>69.972825</v>
      </c>
      <c r="H270" s="1">
        <f>INDEX('Paste Calib Data'!$1:$1048576,MATCH($A$265,'Paste Calib Data'!$A:$A,0)+(ROW()-ROW($A$265)-1),COLUMN()-1)</f>
        <v>73.233694999999997</v>
      </c>
      <c r="I270" s="1">
        <f>INDEX('Paste Calib Data'!$1:$1048576,MATCH($A$265,'Paste Calib Data'!$A:$A,0)+(ROW()-ROW($A$265)-1),COLUMN()-1)</f>
        <v>83.016304000000005</v>
      </c>
      <c r="J270" s="1">
        <f>INDEX('Paste Calib Data'!$1:$1048576,MATCH($A$265,'Paste Calib Data'!$A:$A,0)+(ROW()-ROW($A$265)-1),COLUMN()-1)</f>
        <v>97.010869</v>
      </c>
      <c r="K270" s="1">
        <f>INDEX('Paste Calib Data'!$1:$1048576,MATCH($A$265,'Paste Calib Data'!$A:$A,0)+(ROW()-ROW($A$265)-1),COLUMN()-1)</f>
        <v>144.972825</v>
      </c>
      <c r="L270" s="1">
        <f>INDEX('Paste Calib Data'!$1:$1048576,MATCH($A$265,'Paste Calib Data'!$A:$A,0)+(ROW()-ROW($A$265)-1),COLUMN()-1)</f>
        <v>144.972825</v>
      </c>
      <c r="M270" s="1">
        <f>INDEX('Paste Calib Data'!$1:$1048576,MATCH($A$265,'Paste Calib Data'!$A:$A,0)+(ROW()-ROW($A$265)-1),COLUMN()-1)</f>
        <v>144.972825</v>
      </c>
      <c r="N270" s="1">
        <f>INDEX('Paste Calib Data'!$1:$1048576,MATCH($A$265,'Paste Calib Data'!$A:$A,0)+(ROW()-ROW($A$265)-1),COLUMN()-1)</f>
        <v>144.972825</v>
      </c>
      <c r="O270" s="1">
        <f>INDEX('Paste Calib Data'!$1:$1048576,MATCH($A$265,'Paste Calib Data'!$A:$A,0)+(ROW()-ROW($A$265)-1),COLUMN()-1)</f>
        <v>144.972825</v>
      </c>
      <c r="P270" s="1">
        <f>INDEX('Paste Calib Data'!$1:$1048576,MATCH($A$265,'Paste Calib Data'!$A:$A,0)+(ROW()-ROW($A$265)-1),COLUMN()-1)</f>
        <v>144.972825</v>
      </c>
      <c r="Q270" s="1">
        <f>INDEX('Paste Calib Data'!$1:$1048576,MATCH($A$265,'Paste Calib Data'!$A:$A,0)+(ROW()-ROW($A$265)-1),COLUMN()-1)</f>
        <v>144.972825</v>
      </c>
      <c r="R270" s="1">
        <f>INDEX('Paste Calib Data'!$1:$1048576,MATCH($A$265,'Paste Calib Data'!$A:$A,0)+(ROW()-ROW($A$265)-1),COLUMN()-1)</f>
        <v>144.972825</v>
      </c>
      <c r="S270" s="8">
        <f t="shared" ref="S270:S287" si="144">R270</f>
        <v>144.972825</v>
      </c>
    </row>
    <row r="271" spans="1:19" x14ac:dyDescent="0.3">
      <c r="A271" s="3">
        <f>INDEX('Paste Calib Data'!$1:$1048576,MATCH($A$265,'Paste Calib Data'!$A:$A,0)+(ROW()-ROW($A$265)-1),COLUMN())</f>
        <v>900</v>
      </c>
      <c r="B271" s="8">
        <f t="shared" si="143"/>
        <v>69.972825</v>
      </c>
      <c r="C271" s="1">
        <f>INDEX('Paste Calib Data'!$1:$1048576,MATCH($A$265,'Paste Calib Data'!$A:$A,0)+(ROW()-ROW($A$265)-1),COLUMN()-1)</f>
        <v>69.972825</v>
      </c>
      <c r="D271" s="1">
        <f>INDEX('Paste Calib Data'!$1:$1048576,MATCH($A$265,'Paste Calib Data'!$A:$A,0)+(ROW()-ROW($A$265)-1),COLUMN()-1)</f>
        <v>69.972825</v>
      </c>
      <c r="E271" s="1">
        <f>INDEX('Paste Calib Data'!$1:$1048576,MATCH($A$265,'Paste Calib Data'!$A:$A,0)+(ROW()-ROW($A$265)-1),COLUMN()-1)</f>
        <v>69.972825</v>
      </c>
      <c r="F271" s="1">
        <f>INDEX('Paste Calib Data'!$1:$1048576,MATCH($A$265,'Paste Calib Data'!$A:$A,0)+(ROW()-ROW($A$265)-1),COLUMN()-1)</f>
        <v>69.972825</v>
      </c>
      <c r="G271" s="1">
        <f>INDEX('Paste Calib Data'!$1:$1048576,MATCH($A$265,'Paste Calib Data'!$A:$A,0)+(ROW()-ROW($A$265)-1),COLUMN()-1)</f>
        <v>74.999999000000003</v>
      </c>
      <c r="H271" s="1">
        <f>INDEX('Paste Calib Data'!$1:$1048576,MATCH($A$265,'Paste Calib Data'!$A:$A,0)+(ROW()-ROW($A$265)-1),COLUMN()-1)</f>
        <v>76.970107999999996</v>
      </c>
      <c r="I271" s="1">
        <f>INDEX('Paste Calib Data'!$1:$1048576,MATCH($A$265,'Paste Calib Data'!$A:$A,0)+(ROW()-ROW($A$265)-1),COLUMN()-1)</f>
        <v>84.986412000000001</v>
      </c>
      <c r="J271" s="1">
        <f>INDEX('Paste Calib Data'!$1:$1048576,MATCH($A$265,'Paste Calib Data'!$A:$A,0)+(ROW()-ROW($A$265)-1),COLUMN()-1)</f>
        <v>104.008151</v>
      </c>
      <c r="K271" s="1">
        <f>INDEX('Paste Calib Data'!$1:$1048576,MATCH($A$265,'Paste Calib Data'!$A:$A,0)+(ROW()-ROW($A$265)-1),COLUMN()-1)</f>
        <v>144.972825</v>
      </c>
      <c r="L271" s="1">
        <f>INDEX('Paste Calib Data'!$1:$1048576,MATCH($A$265,'Paste Calib Data'!$A:$A,0)+(ROW()-ROW($A$265)-1),COLUMN()-1)</f>
        <v>144.972825</v>
      </c>
      <c r="M271" s="1">
        <f>INDEX('Paste Calib Data'!$1:$1048576,MATCH($A$265,'Paste Calib Data'!$A:$A,0)+(ROW()-ROW($A$265)-1),COLUMN()-1)</f>
        <v>144.972825</v>
      </c>
      <c r="N271" s="1">
        <f>INDEX('Paste Calib Data'!$1:$1048576,MATCH($A$265,'Paste Calib Data'!$A:$A,0)+(ROW()-ROW($A$265)-1),COLUMN()-1)</f>
        <v>144.972825</v>
      </c>
      <c r="O271" s="1">
        <f>INDEX('Paste Calib Data'!$1:$1048576,MATCH($A$265,'Paste Calib Data'!$A:$A,0)+(ROW()-ROW($A$265)-1),COLUMN()-1)</f>
        <v>144.972825</v>
      </c>
      <c r="P271" s="1">
        <f>INDEX('Paste Calib Data'!$1:$1048576,MATCH($A$265,'Paste Calib Data'!$A:$A,0)+(ROW()-ROW($A$265)-1),COLUMN()-1)</f>
        <v>144.972825</v>
      </c>
      <c r="Q271" s="1">
        <f>INDEX('Paste Calib Data'!$1:$1048576,MATCH($A$265,'Paste Calib Data'!$A:$A,0)+(ROW()-ROW($A$265)-1),COLUMN()-1)</f>
        <v>144.972825</v>
      </c>
      <c r="R271" s="1">
        <f>INDEX('Paste Calib Data'!$1:$1048576,MATCH($A$265,'Paste Calib Data'!$A:$A,0)+(ROW()-ROW($A$265)-1),COLUMN()-1)</f>
        <v>144.972825</v>
      </c>
      <c r="S271" s="8">
        <f t="shared" si="144"/>
        <v>144.972825</v>
      </c>
    </row>
    <row r="272" spans="1:19" x14ac:dyDescent="0.3">
      <c r="A272" s="3">
        <f>INDEX('Paste Calib Data'!$1:$1048576,MATCH($A$265,'Paste Calib Data'!$A:$A,0)+(ROW()-ROW($A$265)-1),COLUMN())</f>
        <v>1000</v>
      </c>
      <c r="B272" s="8">
        <f t="shared" si="143"/>
        <v>68.002717000000004</v>
      </c>
      <c r="C272" s="1">
        <f>INDEX('Paste Calib Data'!$1:$1048576,MATCH($A$265,'Paste Calib Data'!$A:$A,0)+(ROW()-ROW($A$265)-1),COLUMN()-1)</f>
        <v>68.002717000000004</v>
      </c>
      <c r="D272" s="1">
        <f>INDEX('Paste Calib Data'!$1:$1048576,MATCH($A$265,'Paste Calib Data'!$A:$A,0)+(ROW()-ROW($A$265)-1),COLUMN()-1)</f>
        <v>68.002717000000004</v>
      </c>
      <c r="E272" s="1">
        <f>INDEX('Paste Calib Data'!$1:$1048576,MATCH($A$265,'Paste Calib Data'!$A:$A,0)+(ROW()-ROW($A$265)-1),COLUMN()-1)</f>
        <v>68.002717000000004</v>
      </c>
      <c r="F272" s="1">
        <f>INDEX('Paste Calib Data'!$1:$1048576,MATCH($A$265,'Paste Calib Data'!$A:$A,0)+(ROW()-ROW($A$265)-1),COLUMN()-1)</f>
        <v>68.002717000000004</v>
      </c>
      <c r="G272" s="1">
        <f>INDEX('Paste Calib Data'!$1:$1048576,MATCH($A$265,'Paste Calib Data'!$A:$A,0)+(ROW()-ROW($A$265)-1),COLUMN()-1)</f>
        <v>76.970107999999996</v>
      </c>
      <c r="H272" s="1">
        <f>INDEX('Paste Calib Data'!$1:$1048576,MATCH($A$265,'Paste Calib Data'!$A:$A,0)+(ROW()-ROW($A$265)-1),COLUMN()-1)</f>
        <v>84.986412000000001</v>
      </c>
      <c r="I272" s="1">
        <f>INDEX('Paste Calib Data'!$1:$1048576,MATCH($A$265,'Paste Calib Data'!$A:$A,0)+(ROW()-ROW($A$265)-1),COLUMN()-1)</f>
        <v>84.986412000000001</v>
      </c>
      <c r="J272" s="1">
        <f>INDEX('Paste Calib Data'!$1:$1048576,MATCH($A$265,'Paste Calib Data'!$A:$A,0)+(ROW()-ROW($A$265)-1),COLUMN()-1)</f>
        <v>101.970108</v>
      </c>
      <c r="K272" s="1">
        <f>INDEX('Paste Calib Data'!$1:$1048576,MATCH($A$265,'Paste Calib Data'!$A:$A,0)+(ROW()-ROW($A$265)-1),COLUMN()-1)</f>
        <v>144.972825</v>
      </c>
      <c r="L272" s="1">
        <f>INDEX('Paste Calib Data'!$1:$1048576,MATCH($A$265,'Paste Calib Data'!$A:$A,0)+(ROW()-ROW($A$265)-1),COLUMN()-1)</f>
        <v>144.972825</v>
      </c>
      <c r="M272" s="1">
        <f>INDEX('Paste Calib Data'!$1:$1048576,MATCH($A$265,'Paste Calib Data'!$A:$A,0)+(ROW()-ROW($A$265)-1),COLUMN()-1)</f>
        <v>144.972825</v>
      </c>
      <c r="N272" s="1">
        <f>INDEX('Paste Calib Data'!$1:$1048576,MATCH($A$265,'Paste Calib Data'!$A:$A,0)+(ROW()-ROW($A$265)-1),COLUMN()-1)</f>
        <v>144.972825</v>
      </c>
      <c r="O272" s="1">
        <f>INDEX('Paste Calib Data'!$1:$1048576,MATCH($A$265,'Paste Calib Data'!$A:$A,0)+(ROW()-ROW($A$265)-1),COLUMN()-1)</f>
        <v>144.972825</v>
      </c>
      <c r="P272" s="1">
        <f>INDEX('Paste Calib Data'!$1:$1048576,MATCH($A$265,'Paste Calib Data'!$A:$A,0)+(ROW()-ROW($A$265)-1),COLUMN()-1)</f>
        <v>144.972825</v>
      </c>
      <c r="Q272" s="1">
        <f>INDEX('Paste Calib Data'!$1:$1048576,MATCH($A$265,'Paste Calib Data'!$A:$A,0)+(ROW()-ROW($A$265)-1),COLUMN()-1)</f>
        <v>144.972825</v>
      </c>
      <c r="R272" s="1">
        <f>INDEX('Paste Calib Data'!$1:$1048576,MATCH($A$265,'Paste Calib Data'!$A:$A,0)+(ROW()-ROW($A$265)-1),COLUMN()-1)</f>
        <v>144.972825</v>
      </c>
      <c r="S272" s="8">
        <f t="shared" si="144"/>
        <v>144.972825</v>
      </c>
    </row>
    <row r="273" spans="1:19" x14ac:dyDescent="0.3">
      <c r="A273" s="3">
        <f>INDEX('Paste Calib Data'!$1:$1048576,MATCH($A$265,'Paste Calib Data'!$A:$A,0)+(ROW()-ROW($A$265)-1),COLUMN())</f>
        <v>1200</v>
      </c>
      <c r="B273" s="8">
        <f t="shared" si="143"/>
        <v>76.970107999999996</v>
      </c>
      <c r="C273" s="1">
        <f>INDEX('Paste Calib Data'!$1:$1048576,MATCH($A$265,'Paste Calib Data'!$A:$A,0)+(ROW()-ROW($A$265)-1),COLUMN()-1)</f>
        <v>76.970107999999996</v>
      </c>
      <c r="D273" s="1">
        <f>INDEX('Paste Calib Data'!$1:$1048576,MATCH($A$265,'Paste Calib Data'!$A:$A,0)+(ROW()-ROW($A$265)-1),COLUMN()-1)</f>
        <v>81.997281999999998</v>
      </c>
      <c r="E273" s="1">
        <f>INDEX('Paste Calib Data'!$1:$1048576,MATCH($A$265,'Paste Calib Data'!$A:$A,0)+(ROW()-ROW($A$265)-1),COLUMN()-1)</f>
        <v>83.016304000000005</v>
      </c>
      <c r="F273" s="1">
        <f>INDEX('Paste Calib Data'!$1:$1048576,MATCH($A$265,'Paste Calib Data'!$A:$A,0)+(ROW()-ROW($A$265)-1),COLUMN()-1)</f>
        <v>84.986412000000001</v>
      </c>
      <c r="G273" s="1">
        <f>INDEX('Paste Calib Data'!$1:$1048576,MATCH($A$265,'Paste Calib Data'!$A:$A,0)+(ROW()-ROW($A$265)-1),COLUMN()-1)</f>
        <v>95.991847000000007</v>
      </c>
      <c r="H273" s="1">
        <f>INDEX('Paste Calib Data'!$1:$1048576,MATCH($A$265,'Paste Calib Data'!$A:$A,0)+(ROW()-ROW($A$265)-1),COLUMN()-1)</f>
        <v>95.991847000000007</v>
      </c>
      <c r="I273" s="1">
        <f>INDEX('Paste Calib Data'!$1:$1048576,MATCH($A$265,'Paste Calib Data'!$A:$A,0)+(ROW()-ROW($A$265)-1),COLUMN()-1)</f>
        <v>101.494564</v>
      </c>
      <c r="J273" s="1">
        <f>INDEX('Paste Calib Data'!$1:$1048576,MATCH($A$265,'Paste Calib Data'!$A:$A,0)+(ROW()-ROW($A$265)-1),COLUMN()-1)</f>
        <v>111.00543399999999</v>
      </c>
      <c r="K273" s="1">
        <f>INDEX('Paste Calib Data'!$1:$1048576,MATCH($A$265,'Paste Calib Data'!$A:$A,0)+(ROW()-ROW($A$265)-1),COLUMN()-1)</f>
        <v>144.972825</v>
      </c>
      <c r="L273" s="1">
        <f>INDEX('Paste Calib Data'!$1:$1048576,MATCH($A$265,'Paste Calib Data'!$A:$A,0)+(ROW()-ROW($A$265)-1),COLUMN()-1)</f>
        <v>144.972825</v>
      </c>
      <c r="M273" s="1">
        <f>INDEX('Paste Calib Data'!$1:$1048576,MATCH($A$265,'Paste Calib Data'!$A:$A,0)+(ROW()-ROW($A$265)-1),COLUMN()-1)</f>
        <v>144.972825</v>
      </c>
      <c r="N273" s="1">
        <f>INDEX('Paste Calib Data'!$1:$1048576,MATCH($A$265,'Paste Calib Data'!$A:$A,0)+(ROW()-ROW($A$265)-1),COLUMN()-1)</f>
        <v>144.972825</v>
      </c>
      <c r="O273" s="1">
        <f>INDEX('Paste Calib Data'!$1:$1048576,MATCH($A$265,'Paste Calib Data'!$A:$A,0)+(ROW()-ROW($A$265)-1),COLUMN()-1)</f>
        <v>144.972825</v>
      </c>
      <c r="P273" s="1">
        <f>INDEX('Paste Calib Data'!$1:$1048576,MATCH($A$265,'Paste Calib Data'!$A:$A,0)+(ROW()-ROW($A$265)-1),COLUMN()-1)</f>
        <v>144.972825</v>
      </c>
      <c r="Q273" s="1">
        <f>INDEX('Paste Calib Data'!$1:$1048576,MATCH($A$265,'Paste Calib Data'!$A:$A,0)+(ROW()-ROW($A$265)-1),COLUMN()-1)</f>
        <v>144.972825</v>
      </c>
      <c r="R273" s="1">
        <f>INDEX('Paste Calib Data'!$1:$1048576,MATCH($A$265,'Paste Calib Data'!$A:$A,0)+(ROW()-ROW($A$265)-1),COLUMN()-1)</f>
        <v>144.972825</v>
      </c>
      <c r="S273" s="8">
        <f t="shared" si="144"/>
        <v>144.972825</v>
      </c>
    </row>
    <row r="274" spans="1:19" x14ac:dyDescent="0.3">
      <c r="A274" s="3">
        <f>INDEX('Paste Calib Data'!$1:$1048576,MATCH($A$265,'Paste Calib Data'!$A:$A,0)+(ROW()-ROW($A$265)-1),COLUMN())</f>
        <v>1400</v>
      </c>
      <c r="B274" s="8">
        <f t="shared" si="143"/>
        <v>98.029889999999995</v>
      </c>
      <c r="C274" s="1">
        <f>INDEX('Paste Calib Data'!$1:$1048576,MATCH($A$265,'Paste Calib Data'!$A:$A,0)+(ROW()-ROW($A$265)-1),COLUMN()-1)</f>
        <v>98.029889999999995</v>
      </c>
      <c r="D274" s="1">
        <f>INDEX('Paste Calib Data'!$1:$1048576,MATCH($A$265,'Paste Calib Data'!$A:$A,0)+(ROW()-ROW($A$265)-1),COLUMN()-1)</f>
        <v>98.029889999999995</v>
      </c>
      <c r="E274" s="1">
        <f>INDEX('Paste Calib Data'!$1:$1048576,MATCH($A$265,'Paste Calib Data'!$A:$A,0)+(ROW()-ROW($A$265)-1),COLUMN()-1)</f>
        <v>99.999999000000003</v>
      </c>
      <c r="F274" s="1">
        <f>INDEX('Paste Calib Data'!$1:$1048576,MATCH($A$265,'Paste Calib Data'!$A:$A,0)+(ROW()-ROW($A$265)-1),COLUMN()-1)</f>
        <v>102.98913</v>
      </c>
      <c r="G274" s="1">
        <f>INDEX('Paste Calib Data'!$1:$1048576,MATCH($A$265,'Paste Calib Data'!$A:$A,0)+(ROW()-ROW($A$265)-1),COLUMN()-1)</f>
        <v>106.997282</v>
      </c>
      <c r="H274" s="1">
        <f>INDEX('Paste Calib Data'!$1:$1048576,MATCH($A$265,'Paste Calib Data'!$A:$A,0)+(ROW()-ROW($A$265)-1),COLUMN()-1)</f>
        <v>106.997282</v>
      </c>
      <c r="I274" s="1">
        <f>INDEX('Paste Calib Data'!$1:$1048576,MATCH($A$265,'Paste Calib Data'!$A:$A,0)+(ROW()-ROW($A$265)-1),COLUMN()-1)</f>
        <v>112.432064</v>
      </c>
      <c r="J274" s="1">
        <f>INDEX('Paste Calib Data'!$1:$1048576,MATCH($A$265,'Paste Calib Data'!$A:$A,0)+(ROW()-ROW($A$265)-1),COLUMN()-1)</f>
        <v>112.432064</v>
      </c>
      <c r="K274" s="1">
        <f>INDEX('Paste Calib Data'!$1:$1048576,MATCH($A$265,'Paste Calib Data'!$A:$A,0)+(ROW()-ROW($A$265)-1),COLUMN()-1)</f>
        <v>144.972825</v>
      </c>
      <c r="L274" s="1">
        <f>INDEX('Paste Calib Data'!$1:$1048576,MATCH($A$265,'Paste Calib Data'!$A:$A,0)+(ROW()-ROW($A$265)-1),COLUMN()-1)</f>
        <v>144.972825</v>
      </c>
      <c r="M274" s="1">
        <f>INDEX('Paste Calib Data'!$1:$1048576,MATCH($A$265,'Paste Calib Data'!$A:$A,0)+(ROW()-ROW($A$265)-1),COLUMN()-1)</f>
        <v>144.972825</v>
      </c>
      <c r="N274" s="1">
        <f>INDEX('Paste Calib Data'!$1:$1048576,MATCH($A$265,'Paste Calib Data'!$A:$A,0)+(ROW()-ROW($A$265)-1),COLUMN()-1)</f>
        <v>144.972825</v>
      </c>
      <c r="O274" s="1">
        <f>INDEX('Paste Calib Data'!$1:$1048576,MATCH($A$265,'Paste Calib Data'!$A:$A,0)+(ROW()-ROW($A$265)-1),COLUMN()-1)</f>
        <v>144.972825</v>
      </c>
      <c r="P274" s="1">
        <f>INDEX('Paste Calib Data'!$1:$1048576,MATCH($A$265,'Paste Calib Data'!$A:$A,0)+(ROW()-ROW($A$265)-1),COLUMN()-1)</f>
        <v>144.972825</v>
      </c>
      <c r="Q274" s="1">
        <f>INDEX('Paste Calib Data'!$1:$1048576,MATCH($A$265,'Paste Calib Data'!$A:$A,0)+(ROW()-ROW($A$265)-1),COLUMN()-1)</f>
        <v>144.972825</v>
      </c>
      <c r="R274" s="1">
        <f>INDEX('Paste Calib Data'!$1:$1048576,MATCH($A$265,'Paste Calib Data'!$A:$A,0)+(ROW()-ROW($A$265)-1),COLUMN()-1)</f>
        <v>144.972825</v>
      </c>
      <c r="S274" s="8">
        <f t="shared" si="144"/>
        <v>144.972825</v>
      </c>
    </row>
    <row r="275" spans="1:19" x14ac:dyDescent="0.3">
      <c r="A275" s="3">
        <f>INDEX('Paste Calib Data'!$1:$1048576,MATCH($A$265,'Paste Calib Data'!$A:$A,0)+(ROW()-ROW($A$265)-1),COLUMN())</f>
        <v>1600</v>
      </c>
      <c r="B275" s="8">
        <f t="shared" si="143"/>
        <v>119.633151</v>
      </c>
      <c r="C275" s="1">
        <f>INDEX('Paste Calib Data'!$1:$1048576,MATCH($A$265,'Paste Calib Data'!$A:$A,0)+(ROW()-ROW($A$265)-1),COLUMN()-1)</f>
        <v>119.633151</v>
      </c>
      <c r="D275" s="1">
        <f>INDEX('Paste Calib Data'!$1:$1048576,MATCH($A$265,'Paste Calib Data'!$A:$A,0)+(ROW()-ROW($A$265)-1),COLUMN()-1)</f>
        <v>121.059782</v>
      </c>
      <c r="E275" s="1">
        <f>INDEX('Paste Calib Data'!$1:$1048576,MATCH($A$265,'Paste Calib Data'!$A:$A,0)+(ROW()-ROW($A$265)-1),COLUMN()-1)</f>
        <v>123.02988999999999</v>
      </c>
      <c r="F275" s="1">
        <f>INDEX('Paste Calib Data'!$1:$1048576,MATCH($A$265,'Paste Calib Data'!$A:$A,0)+(ROW()-ROW($A$265)-1),COLUMN()-1)</f>
        <v>123.02988999999999</v>
      </c>
      <c r="G275" s="1">
        <f>INDEX('Paste Calib Data'!$1:$1048576,MATCH($A$265,'Paste Calib Data'!$A:$A,0)+(ROW()-ROW($A$265)-1),COLUMN()-1)</f>
        <v>123.02988999999999</v>
      </c>
      <c r="H275" s="1">
        <f>INDEX('Paste Calib Data'!$1:$1048576,MATCH($A$265,'Paste Calib Data'!$A:$A,0)+(ROW()-ROW($A$265)-1),COLUMN()-1)</f>
        <v>123.02988999999999</v>
      </c>
      <c r="I275" s="1">
        <f>INDEX('Paste Calib Data'!$1:$1048576,MATCH($A$265,'Paste Calib Data'!$A:$A,0)+(ROW()-ROW($A$265)-1),COLUMN()-1)</f>
        <v>123.02988999999999</v>
      </c>
      <c r="J275" s="1">
        <f>INDEX('Paste Calib Data'!$1:$1048576,MATCH($A$265,'Paste Calib Data'!$A:$A,0)+(ROW()-ROW($A$265)-1),COLUMN()-1)</f>
        <v>123.02988999999999</v>
      </c>
      <c r="K275" s="1">
        <f>INDEX('Paste Calib Data'!$1:$1048576,MATCH($A$265,'Paste Calib Data'!$A:$A,0)+(ROW()-ROW($A$265)-1),COLUMN()-1)</f>
        <v>144.972825</v>
      </c>
      <c r="L275" s="1">
        <f>INDEX('Paste Calib Data'!$1:$1048576,MATCH($A$265,'Paste Calib Data'!$A:$A,0)+(ROW()-ROW($A$265)-1),COLUMN()-1)</f>
        <v>144.972825</v>
      </c>
      <c r="M275" s="1">
        <f>INDEX('Paste Calib Data'!$1:$1048576,MATCH($A$265,'Paste Calib Data'!$A:$A,0)+(ROW()-ROW($A$265)-1),COLUMN()-1)</f>
        <v>144.972825</v>
      </c>
      <c r="N275" s="1">
        <f>INDEX('Paste Calib Data'!$1:$1048576,MATCH($A$265,'Paste Calib Data'!$A:$A,0)+(ROW()-ROW($A$265)-1),COLUMN()-1)</f>
        <v>144.972825</v>
      </c>
      <c r="O275" s="1">
        <f>INDEX('Paste Calib Data'!$1:$1048576,MATCH($A$265,'Paste Calib Data'!$A:$A,0)+(ROW()-ROW($A$265)-1),COLUMN()-1)</f>
        <v>144.972825</v>
      </c>
      <c r="P275" s="1">
        <f>INDEX('Paste Calib Data'!$1:$1048576,MATCH($A$265,'Paste Calib Data'!$A:$A,0)+(ROW()-ROW($A$265)-1),COLUMN()-1)</f>
        <v>144.972825</v>
      </c>
      <c r="Q275" s="1">
        <f>INDEX('Paste Calib Data'!$1:$1048576,MATCH($A$265,'Paste Calib Data'!$A:$A,0)+(ROW()-ROW($A$265)-1),COLUMN()-1)</f>
        <v>144.972825</v>
      </c>
      <c r="R275" s="1">
        <f>INDEX('Paste Calib Data'!$1:$1048576,MATCH($A$265,'Paste Calib Data'!$A:$A,0)+(ROW()-ROW($A$265)-1),COLUMN()-1)</f>
        <v>144.972825</v>
      </c>
      <c r="S275" s="8">
        <f t="shared" si="144"/>
        <v>144.972825</v>
      </c>
    </row>
    <row r="276" spans="1:19" x14ac:dyDescent="0.3">
      <c r="A276" s="3">
        <f>INDEX('Paste Calib Data'!$1:$1048576,MATCH($A$265,'Paste Calib Data'!$A:$A,0)+(ROW()-ROW($A$265)-1),COLUMN())</f>
        <v>1800</v>
      </c>
      <c r="B276" s="8">
        <f t="shared" si="143"/>
        <v>118.749999</v>
      </c>
      <c r="C276" s="1">
        <f>INDEX('Paste Calib Data'!$1:$1048576,MATCH($A$265,'Paste Calib Data'!$A:$A,0)+(ROW()-ROW($A$265)-1),COLUMN()-1)</f>
        <v>118.749999</v>
      </c>
      <c r="D276" s="1">
        <f>INDEX('Paste Calib Data'!$1:$1048576,MATCH($A$265,'Paste Calib Data'!$A:$A,0)+(ROW()-ROW($A$265)-1),COLUMN()-1)</f>
        <v>126.019021</v>
      </c>
      <c r="E276" s="1">
        <f>INDEX('Paste Calib Data'!$1:$1048576,MATCH($A$265,'Paste Calib Data'!$A:$A,0)+(ROW()-ROW($A$265)-1),COLUMN()-1)</f>
        <v>126.019021</v>
      </c>
      <c r="F276" s="1">
        <f>INDEX('Paste Calib Data'!$1:$1048576,MATCH($A$265,'Paste Calib Data'!$A:$A,0)+(ROW()-ROW($A$265)-1),COLUMN()-1)</f>
        <v>126.019021</v>
      </c>
      <c r="G276" s="1">
        <f>INDEX('Paste Calib Data'!$1:$1048576,MATCH($A$265,'Paste Calib Data'!$A:$A,0)+(ROW()-ROW($A$265)-1),COLUMN()-1)</f>
        <v>126.019021</v>
      </c>
      <c r="H276" s="1">
        <f>INDEX('Paste Calib Data'!$1:$1048576,MATCH($A$265,'Paste Calib Data'!$A:$A,0)+(ROW()-ROW($A$265)-1),COLUMN()-1)</f>
        <v>126.019021</v>
      </c>
      <c r="I276" s="1">
        <f>INDEX('Paste Calib Data'!$1:$1048576,MATCH($A$265,'Paste Calib Data'!$A:$A,0)+(ROW()-ROW($A$265)-1),COLUMN()-1)</f>
        <v>126.019021</v>
      </c>
      <c r="J276" s="1">
        <f>INDEX('Paste Calib Data'!$1:$1048576,MATCH($A$265,'Paste Calib Data'!$A:$A,0)+(ROW()-ROW($A$265)-1),COLUMN()-1)</f>
        <v>126.019021</v>
      </c>
      <c r="K276" s="1">
        <f>INDEX('Paste Calib Data'!$1:$1048576,MATCH($A$265,'Paste Calib Data'!$A:$A,0)+(ROW()-ROW($A$265)-1),COLUMN()-1)</f>
        <v>144.972825</v>
      </c>
      <c r="L276" s="1">
        <f>INDEX('Paste Calib Data'!$1:$1048576,MATCH($A$265,'Paste Calib Data'!$A:$A,0)+(ROW()-ROW($A$265)-1),COLUMN()-1)</f>
        <v>144.972825</v>
      </c>
      <c r="M276" s="1">
        <f>INDEX('Paste Calib Data'!$1:$1048576,MATCH($A$265,'Paste Calib Data'!$A:$A,0)+(ROW()-ROW($A$265)-1),COLUMN()-1)</f>
        <v>144.972825</v>
      </c>
      <c r="N276" s="1">
        <f>INDEX('Paste Calib Data'!$1:$1048576,MATCH($A$265,'Paste Calib Data'!$A:$A,0)+(ROW()-ROW($A$265)-1),COLUMN()-1)</f>
        <v>144.972825</v>
      </c>
      <c r="O276" s="1">
        <f>INDEX('Paste Calib Data'!$1:$1048576,MATCH($A$265,'Paste Calib Data'!$A:$A,0)+(ROW()-ROW($A$265)-1),COLUMN()-1)</f>
        <v>144.972825</v>
      </c>
      <c r="P276" s="1">
        <f>INDEX('Paste Calib Data'!$1:$1048576,MATCH($A$265,'Paste Calib Data'!$A:$A,0)+(ROW()-ROW($A$265)-1),COLUMN()-1)</f>
        <v>144.972825</v>
      </c>
      <c r="Q276" s="1">
        <f>INDEX('Paste Calib Data'!$1:$1048576,MATCH($A$265,'Paste Calib Data'!$A:$A,0)+(ROW()-ROW($A$265)-1),COLUMN()-1)</f>
        <v>144.972825</v>
      </c>
      <c r="R276" s="1">
        <f>INDEX('Paste Calib Data'!$1:$1048576,MATCH($A$265,'Paste Calib Data'!$A:$A,0)+(ROW()-ROW($A$265)-1),COLUMN()-1)</f>
        <v>144.972825</v>
      </c>
      <c r="S276" s="8">
        <f t="shared" si="144"/>
        <v>144.972825</v>
      </c>
    </row>
    <row r="277" spans="1:19" x14ac:dyDescent="0.3">
      <c r="A277" s="3">
        <f>INDEX('Paste Calib Data'!$1:$1048576,MATCH($A$265,'Paste Calib Data'!$A:$A,0)+(ROW()-ROW($A$265)-1),COLUMN())</f>
        <v>2000</v>
      </c>
      <c r="B277" s="8">
        <f t="shared" si="143"/>
        <v>121.73912900000001</v>
      </c>
      <c r="C277" s="1">
        <f>INDEX('Paste Calib Data'!$1:$1048576,MATCH($A$265,'Paste Calib Data'!$A:$A,0)+(ROW()-ROW($A$265)-1),COLUMN()-1)</f>
        <v>121.73912900000001</v>
      </c>
      <c r="D277" s="1">
        <f>INDEX('Paste Calib Data'!$1:$1048576,MATCH($A$265,'Paste Calib Data'!$A:$A,0)+(ROW()-ROW($A$265)-1),COLUMN()-1)</f>
        <v>125.543477</v>
      </c>
      <c r="E277" s="1">
        <f>INDEX('Paste Calib Data'!$1:$1048576,MATCH($A$265,'Paste Calib Data'!$A:$A,0)+(ROW()-ROW($A$265)-1),COLUMN()-1)</f>
        <v>126.29076000000001</v>
      </c>
      <c r="F277" s="1">
        <f>INDEX('Paste Calib Data'!$1:$1048576,MATCH($A$265,'Paste Calib Data'!$A:$A,0)+(ROW()-ROW($A$265)-1),COLUMN()-1)</f>
        <v>126.970108</v>
      </c>
      <c r="G277" s="1">
        <f>INDEX('Paste Calib Data'!$1:$1048576,MATCH($A$265,'Paste Calib Data'!$A:$A,0)+(ROW()-ROW($A$265)-1),COLUMN()-1)</f>
        <v>130.97826000000001</v>
      </c>
      <c r="H277" s="1">
        <f>INDEX('Paste Calib Data'!$1:$1048576,MATCH($A$265,'Paste Calib Data'!$A:$A,0)+(ROW()-ROW($A$265)-1),COLUMN()-1)</f>
        <v>130.97826000000001</v>
      </c>
      <c r="I277" s="1">
        <f>INDEX('Paste Calib Data'!$1:$1048576,MATCH($A$265,'Paste Calib Data'!$A:$A,0)+(ROW()-ROW($A$265)-1),COLUMN()-1)</f>
        <v>130.97826000000001</v>
      </c>
      <c r="J277" s="1">
        <f>INDEX('Paste Calib Data'!$1:$1048576,MATCH($A$265,'Paste Calib Data'!$A:$A,0)+(ROW()-ROW($A$265)-1),COLUMN()-1)</f>
        <v>130.97826000000001</v>
      </c>
      <c r="K277" s="1">
        <f>INDEX('Paste Calib Data'!$1:$1048576,MATCH($A$265,'Paste Calib Data'!$A:$A,0)+(ROW()-ROW($A$265)-1),COLUMN()-1)</f>
        <v>144.972825</v>
      </c>
      <c r="L277" s="1">
        <f>INDEX('Paste Calib Data'!$1:$1048576,MATCH($A$265,'Paste Calib Data'!$A:$A,0)+(ROW()-ROW($A$265)-1),COLUMN()-1)</f>
        <v>144.972825</v>
      </c>
      <c r="M277" s="1">
        <f>INDEX('Paste Calib Data'!$1:$1048576,MATCH($A$265,'Paste Calib Data'!$A:$A,0)+(ROW()-ROW($A$265)-1),COLUMN()-1)</f>
        <v>144.972825</v>
      </c>
      <c r="N277" s="1">
        <f>INDEX('Paste Calib Data'!$1:$1048576,MATCH($A$265,'Paste Calib Data'!$A:$A,0)+(ROW()-ROW($A$265)-1),COLUMN()-1)</f>
        <v>144.972825</v>
      </c>
      <c r="O277" s="1">
        <f>INDEX('Paste Calib Data'!$1:$1048576,MATCH($A$265,'Paste Calib Data'!$A:$A,0)+(ROW()-ROW($A$265)-1),COLUMN()-1)</f>
        <v>144.972825</v>
      </c>
      <c r="P277" s="1">
        <f>INDEX('Paste Calib Data'!$1:$1048576,MATCH($A$265,'Paste Calib Data'!$A:$A,0)+(ROW()-ROW($A$265)-1),COLUMN()-1)</f>
        <v>144.972825</v>
      </c>
      <c r="Q277" s="1">
        <f>INDEX('Paste Calib Data'!$1:$1048576,MATCH($A$265,'Paste Calib Data'!$A:$A,0)+(ROW()-ROW($A$265)-1),COLUMN()-1)</f>
        <v>144.972825</v>
      </c>
      <c r="R277" s="1">
        <f>INDEX('Paste Calib Data'!$1:$1048576,MATCH($A$265,'Paste Calib Data'!$A:$A,0)+(ROW()-ROW($A$265)-1),COLUMN()-1)</f>
        <v>144.972825</v>
      </c>
      <c r="S277" s="8">
        <f t="shared" si="144"/>
        <v>144.972825</v>
      </c>
    </row>
    <row r="278" spans="1:19" x14ac:dyDescent="0.3">
      <c r="A278" s="3">
        <f>INDEX('Paste Calib Data'!$1:$1048576,MATCH($A$265,'Paste Calib Data'!$A:$A,0)+(ROW()-ROW($A$265)-1),COLUMN())</f>
        <v>2200</v>
      </c>
      <c r="B278" s="8">
        <f t="shared" si="143"/>
        <v>120.788042</v>
      </c>
      <c r="C278" s="1">
        <f>INDEX('Paste Calib Data'!$1:$1048576,MATCH($A$265,'Paste Calib Data'!$A:$A,0)+(ROW()-ROW($A$265)-1),COLUMN()-1)</f>
        <v>120.788042</v>
      </c>
      <c r="D278" s="1">
        <f>INDEX('Paste Calib Data'!$1:$1048576,MATCH($A$265,'Paste Calib Data'!$A:$A,0)+(ROW()-ROW($A$265)-1),COLUMN()-1)</f>
        <v>128.26086799999999</v>
      </c>
      <c r="E278" s="1">
        <f>INDEX('Paste Calib Data'!$1:$1048576,MATCH($A$265,'Paste Calib Data'!$A:$A,0)+(ROW()-ROW($A$265)-1),COLUMN()-1)</f>
        <v>131.589673</v>
      </c>
      <c r="F278" s="1">
        <f>INDEX('Paste Calib Data'!$1:$1048576,MATCH($A$265,'Paste Calib Data'!$A:$A,0)+(ROW()-ROW($A$265)-1),COLUMN()-1)</f>
        <v>134.986412</v>
      </c>
      <c r="G278" s="1">
        <f>INDEX('Paste Calib Data'!$1:$1048576,MATCH($A$265,'Paste Calib Data'!$A:$A,0)+(ROW()-ROW($A$265)-1),COLUMN()-1)</f>
        <v>137.02445499999999</v>
      </c>
      <c r="H278" s="1">
        <f>INDEX('Paste Calib Data'!$1:$1048576,MATCH($A$265,'Paste Calib Data'!$A:$A,0)+(ROW()-ROW($A$265)-1),COLUMN()-1)</f>
        <v>137.02445499999999</v>
      </c>
      <c r="I278" s="1">
        <f>INDEX('Paste Calib Data'!$1:$1048576,MATCH($A$265,'Paste Calib Data'!$A:$A,0)+(ROW()-ROW($A$265)-1),COLUMN()-1)</f>
        <v>137.02445499999999</v>
      </c>
      <c r="J278" s="1">
        <f>INDEX('Paste Calib Data'!$1:$1048576,MATCH($A$265,'Paste Calib Data'!$A:$A,0)+(ROW()-ROW($A$265)-1),COLUMN()-1)</f>
        <v>137.02445499999999</v>
      </c>
      <c r="K278" s="1">
        <f>INDEX('Paste Calib Data'!$1:$1048576,MATCH($A$265,'Paste Calib Data'!$A:$A,0)+(ROW()-ROW($A$265)-1),COLUMN()-1)</f>
        <v>144.972825</v>
      </c>
      <c r="L278" s="1">
        <f>INDEX('Paste Calib Data'!$1:$1048576,MATCH($A$265,'Paste Calib Data'!$A:$A,0)+(ROW()-ROW($A$265)-1),COLUMN()-1)</f>
        <v>144.972825</v>
      </c>
      <c r="M278" s="1">
        <f>INDEX('Paste Calib Data'!$1:$1048576,MATCH($A$265,'Paste Calib Data'!$A:$A,0)+(ROW()-ROW($A$265)-1),COLUMN()-1)</f>
        <v>144.972825</v>
      </c>
      <c r="N278" s="1">
        <f>INDEX('Paste Calib Data'!$1:$1048576,MATCH($A$265,'Paste Calib Data'!$A:$A,0)+(ROW()-ROW($A$265)-1),COLUMN()-1)</f>
        <v>144.972825</v>
      </c>
      <c r="O278" s="1">
        <f>INDEX('Paste Calib Data'!$1:$1048576,MATCH($A$265,'Paste Calib Data'!$A:$A,0)+(ROW()-ROW($A$265)-1),COLUMN()-1)</f>
        <v>144.972825</v>
      </c>
      <c r="P278" s="1">
        <f>INDEX('Paste Calib Data'!$1:$1048576,MATCH($A$265,'Paste Calib Data'!$A:$A,0)+(ROW()-ROW($A$265)-1),COLUMN()-1)</f>
        <v>144.972825</v>
      </c>
      <c r="Q278" s="1">
        <f>INDEX('Paste Calib Data'!$1:$1048576,MATCH($A$265,'Paste Calib Data'!$A:$A,0)+(ROW()-ROW($A$265)-1),COLUMN()-1)</f>
        <v>144.972825</v>
      </c>
      <c r="R278" s="1">
        <f>INDEX('Paste Calib Data'!$1:$1048576,MATCH($A$265,'Paste Calib Data'!$A:$A,0)+(ROW()-ROW($A$265)-1),COLUMN()-1)</f>
        <v>144.972825</v>
      </c>
      <c r="S278" s="8">
        <f t="shared" si="144"/>
        <v>144.972825</v>
      </c>
    </row>
    <row r="279" spans="1:19" x14ac:dyDescent="0.3">
      <c r="A279" s="3">
        <f>INDEX('Paste Calib Data'!$1:$1048576,MATCH($A$265,'Paste Calib Data'!$A:$A,0)+(ROW()-ROW($A$265)-1),COLUMN())</f>
        <v>2400</v>
      </c>
      <c r="B279" s="8">
        <f t="shared" si="143"/>
        <v>112.499999</v>
      </c>
      <c r="C279" s="1">
        <f>INDEX('Paste Calib Data'!$1:$1048576,MATCH($A$265,'Paste Calib Data'!$A:$A,0)+(ROW()-ROW($A$265)-1),COLUMN()-1)</f>
        <v>112.499999</v>
      </c>
      <c r="D279" s="1">
        <f>INDEX('Paste Calib Data'!$1:$1048576,MATCH($A$265,'Paste Calib Data'!$A:$A,0)+(ROW()-ROW($A$265)-1),COLUMN()-1)</f>
        <v>119.021738</v>
      </c>
      <c r="E279" s="1">
        <f>INDEX('Paste Calib Data'!$1:$1048576,MATCH($A$265,'Paste Calib Data'!$A:$A,0)+(ROW()-ROW($A$265)-1),COLUMN()-1)</f>
        <v>122.010868</v>
      </c>
      <c r="F279" s="1">
        <f>INDEX('Paste Calib Data'!$1:$1048576,MATCH($A$265,'Paste Calib Data'!$A:$A,0)+(ROW()-ROW($A$265)-1),COLUMN()-1)</f>
        <v>124.999999</v>
      </c>
      <c r="G279" s="1">
        <f>INDEX('Paste Calib Data'!$1:$1048576,MATCH($A$265,'Paste Calib Data'!$A:$A,0)+(ROW()-ROW($A$265)-1),COLUMN()-1)</f>
        <v>137.02445499999999</v>
      </c>
      <c r="H279" s="1">
        <f>INDEX('Paste Calib Data'!$1:$1048576,MATCH($A$265,'Paste Calib Data'!$A:$A,0)+(ROW()-ROW($A$265)-1),COLUMN()-1)</f>
        <v>137.02445499999999</v>
      </c>
      <c r="I279" s="1">
        <f>INDEX('Paste Calib Data'!$1:$1048576,MATCH($A$265,'Paste Calib Data'!$A:$A,0)+(ROW()-ROW($A$265)-1),COLUMN()-1)</f>
        <v>137.02445499999999</v>
      </c>
      <c r="J279" s="1">
        <f>INDEX('Paste Calib Data'!$1:$1048576,MATCH($A$265,'Paste Calib Data'!$A:$A,0)+(ROW()-ROW($A$265)-1),COLUMN()-1)</f>
        <v>137.02445499999999</v>
      </c>
      <c r="K279" s="1">
        <f>INDEX('Paste Calib Data'!$1:$1048576,MATCH($A$265,'Paste Calib Data'!$A:$A,0)+(ROW()-ROW($A$265)-1),COLUMN()-1)</f>
        <v>144.972825</v>
      </c>
      <c r="L279" s="1">
        <f>INDEX('Paste Calib Data'!$1:$1048576,MATCH($A$265,'Paste Calib Data'!$A:$A,0)+(ROW()-ROW($A$265)-1),COLUMN()-1)</f>
        <v>144.972825</v>
      </c>
      <c r="M279" s="1">
        <f>INDEX('Paste Calib Data'!$1:$1048576,MATCH($A$265,'Paste Calib Data'!$A:$A,0)+(ROW()-ROW($A$265)-1),COLUMN()-1)</f>
        <v>144.972825</v>
      </c>
      <c r="N279" s="1">
        <f>INDEX('Paste Calib Data'!$1:$1048576,MATCH($A$265,'Paste Calib Data'!$A:$A,0)+(ROW()-ROW($A$265)-1),COLUMN()-1)</f>
        <v>144.972825</v>
      </c>
      <c r="O279" s="1">
        <f>INDEX('Paste Calib Data'!$1:$1048576,MATCH($A$265,'Paste Calib Data'!$A:$A,0)+(ROW()-ROW($A$265)-1),COLUMN()-1)</f>
        <v>144.972825</v>
      </c>
      <c r="P279" s="1">
        <f>INDEX('Paste Calib Data'!$1:$1048576,MATCH($A$265,'Paste Calib Data'!$A:$A,0)+(ROW()-ROW($A$265)-1),COLUMN()-1)</f>
        <v>144.972825</v>
      </c>
      <c r="Q279" s="1">
        <f>INDEX('Paste Calib Data'!$1:$1048576,MATCH($A$265,'Paste Calib Data'!$A:$A,0)+(ROW()-ROW($A$265)-1),COLUMN()-1)</f>
        <v>144.972825</v>
      </c>
      <c r="R279" s="1">
        <f>INDEX('Paste Calib Data'!$1:$1048576,MATCH($A$265,'Paste Calib Data'!$A:$A,0)+(ROW()-ROW($A$265)-1),COLUMN()-1)</f>
        <v>144.972825</v>
      </c>
      <c r="S279" s="8">
        <f t="shared" si="144"/>
        <v>144.972825</v>
      </c>
    </row>
    <row r="280" spans="1:19" x14ac:dyDescent="0.3">
      <c r="A280" s="3">
        <f>INDEX('Paste Calib Data'!$1:$1048576,MATCH($A$265,'Paste Calib Data'!$A:$A,0)+(ROW()-ROW($A$265)-1),COLUMN())</f>
        <v>2600</v>
      </c>
      <c r="B280" s="8">
        <f t="shared" si="143"/>
        <v>110.19021600000001</v>
      </c>
      <c r="C280" s="1">
        <f>INDEX('Paste Calib Data'!$1:$1048576,MATCH($A$265,'Paste Calib Data'!$A:$A,0)+(ROW()-ROW($A$265)-1),COLUMN()-1)</f>
        <v>110.19021600000001</v>
      </c>
      <c r="D280" s="1">
        <f>INDEX('Paste Calib Data'!$1:$1048576,MATCH($A$265,'Paste Calib Data'!$A:$A,0)+(ROW()-ROW($A$265)-1),COLUMN()-1)</f>
        <v>113.994564</v>
      </c>
      <c r="E280" s="1">
        <f>INDEX('Paste Calib Data'!$1:$1048576,MATCH($A$265,'Paste Calib Data'!$A:$A,0)+(ROW()-ROW($A$265)-1),COLUMN()-1)</f>
        <v>117.934782</v>
      </c>
      <c r="F280" s="1">
        <f>INDEX('Paste Calib Data'!$1:$1048576,MATCH($A$265,'Paste Calib Data'!$A:$A,0)+(ROW()-ROW($A$265)-1),COLUMN()-1)</f>
        <v>121.94293399999999</v>
      </c>
      <c r="G280" s="1">
        <f>INDEX('Paste Calib Data'!$1:$1048576,MATCH($A$265,'Paste Calib Data'!$A:$A,0)+(ROW()-ROW($A$265)-1),COLUMN()-1)</f>
        <v>136.00543400000001</v>
      </c>
      <c r="H280" s="1">
        <f>INDEX('Paste Calib Data'!$1:$1048576,MATCH($A$265,'Paste Calib Data'!$A:$A,0)+(ROW()-ROW($A$265)-1),COLUMN()-1)</f>
        <v>137.97554199999999</v>
      </c>
      <c r="I280" s="1">
        <f>INDEX('Paste Calib Data'!$1:$1048576,MATCH($A$265,'Paste Calib Data'!$A:$A,0)+(ROW()-ROW($A$265)-1),COLUMN()-1)</f>
        <v>137.97554199999999</v>
      </c>
      <c r="J280" s="1">
        <f>INDEX('Paste Calib Data'!$1:$1048576,MATCH($A$265,'Paste Calib Data'!$A:$A,0)+(ROW()-ROW($A$265)-1),COLUMN()-1)</f>
        <v>137.97554199999999</v>
      </c>
      <c r="K280" s="1">
        <f>INDEX('Paste Calib Data'!$1:$1048576,MATCH($A$265,'Paste Calib Data'!$A:$A,0)+(ROW()-ROW($A$265)-1),COLUMN()-1)</f>
        <v>144.972825</v>
      </c>
      <c r="L280" s="1">
        <f>INDEX('Paste Calib Data'!$1:$1048576,MATCH($A$265,'Paste Calib Data'!$A:$A,0)+(ROW()-ROW($A$265)-1),COLUMN()-1)</f>
        <v>144.972825</v>
      </c>
      <c r="M280" s="1">
        <f>INDEX('Paste Calib Data'!$1:$1048576,MATCH($A$265,'Paste Calib Data'!$A:$A,0)+(ROW()-ROW($A$265)-1),COLUMN()-1)</f>
        <v>144.972825</v>
      </c>
      <c r="N280" s="1">
        <f>INDEX('Paste Calib Data'!$1:$1048576,MATCH($A$265,'Paste Calib Data'!$A:$A,0)+(ROW()-ROW($A$265)-1),COLUMN()-1)</f>
        <v>144.972825</v>
      </c>
      <c r="O280" s="1">
        <f>INDEX('Paste Calib Data'!$1:$1048576,MATCH($A$265,'Paste Calib Data'!$A:$A,0)+(ROW()-ROW($A$265)-1),COLUMN()-1)</f>
        <v>144.972825</v>
      </c>
      <c r="P280" s="1">
        <f>INDEX('Paste Calib Data'!$1:$1048576,MATCH($A$265,'Paste Calib Data'!$A:$A,0)+(ROW()-ROW($A$265)-1),COLUMN()-1)</f>
        <v>144.972825</v>
      </c>
      <c r="Q280" s="1">
        <f>INDEX('Paste Calib Data'!$1:$1048576,MATCH($A$265,'Paste Calib Data'!$A:$A,0)+(ROW()-ROW($A$265)-1),COLUMN()-1)</f>
        <v>144.972825</v>
      </c>
      <c r="R280" s="1">
        <f>INDEX('Paste Calib Data'!$1:$1048576,MATCH($A$265,'Paste Calib Data'!$A:$A,0)+(ROW()-ROW($A$265)-1),COLUMN()-1)</f>
        <v>144.972825</v>
      </c>
      <c r="S280" s="8">
        <f t="shared" si="144"/>
        <v>144.972825</v>
      </c>
    </row>
    <row r="281" spans="1:19" x14ac:dyDescent="0.3">
      <c r="A281" s="3">
        <f>INDEX('Paste Calib Data'!$1:$1048576,MATCH($A$265,'Paste Calib Data'!$A:$A,0)+(ROW()-ROW($A$265)-1),COLUMN())</f>
        <v>2700</v>
      </c>
      <c r="B281" s="8">
        <f t="shared" si="143"/>
        <v>105.706521</v>
      </c>
      <c r="C281" s="1">
        <f>INDEX('Paste Calib Data'!$1:$1048576,MATCH($A$265,'Paste Calib Data'!$A:$A,0)+(ROW()-ROW($A$265)-1),COLUMN()-1)</f>
        <v>105.706521</v>
      </c>
      <c r="D281" s="1">
        <f>INDEX('Paste Calib Data'!$1:$1048576,MATCH($A$265,'Paste Calib Data'!$A:$A,0)+(ROW()-ROW($A$265)-1),COLUMN()-1)</f>
        <v>110.733695</v>
      </c>
      <c r="E281" s="1">
        <f>INDEX('Paste Calib Data'!$1:$1048576,MATCH($A$265,'Paste Calib Data'!$A:$A,0)+(ROW()-ROW($A$265)-1),COLUMN()-1)</f>
        <v>117.527173</v>
      </c>
      <c r="F281" s="1">
        <f>INDEX('Paste Calib Data'!$1:$1048576,MATCH($A$265,'Paste Calib Data'!$A:$A,0)+(ROW()-ROW($A$265)-1),COLUMN()-1)</f>
        <v>122.010868</v>
      </c>
      <c r="G281" s="1">
        <f>INDEX('Paste Calib Data'!$1:$1048576,MATCH($A$265,'Paste Calib Data'!$A:$A,0)+(ROW()-ROW($A$265)-1),COLUMN()-1)</f>
        <v>133.96738999999999</v>
      </c>
      <c r="H281" s="1">
        <f>INDEX('Paste Calib Data'!$1:$1048576,MATCH($A$265,'Paste Calib Data'!$A:$A,0)+(ROW()-ROW($A$265)-1),COLUMN()-1)</f>
        <v>140.013586</v>
      </c>
      <c r="I281" s="1">
        <f>INDEX('Paste Calib Data'!$1:$1048576,MATCH($A$265,'Paste Calib Data'!$A:$A,0)+(ROW()-ROW($A$265)-1),COLUMN()-1)</f>
        <v>140.013586</v>
      </c>
      <c r="J281" s="1">
        <f>INDEX('Paste Calib Data'!$1:$1048576,MATCH($A$265,'Paste Calib Data'!$A:$A,0)+(ROW()-ROW($A$265)-1),COLUMN()-1)</f>
        <v>140.013586</v>
      </c>
      <c r="K281" s="1">
        <f>INDEX('Paste Calib Data'!$1:$1048576,MATCH($A$265,'Paste Calib Data'!$A:$A,0)+(ROW()-ROW($A$265)-1),COLUMN()-1)</f>
        <v>144.972825</v>
      </c>
      <c r="L281" s="1">
        <f>INDEX('Paste Calib Data'!$1:$1048576,MATCH($A$265,'Paste Calib Data'!$A:$A,0)+(ROW()-ROW($A$265)-1),COLUMN()-1)</f>
        <v>144.972825</v>
      </c>
      <c r="M281" s="1">
        <f>INDEX('Paste Calib Data'!$1:$1048576,MATCH($A$265,'Paste Calib Data'!$A:$A,0)+(ROW()-ROW($A$265)-1),COLUMN()-1)</f>
        <v>144.972825</v>
      </c>
      <c r="N281" s="1">
        <f>INDEX('Paste Calib Data'!$1:$1048576,MATCH($A$265,'Paste Calib Data'!$A:$A,0)+(ROW()-ROW($A$265)-1),COLUMN()-1)</f>
        <v>144.972825</v>
      </c>
      <c r="O281" s="1">
        <f>INDEX('Paste Calib Data'!$1:$1048576,MATCH($A$265,'Paste Calib Data'!$A:$A,0)+(ROW()-ROW($A$265)-1),COLUMN()-1)</f>
        <v>144.972825</v>
      </c>
      <c r="P281" s="1">
        <f>INDEX('Paste Calib Data'!$1:$1048576,MATCH($A$265,'Paste Calib Data'!$A:$A,0)+(ROW()-ROW($A$265)-1),COLUMN()-1)</f>
        <v>144.972825</v>
      </c>
      <c r="Q281" s="1">
        <f>INDEX('Paste Calib Data'!$1:$1048576,MATCH($A$265,'Paste Calib Data'!$A:$A,0)+(ROW()-ROW($A$265)-1),COLUMN()-1)</f>
        <v>144.972825</v>
      </c>
      <c r="R281" s="1">
        <f>INDEX('Paste Calib Data'!$1:$1048576,MATCH($A$265,'Paste Calib Data'!$A:$A,0)+(ROW()-ROW($A$265)-1),COLUMN()-1)</f>
        <v>144.972825</v>
      </c>
      <c r="S281" s="8">
        <f t="shared" si="144"/>
        <v>144.972825</v>
      </c>
    </row>
    <row r="282" spans="1:19" x14ac:dyDescent="0.3">
      <c r="A282" s="3">
        <f>INDEX('Paste Calib Data'!$1:$1048576,MATCH($A$265,'Paste Calib Data'!$A:$A,0)+(ROW()-ROW($A$265)-1),COLUMN())</f>
        <v>2800</v>
      </c>
      <c r="B282" s="8">
        <f t="shared" si="143"/>
        <v>101.222825</v>
      </c>
      <c r="C282" s="1">
        <f>INDEX('Paste Calib Data'!$1:$1048576,MATCH($A$265,'Paste Calib Data'!$A:$A,0)+(ROW()-ROW($A$265)-1),COLUMN()-1)</f>
        <v>101.222825</v>
      </c>
      <c r="D282" s="1">
        <f>INDEX('Paste Calib Data'!$1:$1048576,MATCH($A$265,'Paste Calib Data'!$A:$A,0)+(ROW()-ROW($A$265)-1),COLUMN()-1)</f>
        <v>107.40488999999999</v>
      </c>
      <c r="E282" s="1">
        <f>INDEX('Paste Calib Data'!$1:$1048576,MATCH($A$265,'Paste Calib Data'!$A:$A,0)+(ROW()-ROW($A$265)-1),COLUMN()-1)</f>
        <v>117.05162900000001</v>
      </c>
      <c r="F282" s="1">
        <f>INDEX('Paste Calib Data'!$1:$1048576,MATCH($A$265,'Paste Calib Data'!$A:$A,0)+(ROW()-ROW($A$265)-1),COLUMN()-1)</f>
        <v>122.010868</v>
      </c>
      <c r="G282" s="1">
        <f>INDEX('Paste Calib Data'!$1:$1048576,MATCH($A$265,'Paste Calib Data'!$A:$A,0)+(ROW()-ROW($A$265)-1),COLUMN()-1)</f>
        <v>133.01630299999999</v>
      </c>
      <c r="H282" s="1">
        <f>INDEX('Paste Calib Data'!$1:$1048576,MATCH($A$265,'Paste Calib Data'!$A:$A,0)+(ROW()-ROW($A$265)-1),COLUMN()-1)</f>
        <v>142.527173</v>
      </c>
      <c r="I282" s="1">
        <f>INDEX('Paste Calib Data'!$1:$1048576,MATCH($A$265,'Paste Calib Data'!$A:$A,0)+(ROW()-ROW($A$265)-1),COLUMN()-1)</f>
        <v>142.527173</v>
      </c>
      <c r="J282" s="1">
        <f>INDEX('Paste Calib Data'!$1:$1048576,MATCH($A$265,'Paste Calib Data'!$A:$A,0)+(ROW()-ROW($A$265)-1),COLUMN()-1)</f>
        <v>142.527173</v>
      </c>
      <c r="K282" s="1">
        <f>INDEX('Paste Calib Data'!$1:$1048576,MATCH($A$265,'Paste Calib Data'!$A:$A,0)+(ROW()-ROW($A$265)-1),COLUMN()-1)</f>
        <v>144.972825</v>
      </c>
      <c r="L282" s="1">
        <f>INDEX('Paste Calib Data'!$1:$1048576,MATCH($A$265,'Paste Calib Data'!$A:$A,0)+(ROW()-ROW($A$265)-1),COLUMN()-1)</f>
        <v>144.972825</v>
      </c>
      <c r="M282" s="1">
        <f>INDEX('Paste Calib Data'!$1:$1048576,MATCH($A$265,'Paste Calib Data'!$A:$A,0)+(ROW()-ROW($A$265)-1),COLUMN()-1)</f>
        <v>144.972825</v>
      </c>
      <c r="N282" s="1">
        <f>INDEX('Paste Calib Data'!$1:$1048576,MATCH($A$265,'Paste Calib Data'!$A:$A,0)+(ROW()-ROW($A$265)-1),COLUMN()-1)</f>
        <v>144.972825</v>
      </c>
      <c r="O282" s="1">
        <f>INDEX('Paste Calib Data'!$1:$1048576,MATCH($A$265,'Paste Calib Data'!$A:$A,0)+(ROW()-ROW($A$265)-1),COLUMN()-1)</f>
        <v>144.972825</v>
      </c>
      <c r="P282" s="1">
        <f>INDEX('Paste Calib Data'!$1:$1048576,MATCH($A$265,'Paste Calib Data'!$A:$A,0)+(ROW()-ROW($A$265)-1),COLUMN()-1)</f>
        <v>144.972825</v>
      </c>
      <c r="Q282" s="1">
        <f>INDEX('Paste Calib Data'!$1:$1048576,MATCH($A$265,'Paste Calib Data'!$A:$A,0)+(ROW()-ROW($A$265)-1),COLUMN()-1)</f>
        <v>144.972825</v>
      </c>
      <c r="R282" s="1">
        <f>INDEX('Paste Calib Data'!$1:$1048576,MATCH($A$265,'Paste Calib Data'!$A:$A,0)+(ROW()-ROW($A$265)-1),COLUMN()-1)</f>
        <v>144.972825</v>
      </c>
      <c r="S282" s="8">
        <f t="shared" si="144"/>
        <v>144.972825</v>
      </c>
    </row>
    <row r="283" spans="1:19" x14ac:dyDescent="0.3">
      <c r="A283" s="3">
        <f>INDEX('Paste Calib Data'!$1:$1048576,MATCH($A$265,'Paste Calib Data'!$A:$A,0)+(ROW()-ROW($A$265)-1),COLUMN())</f>
        <v>2900</v>
      </c>
      <c r="B283" s="8">
        <f t="shared" si="143"/>
        <v>98.980976999999996</v>
      </c>
      <c r="C283" s="1">
        <f>INDEX('Paste Calib Data'!$1:$1048576,MATCH($A$265,'Paste Calib Data'!$A:$A,0)+(ROW()-ROW($A$265)-1),COLUMN()-1)</f>
        <v>98.980976999999996</v>
      </c>
      <c r="D283" s="1">
        <f>INDEX('Paste Calib Data'!$1:$1048576,MATCH($A$265,'Paste Calib Data'!$A:$A,0)+(ROW()-ROW($A$265)-1),COLUMN()-1)</f>
        <v>107.472825</v>
      </c>
      <c r="E283" s="1">
        <f>INDEX('Paste Calib Data'!$1:$1048576,MATCH($A$265,'Paste Calib Data'!$A:$A,0)+(ROW()-ROW($A$265)-1),COLUMN()-1)</f>
        <v>116.032608</v>
      </c>
      <c r="F283" s="1">
        <f>INDEX('Paste Calib Data'!$1:$1048576,MATCH($A$265,'Paste Calib Data'!$A:$A,0)+(ROW()-ROW($A$265)-1),COLUMN()-1)</f>
        <v>122.010868</v>
      </c>
      <c r="G283" s="1">
        <f>INDEX('Paste Calib Data'!$1:$1048576,MATCH($A$265,'Paste Calib Data'!$A:$A,0)+(ROW()-ROW($A$265)-1),COLUMN()-1)</f>
        <v>133.01630299999999</v>
      </c>
      <c r="H283" s="1">
        <f>INDEX('Paste Calib Data'!$1:$1048576,MATCH($A$265,'Paste Calib Data'!$A:$A,0)+(ROW()-ROW($A$265)-1),COLUMN()-1)</f>
        <v>137.02445499999999</v>
      </c>
      <c r="I283" s="1">
        <f>INDEX('Paste Calib Data'!$1:$1048576,MATCH($A$265,'Paste Calib Data'!$A:$A,0)+(ROW()-ROW($A$265)-1),COLUMN()-1)</f>
        <v>141.98369400000001</v>
      </c>
      <c r="J283" s="1">
        <f>INDEX('Paste Calib Data'!$1:$1048576,MATCH($A$265,'Paste Calib Data'!$A:$A,0)+(ROW()-ROW($A$265)-1),COLUMN()-1)</f>
        <v>141.98369400000001</v>
      </c>
      <c r="K283" s="1">
        <f>INDEX('Paste Calib Data'!$1:$1048576,MATCH($A$265,'Paste Calib Data'!$A:$A,0)+(ROW()-ROW($A$265)-1),COLUMN()-1)</f>
        <v>144.972825</v>
      </c>
      <c r="L283" s="1">
        <f>INDEX('Paste Calib Data'!$1:$1048576,MATCH($A$265,'Paste Calib Data'!$A:$A,0)+(ROW()-ROW($A$265)-1),COLUMN()-1)</f>
        <v>144.972825</v>
      </c>
      <c r="M283" s="1">
        <f>INDEX('Paste Calib Data'!$1:$1048576,MATCH($A$265,'Paste Calib Data'!$A:$A,0)+(ROW()-ROW($A$265)-1),COLUMN()-1)</f>
        <v>144.972825</v>
      </c>
      <c r="N283" s="1">
        <f>INDEX('Paste Calib Data'!$1:$1048576,MATCH($A$265,'Paste Calib Data'!$A:$A,0)+(ROW()-ROW($A$265)-1),COLUMN()-1)</f>
        <v>144.972825</v>
      </c>
      <c r="O283" s="1">
        <f>INDEX('Paste Calib Data'!$1:$1048576,MATCH($A$265,'Paste Calib Data'!$A:$A,0)+(ROW()-ROW($A$265)-1),COLUMN()-1)</f>
        <v>144.972825</v>
      </c>
      <c r="P283" s="1">
        <f>INDEX('Paste Calib Data'!$1:$1048576,MATCH($A$265,'Paste Calib Data'!$A:$A,0)+(ROW()-ROW($A$265)-1),COLUMN()-1)</f>
        <v>144.972825</v>
      </c>
      <c r="Q283" s="1">
        <f>INDEX('Paste Calib Data'!$1:$1048576,MATCH($A$265,'Paste Calib Data'!$A:$A,0)+(ROW()-ROW($A$265)-1),COLUMN()-1)</f>
        <v>144.972825</v>
      </c>
      <c r="R283" s="1">
        <f>INDEX('Paste Calib Data'!$1:$1048576,MATCH($A$265,'Paste Calib Data'!$A:$A,0)+(ROW()-ROW($A$265)-1),COLUMN()-1)</f>
        <v>144.972825</v>
      </c>
      <c r="S283" s="8">
        <f t="shared" si="144"/>
        <v>144.972825</v>
      </c>
    </row>
    <row r="284" spans="1:19" x14ac:dyDescent="0.3">
      <c r="A284" s="3">
        <f>INDEX('Paste Calib Data'!$1:$1048576,MATCH($A$265,'Paste Calib Data'!$A:$A,0)+(ROW()-ROW($A$265)-1),COLUMN())</f>
        <v>3000</v>
      </c>
      <c r="B284" s="8">
        <f t="shared" si="143"/>
        <v>95.720107999999996</v>
      </c>
      <c r="C284" s="1">
        <f>INDEX('Paste Calib Data'!$1:$1048576,MATCH($A$265,'Paste Calib Data'!$A:$A,0)+(ROW()-ROW($A$265)-1),COLUMN()-1)</f>
        <v>95.720107999999996</v>
      </c>
      <c r="D284" s="1">
        <f>INDEX('Paste Calib Data'!$1:$1048576,MATCH($A$265,'Paste Calib Data'!$A:$A,0)+(ROW()-ROW($A$265)-1),COLUMN()-1)</f>
        <v>102.98913</v>
      </c>
      <c r="E284" s="1">
        <f>INDEX('Paste Calib Data'!$1:$1048576,MATCH($A$265,'Paste Calib Data'!$A:$A,0)+(ROW()-ROW($A$265)-1),COLUMN()-1)</f>
        <v>108.96738999999999</v>
      </c>
      <c r="F284" s="1">
        <f>INDEX('Paste Calib Data'!$1:$1048576,MATCH($A$265,'Paste Calib Data'!$A:$A,0)+(ROW()-ROW($A$265)-1),COLUMN()-1)</f>
        <v>114.945651</v>
      </c>
      <c r="G284" s="1">
        <f>INDEX('Paste Calib Data'!$1:$1048576,MATCH($A$265,'Paste Calib Data'!$A:$A,0)+(ROW()-ROW($A$265)-1),COLUMN()-1)</f>
        <v>119.972825</v>
      </c>
      <c r="H284" s="1">
        <f>INDEX('Paste Calib Data'!$1:$1048576,MATCH($A$265,'Paste Calib Data'!$A:$A,0)+(ROW()-ROW($A$265)-1),COLUMN()-1)</f>
        <v>122.010868</v>
      </c>
      <c r="I284" s="1">
        <f>INDEX('Paste Calib Data'!$1:$1048576,MATCH($A$265,'Paste Calib Data'!$A:$A,0)+(ROW()-ROW($A$265)-1),COLUMN()-1)</f>
        <v>131.521738</v>
      </c>
      <c r="J284" s="1">
        <f>INDEX('Paste Calib Data'!$1:$1048576,MATCH($A$265,'Paste Calib Data'!$A:$A,0)+(ROW()-ROW($A$265)-1),COLUMN()-1)</f>
        <v>131.521738</v>
      </c>
      <c r="K284" s="1">
        <f>INDEX('Paste Calib Data'!$1:$1048576,MATCH($A$265,'Paste Calib Data'!$A:$A,0)+(ROW()-ROW($A$265)-1),COLUMN()-1)</f>
        <v>144.972825</v>
      </c>
      <c r="L284" s="1">
        <f>INDEX('Paste Calib Data'!$1:$1048576,MATCH($A$265,'Paste Calib Data'!$A:$A,0)+(ROW()-ROW($A$265)-1),COLUMN()-1)</f>
        <v>144.972825</v>
      </c>
      <c r="M284" s="1">
        <f>INDEX('Paste Calib Data'!$1:$1048576,MATCH($A$265,'Paste Calib Data'!$A:$A,0)+(ROW()-ROW($A$265)-1),COLUMN()-1)</f>
        <v>144.972825</v>
      </c>
      <c r="N284" s="1">
        <f>INDEX('Paste Calib Data'!$1:$1048576,MATCH($A$265,'Paste Calib Data'!$A:$A,0)+(ROW()-ROW($A$265)-1),COLUMN()-1)</f>
        <v>144.972825</v>
      </c>
      <c r="O284" s="1">
        <f>INDEX('Paste Calib Data'!$1:$1048576,MATCH($A$265,'Paste Calib Data'!$A:$A,0)+(ROW()-ROW($A$265)-1),COLUMN()-1)</f>
        <v>144.972825</v>
      </c>
      <c r="P284" s="1">
        <f>INDEX('Paste Calib Data'!$1:$1048576,MATCH($A$265,'Paste Calib Data'!$A:$A,0)+(ROW()-ROW($A$265)-1),COLUMN()-1)</f>
        <v>144.972825</v>
      </c>
      <c r="Q284" s="1">
        <f>INDEX('Paste Calib Data'!$1:$1048576,MATCH($A$265,'Paste Calib Data'!$A:$A,0)+(ROW()-ROW($A$265)-1),COLUMN()-1)</f>
        <v>144.972825</v>
      </c>
      <c r="R284" s="1">
        <f>INDEX('Paste Calib Data'!$1:$1048576,MATCH($A$265,'Paste Calib Data'!$A:$A,0)+(ROW()-ROW($A$265)-1),COLUMN()-1)</f>
        <v>144.972825</v>
      </c>
      <c r="S284" s="8">
        <f t="shared" si="144"/>
        <v>144.972825</v>
      </c>
    </row>
    <row r="285" spans="1:19" x14ac:dyDescent="0.3">
      <c r="A285" s="3">
        <f>INDEX('Paste Calib Data'!$1:$1048576,MATCH($A$265,'Paste Calib Data'!$A:$A,0)+(ROW()-ROW($A$265)-1),COLUMN())</f>
        <v>3200</v>
      </c>
      <c r="B285" s="8">
        <f t="shared" si="143"/>
        <v>79.755433999999994</v>
      </c>
      <c r="C285" s="1">
        <f>INDEX('Paste Calib Data'!$1:$1048576,MATCH($A$265,'Paste Calib Data'!$A:$A,0)+(ROW()-ROW($A$265)-1),COLUMN()-1)</f>
        <v>79.755433999999994</v>
      </c>
      <c r="D285" s="1">
        <f>INDEX('Paste Calib Data'!$1:$1048576,MATCH($A$265,'Paste Calib Data'!$A:$A,0)+(ROW()-ROW($A$265)-1),COLUMN()-1)</f>
        <v>93.002717000000004</v>
      </c>
      <c r="E285" s="1">
        <f>INDEX('Paste Calib Data'!$1:$1048576,MATCH($A$265,'Paste Calib Data'!$A:$A,0)+(ROW()-ROW($A$265)-1),COLUMN()-1)</f>
        <v>93.817933999999994</v>
      </c>
      <c r="F285" s="1">
        <f>INDEX('Paste Calib Data'!$1:$1048576,MATCH($A$265,'Paste Calib Data'!$A:$A,0)+(ROW()-ROW($A$265)-1),COLUMN()-1)</f>
        <v>94.701086000000004</v>
      </c>
      <c r="G285" s="1">
        <f>INDEX('Paste Calib Data'!$1:$1048576,MATCH($A$265,'Paste Calib Data'!$A:$A,0)+(ROW()-ROW($A$265)-1),COLUMN()-1)</f>
        <v>99.999999000000003</v>
      </c>
      <c r="H285" s="1">
        <f>INDEX('Paste Calib Data'!$1:$1048576,MATCH($A$265,'Paste Calib Data'!$A:$A,0)+(ROW()-ROW($A$265)-1),COLUMN()-1)</f>
        <v>101.019021</v>
      </c>
      <c r="I285" s="1">
        <f>INDEX('Paste Calib Data'!$1:$1048576,MATCH($A$265,'Paste Calib Data'!$A:$A,0)+(ROW()-ROW($A$265)-1),COLUMN()-1)</f>
        <v>102.98913</v>
      </c>
      <c r="J285" s="1">
        <f>INDEX('Paste Calib Data'!$1:$1048576,MATCH($A$265,'Paste Calib Data'!$A:$A,0)+(ROW()-ROW($A$265)-1),COLUMN()-1)</f>
        <v>102.98913</v>
      </c>
      <c r="K285" s="1">
        <f>INDEX('Paste Calib Data'!$1:$1048576,MATCH($A$265,'Paste Calib Data'!$A:$A,0)+(ROW()-ROW($A$265)-1),COLUMN()-1)</f>
        <v>102.98913</v>
      </c>
      <c r="L285" s="1">
        <f>INDEX('Paste Calib Data'!$1:$1048576,MATCH($A$265,'Paste Calib Data'!$A:$A,0)+(ROW()-ROW($A$265)-1),COLUMN()-1)</f>
        <v>102.98913</v>
      </c>
      <c r="M285" s="1">
        <f>INDEX('Paste Calib Data'!$1:$1048576,MATCH($A$265,'Paste Calib Data'!$A:$A,0)+(ROW()-ROW($A$265)-1),COLUMN()-1)</f>
        <v>102.98913</v>
      </c>
      <c r="N285" s="1">
        <f>INDEX('Paste Calib Data'!$1:$1048576,MATCH($A$265,'Paste Calib Data'!$A:$A,0)+(ROW()-ROW($A$265)-1),COLUMN()-1)</f>
        <v>102.98913</v>
      </c>
      <c r="O285" s="1">
        <f>INDEX('Paste Calib Data'!$1:$1048576,MATCH($A$265,'Paste Calib Data'!$A:$A,0)+(ROW()-ROW($A$265)-1),COLUMN()-1)</f>
        <v>102.98913</v>
      </c>
      <c r="P285" s="1">
        <f>INDEX('Paste Calib Data'!$1:$1048576,MATCH($A$265,'Paste Calib Data'!$A:$A,0)+(ROW()-ROW($A$265)-1),COLUMN()-1)</f>
        <v>102.98913</v>
      </c>
      <c r="Q285" s="1">
        <f>INDEX('Paste Calib Data'!$1:$1048576,MATCH($A$265,'Paste Calib Data'!$A:$A,0)+(ROW()-ROW($A$265)-1),COLUMN()-1)</f>
        <v>102.98913</v>
      </c>
      <c r="R285" s="1">
        <f>INDEX('Paste Calib Data'!$1:$1048576,MATCH($A$265,'Paste Calib Data'!$A:$A,0)+(ROW()-ROW($A$265)-1),COLUMN()-1)</f>
        <v>102.98913</v>
      </c>
      <c r="S285" s="8">
        <f t="shared" si="144"/>
        <v>102.98913</v>
      </c>
    </row>
    <row r="286" spans="1:19" x14ac:dyDescent="0.3">
      <c r="A286" s="3">
        <f>INDEX('Paste Calib Data'!$1:$1048576,MATCH($A$265,'Paste Calib Data'!$A:$A,0)+(ROW()-ROW($A$265)-1),COLUMN())</f>
        <v>3600</v>
      </c>
      <c r="B286" s="8">
        <f t="shared" si="143"/>
        <v>70.991847000000007</v>
      </c>
      <c r="C286" s="1">
        <f>INDEX('Paste Calib Data'!$1:$1048576,MATCH($A$265,'Paste Calib Data'!$A:$A,0)+(ROW()-ROW($A$265)-1),COLUMN()-1)</f>
        <v>70.991847000000007</v>
      </c>
      <c r="D286" s="1">
        <f>INDEX('Paste Calib Data'!$1:$1048576,MATCH($A$265,'Paste Calib Data'!$A:$A,0)+(ROW()-ROW($A$265)-1),COLUMN()-1)</f>
        <v>70.991847000000007</v>
      </c>
      <c r="E286" s="1">
        <f>INDEX('Paste Calib Data'!$1:$1048576,MATCH($A$265,'Paste Calib Data'!$A:$A,0)+(ROW()-ROW($A$265)-1),COLUMN()-1)</f>
        <v>70.991847000000007</v>
      </c>
      <c r="F286" s="1">
        <f>INDEX('Paste Calib Data'!$1:$1048576,MATCH($A$265,'Paste Calib Data'!$A:$A,0)+(ROW()-ROW($A$265)-1),COLUMN()-1)</f>
        <v>70.991847000000007</v>
      </c>
      <c r="G286" s="1">
        <f>INDEX('Paste Calib Data'!$1:$1048576,MATCH($A$265,'Paste Calib Data'!$A:$A,0)+(ROW()-ROW($A$265)-1),COLUMN()-1)</f>
        <v>70.991847000000007</v>
      </c>
      <c r="H286" s="1">
        <f>INDEX('Paste Calib Data'!$1:$1048576,MATCH($A$265,'Paste Calib Data'!$A:$A,0)+(ROW()-ROW($A$265)-1),COLUMN()-1)</f>
        <v>70.991847000000007</v>
      </c>
      <c r="I286" s="1">
        <f>INDEX('Paste Calib Data'!$1:$1048576,MATCH($A$265,'Paste Calib Data'!$A:$A,0)+(ROW()-ROW($A$265)-1),COLUMN()-1)</f>
        <v>70.991847000000007</v>
      </c>
      <c r="J286" s="1">
        <f>INDEX('Paste Calib Data'!$1:$1048576,MATCH($A$265,'Paste Calib Data'!$A:$A,0)+(ROW()-ROW($A$265)-1),COLUMN()-1)</f>
        <v>70.991847000000007</v>
      </c>
      <c r="K286" s="1">
        <f>INDEX('Paste Calib Data'!$1:$1048576,MATCH($A$265,'Paste Calib Data'!$A:$A,0)+(ROW()-ROW($A$265)-1),COLUMN()-1)</f>
        <v>69.972825</v>
      </c>
      <c r="L286" s="1">
        <f>INDEX('Paste Calib Data'!$1:$1048576,MATCH($A$265,'Paste Calib Data'!$A:$A,0)+(ROW()-ROW($A$265)-1),COLUMN()-1)</f>
        <v>69.972825</v>
      </c>
      <c r="M286" s="1">
        <f>INDEX('Paste Calib Data'!$1:$1048576,MATCH($A$265,'Paste Calib Data'!$A:$A,0)+(ROW()-ROW($A$265)-1),COLUMN()-1)</f>
        <v>69.972825</v>
      </c>
      <c r="N286" s="1">
        <f>INDEX('Paste Calib Data'!$1:$1048576,MATCH($A$265,'Paste Calib Data'!$A:$A,0)+(ROW()-ROW($A$265)-1),COLUMN()-1)</f>
        <v>69.972825</v>
      </c>
      <c r="O286" s="1">
        <f>INDEX('Paste Calib Data'!$1:$1048576,MATCH($A$265,'Paste Calib Data'!$A:$A,0)+(ROW()-ROW($A$265)-1),COLUMN()-1)</f>
        <v>69.972825</v>
      </c>
      <c r="P286" s="1">
        <f>INDEX('Paste Calib Data'!$1:$1048576,MATCH($A$265,'Paste Calib Data'!$A:$A,0)+(ROW()-ROW($A$265)-1),COLUMN()-1)</f>
        <v>69.972825</v>
      </c>
      <c r="Q286" s="1">
        <f>INDEX('Paste Calib Data'!$1:$1048576,MATCH($A$265,'Paste Calib Data'!$A:$A,0)+(ROW()-ROW($A$265)-1),COLUMN()-1)</f>
        <v>69.972825</v>
      </c>
      <c r="R286" s="1">
        <f>INDEX('Paste Calib Data'!$1:$1048576,MATCH($A$265,'Paste Calib Data'!$A:$A,0)+(ROW()-ROW($A$265)-1),COLUMN()-1)</f>
        <v>69.972825</v>
      </c>
      <c r="S286" s="8">
        <f t="shared" si="144"/>
        <v>69.972825</v>
      </c>
    </row>
    <row r="287" spans="1:19" x14ac:dyDescent="0.3">
      <c r="A287" s="3">
        <f>INDEX('Paste Calib Data'!$1:$1048576,MATCH($A$265,'Paste Calib Data'!$A:$A,0)+(ROW()-ROW($A$265)-1),COLUMN())</f>
        <v>4000</v>
      </c>
      <c r="B287" s="8">
        <f t="shared" si="143"/>
        <v>0</v>
      </c>
      <c r="C287" s="1">
        <f>INDEX('Paste Calib Data'!$1:$1048576,MATCH($A$265,'Paste Calib Data'!$A:$A,0)+(ROW()-ROW($A$265)-1),COLUMN()-1)</f>
        <v>0</v>
      </c>
      <c r="D287" s="1">
        <f>INDEX('Paste Calib Data'!$1:$1048576,MATCH($A$265,'Paste Calib Data'!$A:$A,0)+(ROW()-ROW($A$265)-1),COLUMN()-1)</f>
        <v>0</v>
      </c>
      <c r="E287" s="1">
        <f>INDEX('Paste Calib Data'!$1:$1048576,MATCH($A$265,'Paste Calib Data'!$A:$A,0)+(ROW()-ROW($A$265)-1),COLUMN()-1)</f>
        <v>0</v>
      </c>
      <c r="F287" s="1">
        <f>INDEX('Paste Calib Data'!$1:$1048576,MATCH($A$265,'Paste Calib Data'!$A:$A,0)+(ROW()-ROW($A$265)-1),COLUMN()-1)</f>
        <v>0</v>
      </c>
      <c r="G287" s="1">
        <f>INDEX('Paste Calib Data'!$1:$1048576,MATCH($A$265,'Paste Calib Data'!$A:$A,0)+(ROW()-ROW($A$265)-1),COLUMN()-1)</f>
        <v>0</v>
      </c>
      <c r="H287" s="1">
        <f>INDEX('Paste Calib Data'!$1:$1048576,MATCH($A$265,'Paste Calib Data'!$A:$A,0)+(ROW()-ROW($A$265)-1),COLUMN()-1)</f>
        <v>0</v>
      </c>
      <c r="I287" s="1">
        <f>INDEX('Paste Calib Data'!$1:$1048576,MATCH($A$265,'Paste Calib Data'!$A:$A,0)+(ROW()-ROW($A$265)-1),COLUMN()-1)</f>
        <v>0</v>
      </c>
      <c r="J287" s="1">
        <f>INDEX('Paste Calib Data'!$1:$1048576,MATCH($A$265,'Paste Calib Data'!$A:$A,0)+(ROW()-ROW($A$265)-1),COLUMN()-1)</f>
        <v>0</v>
      </c>
      <c r="K287" s="1">
        <f>INDEX('Paste Calib Data'!$1:$1048576,MATCH($A$265,'Paste Calib Data'!$A:$A,0)+(ROW()-ROW($A$265)-1),COLUMN()-1)</f>
        <v>0</v>
      </c>
      <c r="L287" s="1">
        <f>INDEX('Paste Calib Data'!$1:$1048576,MATCH($A$265,'Paste Calib Data'!$A:$A,0)+(ROW()-ROW($A$265)-1),COLUMN()-1)</f>
        <v>0</v>
      </c>
      <c r="M287" s="1">
        <f>INDEX('Paste Calib Data'!$1:$1048576,MATCH($A$265,'Paste Calib Data'!$A:$A,0)+(ROW()-ROW($A$265)-1),COLUMN()-1)</f>
        <v>0</v>
      </c>
      <c r="N287" s="1">
        <f>INDEX('Paste Calib Data'!$1:$1048576,MATCH($A$265,'Paste Calib Data'!$A:$A,0)+(ROW()-ROW($A$265)-1),COLUMN()-1)</f>
        <v>0</v>
      </c>
      <c r="O287" s="1">
        <f>INDEX('Paste Calib Data'!$1:$1048576,MATCH($A$265,'Paste Calib Data'!$A:$A,0)+(ROW()-ROW($A$265)-1),COLUMN()-1)</f>
        <v>0</v>
      </c>
      <c r="P287" s="1">
        <f>INDEX('Paste Calib Data'!$1:$1048576,MATCH($A$265,'Paste Calib Data'!$A:$A,0)+(ROW()-ROW($A$265)-1),COLUMN()-1)</f>
        <v>0</v>
      </c>
      <c r="Q287" s="1">
        <f>INDEX('Paste Calib Data'!$1:$1048576,MATCH($A$265,'Paste Calib Data'!$A:$A,0)+(ROW()-ROW($A$265)-1),COLUMN()-1)</f>
        <v>0</v>
      </c>
      <c r="R287" s="1">
        <f>INDEX('Paste Calib Data'!$1:$1048576,MATCH($A$265,'Paste Calib Data'!$A:$A,0)+(ROW()-ROW($A$265)-1),COLUMN()-1)</f>
        <v>0</v>
      </c>
      <c r="S287" s="8">
        <f t="shared" si="144"/>
        <v>0</v>
      </c>
    </row>
    <row r="288" spans="1:19" x14ac:dyDescent="0.3">
      <c r="A288" s="9">
        <f>A287+1</f>
        <v>4001</v>
      </c>
      <c r="B288" s="8">
        <f>B287</f>
        <v>0</v>
      </c>
      <c r="C288" s="8">
        <f>C287</f>
        <v>0</v>
      </c>
      <c r="D288" s="8">
        <f t="shared" ref="D288:S288" si="145">D287</f>
        <v>0</v>
      </c>
      <c r="E288" s="8">
        <f t="shared" si="145"/>
        <v>0</v>
      </c>
      <c r="F288" s="8">
        <f t="shared" si="145"/>
        <v>0</v>
      </c>
      <c r="G288" s="8">
        <f t="shared" si="145"/>
        <v>0</v>
      </c>
      <c r="H288" s="8">
        <f t="shared" si="145"/>
        <v>0</v>
      </c>
      <c r="I288" s="8">
        <f t="shared" si="145"/>
        <v>0</v>
      </c>
      <c r="J288" s="8">
        <f t="shared" si="145"/>
        <v>0</v>
      </c>
      <c r="K288" s="8">
        <f t="shared" si="145"/>
        <v>0</v>
      </c>
      <c r="L288" s="8">
        <f t="shared" si="145"/>
        <v>0</v>
      </c>
      <c r="M288" s="8">
        <f t="shared" si="145"/>
        <v>0</v>
      </c>
      <c r="N288" s="8">
        <f t="shared" si="145"/>
        <v>0</v>
      </c>
      <c r="O288" s="8">
        <f t="shared" si="145"/>
        <v>0</v>
      </c>
      <c r="P288" s="8">
        <f t="shared" si="145"/>
        <v>0</v>
      </c>
      <c r="Q288" s="8">
        <f t="shared" si="145"/>
        <v>0</v>
      </c>
      <c r="R288" s="8">
        <f t="shared" si="145"/>
        <v>0</v>
      </c>
      <c r="S288" s="8">
        <f t="shared" si="145"/>
        <v>0</v>
      </c>
    </row>
    <row r="290" spans="1:6" x14ac:dyDescent="0.3">
      <c r="A290" s="13" t="s">
        <v>191</v>
      </c>
      <c r="B290" s="35" t="str">
        <f>INDEX('Paste Calib Data'!$1:$1048576,MATCH($A$290,'Paste Calib Data'!$A:$A,0)+(ROW()-ROW($A$290)),COLUMN())</f>
        <v>Fuel Limiter, Table Selection</v>
      </c>
      <c r="C290" s="35"/>
      <c r="D290" s="35"/>
      <c r="E290" s="35"/>
      <c r="F290" s="35"/>
    </row>
    <row r="291" spans="1:6" x14ac:dyDescent="0.3">
      <c r="A291" s="3"/>
      <c r="B291" s="3" t="str">
        <f>INDEX('Paste Calib Data'!$1:$1048576,MATCH($A$290,'Paste Calib Data'!$A:$A,0)+(ROW()-ROW($A$290)),COLUMN())</f>
        <v>Base Table</v>
      </c>
      <c r="C291" s="3"/>
      <c r="D291" s="3"/>
      <c r="E291" s="3"/>
      <c r="F291" s="3"/>
    </row>
    <row r="292" spans="1:6" x14ac:dyDescent="0.3">
      <c r="A292" s="3" t="str">
        <f>INDEX('Paste Calib Data'!$1:$1048576,MATCH($A$290,'Paste Calib Data'!$A:$A,0)+(ROW()-ROW($A$290)),COLUMN())</f>
        <v>RPM</v>
      </c>
      <c r="B292" s="6">
        <f>INDEX('Paste Calib Data'!$1:$1048576,MATCH($A$290,'Paste Calib Data'!$A:$A,0)+(ROW()-ROW($A$290)),COLUMN())</f>
        <v>0</v>
      </c>
      <c r="C292" s="6">
        <f>INDEX('Paste Calib Data'!$1:$1048576,MATCH($A$290,'Paste Calib Data'!$A:$A,0)+(ROW()-ROW($A$290)),COLUMN())</f>
        <v>1</v>
      </c>
      <c r="D292" s="6">
        <f>INDEX('Paste Calib Data'!$1:$1048576,MATCH($A$290,'Paste Calib Data'!$A:$A,0)+(ROW()-ROW($A$290)),COLUMN())</f>
        <v>2</v>
      </c>
      <c r="E292" s="6">
        <f>INDEX('Paste Calib Data'!$1:$1048576,MATCH($A$290,'Paste Calib Data'!$A:$A,0)+(ROW()-ROW($A$290)),COLUMN())</f>
        <v>3</v>
      </c>
      <c r="F292" s="6">
        <f>INDEX('Paste Calib Data'!$1:$1048576,MATCH($A$290,'Paste Calib Data'!$A:$A,0)+(ROW()-ROW($A$290)),COLUMN())</f>
        <v>3.99</v>
      </c>
    </row>
    <row r="293" spans="1:6" x14ac:dyDescent="0.3">
      <c r="A293" s="9">
        <f>A294-1</f>
        <v>1449</v>
      </c>
      <c r="B293" s="12">
        <f>B294</f>
        <v>113.519024</v>
      </c>
      <c r="C293" s="12">
        <f t="shared" ref="C293:F293" si="146">C294</f>
        <v>113.58695899999999</v>
      </c>
      <c r="D293" s="12">
        <f t="shared" si="146"/>
        <v>113.58695899999999</v>
      </c>
      <c r="E293" s="12">
        <f t="shared" si="146"/>
        <v>113.58695899999999</v>
      </c>
      <c r="F293" s="12">
        <f t="shared" si="146"/>
        <v>113.58695899999999</v>
      </c>
    </row>
    <row r="294" spans="1:6" x14ac:dyDescent="0.3">
      <c r="A294" s="3">
        <f>INDEX('Paste Calib Data'!$1:$1048576,MATCH($A$290,'Paste Calib Data'!$A:$A,0)+(ROW()-ROW($A$290)-1),COLUMN())</f>
        <v>1450</v>
      </c>
      <c r="B294" s="1">
        <f>INDEX('Paste Calib Data'!$1:$1048576,MATCH($A$290,'Paste Calib Data'!$A:$A,0)+(ROW()-ROW($A$290)-1),COLUMN())</f>
        <v>113.519024</v>
      </c>
      <c r="C294" s="1">
        <f>INDEX('Paste Calib Data'!$1:$1048576,MATCH($A$290,'Paste Calib Data'!$A:$A,0)+(ROW()-ROW($A$290)-1),COLUMN())</f>
        <v>113.58695899999999</v>
      </c>
      <c r="D294" s="1">
        <f>INDEX('Paste Calib Data'!$1:$1048576,MATCH($A$290,'Paste Calib Data'!$A:$A,0)+(ROW()-ROW($A$290)-1),COLUMN())</f>
        <v>113.58695899999999</v>
      </c>
      <c r="E294" s="1">
        <f>INDEX('Paste Calib Data'!$1:$1048576,MATCH($A$290,'Paste Calib Data'!$A:$A,0)+(ROW()-ROW($A$290)-1),COLUMN())</f>
        <v>113.58695899999999</v>
      </c>
      <c r="F294" s="1">
        <f>INDEX('Paste Calib Data'!$1:$1048576,MATCH($A$290,'Paste Calib Data'!$A:$A,0)+(ROW()-ROW($A$290)-1),COLUMN())</f>
        <v>113.58695899999999</v>
      </c>
    </row>
    <row r="295" spans="1:6" x14ac:dyDescent="0.3">
      <c r="A295" s="3">
        <f>INDEX('Paste Calib Data'!$1:$1048576,MATCH($A$290,'Paste Calib Data'!$A:$A,0)+(ROW()-ROW($A$290)-1),COLUMN())</f>
        <v>1500</v>
      </c>
      <c r="B295" s="1">
        <f>INDEX('Paste Calib Data'!$1:$1048576,MATCH($A$290,'Paste Calib Data'!$A:$A,0)+(ROW()-ROW($A$290)-1),COLUMN())</f>
        <v>116.032611</v>
      </c>
      <c r="C295" s="1">
        <f>INDEX('Paste Calib Data'!$1:$1048576,MATCH($A$290,'Paste Calib Data'!$A:$A,0)+(ROW()-ROW($A$290)-1),COLUMN())</f>
        <v>114.19837200000001</v>
      </c>
      <c r="D295" s="1">
        <f>INDEX('Paste Calib Data'!$1:$1048576,MATCH($A$290,'Paste Calib Data'!$A:$A,0)+(ROW()-ROW($A$290)-1),COLUMN())</f>
        <v>113.519024</v>
      </c>
      <c r="E295" s="1">
        <f>INDEX('Paste Calib Data'!$1:$1048576,MATCH($A$290,'Paste Calib Data'!$A:$A,0)+(ROW()-ROW($A$290)-1),COLUMN())</f>
        <v>113.519024</v>
      </c>
      <c r="F295" s="1">
        <f>INDEX('Paste Calib Data'!$1:$1048576,MATCH($A$290,'Paste Calib Data'!$A:$A,0)+(ROW()-ROW($A$290)-1),COLUMN())</f>
        <v>113.519024</v>
      </c>
    </row>
    <row r="296" spans="1:6" x14ac:dyDescent="0.3">
      <c r="A296" s="3">
        <f>INDEX('Paste Calib Data'!$1:$1048576,MATCH($A$290,'Paste Calib Data'!$A:$A,0)+(ROW()-ROW($A$290)-1),COLUMN())</f>
        <v>1600</v>
      </c>
      <c r="B296" s="1">
        <f>INDEX('Paste Calib Data'!$1:$1048576,MATCH($A$290,'Paste Calib Data'!$A:$A,0)+(ROW()-ROW($A$290)-1),COLUMN())</f>
        <v>119.089676</v>
      </c>
      <c r="C296" s="1">
        <f>INDEX('Paste Calib Data'!$1:$1048576,MATCH($A$290,'Paste Calib Data'!$A:$A,0)+(ROW()-ROW($A$290)-1),COLUMN())</f>
        <v>116.576089</v>
      </c>
      <c r="D296" s="1">
        <f>INDEX('Paste Calib Data'!$1:$1048576,MATCH($A$290,'Paste Calib Data'!$A:$A,0)+(ROW()-ROW($A$290)-1),COLUMN())</f>
        <v>118.070655</v>
      </c>
      <c r="E296" s="1">
        <f>INDEX('Paste Calib Data'!$1:$1048576,MATCH($A$290,'Paste Calib Data'!$A:$A,0)+(ROW()-ROW($A$290)-1),COLUMN())</f>
        <v>118.070655</v>
      </c>
      <c r="F296" s="1">
        <f>INDEX('Paste Calib Data'!$1:$1048576,MATCH($A$290,'Paste Calib Data'!$A:$A,0)+(ROW()-ROW($A$290)-1),COLUMN())</f>
        <v>118.070655</v>
      </c>
    </row>
    <row r="297" spans="1:6" x14ac:dyDescent="0.3">
      <c r="A297" s="3">
        <f>INDEX('Paste Calib Data'!$1:$1048576,MATCH($A$290,'Paste Calib Data'!$A:$A,0)+(ROW()-ROW($A$290)-1),COLUMN())</f>
        <v>1700</v>
      </c>
      <c r="B297" s="1">
        <f>INDEX('Paste Calib Data'!$1:$1048576,MATCH($A$290,'Paste Calib Data'!$A:$A,0)+(ROW()-ROW($A$290)-1),COLUMN())</f>
        <v>115.013589</v>
      </c>
      <c r="C297" s="1">
        <f>INDEX('Paste Calib Data'!$1:$1048576,MATCH($A$290,'Paste Calib Data'!$A:$A,0)+(ROW()-ROW($A$290)-1),COLUMN())</f>
        <v>114.87772</v>
      </c>
      <c r="D297" s="1">
        <f>INDEX('Paste Calib Data'!$1:$1048576,MATCH($A$290,'Paste Calib Data'!$A:$A,0)+(ROW()-ROW($A$290)-1),COLUMN())</f>
        <v>116.032611</v>
      </c>
      <c r="E297" s="1">
        <f>INDEX('Paste Calib Data'!$1:$1048576,MATCH($A$290,'Paste Calib Data'!$A:$A,0)+(ROW()-ROW($A$290)-1),COLUMN())</f>
        <v>116.032611</v>
      </c>
      <c r="F297" s="1">
        <f>INDEX('Paste Calib Data'!$1:$1048576,MATCH($A$290,'Paste Calib Data'!$A:$A,0)+(ROW()-ROW($A$290)-1),COLUMN())</f>
        <v>116.032611</v>
      </c>
    </row>
    <row r="298" spans="1:6" x14ac:dyDescent="0.3">
      <c r="A298" s="3">
        <f>INDEX('Paste Calib Data'!$1:$1048576,MATCH($A$290,'Paste Calib Data'!$A:$A,0)+(ROW()-ROW($A$290)-1),COLUMN())</f>
        <v>1800</v>
      </c>
      <c r="B298" s="1">
        <f>INDEX('Paste Calib Data'!$1:$1048576,MATCH($A$290,'Paste Calib Data'!$A:$A,0)+(ROW()-ROW($A$290)-1),COLUMN())</f>
        <v>118.817937</v>
      </c>
      <c r="C298" s="1">
        <f>INDEX('Paste Calib Data'!$1:$1048576,MATCH($A$290,'Paste Calib Data'!$A:$A,0)+(ROW()-ROW($A$290)-1),COLUMN())</f>
        <v>118.070655</v>
      </c>
      <c r="D298" s="1">
        <f>INDEX('Paste Calib Data'!$1:$1048576,MATCH($A$290,'Paste Calib Data'!$A:$A,0)+(ROW()-ROW($A$290)-1),COLUMN())</f>
        <v>119.49728500000001</v>
      </c>
      <c r="E298" s="1">
        <f>INDEX('Paste Calib Data'!$1:$1048576,MATCH($A$290,'Paste Calib Data'!$A:$A,0)+(ROW()-ROW($A$290)-1),COLUMN())</f>
        <v>119.49728500000001</v>
      </c>
      <c r="F298" s="1">
        <f>INDEX('Paste Calib Data'!$1:$1048576,MATCH($A$290,'Paste Calib Data'!$A:$A,0)+(ROW()-ROW($A$290)-1),COLUMN())</f>
        <v>119.49728500000001</v>
      </c>
    </row>
    <row r="299" spans="1:6" x14ac:dyDescent="0.3">
      <c r="A299" s="3">
        <f>INDEX('Paste Calib Data'!$1:$1048576,MATCH($A$290,'Paste Calib Data'!$A:$A,0)+(ROW()-ROW($A$290)-1),COLUMN())</f>
        <v>1900</v>
      </c>
      <c r="B299" s="1">
        <f>INDEX('Paste Calib Data'!$1:$1048576,MATCH($A$290,'Paste Calib Data'!$A:$A,0)+(ROW()-ROW($A$290)-1),COLUMN())</f>
        <v>122.62228500000001</v>
      </c>
      <c r="C299" s="1">
        <f>INDEX('Paste Calib Data'!$1:$1048576,MATCH($A$290,'Paste Calib Data'!$A:$A,0)+(ROW()-ROW($A$290)-1),COLUMN())</f>
        <v>120.380437</v>
      </c>
      <c r="D299" s="1">
        <f>INDEX('Paste Calib Data'!$1:$1048576,MATCH($A$290,'Paste Calib Data'!$A:$A,0)+(ROW()-ROW($A$290)-1),COLUMN())</f>
        <v>122.62228500000001</v>
      </c>
      <c r="E299" s="1">
        <f>INDEX('Paste Calib Data'!$1:$1048576,MATCH($A$290,'Paste Calib Data'!$A:$A,0)+(ROW()-ROW($A$290)-1),COLUMN())</f>
        <v>122.62228500000001</v>
      </c>
      <c r="F299" s="1">
        <f>INDEX('Paste Calib Data'!$1:$1048576,MATCH($A$290,'Paste Calib Data'!$A:$A,0)+(ROW()-ROW($A$290)-1),COLUMN())</f>
        <v>122.62228500000001</v>
      </c>
    </row>
    <row r="300" spans="1:6" x14ac:dyDescent="0.3">
      <c r="A300" s="3">
        <f>INDEX('Paste Calib Data'!$1:$1048576,MATCH($A$290,'Paste Calib Data'!$A:$A,0)+(ROW()-ROW($A$290)-1),COLUMN())</f>
        <v>2000</v>
      </c>
      <c r="B300" s="1">
        <f>INDEX('Paste Calib Data'!$1:$1048576,MATCH($A$290,'Paste Calib Data'!$A:$A,0)+(ROW()-ROW($A$290)-1),COLUMN())</f>
        <v>126.494568</v>
      </c>
      <c r="C300" s="1">
        <f>INDEX('Paste Calib Data'!$1:$1048576,MATCH($A$290,'Paste Calib Data'!$A:$A,0)+(ROW()-ROW($A$290)-1),COLUMN())</f>
        <v>122.62228500000001</v>
      </c>
      <c r="D300" s="1">
        <f>INDEX('Paste Calib Data'!$1:$1048576,MATCH($A$290,'Paste Calib Data'!$A:$A,0)+(ROW()-ROW($A$290)-1),COLUMN())</f>
        <v>125.00000300000001</v>
      </c>
      <c r="E300" s="1">
        <f>INDEX('Paste Calib Data'!$1:$1048576,MATCH($A$290,'Paste Calib Data'!$A:$A,0)+(ROW()-ROW($A$290)-1),COLUMN())</f>
        <v>125.00000300000001</v>
      </c>
      <c r="F300" s="1">
        <f>INDEX('Paste Calib Data'!$1:$1048576,MATCH($A$290,'Paste Calib Data'!$A:$A,0)+(ROW()-ROW($A$290)-1),COLUMN())</f>
        <v>125.00000300000001</v>
      </c>
    </row>
    <row r="301" spans="1:6" x14ac:dyDescent="0.3">
      <c r="A301" s="3">
        <f>INDEX('Paste Calib Data'!$1:$1048576,MATCH($A$290,'Paste Calib Data'!$A:$A,0)+(ROW()-ROW($A$290)-1),COLUMN())</f>
        <v>2100</v>
      </c>
      <c r="B301" s="1">
        <f>INDEX('Paste Calib Data'!$1:$1048576,MATCH($A$290,'Paste Calib Data'!$A:$A,0)+(ROW()-ROW($A$290)-1),COLUMN())</f>
        <v>129.415764</v>
      </c>
      <c r="C301" s="1">
        <f>INDEX('Paste Calib Data'!$1:$1048576,MATCH($A$290,'Paste Calib Data'!$A:$A,0)+(ROW()-ROW($A$290)-1),COLUMN())</f>
        <v>128.532611</v>
      </c>
      <c r="D301" s="1">
        <f>INDEX('Paste Calib Data'!$1:$1048576,MATCH($A$290,'Paste Calib Data'!$A:$A,0)+(ROW()-ROW($A$290)-1),COLUMN())</f>
        <v>129.415764</v>
      </c>
      <c r="E301" s="1">
        <f>INDEX('Paste Calib Data'!$1:$1048576,MATCH($A$290,'Paste Calib Data'!$A:$A,0)+(ROW()-ROW($A$290)-1),COLUMN())</f>
        <v>129.415764</v>
      </c>
      <c r="F301" s="1">
        <f>INDEX('Paste Calib Data'!$1:$1048576,MATCH($A$290,'Paste Calib Data'!$A:$A,0)+(ROW()-ROW($A$290)-1),COLUMN())</f>
        <v>129.415764</v>
      </c>
    </row>
    <row r="302" spans="1:6" x14ac:dyDescent="0.3">
      <c r="A302" s="3">
        <f>INDEX('Paste Calib Data'!$1:$1048576,MATCH($A$290,'Paste Calib Data'!$A:$A,0)+(ROW()-ROW($A$290)-1),COLUMN())</f>
        <v>2200</v>
      </c>
      <c r="B302" s="1">
        <f>INDEX('Paste Calib Data'!$1:$1048576,MATCH($A$290,'Paste Calib Data'!$A:$A,0)+(ROW()-ROW($A$290)-1),COLUMN())</f>
        <v>130.91032899999999</v>
      </c>
      <c r="C302" s="1">
        <f>INDEX('Paste Calib Data'!$1:$1048576,MATCH($A$290,'Paste Calib Data'!$A:$A,0)+(ROW()-ROW($A$290)-1),COLUMN())</f>
        <v>130.36685</v>
      </c>
      <c r="D302" s="1">
        <f>INDEX('Paste Calib Data'!$1:$1048576,MATCH($A$290,'Paste Calib Data'!$A:$A,0)+(ROW()-ROW($A$290)-1),COLUMN())</f>
        <v>130.91032899999999</v>
      </c>
      <c r="E302" s="1">
        <f>INDEX('Paste Calib Data'!$1:$1048576,MATCH($A$290,'Paste Calib Data'!$A:$A,0)+(ROW()-ROW($A$290)-1),COLUMN())</f>
        <v>130.91032899999999</v>
      </c>
      <c r="F302" s="1">
        <f>INDEX('Paste Calib Data'!$1:$1048576,MATCH($A$290,'Paste Calib Data'!$A:$A,0)+(ROW()-ROW($A$290)-1),COLUMN())</f>
        <v>130.91032899999999</v>
      </c>
    </row>
    <row r="303" spans="1:6" x14ac:dyDescent="0.3">
      <c r="A303" s="3">
        <f>INDEX('Paste Calib Data'!$1:$1048576,MATCH($A$290,'Paste Calib Data'!$A:$A,0)+(ROW()-ROW($A$290)-1),COLUMN())</f>
        <v>2600</v>
      </c>
      <c r="B303" s="1">
        <f>INDEX('Paste Calib Data'!$1:$1048576,MATCH($A$290,'Paste Calib Data'!$A:$A,0)+(ROW()-ROW($A$290)-1),COLUMN())</f>
        <v>131.18206799999999</v>
      </c>
      <c r="C303" s="1">
        <f>INDEX('Paste Calib Data'!$1:$1048576,MATCH($A$290,'Paste Calib Data'!$A:$A,0)+(ROW()-ROW($A$290)-1),COLUMN())</f>
        <v>131.18206799999999</v>
      </c>
      <c r="D303" s="1">
        <f>INDEX('Paste Calib Data'!$1:$1048576,MATCH($A$290,'Paste Calib Data'!$A:$A,0)+(ROW()-ROW($A$290)-1),COLUMN())</f>
        <v>131.18206799999999</v>
      </c>
      <c r="E303" s="1">
        <f>INDEX('Paste Calib Data'!$1:$1048576,MATCH($A$290,'Paste Calib Data'!$A:$A,0)+(ROW()-ROW($A$290)-1),COLUMN())</f>
        <v>131.18206799999999</v>
      </c>
      <c r="F303" s="1">
        <f>INDEX('Paste Calib Data'!$1:$1048576,MATCH($A$290,'Paste Calib Data'!$A:$A,0)+(ROW()-ROW($A$290)-1),COLUMN())</f>
        <v>131.18206799999999</v>
      </c>
    </row>
    <row r="304" spans="1:6" x14ac:dyDescent="0.3">
      <c r="A304" s="3">
        <f>INDEX('Paste Calib Data'!$1:$1048576,MATCH($A$290,'Paste Calib Data'!$A:$A,0)+(ROW()-ROW($A$290)-1),COLUMN())</f>
        <v>2700</v>
      </c>
      <c r="B304" s="1">
        <f>INDEX('Paste Calib Data'!$1:$1048576,MATCH($A$290,'Paste Calib Data'!$A:$A,0)+(ROW()-ROW($A$290)-1),COLUMN())</f>
        <v>133.28804600000001</v>
      </c>
      <c r="C304" s="1">
        <f>INDEX('Paste Calib Data'!$1:$1048576,MATCH($A$290,'Paste Calib Data'!$A:$A,0)+(ROW()-ROW($A$290)-1),COLUMN())</f>
        <v>133.28804600000001</v>
      </c>
      <c r="D304" s="1">
        <f>INDEX('Paste Calib Data'!$1:$1048576,MATCH($A$290,'Paste Calib Data'!$A:$A,0)+(ROW()-ROW($A$290)-1),COLUMN())</f>
        <v>133.28804600000001</v>
      </c>
      <c r="E304" s="1">
        <f>INDEX('Paste Calib Data'!$1:$1048576,MATCH($A$290,'Paste Calib Data'!$A:$A,0)+(ROW()-ROW($A$290)-1),COLUMN())</f>
        <v>133.28804600000001</v>
      </c>
      <c r="F304" s="1">
        <f>INDEX('Paste Calib Data'!$1:$1048576,MATCH($A$290,'Paste Calib Data'!$A:$A,0)+(ROW()-ROW($A$290)-1),COLUMN())</f>
        <v>133.28804600000001</v>
      </c>
    </row>
    <row r="305" spans="1:6" x14ac:dyDescent="0.3">
      <c r="A305" s="3">
        <f>INDEX('Paste Calib Data'!$1:$1048576,MATCH($A$290,'Paste Calib Data'!$A:$A,0)+(ROW()-ROW($A$290)-1),COLUMN())</f>
        <v>2800</v>
      </c>
      <c r="B305" s="1">
        <f>INDEX('Paste Calib Data'!$1:$1048576,MATCH($A$290,'Paste Calib Data'!$A:$A,0)+(ROW()-ROW($A$290)-1),COLUMN())</f>
        <v>134.71467699999999</v>
      </c>
      <c r="C305" s="1">
        <f>INDEX('Paste Calib Data'!$1:$1048576,MATCH($A$290,'Paste Calib Data'!$A:$A,0)+(ROW()-ROW($A$290)-1),COLUMN())</f>
        <v>134.71467699999999</v>
      </c>
      <c r="D305" s="1">
        <f>INDEX('Paste Calib Data'!$1:$1048576,MATCH($A$290,'Paste Calib Data'!$A:$A,0)+(ROW()-ROW($A$290)-1),COLUMN())</f>
        <v>134.71467699999999</v>
      </c>
      <c r="E305" s="1">
        <f>INDEX('Paste Calib Data'!$1:$1048576,MATCH($A$290,'Paste Calib Data'!$A:$A,0)+(ROW()-ROW($A$290)-1),COLUMN())</f>
        <v>134.71467699999999</v>
      </c>
      <c r="F305" s="1">
        <f>INDEX('Paste Calib Data'!$1:$1048576,MATCH($A$290,'Paste Calib Data'!$A:$A,0)+(ROW()-ROW($A$290)-1),COLUMN())</f>
        <v>134.71467699999999</v>
      </c>
    </row>
    <row r="306" spans="1:6" x14ac:dyDescent="0.3">
      <c r="A306" s="3">
        <f>INDEX('Paste Calib Data'!$1:$1048576,MATCH($A$290,'Paste Calib Data'!$A:$A,0)+(ROW()-ROW($A$290)-1),COLUMN())</f>
        <v>2900</v>
      </c>
      <c r="B306" s="1">
        <f>INDEX('Paste Calib Data'!$1:$1048576,MATCH($A$290,'Paste Calib Data'!$A:$A,0)+(ROW()-ROW($A$290)-1),COLUMN())</f>
        <v>135.12228500000001</v>
      </c>
      <c r="C306" s="1">
        <f>INDEX('Paste Calib Data'!$1:$1048576,MATCH($A$290,'Paste Calib Data'!$A:$A,0)+(ROW()-ROW($A$290)-1),COLUMN())</f>
        <v>135.12228500000001</v>
      </c>
      <c r="D306" s="1">
        <f>INDEX('Paste Calib Data'!$1:$1048576,MATCH($A$290,'Paste Calib Data'!$A:$A,0)+(ROW()-ROW($A$290)-1),COLUMN())</f>
        <v>135.12228500000001</v>
      </c>
      <c r="E306" s="1">
        <f>INDEX('Paste Calib Data'!$1:$1048576,MATCH($A$290,'Paste Calib Data'!$A:$A,0)+(ROW()-ROW($A$290)-1),COLUMN())</f>
        <v>135.12228500000001</v>
      </c>
      <c r="F306" s="1">
        <f>INDEX('Paste Calib Data'!$1:$1048576,MATCH($A$290,'Paste Calib Data'!$A:$A,0)+(ROW()-ROW($A$290)-1),COLUMN())</f>
        <v>135.12228500000001</v>
      </c>
    </row>
    <row r="307" spans="1:6" x14ac:dyDescent="0.3">
      <c r="A307" s="3">
        <f>INDEX('Paste Calib Data'!$1:$1048576,MATCH($A$290,'Paste Calib Data'!$A:$A,0)+(ROW()-ROW($A$290)-1),COLUMN())</f>
        <v>2925</v>
      </c>
      <c r="B307" s="1">
        <f>INDEX('Paste Calib Data'!$1:$1048576,MATCH($A$290,'Paste Calib Data'!$A:$A,0)+(ROW()-ROW($A$290)-1),COLUMN())</f>
        <v>135.86956799999999</v>
      </c>
      <c r="C307" s="1">
        <f>INDEX('Paste Calib Data'!$1:$1048576,MATCH($A$290,'Paste Calib Data'!$A:$A,0)+(ROW()-ROW($A$290)-1),COLUMN())</f>
        <v>135.86956799999999</v>
      </c>
      <c r="D307" s="1">
        <f>INDEX('Paste Calib Data'!$1:$1048576,MATCH($A$290,'Paste Calib Data'!$A:$A,0)+(ROW()-ROW($A$290)-1),COLUMN())</f>
        <v>135.86956799999999</v>
      </c>
      <c r="E307" s="1">
        <f>INDEX('Paste Calib Data'!$1:$1048576,MATCH($A$290,'Paste Calib Data'!$A:$A,0)+(ROW()-ROW($A$290)-1),COLUMN())</f>
        <v>135.86956799999999</v>
      </c>
      <c r="F307" s="1">
        <f>INDEX('Paste Calib Data'!$1:$1048576,MATCH($A$290,'Paste Calib Data'!$A:$A,0)+(ROW()-ROW($A$290)-1),COLUMN())</f>
        <v>135.86956799999999</v>
      </c>
    </row>
    <row r="308" spans="1:6" x14ac:dyDescent="0.3">
      <c r="A308" s="9">
        <f>A307+1</f>
        <v>2926</v>
      </c>
      <c r="B308" s="8">
        <f>B307</f>
        <v>135.86956799999999</v>
      </c>
      <c r="C308" s="8">
        <f t="shared" ref="C308:F308" si="147">C307</f>
        <v>135.86956799999999</v>
      </c>
      <c r="D308" s="8">
        <f t="shared" si="147"/>
        <v>135.86956799999999</v>
      </c>
      <c r="E308" s="8">
        <f t="shared" si="147"/>
        <v>135.86956799999999</v>
      </c>
      <c r="F308" s="8">
        <f t="shared" si="147"/>
        <v>135.86956799999999</v>
      </c>
    </row>
    <row r="310" spans="1:6" x14ac:dyDescent="0.3">
      <c r="A310" s="13" t="s">
        <v>196</v>
      </c>
      <c r="B310" s="35" t="str">
        <f>INDEX('Paste Calib Data'!$1:$1048576,MATCH($A$310,'Paste Calib Data'!$A:$A,0)+(ROW()-ROW($A$310)),COLUMN())</f>
        <v>Fuel Limiter, Table Selection 2</v>
      </c>
      <c r="C310" s="35"/>
      <c r="D310" s="35"/>
      <c r="E310" s="35"/>
      <c r="F310" s="35"/>
    </row>
    <row r="311" spans="1:6" x14ac:dyDescent="0.3">
      <c r="A311" s="3"/>
      <c r="B311" s="3" t="str">
        <f>INDEX('Paste Calib Data'!$1:$1048576,MATCH($A$310,'Paste Calib Data'!$A:$A,0)+(ROW()-ROW($A$310)),COLUMN())</f>
        <v>Base Table</v>
      </c>
      <c r="C311" s="3"/>
      <c r="D311" s="3"/>
      <c r="E311" s="3"/>
      <c r="F311" s="3"/>
    </row>
    <row r="312" spans="1:6" x14ac:dyDescent="0.3">
      <c r="A312" s="3" t="str">
        <f>INDEX('Paste Calib Data'!$1:$1048576,MATCH($A$310,'Paste Calib Data'!$A:$A,0)+(ROW()-ROW($A$310)),COLUMN())</f>
        <v>RPM</v>
      </c>
      <c r="B312" s="3">
        <f>INDEX('Paste Calib Data'!$1:$1048576,MATCH($A$310,'Paste Calib Data'!$A:$A,0)+(ROW()-ROW($A$310)),COLUMN())</f>
        <v>0</v>
      </c>
      <c r="C312" s="3">
        <f>INDEX('Paste Calib Data'!$1:$1048576,MATCH($A$310,'Paste Calib Data'!$A:$A,0)+(ROW()-ROW($A$310)),COLUMN())</f>
        <v>1</v>
      </c>
      <c r="D312" s="3">
        <f>INDEX('Paste Calib Data'!$1:$1048576,MATCH($A$310,'Paste Calib Data'!$A:$A,0)+(ROW()-ROW($A$310)),COLUMN())</f>
        <v>2</v>
      </c>
      <c r="E312" s="3">
        <f>INDEX('Paste Calib Data'!$1:$1048576,MATCH($A$310,'Paste Calib Data'!$A:$A,0)+(ROW()-ROW($A$310)),COLUMN())</f>
        <v>3</v>
      </c>
      <c r="F312" s="3">
        <f>INDEX('Paste Calib Data'!$1:$1048576,MATCH($A$310,'Paste Calib Data'!$A:$A,0)+(ROW()-ROW($A$310)),COLUMN())</f>
        <v>4</v>
      </c>
    </row>
    <row r="313" spans="1:6" x14ac:dyDescent="0.3">
      <c r="A313" s="9">
        <f>A314-1</f>
        <v>749</v>
      </c>
      <c r="B313" s="8">
        <f>B314</f>
        <v>88.519020999999995</v>
      </c>
      <c r="C313" s="8">
        <f t="shared" ref="C313:F313" si="148">C314</f>
        <v>88.519020999999995</v>
      </c>
      <c r="D313" s="8">
        <f t="shared" si="148"/>
        <v>69.972825</v>
      </c>
      <c r="E313" s="8">
        <f t="shared" si="148"/>
        <v>69.972825</v>
      </c>
      <c r="F313" s="8">
        <f t="shared" si="148"/>
        <v>69.972825</v>
      </c>
    </row>
    <row r="314" spans="1:6" x14ac:dyDescent="0.3">
      <c r="A314" s="3">
        <f>INDEX('Paste Calib Data'!$1:$1048576,MATCH($A$310,'Paste Calib Data'!$A:$A,0)+(ROW()-ROW($A$310)-1),COLUMN())</f>
        <v>750</v>
      </c>
      <c r="B314" s="1">
        <f>INDEX('Paste Calib Data'!$1:$1048576,MATCH($A$310,'Paste Calib Data'!$A:$A,0)+(ROW()-ROW($A$310)-1),COLUMN())</f>
        <v>88.519020999999995</v>
      </c>
      <c r="C314" s="1">
        <f>INDEX('Paste Calib Data'!$1:$1048576,MATCH($A$310,'Paste Calib Data'!$A:$A,0)+(ROW()-ROW($A$310)-1),COLUMN())</f>
        <v>88.519020999999995</v>
      </c>
      <c r="D314" s="1">
        <f>INDEX('Paste Calib Data'!$1:$1048576,MATCH($A$310,'Paste Calib Data'!$A:$A,0)+(ROW()-ROW($A$310)-1),COLUMN())</f>
        <v>69.972825</v>
      </c>
      <c r="E314" s="1">
        <f>INDEX('Paste Calib Data'!$1:$1048576,MATCH($A$310,'Paste Calib Data'!$A:$A,0)+(ROW()-ROW($A$310)-1),COLUMN())</f>
        <v>69.972825</v>
      </c>
      <c r="F314" s="1">
        <f>INDEX('Paste Calib Data'!$1:$1048576,MATCH($A$310,'Paste Calib Data'!$A:$A,0)+(ROW()-ROW($A$310)-1),COLUMN())</f>
        <v>69.972825</v>
      </c>
    </row>
    <row r="315" spans="1:6" x14ac:dyDescent="0.3">
      <c r="A315" s="3">
        <f>INDEX('Paste Calib Data'!$1:$1048576,MATCH($A$310,'Paste Calib Data'!$A:$A,0)+(ROW()-ROW($A$310)-1),COLUMN())</f>
        <v>800</v>
      </c>
      <c r="B315" s="1">
        <f>INDEX('Paste Calib Data'!$1:$1048576,MATCH($A$310,'Paste Calib Data'!$A:$A,0)+(ROW()-ROW($A$310)-1),COLUMN())</f>
        <v>92.798912000000001</v>
      </c>
      <c r="C315" s="1">
        <f>INDEX('Paste Calib Data'!$1:$1048576,MATCH($A$310,'Paste Calib Data'!$A:$A,0)+(ROW()-ROW($A$310)-1),COLUMN())</f>
        <v>92.798912000000001</v>
      </c>
      <c r="D315" s="1">
        <f>INDEX('Paste Calib Data'!$1:$1048576,MATCH($A$310,'Paste Calib Data'!$A:$A,0)+(ROW()-ROW($A$310)-1),COLUMN())</f>
        <v>69.972825</v>
      </c>
      <c r="E315" s="1">
        <f>INDEX('Paste Calib Data'!$1:$1048576,MATCH($A$310,'Paste Calib Data'!$A:$A,0)+(ROW()-ROW($A$310)-1),COLUMN())</f>
        <v>69.972825</v>
      </c>
      <c r="F315" s="1">
        <f>INDEX('Paste Calib Data'!$1:$1048576,MATCH($A$310,'Paste Calib Data'!$A:$A,0)+(ROW()-ROW($A$310)-1),COLUMN())</f>
        <v>69.972825</v>
      </c>
    </row>
    <row r="316" spans="1:6" x14ac:dyDescent="0.3">
      <c r="A316" s="3">
        <f>INDEX('Paste Calib Data'!$1:$1048576,MATCH($A$310,'Paste Calib Data'!$A:$A,0)+(ROW()-ROW($A$310)-1),COLUMN())</f>
        <v>900</v>
      </c>
      <c r="B316" s="1">
        <f>INDEX('Paste Calib Data'!$1:$1048576,MATCH($A$310,'Paste Calib Data'!$A:$A,0)+(ROW()-ROW($A$310)-1),COLUMN())</f>
        <v>100.475543</v>
      </c>
      <c r="C316" s="1">
        <f>INDEX('Paste Calib Data'!$1:$1048576,MATCH($A$310,'Paste Calib Data'!$A:$A,0)+(ROW()-ROW($A$310)-1),COLUMN())</f>
        <v>100.475543</v>
      </c>
      <c r="D316" s="1">
        <f>INDEX('Paste Calib Data'!$1:$1048576,MATCH($A$310,'Paste Calib Data'!$A:$A,0)+(ROW()-ROW($A$310)-1),COLUMN())</f>
        <v>69.972825</v>
      </c>
      <c r="E316" s="1">
        <f>INDEX('Paste Calib Data'!$1:$1048576,MATCH($A$310,'Paste Calib Data'!$A:$A,0)+(ROW()-ROW($A$310)-1),COLUMN())</f>
        <v>69.972825</v>
      </c>
      <c r="F316" s="1">
        <f>INDEX('Paste Calib Data'!$1:$1048576,MATCH($A$310,'Paste Calib Data'!$A:$A,0)+(ROW()-ROW($A$310)-1),COLUMN())</f>
        <v>69.972825</v>
      </c>
    </row>
    <row r="317" spans="1:6" x14ac:dyDescent="0.3">
      <c r="A317" s="3">
        <f>INDEX('Paste Calib Data'!$1:$1048576,MATCH($A$310,'Paste Calib Data'!$A:$A,0)+(ROW()-ROW($A$310)-1),COLUMN())</f>
        <v>1000</v>
      </c>
      <c r="B317" s="1">
        <f>INDEX('Paste Calib Data'!$1:$1048576,MATCH($A$310,'Paste Calib Data'!$A:$A,0)+(ROW()-ROW($A$310)-1),COLUMN())</f>
        <v>101.970108</v>
      </c>
      <c r="C317" s="1">
        <f>INDEX('Paste Calib Data'!$1:$1048576,MATCH($A$310,'Paste Calib Data'!$A:$A,0)+(ROW()-ROW($A$310)-1),COLUMN())</f>
        <v>101.970108</v>
      </c>
      <c r="D317" s="1">
        <f>INDEX('Paste Calib Data'!$1:$1048576,MATCH($A$310,'Paste Calib Data'!$A:$A,0)+(ROW()-ROW($A$310)-1),COLUMN())</f>
        <v>68.002717000000004</v>
      </c>
      <c r="E317" s="1">
        <f>INDEX('Paste Calib Data'!$1:$1048576,MATCH($A$310,'Paste Calib Data'!$A:$A,0)+(ROW()-ROW($A$310)-1),COLUMN())</f>
        <v>68.002717000000004</v>
      </c>
      <c r="F317" s="1">
        <f>INDEX('Paste Calib Data'!$1:$1048576,MATCH($A$310,'Paste Calib Data'!$A:$A,0)+(ROW()-ROW($A$310)-1),COLUMN())</f>
        <v>68.002717000000004</v>
      </c>
    </row>
    <row r="318" spans="1:6" x14ac:dyDescent="0.3">
      <c r="A318" s="3">
        <f>INDEX('Paste Calib Data'!$1:$1048576,MATCH($A$310,'Paste Calib Data'!$A:$A,0)+(ROW()-ROW($A$310)-1),COLUMN())</f>
        <v>1200</v>
      </c>
      <c r="B318" s="1">
        <f>INDEX('Paste Calib Data'!$1:$1048576,MATCH($A$310,'Paste Calib Data'!$A:$A,0)+(ROW()-ROW($A$310)-1),COLUMN())</f>
        <v>109.918477</v>
      </c>
      <c r="C318" s="1">
        <f>INDEX('Paste Calib Data'!$1:$1048576,MATCH($A$310,'Paste Calib Data'!$A:$A,0)+(ROW()-ROW($A$310)-1),COLUMN())</f>
        <v>109.918477</v>
      </c>
      <c r="D318" s="1">
        <f>INDEX('Paste Calib Data'!$1:$1048576,MATCH($A$310,'Paste Calib Data'!$A:$A,0)+(ROW()-ROW($A$310)-1),COLUMN())</f>
        <v>84.986412000000001</v>
      </c>
      <c r="E318" s="1">
        <f>INDEX('Paste Calib Data'!$1:$1048576,MATCH($A$310,'Paste Calib Data'!$A:$A,0)+(ROW()-ROW($A$310)-1),COLUMN())</f>
        <v>81.997281999999998</v>
      </c>
      <c r="F318" s="1">
        <f>INDEX('Paste Calib Data'!$1:$1048576,MATCH($A$310,'Paste Calib Data'!$A:$A,0)+(ROW()-ROW($A$310)-1),COLUMN())</f>
        <v>76.970107999999996</v>
      </c>
    </row>
    <row r="319" spans="1:6" x14ac:dyDescent="0.3">
      <c r="A319" s="3">
        <f>INDEX('Paste Calib Data'!$1:$1048576,MATCH($A$310,'Paste Calib Data'!$A:$A,0)+(ROW()-ROW($A$310)-1),COLUMN())</f>
        <v>1380</v>
      </c>
      <c r="B319" s="1">
        <f>INDEX('Paste Calib Data'!$1:$1048576,MATCH($A$310,'Paste Calib Data'!$A:$A,0)+(ROW()-ROW($A$310)-1),COLUMN())</f>
        <v>112.160325</v>
      </c>
      <c r="C319" s="1">
        <f>INDEX('Paste Calib Data'!$1:$1048576,MATCH($A$310,'Paste Calib Data'!$A:$A,0)+(ROW()-ROW($A$310)-1),COLUMN())</f>
        <v>111.820651</v>
      </c>
      <c r="D319" s="1">
        <f>INDEX('Paste Calib Data'!$1:$1048576,MATCH($A$310,'Paste Calib Data'!$A:$A,0)+(ROW()-ROW($A$310)-1),COLUMN())</f>
        <v>101.222825</v>
      </c>
      <c r="E319" s="1">
        <f>INDEX('Paste Calib Data'!$1:$1048576,MATCH($A$310,'Paste Calib Data'!$A:$A,0)+(ROW()-ROW($A$310)-1),COLUMN())</f>
        <v>96.399456000000001</v>
      </c>
      <c r="F319" s="1">
        <f>INDEX('Paste Calib Data'!$1:$1048576,MATCH($A$310,'Paste Calib Data'!$A:$A,0)+(ROW()-ROW($A$310)-1),COLUMN())</f>
        <v>95.923912000000001</v>
      </c>
    </row>
    <row r="320" spans="1:6" x14ac:dyDescent="0.3">
      <c r="A320" s="3">
        <f>INDEX('Paste Calib Data'!$1:$1048576,MATCH($A$310,'Paste Calib Data'!$A:$A,0)+(ROW()-ROW($A$310)-1),COLUMN())</f>
        <v>1600</v>
      </c>
      <c r="B320" s="1">
        <f>INDEX('Paste Calib Data'!$1:$1048576,MATCH($A$310,'Paste Calib Data'!$A:$A,0)+(ROW()-ROW($A$310)-1),COLUMN())</f>
        <v>121.46738999999999</v>
      </c>
      <c r="C320" s="1">
        <f>INDEX('Paste Calib Data'!$1:$1048576,MATCH($A$310,'Paste Calib Data'!$A:$A,0)+(ROW()-ROW($A$310)-1),COLUMN())</f>
        <v>119.90488999999999</v>
      </c>
      <c r="D320" s="1">
        <f>INDEX('Paste Calib Data'!$1:$1048576,MATCH($A$310,'Paste Calib Data'!$A:$A,0)+(ROW()-ROW($A$310)-1),COLUMN())</f>
        <v>120.788042</v>
      </c>
      <c r="E320" s="1">
        <f>INDEX('Paste Calib Data'!$1:$1048576,MATCH($A$310,'Paste Calib Data'!$A:$A,0)+(ROW()-ROW($A$310)-1),COLUMN())</f>
        <v>121.059782</v>
      </c>
      <c r="F320" s="1">
        <f>INDEX('Paste Calib Data'!$1:$1048576,MATCH($A$310,'Paste Calib Data'!$A:$A,0)+(ROW()-ROW($A$310)-1),COLUMN())</f>
        <v>119.633151</v>
      </c>
    </row>
    <row r="321" spans="1:6" x14ac:dyDescent="0.3">
      <c r="A321" s="3">
        <f>INDEX('Paste Calib Data'!$1:$1048576,MATCH($A$310,'Paste Calib Data'!$A:$A,0)+(ROW()-ROW($A$310)-1),COLUMN())</f>
        <v>1700</v>
      </c>
      <c r="B321" s="1">
        <f>INDEX('Paste Calib Data'!$1:$1048576,MATCH($A$310,'Paste Calib Data'!$A:$A,0)+(ROW()-ROW($A$310)-1),COLUMN())</f>
        <v>123.02988999999999</v>
      </c>
      <c r="C321" s="1">
        <f>INDEX('Paste Calib Data'!$1:$1048576,MATCH($A$310,'Paste Calib Data'!$A:$A,0)+(ROW()-ROW($A$310)-1),COLUMN())</f>
        <v>120.720108</v>
      </c>
      <c r="D321" s="1">
        <f>INDEX('Paste Calib Data'!$1:$1048576,MATCH($A$310,'Paste Calib Data'!$A:$A,0)+(ROW()-ROW($A$310)-1),COLUMN())</f>
        <v>122.894021</v>
      </c>
      <c r="E321" s="1">
        <f>INDEX('Paste Calib Data'!$1:$1048576,MATCH($A$310,'Paste Calib Data'!$A:$A,0)+(ROW()-ROW($A$310)-1),COLUMN())</f>
        <v>123.02988999999999</v>
      </c>
      <c r="F321" s="1">
        <f>INDEX('Paste Calib Data'!$1:$1048576,MATCH($A$310,'Paste Calib Data'!$A:$A,0)+(ROW()-ROW($A$310)-1),COLUMN())</f>
        <v>118.682064</v>
      </c>
    </row>
    <row r="322" spans="1:6" x14ac:dyDescent="0.3">
      <c r="A322" s="3">
        <f>INDEX('Paste Calib Data'!$1:$1048576,MATCH($A$310,'Paste Calib Data'!$A:$A,0)+(ROW()-ROW($A$310)-1),COLUMN())</f>
        <v>1800</v>
      </c>
      <c r="B322" s="1">
        <f>INDEX('Paste Calib Data'!$1:$1048576,MATCH($A$310,'Paste Calib Data'!$A:$A,0)+(ROW()-ROW($A$310)-1),COLUMN())</f>
        <v>125.407608</v>
      </c>
      <c r="C322" s="1">
        <f>INDEX('Paste Calib Data'!$1:$1048576,MATCH($A$310,'Paste Calib Data'!$A:$A,0)+(ROW()-ROW($A$310)-1),COLUMN())</f>
        <v>122.282608</v>
      </c>
      <c r="D322" s="1">
        <f>INDEX('Paste Calib Data'!$1:$1048576,MATCH($A$310,'Paste Calib Data'!$A:$A,0)+(ROW()-ROW($A$310)-1),COLUMN())</f>
        <v>124.999999</v>
      </c>
      <c r="E322" s="1">
        <f>INDEX('Paste Calib Data'!$1:$1048576,MATCH($A$310,'Paste Calib Data'!$A:$A,0)+(ROW()-ROW($A$310)-1),COLUMN())</f>
        <v>124.999999</v>
      </c>
      <c r="F322" s="1">
        <f>INDEX('Paste Calib Data'!$1:$1048576,MATCH($A$310,'Paste Calib Data'!$A:$A,0)+(ROW()-ROW($A$310)-1),COLUMN())</f>
        <v>117.730977</v>
      </c>
    </row>
    <row r="323" spans="1:6" x14ac:dyDescent="0.3">
      <c r="A323" s="3">
        <f>INDEX('Paste Calib Data'!$1:$1048576,MATCH($A$310,'Paste Calib Data'!$A:$A,0)+(ROW()-ROW($A$310)-1),COLUMN())</f>
        <v>1900</v>
      </c>
      <c r="B323" s="1">
        <f>INDEX('Paste Calib Data'!$1:$1048576,MATCH($A$310,'Paste Calib Data'!$A:$A,0)+(ROW()-ROW($A$310)-1),COLUMN())</f>
        <v>128.19293400000001</v>
      </c>
      <c r="C323" s="1">
        <f>INDEX('Paste Calib Data'!$1:$1048576,MATCH($A$310,'Paste Calib Data'!$A:$A,0)+(ROW()-ROW($A$310)-1),COLUMN())</f>
        <v>123.709238</v>
      </c>
      <c r="D323" s="1">
        <f>INDEX('Paste Calib Data'!$1:$1048576,MATCH($A$310,'Paste Calib Data'!$A:$A,0)+(ROW()-ROW($A$310)-1),COLUMN())</f>
        <v>125.475542</v>
      </c>
      <c r="E323" s="1">
        <f>INDEX('Paste Calib Data'!$1:$1048576,MATCH($A$310,'Paste Calib Data'!$A:$A,0)+(ROW()-ROW($A$310)-1),COLUMN())</f>
        <v>124.796195</v>
      </c>
      <c r="F323" s="1">
        <f>INDEX('Paste Calib Data'!$1:$1048576,MATCH($A$310,'Paste Calib Data'!$A:$A,0)+(ROW()-ROW($A$310)-1),COLUMN())</f>
        <v>119.225542</v>
      </c>
    </row>
    <row r="324" spans="1:6" x14ac:dyDescent="0.3">
      <c r="A324" s="3">
        <f>INDEX('Paste Calib Data'!$1:$1048576,MATCH($A$310,'Paste Calib Data'!$A:$A,0)+(ROW()-ROW($A$310)-1),COLUMN())</f>
        <v>2000</v>
      </c>
      <c r="B324" s="1">
        <f>INDEX('Paste Calib Data'!$1:$1048576,MATCH($A$310,'Paste Calib Data'!$A:$A,0)+(ROW()-ROW($A$310)-1),COLUMN())</f>
        <v>130.027173</v>
      </c>
      <c r="C324" s="1">
        <f>INDEX('Paste Calib Data'!$1:$1048576,MATCH($A$310,'Paste Calib Data'!$A:$A,0)+(ROW()-ROW($A$310)-1),COLUMN())</f>
        <v>126.76630299999999</v>
      </c>
      <c r="D324" s="1">
        <f>INDEX('Paste Calib Data'!$1:$1048576,MATCH($A$310,'Paste Calib Data'!$A:$A,0)+(ROW()-ROW($A$310)-1),COLUMN())</f>
        <v>126.019021</v>
      </c>
      <c r="E324" s="1">
        <f>INDEX('Paste Calib Data'!$1:$1048576,MATCH($A$310,'Paste Calib Data'!$A:$A,0)+(ROW()-ROW($A$310)-1),COLUMN())</f>
        <v>124.524455</v>
      </c>
      <c r="F324" s="1">
        <f>INDEX('Paste Calib Data'!$1:$1048576,MATCH($A$310,'Paste Calib Data'!$A:$A,0)+(ROW()-ROW($A$310)-1),COLUMN())</f>
        <v>120.720108</v>
      </c>
    </row>
    <row r="325" spans="1:6" x14ac:dyDescent="0.3">
      <c r="A325" s="3">
        <f>INDEX('Paste Calib Data'!$1:$1048576,MATCH($A$310,'Paste Calib Data'!$A:$A,0)+(ROW()-ROW($A$310)-1),COLUMN())</f>
        <v>2100</v>
      </c>
      <c r="B325" s="1">
        <f>INDEX('Paste Calib Data'!$1:$1048576,MATCH($A$310,'Paste Calib Data'!$A:$A,0)+(ROW()-ROW($A$310)-1),COLUMN())</f>
        <v>134.51086799999999</v>
      </c>
      <c r="C325" s="1">
        <f>INDEX('Paste Calib Data'!$1:$1048576,MATCH($A$310,'Paste Calib Data'!$A:$A,0)+(ROW()-ROW($A$310)-1),COLUMN())</f>
        <v>133.83152100000001</v>
      </c>
      <c r="D325" s="1">
        <f>INDEX('Paste Calib Data'!$1:$1048576,MATCH($A$310,'Paste Calib Data'!$A:$A,0)+(ROW()-ROW($A$310)-1),COLUMN())</f>
        <v>130.027173</v>
      </c>
      <c r="E325" s="1">
        <f>INDEX('Paste Calib Data'!$1:$1048576,MATCH($A$310,'Paste Calib Data'!$A:$A,0)+(ROW()-ROW($A$310)-1),COLUMN())</f>
        <v>125.883151</v>
      </c>
      <c r="F325" s="1">
        <f>INDEX('Paste Calib Data'!$1:$1048576,MATCH($A$310,'Paste Calib Data'!$A:$A,0)+(ROW()-ROW($A$310)-1),COLUMN())</f>
        <v>120.312499</v>
      </c>
    </row>
    <row r="326" spans="1:6" x14ac:dyDescent="0.3">
      <c r="A326" s="3">
        <f>INDEX('Paste Calib Data'!$1:$1048576,MATCH($A$310,'Paste Calib Data'!$A:$A,0)+(ROW()-ROW($A$310)-1),COLUMN())</f>
        <v>2200</v>
      </c>
      <c r="B326" s="1">
        <f>INDEX('Paste Calib Data'!$1:$1048576,MATCH($A$310,'Paste Calib Data'!$A:$A,0)+(ROW()-ROW($A$310)-1),COLUMN())</f>
        <v>136.209238</v>
      </c>
      <c r="C326" s="1">
        <f>INDEX('Paste Calib Data'!$1:$1048576,MATCH($A$310,'Paste Calib Data'!$A:$A,0)+(ROW()-ROW($A$310)-1),COLUMN())</f>
        <v>134.986412</v>
      </c>
      <c r="D326" s="1">
        <f>INDEX('Paste Calib Data'!$1:$1048576,MATCH($A$310,'Paste Calib Data'!$A:$A,0)+(ROW()-ROW($A$310)-1),COLUMN())</f>
        <v>133.96738999999999</v>
      </c>
      <c r="E326" s="1">
        <f>INDEX('Paste Calib Data'!$1:$1048576,MATCH($A$310,'Paste Calib Data'!$A:$A,0)+(ROW()-ROW($A$310)-1),COLUMN())</f>
        <v>127.24184700000001</v>
      </c>
      <c r="F326" s="1">
        <f>INDEX('Paste Calib Data'!$1:$1048576,MATCH($A$310,'Paste Calib Data'!$A:$A,0)+(ROW()-ROW($A$310)-1),COLUMN())</f>
        <v>119.836955</v>
      </c>
    </row>
    <row r="327" spans="1:6" x14ac:dyDescent="0.3">
      <c r="A327" s="3">
        <f>INDEX('Paste Calib Data'!$1:$1048576,MATCH($A$310,'Paste Calib Data'!$A:$A,0)+(ROW()-ROW($A$310)-1),COLUMN())</f>
        <v>2600</v>
      </c>
      <c r="B327" s="1">
        <f>INDEX('Paste Calib Data'!$1:$1048576,MATCH($A$310,'Paste Calib Data'!$A:$A,0)+(ROW()-ROW($A$310)-1),COLUMN())</f>
        <v>136.68478099999999</v>
      </c>
      <c r="C327" s="1">
        <f>INDEX('Paste Calib Data'!$1:$1048576,MATCH($A$310,'Paste Calib Data'!$A:$A,0)+(ROW()-ROW($A$310)-1),COLUMN())</f>
        <v>134.51086799999999</v>
      </c>
      <c r="D327" s="1">
        <f>INDEX('Paste Calib Data'!$1:$1048576,MATCH($A$310,'Paste Calib Data'!$A:$A,0)+(ROW()-ROW($A$310)-1),COLUMN())</f>
        <v>120.99184700000001</v>
      </c>
      <c r="E327" s="1">
        <f>INDEX('Paste Calib Data'!$1:$1048576,MATCH($A$310,'Paste Calib Data'!$A:$A,0)+(ROW()-ROW($A$310)-1),COLUMN())</f>
        <v>112.975542</v>
      </c>
      <c r="F327" s="1">
        <f>INDEX('Paste Calib Data'!$1:$1048576,MATCH($A$310,'Paste Calib Data'!$A:$A,0)+(ROW()-ROW($A$310)-1),COLUMN())</f>
        <v>109.171195</v>
      </c>
    </row>
    <row r="328" spans="1:6" x14ac:dyDescent="0.3">
      <c r="A328" s="3">
        <f>INDEX('Paste Calib Data'!$1:$1048576,MATCH($A$310,'Paste Calib Data'!$A:$A,0)+(ROW()-ROW($A$310)-1),COLUMN())</f>
        <v>2700</v>
      </c>
      <c r="B328" s="1">
        <f>INDEX('Paste Calib Data'!$1:$1048576,MATCH($A$310,'Paste Calib Data'!$A:$A,0)+(ROW()-ROW($A$310)-1),COLUMN())</f>
        <v>138.17934700000001</v>
      </c>
      <c r="C328" s="1">
        <f>INDEX('Paste Calib Data'!$1:$1048576,MATCH($A$310,'Paste Calib Data'!$A:$A,0)+(ROW()-ROW($A$310)-1),COLUMN())</f>
        <v>136.00543400000001</v>
      </c>
      <c r="D328" s="1">
        <f>INDEX('Paste Calib Data'!$1:$1048576,MATCH($A$310,'Paste Calib Data'!$A:$A,0)+(ROW()-ROW($A$310)-1),COLUMN())</f>
        <v>123.30162900000001</v>
      </c>
      <c r="E328" s="1">
        <f>INDEX('Paste Calib Data'!$1:$1048576,MATCH($A$310,'Paste Calib Data'!$A:$A,0)+(ROW()-ROW($A$310)-1),COLUMN())</f>
        <v>109.714673</v>
      </c>
      <c r="F328" s="1">
        <f>INDEX('Paste Calib Data'!$1:$1048576,MATCH($A$310,'Paste Calib Data'!$A:$A,0)+(ROW()-ROW($A$310)-1),COLUMN())</f>
        <v>104.687499</v>
      </c>
    </row>
    <row r="329" spans="1:6" x14ac:dyDescent="0.3">
      <c r="A329" s="3">
        <f>INDEX('Paste Calib Data'!$1:$1048576,MATCH($A$310,'Paste Calib Data'!$A:$A,0)+(ROW()-ROW($A$310)-1),COLUMN())</f>
        <v>2800</v>
      </c>
      <c r="B329" s="1">
        <f>INDEX('Paste Calib Data'!$1:$1048576,MATCH($A$310,'Paste Calib Data'!$A:$A,0)+(ROW()-ROW($A$310)-1),COLUMN())</f>
        <v>141.44021599999999</v>
      </c>
      <c r="C329" s="1">
        <f>INDEX('Paste Calib Data'!$1:$1048576,MATCH($A$310,'Paste Calib Data'!$A:$A,0)+(ROW()-ROW($A$310)-1),COLUMN())</f>
        <v>140.42119400000001</v>
      </c>
      <c r="D329" s="1">
        <f>INDEX('Paste Calib Data'!$1:$1048576,MATCH($A$310,'Paste Calib Data'!$A:$A,0)+(ROW()-ROW($A$310)-1),COLUMN())</f>
        <v>125.67934700000001</v>
      </c>
      <c r="E329" s="1">
        <f>INDEX('Paste Calib Data'!$1:$1048576,MATCH($A$310,'Paste Calib Data'!$A:$A,0)+(ROW()-ROW($A$310)-1),COLUMN())</f>
        <v>106.385869</v>
      </c>
      <c r="F329" s="1">
        <f>INDEX('Paste Calib Data'!$1:$1048576,MATCH($A$310,'Paste Calib Data'!$A:$A,0)+(ROW()-ROW($A$310)-1),COLUMN())</f>
        <v>100.20380299999999</v>
      </c>
    </row>
    <row r="330" spans="1:6" x14ac:dyDescent="0.3">
      <c r="A330" s="3">
        <f>INDEX('Paste Calib Data'!$1:$1048576,MATCH($A$310,'Paste Calib Data'!$A:$A,0)+(ROW()-ROW($A$310)-1),COLUMN())</f>
        <v>2900</v>
      </c>
      <c r="B330" s="1">
        <f>INDEX('Paste Calib Data'!$1:$1048576,MATCH($A$310,'Paste Calib Data'!$A:$A,0)+(ROW()-ROW($A$310)-1),COLUMN())</f>
        <v>141.10054199999999</v>
      </c>
      <c r="C330" s="1">
        <f>INDEX('Paste Calib Data'!$1:$1048576,MATCH($A$310,'Paste Calib Data'!$A:$A,0)+(ROW()-ROW($A$310)-1),COLUMN())</f>
        <v>141.10054199999999</v>
      </c>
      <c r="D330" s="1">
        <f>INDEX('Paste Calib Data'!$1:$1048576,MATCH($A$310,'Paste Calib Data'!$A:$A,0)+(ROW()-ROW($A$310)-1),COLUMN())</f>
        <v>123.50543399999999</v>
      </c>
      <c r="E330" s="1">
        <f>INDEX('Paste Calib Data'!$1:$1048576,MATCH($A$310,'Paste Calib Data'!$A:$A,0)+(ROW()-ROW($A$310)-1),COLUMN())</f>
        <v>106.521738</v>
      </c>
      <c r="F330" s="1">
        <f>INDEX('Paste Calib Data'!$1:$1048576,MATCH($A$310,'Paste Calib Data'!$A:$A,0)+(ROW()-ROW($A$310)-1),COLUMN())</f>
        <v>98.029889999999995</v>
      </c>
    </row>
    <row r="331" spans="1:6" x14ac:dyDescent="0.3">
      <c r="A331" s="3">
        <f>INDEX('Paste Calib Data'!$1:$1048576,MATCH($A$310,'Paste Calib Data'!$A:$A,0)+(ROW()-ROW($A$310)-1),COLUMN())</f>
        <v>3000</v>
      </c>
      <c r="B331" s="1">
        <f>INDEX('Paste Calib Data'!$1:$1048576,MATCH($A$310,'Paste Calib Data'!$A:$A,0)+(ROW()-ROW($A$310)-1),COLUMN())</f>
        <v>130.36684700000001</v>
      </c>
      <c r="C331" s="1">
        <f>INDEX('Paste Calib Data'!$1:$1048576,MATCH($A$310,'Paste Calib Data'!$A:$A,0)+(ROW()-ROW($A$310)-1),COLUMN())</f>
        <v>130.230977</v>
      </c>
      <c r="D331" s="1">
        <f>INDEX('Paste Calib Data'!$1:$1048576,MATCH($A$310,'Paste Calib Data'!$A:$A,0)+(ROW()-ROW($A$310)-1),COLUMN())</f>
        <v>113.994564</v>
      </c>
      <c r="E331" s="1">
        <f>INDEX('Paste Calib Data'!$1:$1048576,MATCH($A$310,'Paste Calib Data'!$A:$A,0)+(ROW()-ROW($A$310)-1),COLUMN())</f>
        <v>101.970108</v>
      </c>
      <c r="F331" s="1">
        <f>INDEX('Paste Calib Data'!$1:$1048576,MATCH($A$310,'Paste Calib Data'!$A:$A,0)+(ROW()-ROW($A$310)-1),COLUMN())</f>
        <v>94.701086000000004</v>
      </c>
    </row>
    <row r="332" spans="1:6" x14ac:dyDescent="0.3">
      <c r="A332" s="3">
        <f>INDEX('Paste Calib Data'!$1:$1048576,MATCH($A$310,'Paste Calib Data'!$A:$A,0)+(ROW()-ROW($A$310)-1),COLUMN())</f>
        <v>3100</v>
      </c>
      <c r="B332" s="1">
        <f>INDEX('Paste Calib Data'!$1:$1048576,MATCH($A$310,'Paste Calib Data'!$A:$A,0)+(ROW()-ROW($A$310)-1),COLUMN())</f>
        <v>117.527173</v>
      </c>
      <c r="C332" s="1">
        <f>INDEX('Paste Calib Data'!$1:$1048576,MATCH($A$310,'Paste Calib Data'!$A:$A,0)+(ROW()-ROW($A$310)-1),COLUMN())</f>
        <v>117.527173</v>
      </c>
      <c r="D332" s="1">
        <f>INDEX('Paste Calib Data'!$1:$1048576,MATCH($A$310,'Paste Calib Data'!$A:$A,0)+(ROW()-ROW($A$310)-1),COLUMN())</f>
        <v>104.75543399999999</v>
      </c>
      <c r="E332" s="1">
        <f>INDEX('Paste Calib Data'!$1:$1048576,MATCH($A$310,'Paste Calib Data'!$A:$A,0)+(ROW()-ROW($A$310)-1),COLUMN())</f>
        <v>97.486412000000001</v>
      </c>
      <c r="F332" s="1">
        <f>INDEX('Paste Calib Data'!$1:$1048576,MATCH($A$310,'Paste Calib Data'!$A:$A,0)+(ROW()-ROW($A$310)-1),COLUMN())</f>
        <v>87.499999000000003</v>
      </c>
    </row>
    <row r="333" spans="1:6" x14ac:dyDescent="0.3">
      <c r="A333" s="3">
        <f>INDEX('Paste Calib Data'!$1:$1048576,MATCH($A$310,'Paste Calib Data'!$A:$A,0)+(ROW()-ROW($A$310)-1),COLUMN())</f>
        <v>3220</v>
      </c>
      <c r="B333" s="1">
        <f>INDEX('Paste Calib Data'!$1:$1048576,MATCH($A$310,'Paste Calib Data'!$A:$A,0)+(ROW()-ROW($A$310)-1),COLUMN())</f>
        <v>98.029889999999995</v>
      </c>
      <c r="C333" s="1">
        <f>INDEX('Paste Calib Data'!$1:$1048576,MATCH($A$310,'Paste Calib Data'!$A:$A,0)+(ROW()-ROW($A$310)-1),COLUMN())</f>
        <v>98.029889999999995</v>
      </c>
      <c r="D333" s="1">
        <f>INDEX('Paste Calib Data'!$1:$1048576,MATCH($A$310,'Paste Calib Data'!$A:$A,0)+(ROW()-ROW($A$310)-1),COLUMN())</f>
        <v>93.478260000000006</v>
      </c>
      <c r="E333" s="1">
        <f>INDEX('Paste Calib Data'!$1:$1048576,MATCH($A$310,'Paste Calib Data'!$A:$A,0)+(ROW()-ROW($A$310)-1),COLUMN())</f>
        <v>91.915760000000006</v>
      </c>
      <c r="F333" s="1">
        <f>INDEX('Paste Calib Data'!$1:$1048576,MATCH($A$310,'Paste Calib Data'!$A:$A,0)+(ROW()-ROW($A$310)-1),COLUMN())</f>
        <v>78.804347000000007</v>
      </c>
    </row>
    <row r="334" spans="1:6" x14ac:dyDescent="0.3">
      <c r="A334" s="3">
        <f>INDEX('Paste Calib Data'!$1:$1048576,MATCH($A$310,'Paste Calib Data'!$A:$A,0)+(ROW()-ROW($A$310)-1),COLUMN())</f>
        <v>3600</v>
      </c>
      <c r="B334" s="1">
        <f>INDEX('Paste Calib Data'!$1:$1048576,MATCH($A$310,'Paste Calib Data'!$A:$A,0)+(ROW()-ROW($A$310)-1),COLUMN())</f>
        <v>69.972825</v>
      </c>
      <c r="C334" s="1">
        <f>INDEX('Paste Calib Data'!$1:$1048576,MATCH($A$310,'Paste Calib Data'!$A:$A,0)+(ROW()-ROW($A$310)-1),COLUMN())</f>
        <v>69.972825</v>
      </c>
      <c r="D334" s="1">
        <f>INDEX('Paste Calib Data'!$1:$1048576,MATCH($A$310,'Paste Calib Data'!$A:$A,0)+(ROW()-ROW($A$310)-1),COLUMN())</f>
        <v>69.972825</v>
      </c>
      <c r="E334" s="1">
        <f>INDEX('Paste Calib Data'!$1:$1048576,MATCH($A$310,'Paste Calib Data'!$A:$A,0)+(ROW()-ROW($A$310)-1),COLUMN())</f>
        <v>69.972825</v>
      </c>
      <c r="F334" s="1">
        <f>INDEX('Paste Calib Data'!$1:$1048576,MATCH($A$310,'Paste Calib Data'!$A:$A,0)+(ROW()-ROW($A$310)-1),COLUMN())</f>
        <v>69.972825</v>
      </c>
    </row>
    <row r="335" spans="1:6" x14ac:dyDescent="0.3">
      <c r="A335" s="9">
        <f>A334+1</f>
        <v>3601</v>
      </c>
      <c r="B335" s="8">
        <f>B334</f>
        <v>69.972825</v>
      </c>
      <c r="C335" s="8">
        <f t="shared" ref="C335:F335" si="149">C334</f>
        <v>69.972825</v>
      </c>
      <c r="D335" s="8">
        <f t="shared" si="149"/>
        <v>69.972825</v>
      </c>
      <c r="E335" s="8">
        <f t="shared" si="149"/>
        <v>69.972825</v>
      </c>
      <c r="F335" s="8">
        <f t="shared" si="149"/>
        <v>69.972825</v>
      </c>
    </row>
    <row r="337" spans="1:6" x14ac:dyDescent="0.3">
      <c r="A337" s="13" t="s">
        <v>202</v>
      </c>
      <c r="B337" s="35" t="str">
        <f>INDEX('Paste Calib Data'!$1:$1048576,MATCH($A$337,'Paste Calib Data'!$A:$A,0)+(ROW()-ROW($A$337)),COLUMN())</f>
        <v>Fuel Limiter, Torque</v>
      </c>
      <c r="C337" s="35"/>
      <c r="D337" s="35"/>
      <c r="E337" s="35"/>
      <c r="F337" s="35"/>
    </row>
    <row r="338" spans="1:6" x14ac:dyDescent="0.3">
      <c r="A338" s="3"/>
      <c r="B338" s="3" t="str">
        <f>INDEX('Paste Calib Data'!$1:$1048576,MATCH($A$337,'Paste Calib Data'!$A:$A,0)+(ROW()-ROW($A$337)),COLUMN())</f>
        <v>Base Table</v>
      </c>
      <c r="C338" s="3"/>
      <c r="D338" s="3"/>
      <c r="E338" s="3"/>
      <c r="F338" s="3"/>
    </row>
    <row r="339" spans="1:6" x14ac:dyDescent="0.3">
      <c r="A339" s="3" t="str">
        <f>INDEX('Paste Calib Data'!$1:$1048576,MATCH($A$337,'Paste Calib Data'!$A:$A,0)+(ROW()-ROW($A$337)),COLUMN())</f>
        <v>RPM</v>
      </c>
      <c r="B339" s="6">
        <f>INDEX('Paste Calib Data'!$1:$1048576,MATCH($A$337,'Paste Calib Data'!$A:$A,0)+(ROW()-ROW($A$337)),COLUMN())</f>
        <v>0</v>
      </c>
      <c r="C339" s="6">
        <f>INDEX('Paste Calib Data'!$1:$1048576,MATCH($A$337,'Paste Calib Data'!$A:$A,0)+(ROW()-ROW($A$337)),COLUMN())</f>
        <v>1</v>
      </c>
      <c r="D339" s="6">
        <f>INDEX('Paste Calib Data'!$1:$1048576,MATCH($A$337,'Paste Calib Data'!$A:$A,0)+(ROW()-ROW($A$337)),COLUMN())</f>
        <v>2</v>
      </c>
      <c r="E339" s="6">
        <f>INDEX('Paste Calib Data'!$1:$1048576,MATCH($A$337,'Paste Calib Data'!$A:$A,0)+(ROW()-ROW($A$337)),COLUMN())</f>
        <v>3</v>
      </c>
      <c r="F339" s="6">
        <f>INDEX('Paste Calib Data'!$1:$1048576,MATCH($A$337,'Paste Calib Data'!$A:$A,0)+(ROW()-ROW($A$337)),COLUMN())</f>
        <v>3.9998999999999998</v>
      </c>
    </row>
    <row r="340" spans="1:6" x14ac:dyDescent="0.3">
      <c r="A340" s="9">
        <f>A341-1</f>
        <v>799</v>
      </c>
      <c r="B340" s="12">
        <f>B341</f>
        <v>385.25778600000001</v>
      </c>
      <c r="C340" s="12">
        <f t="shared" ref="C340:F340" si="150">C341</f>
        <v>385.25778600000001</v>
      </c>
      <c r="D340" s="12">
        <f t="shared" si="150"/>
        <v>300.200872</v>
      </c>
      <c r="E340" s="12">
        <f t="shared" si="150"/>
        <v>295.19752399999999</v>
      </c>
      <c r="F340" s="12">
        <f t="shared" si="150"/>
        <v>290.19417600000003</v>
      </c>
    </row>
    <row r="341" spans="1:6" x14ac:dyDescent="0.3">
      <c r="A341" s="3">
        <f>INDEX('Paste Calib Data'!$1:$1048576,MATCH($A$337,'Paste Calib Data'!$A:$A,0)+(ROW()-ROW($A$337)-1),COLUMN())</f>
        <v>800</v>
      </c>
      <c r="B341" s="4">
        <f>INDEX('Paste Calib Data'!$1:$1048576,MATCH($A$337,'Paste Calib Data'!$A:$A,0)+(ROW()-ROW($A$337)-1),COLUMN())</f>
        <v>385.25778600000001</v>
      </c>
      <c r="C341" s="4">
        <f>INDEX('Paste Calib Data'!$1:$1048576,MATCH($A$337,'Paste Calib Data'!$A:$A,0)+(ROW()-ROW($A$337)-1),COLUMN())</f>
        <v>385.25778600000001</v>
      </c>
      <c r="D341" s="4">
        <f>INDEX('Paste Calib Data'!$1:$1048576,MATCH($A$337,'Paste Calib Data'!$A:$A,0)+(ROW()-ROW($A$337)-1),COLUMN())</f>
        <v>300.200872</v>
      </c>
      <c r="E341" s="4">
        <f>INDEX('Paste Calib Data'!$1:$1048576,MATCH($A$337,'Paste Calib Data'!$A:$A,0)+(ROW()-ROW($A$337)-1),COLUMN())</f>
        <v>295.19752399999999</v>
      </c>
      <c r="F341" s="4">
        <f>INDEX('Paste Calib Data'!$1:$1048576,MATCH($A$337,'Paste Calib Data'!$A:$A,0)+(ROW()-ROW($A$337)-1),COLUMN())</f>
        <v>290.19417600000003</v>
      </c>
    </row>
    <row r="342" spans="1:6" x14ac:dyDescent="0.3">
      <c r="A342" s="3">
        <f>INDEX('Paste Calib Data'!$1:$1048576,MATCH($A$337,'Paste Calib Data'!$A:$A,0)+(ROW()-ROW($A$337)-1),COLUMN())</f>
        <v>1000</v>
      </c>
      <c r="B342" s="4">
        <f>INDEX('Paste Calib Data'!$1:$1048576,MATCH($A$337,'Paste Calib Data'!$A:$A,0)+(ROW()-ROW($A$337)-1),COLUMN())</f>
        <v>441.29528199999999</v>
      </c>
      <c r="C342" s="4">
        <f>INDEX('Paste Calib Data'!$1:$1048576,MATCH($A$337,'Paste Calib Data'!$A:$A,0)+(ROW()-ROW($A$337)-1),COLUMN())</f>
        <v>441.29528199999999</v>
      </c>
      <c r="D342" s="4">
        <f>INDEX('Paste Calib Data'!$1:$1048576,MATCH($A$337,'Paste Calib Data'!$A:$A,0)+(ROW()-ROW($A$337)-1),COLUMN())</f>
        <v>270.18078500000001</v>
      </c>
      <c r="E342" s="4">
        <f>INDEX('Paste Calib Data'!$1:$1048576,MATCH($A$337,'Paste Calib Data'!$A:$A,0)+(ROW()-ROW($A$337)-1),COLUMN())</f>
        <v>265.177437</v>
      </c>
      <c r="F342" s="4">
        <f>INDEX('Paste Calib Data'!$1:$1048576,MATCH($A$337,'Paste Calib Data'!$A:$A,0)+(ROW()-ROW($A$337)-1),COLUMN())</f>
        <v>260.17408899999998</v>
      </c>
    </row>
    <row r="343" spans="1:6" x14ac:dyDescent="0.3">
      <c r="A343" s="3">
        <f>INDEX('Paste Calib Data'!$1:$1048576,MATCH($A$337,'Paste Calib Data'!$A:$A,0)+(ROW()-ROW($A$337)-1),COLUMN())</f>
        <v>1200</v>
      </c>
      <c r="B343" s="4">
        <f>INDEX('Paste Calib Data'!$1:$1048576,MATCH($A$337,'Paste Calib Data'!$A:$A,0)+(ROW()-ROW($A$337)-1),COLUMN())</f>
        <v>497.33277800000002</v>
      </c>
      <c r="C343" s="4">
        <f>INDEX('Paste Calib Data'!$1:$1048576,MATCH($A$337,'Paste Calib Data'!$A:$A,0)+(ROW()-ROW($A$337)-1),COLUMN())</f>
        <v>497.33277800000002</v>
      </c>
      <c r="D343" s="4">
        <f>INDEX('Paste Calib Data'!$1:$1048576,MATCH($A$337,'Paste Calib Data'!$A:$A,0)+(ROW()-ROW($A$337)-1),COLUMN())</f>
        <v>365.244394</v>
      </c>
      <c r="E343" s="4">
        <f>INDEX('Paste Calib Data'!$1:$1048576,MATCH($A$337,'Paste Calib Data'!$A:$A,0)+(ROW()-ROW($A$337)-1),COLUMN())</f>
        <v>338.226316</v>
      </c>
      <c r="F343" s="4">
        <f>INDEX('Paste Calib Data'!$1:$1048576,MATCH($A$337,'Paste Calib Data'!$A:$A,0)+(ROW()-ROW($A$337)-1),COLUMN())</f>
        <v>300.200872</v>
      </c>
    </row>
    <row r="344" spans="1:6" x14ac:dyDescent="0.3">
      <c r="A344" s="3">
        <f>INDEX('Paste Calib Data'!$1:$1048576,MATCH($A$337,'Paste Calib Data'!$A:$A,0)+(ROW()-ROW($A$337)-1),COLUMN())</f>
        <v>1400</v>
      </c>
      <c r="B344" s="4">
        <f>INDEX('Paste Calib Data'!$1:$1048576,MATCH($A$337,'Paste Calib Data'!$A:$A,0)+(ROW()-ROW($A$337)-1),COLUMN())</f>
        <v>555.37161300000002</v>
      </c>
      <c r="C344" s="4">
        <f>INDEX('Paste Calib Data'!$1:$1048576,MATCH($A$337,'Paste Calib Data'!$A:$A,0)+(ROW()-ROW($A$337)-1),COLUMN())</f>
        <v>555.37161300000002</v>
      </c>
      <c r="D344" s="4">
        <f>INDEX('Paste Calib Data'!$1:$1048576,MATCH($A$337,'Paste Calib Data'!$A:$A,0)+(ROW()-ROW($A$337)-1),COLUMN())</f>
        <v>477.31938600000001</v>
      </c>
      <c r="E344" s="4">
        <f>INDEX('Paste Calib Data'!$1:$1048576,MATCH($A$337,'Paste Calib Data'!$A:$A,0)+(ROW()-ROW($A$337)-1),COLUMN())</f>
        <v>445.29795999999999</v>
      </c>
      <c r="F344" s="4">
        <f>INDEX('Paste Calib Data'!$1:$1048576,MATCH($A$337,'Paste Calib Data'!$A:$A,0)+(ROW()-ROW($A$337)-1),COLUMN())</f>
        <v>420.28122100000002</v>
      </c>
    </row>
    <row r="345" spans="1:6" x14ac:dyDescent="0.3">
      <c r="A345" s="3">
        <f>INDEX('Paste Calib Data'!$1:$1048576,MATCH($A$337,'Paste Calib Data'!$A:$A,0)+(ROW()-ROW($A$337)-1),COLUMN())</f>
        <v>1600</v>
      </c>
      <c r="B345" s="4">
        <f>INDEX('Paste Calib Data'!$1:$1048576,MATCH($A$337,'Paste Calib Data'!$A:$A,0)+(ROW()-ROW($A$337)-1),COLUMN())</f>
        <v>600.40174400000001</v>
      </c>
      <c r="C345" s="4">
        <f>INDEX('Paste Calib Data'!$1:$1048576,MATCH($A$337,'Paste Calib Data'!$A:$A,0)+(ROW()-ROW($A$337)-1),COLUMN())</f>
        <v>600.40174400000001</v>
      </c>
      <c r="D345" s="4">
        <f>INDEX('Paste Calib Data'!$1:$1048576,MATCH($A$337,'Paste Calib Data'!$A:$A,0)+(ROW()-ROW($A$337)-1),COLUMN())</f>
        <v>588.39370899999994</v>
      </c>
      <c r="E345" s="4">
        <f>INDEX('Paste Calib Data'!$1:$1048576,MATCH($A$337,'Paste Calib Data'!$A:$A,0)+(ROW()-ROW($A$337)-1),COLUMN())</f>
        <v>584.391031</v>
      </c>
      <c r="F345" s="4">
        <f>INDEX('Paste Calib Data'!$1:$1048576,MATCH($A$337,'Paste Calib Data'!$A:$A,0)+(ROW()-ROW($A$337)-1),COLUMN())</f>
        <v>558.37362199999995</v>
      </c>
    </row>
    <row r="346" spans="1:6" x14ac:dyDescent="0.3">
      <c r="A346" s="3">
        <f>INDEX('Paste Calib Data'!$1:$1048576,MATCH($A$337,'Paste Calib Data'!$A:$A,0)+(ROW()-ROW($A$337)-1),COLUMN())</f>
        <v>1700</v>
      </c>
      <c r="B346" s="4">
        <f>INDEX('Paste Calib Data'!$1:$1048576,MATCH($A$337,'Paste Calib Data'!$A:$A,0)+(ROW()-ROW($A$337)-1),COLUMN())</f>
        <v>600.40174400000001</v>
      </c>
      <c r="C346" s="4">
        <f>INDEX('Paste Calib Data'!$1:$1048576,MATCH($A$337,'Paste Calib Data'!$A:$A,0)+(ROW()-ROW($A$337)-1),COLUMN())</f>
        <v>600.40174400000001</v>
      </c>
      <c r="D346" s="4">
        <f>INDEX('Paste Calib Data'!$1:$1048576,MATCH($A$337,'Paste Calib Data'!$A:$A,0)+(ROW()-ROW($A$337)-1),COLUMN())</f>
        <v>577.38634400000001</v>
      </c>
      <c r="E346" s="4">
        <f>INDEX('Paste Calib Data'!$1:$1048576,MATCH($A$337,'Paste Calib Data'!$A:$A,0)+(ROW()-ROW($A$337)-1),COLUMN())</f>
        <v>571.38232600000003</v>
      </c>
      <c r="F346" s="4">
        <f>INDEX('Paste Calib Data'!$1:$1048576,MATCH($A$337,'Paste Calib Data'!$A:$A,0)+(ROW()-ROW($A$337)-1),COLUMN())</f>
        <v>531.35554300000001</v>
      </c>
    </row>
    <row r="347" spans="1:6" x14ac:dyDescent="0.3">
      <c r="A347" s="3">
        <f>INDEX('Paste Calib Data'!$1:$1048576,MATCH($A$337,'Paste Calib Data'!$A:$A,0)+(ROW()-ROW($A$337)-1),COLUMN())</f>
        <v>1800</v>
      </c>
      <c r="B347" s="4">
        <f>INDEX('Paste Calib Data'!$1:$1048576,MATCH($A$337,'Paste Calib Data'!$A:$A,0)+(ROW()-ROW($A$337)-1),COLUMN())</f>
        <v>599.40107399999999</v>
      </c>
      <c r="C347" s="4">
        <f>INDEX('Paste Calib Data'!$1:$1048576,MATCH($A$337,'Paste Calib Data'!$A:$A,0)+(ROW()-ROW($A$337)-1),COLUMN())</f>
        <v>599.40107399999999</v>
      </c>
      <c r="D347" s="4">
        <f>INDEX('Paste Calib Data'!$1:$1048576,MATCH($A$337,'Paste Calib Data'!$A:$A,0)+(ROW()-ROW($A$337)-1),COLUMN())</f>
        <v>598.40040499999998</v>
      </c>
      <c r="E347" s="4">
        <f>INDEX('Paste Calib Data'!$1:$1048576,MATCH($A$337,'Paste Calib Data'!$A:$A,0)+(ROW()-ROW($A$337)-1),COLUMN())</f>
        <v>598.40040499999998</v>
      </c>
      <c r="F347" s="4">
        <f>INDEX('Paste Calib Data'!$1:$1048576,MATCH($A$337,'Paste Calib Data'!$A:$A,0)+(ROW()-ROW($A$337)-1),COLUMN())</f>
        <v>528.35353399999997</v>
      </c>
    </row>
    <row r="348" spans="1:6" x14ac:dyDescent="0.3">
      <c r="A348" s="3">
        <f>INDEX('Paste Calib Data'!$1:$1048576,MATCH($A$337,'Paste Calib Data'!$A:$A,0)+(ROW()-ROW($A$337)-1),COLUMN())</f>
        <v>1900</v>
      </c>
      <c r="B348" s="4">
        <f>INDEX('Paste Calib Data'!$1:$1048576,MATCH($A$337,'Paste Calib Data'!$A:$A,0)+(ROW()-ROW($A$337)-1),COLUMN())</f>
        <v>598.40040499999998</v>
      </c>
      <c r="C348" s="4">
        <f>INDEX('Paste Calib Data'!$1:$1048576,MATCH($A$337,'Paste Calib Data'!$A:$A,0)+(ROW()-ROW($A$337)-1),COLUMN())</f>
        <v>598.40040499999998</v>
      </c>
      <c r="D348" s="4">
        <f>INDEX('Paste Calib Data'!$1:$1048576,MATCH($A$337,'Paste Calib Data'!$A:$A,0)+(ROW()-ROW($A$337)-1),COLUMN())</f>
        <v>598.40040499999998</v>
      </c>
      <c r="E348" s="4">
        <f>INDEX('Paste Calib Data'!$1:$1048576,MATCH($A$337,'Paste Calib Data'!$A:$A,0)+(ROW()-ROW($A$337)-1),COLUMN())</f>
        <v>596.39906499999995</v>
      </c>
      <c r="F348" s="4">
        <f>INDEX('Paste Calib Data'!$1:$1048576,MATCH($A$337,'Paste Calib Data'!$A:$A,0)+(ROW()-ROW($A$337)-1),COLUMN())</f>
        <v>538.36023</v>
      </c>
    </row>
    <row r="349" spans="1:6" x14ac:dyDescent="0.3">
      <c r="A349" s="3">
        <f>INDEX('Paste Calib Data'!$1:$1048576,MATCH($A$337,'Paste Calib Data'!$A:$A,0)+(ROW()-ROW($A$337)-1),COLUMN())</f>
        <v>2000</v>
      </c>
      <c r="B349" s="4">
        <f>INDEX('Paste Calib Data'!$1:$1048576,MATCH($A$337,'Paste Calib Data'!$A:$A,0)+(ROW()-ROW($A$337)-1),COLUMN())</f>
        <v>597.39973499999996</v>
      </c>
      <c r="C349" s="4">
        <f>INDEX('Paste Calib Data'!$1:$1048576,MATCH($A$337,'Paste Calib Data'!$A:$A,0)+(ROW()-ROW($A$337)-1),COLUMN())</f>
        <v>597.39973499999996</v>
      </c>
      <c r="D349" s="4">
        <f>INDEX('Paste Calib Data'!$1:$1048576,MATCH($A$337,'Paste Calib Data'!$A:$A,0)+(ROW()-ROW($A$337)-1),COLUMN())</f>
        <v>589.39437799999996</v>
      </c>
      <c r="E349" s="4">
        <f>INDEX('Paste Calib Data'!$1:$1048576,MATCH($A$337,'Paste Calib Data'!$A:$A,0)+(ROW()-ROW($A$337)-1),COLUMN())</f>
        <v>586.39237000000003</v>
      </c>
      <c r="F349" s="4">
        <f>INDEX('Paste Calib Data'!$1:$1048576,MATCH($A$337,'Paste Calib Data'!$A:$A,0)+(ROW()-ROW($A$337)-1),COLUMN())</f>
        <v>535.35822199999996</v>
      </c>
    </row>
    <row r="350" spans="1:6" x14ac:dyDescent="0.3">
      <c r="A350" s="3">
        <f>INDEX('Paste Calib Data'!$1:$1048576,MATCH($A$337,'Paste Calib Data'!$A:$A,0)+(ROW()-ROW($A$337)-1),COLUMN())</f>
        <v>2100</v>
      </c>
      <c r="B350" s="4">
        <f>INDEX('Paste Calib Data'!$1:$1048576,MATCH($A$337,'Paste Calib Data'!$A:$A,0)+(ROW()-ROW($A$337)-1),COLUMN())</f>
        <v>596.39906499999995</v>
      </c>
      <c r="C350" s="4">
        <f>INDEX('Paste Calib Data'!$1:$1048576,MATCH($A$337,'Paste Calib Data'!$A:$A,0)+(ROW()-ROW($A$337)-1),COLUMN())</f>
        <v>596.39906499999995</v>
      </c>
      <c r="D350" s="4">
        <f>INDEX('Paste Calib Data'!$1:$1048576,MATCH($A$337,'Paste Calib Data'!$A:$A,0)+(ROW()-ROW($A$337)-1),COLUMN())</f>
        <v>582.38969099999997</v>
      </c>
      <c r="E350" s="4">
        <f>INDEX('Paste Calib Data'!$1:$1048576,MATCH($A$337,'Paste Calib Data'!$A:$A,0)+(ROW()-ROW($A$337)-1),COLUMN())</f>
        <v>571.38232600000003</v>
      </c>
      <c r="F350" s="4">
        <f>INDEX('Paste Calib Data'!$1:$1048576,MATCH($A$337,'Paste Calib Data'!$A:$A,0)+(ROW()-ROW($A$337)-1),COLUMN())</f>
        <v>526.35219500000005</v>
      </c>
    </row>
    <row r="351" spans="1:6" x14ac:dyDescent="0.3">
      <c r="A351" s="3">
        <f>INDEX('Paste Calib Data'!$1:$1048576,MATCH($A$337,'Paste Calib Data'!$A:$A,0)+(ROW()-ROW($A$337)-1),COLUMN())</f>
        <v>2200</v>
      </c>
      <c r="B351" s="4">
        <f>INDEX('Paste Calib Data'!$1:$1048576,MATCH($A$337,'Paste Calib Data'!$A:$A,0)+(ROW()-ROW($A$337)-1),COLUMN())</f>
        <v>595.39839600000005</v>
      </c>
      <c r="C351" s="4">
        <f>INDEX('Paste Calib Data'!$1:$1048576,MATCH($A$337,'Paste Calib Data'!$A:$A,0)+(ROW()-ROW($A$337)-1),COLUMN())</f>
        <v>595.39839600000005</v>
      </c>
      <c r="D351" s="4">
        <f>INDEX('Paste Calib Data'!$1:$1048576,MATCH($A$337,'Paste Calib Data'!$A:$A,0)+(ROW()-ROW($A$337)-1),COLUMN())</f>
        <v>581.38902199999995</v>
      </c>
      <c r="E351" s="4">
        <f>INDEX('Paste Calib Data'!$1:$1048576,MATCH($A$337,'Paste Calib Data'!$A:$A,0)+(ROW()-ROW($A$337)-1),COLUMN())</f>
        <v>570.38165700000002</v>
      </c>
      <c r="F351" s="4">
        <f>INDEX('Paste Calib Data'!$1:$1048576,MATCH($A$337,'Paste Calib Data'!$A:$A,0)+(ROW()-ROW($A$337)-1),COLUMN())</f>
        <v>525.35152600000004</v>
      </c>
    </row>
    <row r="352" spans="1:6" x14ac:dyDescent="0.3">
      <c r="A352" s="3">
        <f>INDEX('Paste Calib Data'!$1:$1048576,MATCH($A$337,'Paste Calib Data'!$A:$A,0)+(ROW()-ROW($A$337)-1),COLUMN())</f>
        <v>2300</v>
      </c>
      <c r="B352" s="4">
        <f>INDEX('Paste Calib Data'!$1:$1048576,MATCH($A$337,'Paste Calib Data'!$A:$A,0)+(ROW()-ROW($A$337)-1),COLUMN())</f>
        <v>595.39839600000005</v>
      </c>
      <c r="C352" s="4">
        <f>INDEX('Paste Calib Data'!$1:$1048576,MATCH($A$337,'Paste Calib Data'!$A:$A,0)+(ROW()-ROW($A$337)-1),COLUMN())</f>
        <v>595.39839600000005</v>
      </c>
      <c r="D352" s="4">
        <f>INDEX('Paste Calib Data'!$1:$1048576,MATCH($A$337,'Paste Calib Data'!$A:$A,0)+(ROW()-ROW($A$337)-1),COLUMN())</f>
        <v>595.39839600000005</v>
      </c>
      <c r="E352" s="4">
        <f>INDEX('Paste Calib Data'!$1:$1048576,MATCH($A$337,'Paste Calib Data'!$A:$A,0)+(ROW()-ROW($A$337)-1),COLUMN())</f>
        <v>572.38299600000005</v>
      </c>
      <c r="F352" s="4">
        <f>INDEX('Paste Calib Data'!$1:$1048576,MATCH($A$337,'Paste Calib Data'!$A:$A,0)+(ROW()-ROW($A$337)-1),COLUMN())</f>
        <v>510.34148199999998</v>
      </c>
    </row>
    <row r="353" spans="1:19" x14ac:dyDescent="0.3">
      <c r="A353" s="3">
        <f>INDEX('Paste Calib Data'!$1:$1048576,MATCH($A$337,'Paste Calib Data'!$A:$A,0)+(ROW()-ROW($A$337)-1),COLUMN())</f>
        <v>2400</v>
      </c>
      <c r="B353" s="4">
        <f>INDEX('Paste Calib Data'!$1:$1048576,MATCH($A$337,'Paste Calib Data'!$A:$A,0)+(ROW()-ROW($A$337)-1),COLUMN())</f>
        <v>594.39772600000003</v>
      </c>
      <c r="C353" s="4">
        <f>INDEX('Paste Calib Data'!$1:$1048576,MATCH($A$337,'Paste Calib Data'!$A:$A,0)+(ROW()-ROW($A$337)-1),COLUMN())</f>
        <v>594.39772600000003</v>
      </c>
      <c r="D353" s="4">
        <f>INDEX('Paste Calib Data'!$1:$1048576,MATCH($A$337,'Paste Calib Data'!$A:$A,0)+(ROW()-ROW($A$337)-1),COLUMN())</f>
        <v>576.38567399999999</v>
      </c>
      <c r="E353" s="4">
        <f>INDEX('Paste Calib Data'!$1:$1048576,MATCH($A$337,'Paste Calib Data'!$A:$A,0)+(ROW()-ROW($A$337)-1),COLUMN())</f>
        <v>542.36290899999995</v>
      </c>
      <c r="F353" s="4">
        <f>INDEX('Paste Calib Data'!$1:$1048576,MATCH($A$337,'Paste Calib Data'!$A:$A,0)+(ROW()-ROW($A$337)-1),COLUMN())</f>
        <v>484.324073</v>
      </c>
    </row>
    <row r="354" spans="1:19" x14ac:dyDescent="0.3">
      <c r="A354" s="3">
        <f>INDEX('Paste Calib Data'!$1:$1048576,MATCH($A$337,'Paste Calib Data'!$A:$A,0)+(ROW()-ROW($A$337)-1),COLUMN())</f>
        <v>2500</v>
      </c>
      <c r="B354" s="4">
        <f>INDEX('Paste Calib Data'!$1:$1048576,MATCH($A$337,'Paste Calib Data'!$A:$A,0)+(ROW()-ROW($A$337)-1),COLUMN())</f>
        <v>593.39705700000002</v>
      </c>
      <c r="C354" s="4">
        <f>INDEX('Paste Calib Data'!$1:$1048576,MATCH($A$337,'Paste Calib Data'!$A:$A,0)+(ROW()-ROW($A$337)-1),COLUMN())</f>
        <v>593.39705700000002</v>
      </c>
      <c r="D354" s="4">
        <f>INDEX('Paste Calib Data'!$1:$1048576,MATCH($A$337,'Paste Calib Data'!$A:$A,0)+(ROW()-ROW($A$337)-1),COLUMN())</f>
        <v>547.36625600000002</v>
      </c>
      <c r="E354" s="4">
        <f>INDEX('Paste Calib Data'!$1:$1048576,MATCH($A$337,'Paste Calib Data'!$A:$A,0)+(ROW()-ROW($A$337)-1),COLUMN())</f>
        <v>509.34081300000003</v>
      </c>
      <c r="F354" s="4">
        <f>INDEX('Paste Calib Data'!$1:$1048576,MATCH($A$337,'Paste Calib Data'!$A:$A,0)+(ROW()-ROW($A$337)-1),COLUMN())</f>
        <v>467.31269099999997</v>
      </c>
    </row>
    <row r="355" spans="1:19" x14ac:dyDescent="0.3">
      <c r="A355" s="3">
        <f>INDEX('Paste Calib Data'!$1:$1048576,MATCH($A$337,'Paste Calib Data'!$A:$A,0)+(ROW()-ROW($A$337)-1),COLUMN())</f>
        <v>2600</v>
      </c>
      <c r="B355" s="4">
        <f>INDEX('Paste Calib Data'!$1:$1048576,MATCH($A$337,'Paste Calib Data'!$A:$A,0)+(ROW()-ROW($A$337)-1),COLUMN())</f>
        <v>592.396387</v>
      </c>
      <c r="C355" s="4">
        <f>INDEX('Paste Calib Data'!$1:$1048576,MATCH($A$337,'Paste Calib Data'!$A:$A,0)+(ROW()-ROW($A$337)-1),COLUMN())</f>
        <v>592.396387</v>
      </c>
      <c r="D355" s="4">
        <f>INDEX('Paste Calib Data'!$1:$1048576,MATCH($A$337,'Paste Calib Data'!$A:$A,0)+(ROW()-ROW($A$337)-1),COLUMN())</f>
        <v>525.35152600000004</v>
      </c>
      <c r="E355" s="4">
        <f>INDEX('Paste Calib Data'!$1:$1048576,MATCH($A$337,'Paste Calib Data'!$A:$A,0)+(ROW()-ROW($A$337)-1),COLUMN())</f>
        <v>478.32005600000002</v>
      </c>
      <c r="F355" s="4">
        <f>INDEX('Paste Calib Data'!$1:$1048576,MATCH($A$337,'Paste Calib Data'!$A:$A,0)+(ROW()-ROW($A$337)-1),COLUMN())</f>
        <v>455.30465600000002</v>
      </c>
    </row>
    <row r="356" spans="1:19" x14ac:dyDescent="0.3">
      <c r="A356" s="3">
        <f>INDEX('Paste Calib Data'!$1:$1048576,MATCH($A$337,'Paste Calib Data'!$A:$A,0)+(ROW()-ROW($A$337)-1),COLUMN())</f>
        <v>2700</v>
      </c>
      <c r="B356" s="4">
        <f>INDEX('Paste Calib Data'!$1:$1048576,MATCH($A$337,'Paste Calib Data'!$A:$A,0)+(ROW()-ROW($A$337)-1),COLUMN())</f>
        <v>591.39571799999999</v>
      </c>
      <c r="C356" s="4">
        <f>INDEX('Paste Calib Data'!$1:$1048576,MATCH($A$337,'Paste Calib Data'!$A:$A,0)+(ROW()-ROW($A$337)-1),COLUMN())</f>
        <v>591.39571799999999</v>
      </c>
      <c r="D356" s="4">
        <f>INDEX('Paste Calib Data'!$1:$1048576,MATCH($A$337,'Paste Calib Data'!$A:$A,0)+(ROW()-ROW($A$337)-1),COLUMN())</f>
        <v>509.34081300000003</v>
      </c>
      <c r="E356" s="4">
        <f>INDEX('Paste Calib Data'!$1:$1048576,MATCH($A$337,'Paste Calib Data'!$A:$A,0)+(ROW()-ROW($A$337)-1),COLUMN())</f>
        <v>456.30532499999998</v>
      </c>
      <c r="F356" s="4">
        <f>INDEX('Paste Calib Data'!$1:$1048576,MATCH($A$337,'Paste Calib Data'!$A:$A,0)+(ROW()-ROW($A$337)-1),COLUMN())</f>
        <v>423.28322900000001</v>
      </c>
    </row>
    <row r="357" spans="1:19" x14ac:dyDescent="0.3">
      <c r="A357" s="3">
        <f>INDEX('Paste Calib Data'!$1:$1048576,MATCH($A$337,'Paste Calib Data'!$A:$A,0)+(ROW()-ROW($A$337)-1),COLUMN())</f>
        <v>2800</v>
      </c>
      <c r="B357" s="4">
        <f>INDEX('Paste Calib Data'!$1:$1048576,MATCH($A$337,'Paste Calib Data'!$A:$A,0)+(ROW()-ROW($A$337)-1),COLUMN())</f>
        <v>590.39504799999997</v>
      </c>
      <c r="C357" s="4">
        <f>INDEX('Paste Calib Data'!$1:$1048576,MATCH($A$337,'Paste Calib Data'!$A:$A,0)+(ROW()-ROW($A$337)-1),COLUMN())</f>
        <v>590.39504799999997</v>
      </c>
      <c r="D357" s="4">
        <f>INDEX('Paste Calib Data'!$1:$1048576,MATCH($A$337,'Paste Calib Data'!$A:$A,0)+(ROW()-ROW($A$337)-1),COLUMN())</f>
        <v>500.33478600000001</v>
      </c>
      <c r="E357" s="4">
        <f>INDEX('Paste Calib Data'!$1:$1048576,MATCH($A$337,'Paste Calib Data'!$A:$A,0)+(ROW()-ROW($A$337)-1),COLUMN())</f>
        <v>428.28657700000002</v>
      </c>
      <c r="F357" s="4">
        <f>INDEX('Paste Calib Data'!$1:$1048576,MATCH($A$337,'Paste Calib Data'!$A:$A,0)+(ROW()-ROW($A$337)-1),COLUMN())</f>
        <v>388.259794</v>
      </c>
    </row>
    <row r="358" spans="1:19" x14ac:dyDescent="0.3">
      <c r="A358" s="3">
        <f>INDEX('Paste Calib Data'!$1:$1048576,MATCH($A$337,'Paste Calib Data'!$A:$A,0)+(ROW()-ROW($A$337)-1),COLUMN())</f>
        <v>2900</v>
      </c>
      <c r="B358" s="4">
        <f>INDEX('Paste Calib Data'!$1:$1048576,MATCH($A$337,'Paste Calib Data'!$A:$A,0)+(ROW()-ROW($A$337)-1),COLUMN())</f>
        <v>589.39437799999996</v>
      </c>
      <c r="C358" s="4">
        <f>INDEX('Paste Calib Data'!$1:$1048576,MATCH($A$337,'Paste Calib Data'!$A:$A,0)+(ROW()-ROW($A$337)-1),COLUMN())</f>
        <v>589.39437799999996</v>
      </c>
      <c r="D358" s="4">
        <f>INDEX('Paste Calib Data'!$1:$1048576,MATCH($A$337,'Paste Calib Data'!$A:$A,0)+(ROW()-ROW($A$337)-1),COLUMN())</f>
        <v>487.32608199999999</v>
      </c>
      <c r="E358" s="4">
        <f>INDEX('Paste Calib Data'!$1:$1048576,MATCH($A$337,'Paste Calib Data'!$A:$A,0)+(ROW()-ROW($A$337)-1),COLUMN())</f>
        <v>413.27653400000003</v>
      </c>
      <c r="F358" s="4">
        <f>INDEX('Paste Calib Data'!$1:$1048576,MATCH($A$337,'Paste Calib Data'!$A:$A,0)+(ROW()-ROW($A$337)-1),COLUMN())</f>
        <v>356.23836799999998</v>
      </c>
    </row>
    <row r="359" spans="1:19" x14ac:dyDescent="0.3">
      <c r="A359" s="3">
        <f>INDEX('Paste Calib Data'!$1:$1048576,MATCH($A$337,'Paste Calib Data'!$A:$A,0)+(ROW()-ROW($A$337)-1),COLUMN())</f>
        <v>3000</v>
      </c>
      <c r="B359" s="4">
        <f>INDEX('Paste Calib Data'!$1:$1048576,MATCH($A$337,'Paste Calib Data'!$A:$A,0)+(ROW()-ROW($A$337)-1),COLUMN())</f>
        <v>491.32875999999999</v>
      </c>
      <c r="C359" s="4">
        <f>INDEX('Paste Calib Data'!$1:$1048576,MATCH($A$337,'Paste Calib Data'!$A:$A,0)+(ROW()-ROW($A$337)-1),COLUMN())</f>
        <v>491.32875999999999</v>
      </c>
      <c r="D359" s="4">
        <f>INDEX('Paste Calib Data'!$1:$1048576,MATCH($A$337,'Paste Calib Data'!$A:$A,0)+(ROW()-ROW($A$337)-1),COLUMN())</f>
        <v>440.29461199999997</v>
      </c>
      <c r="E359" s="4">
        <f>INDEX('Paste Calib Data'!$1:$1048576,MATCH($A$337,'Paste Calib Data'!$A:$A,0)+(ROW()-ROW($A$337)-1),COLUMN())</f>
        <v>392.262473</v>
      </c>
      <c r="F359" s="4">
        <f>INDEX('Paste Calib Data'!$1:$1048576,MATCH($A$337,'Paste Calib Data'!$A:$A,0)+(ROW()-ROW($A$337)-1),COLUMN())</f>
        <v>348.23301099999998</v>
      </c>
    </row>
    <row r="360" spans="1:19" x14ac:dyDescent="0.3">
      <c r="A360" s="3">
        <f>INDEX('Paste Calib Data'!$1:$1048576,MATCH($A$337,'Paste Calib Data'!$A:$A,0)+(ROW()-ROW($A$337)-1),COLUMN())</f>
        <v>3200</v>
      </c>
      <c r="B360" s="4">
        <f>INDEX('Paste Calib Data'!$1:$1048576,MATCH($A$337,'Paste Calib Data'!$A:$A,0)+(ROW()-ROW($A$337)-1),COLUMN())</f>
        <v>295.19752399999999</v>
      </c>
      <c r="C360" s="4">
        <f>INDEX('Paste Calib Data'!$1:$1048576,MATCH($A$337,'Paste Calib Data'!$A:$A,0)+(ROW()-ROW($A$337)-1),COLUMN())</f>
        <v>295.19752399999999</v>
      </c>
      <c r="D360" s="4">
        <f>INDEX('Paste Calib Data'!$1:$1048576,MATCH($A$337,'Paste Calib Data'!$A:$A,0)+(ROW()-ROW($A$337)-1),COLUMN())</f>
        <v>328.21962000000002</v>
      </c>
      <c r="E360" s="4">
        <f>INDEX('Paste Calib Data'!$1:$1048576,MATCH($A$337,'Paste Calib Data'!$A:$A,0)+(ROW()-ROW($A$337)-1),COLUMN())</f>
        <v>307.20555899999999</v>
      </c>
      <c r="F360" s="4">
        <f>INDEX('Paste Calib Data'!$1:$1048576,MATCH($A$337,'Paste Calib Data'!$A:$A,0)+(ROW()-ROW($A$337)-1),COLUMN())</f>
        <v>247.16538499999999</v>
      </c>
    </row>
    <row r="361" spans="1:19" x14ac:dyDescent="0.3">
      <c r="A361" s="3">
        <f>INDEX('Paste Calib Data'!$1:$1048576,MATCH($A$337,'Paste Calib Data'!$A:$A,0)+(ROW()-ROW($A$337)-1),COLUMN())</f>
        <v>3500</v>
      </c>
      <c r="B361" s="4">
        <f>INDEX('Paste Calib Data'!$1:$1048576,MATCH($A$337,'Paste Calib Data'!$A:$A,0)+(ROW()-ROW($A$337)-1),COLUMN())</f>
        <v>1.0006699999999999</v>
      </c>
      <c r="C361" s="4">
        <f>INDEX('Paste Calib Data'!$1:$1048576,MATCH($A$337,'Paste Calib Data'!$A:$A,0)+(ROW()-ROW($A$337)-1),COLUMN())</f>
        <v>1.0006699999999999</v>
      </c>
      <c r="D361" s="4">
        <f>INDEX('Paste Calib Data'!$1:$1048576,MATCH($A$337,'Paste Calib Data'!$A:$A,0)+(ROW()-ROW($A$337)-1),COLUMN())</f>
        <v>1.0006699999999999</v>
      </c>
      <c r="E361" s="4">
        <f>INDEX('Paste Calib Data'!$1:$1048576,MATCH($A$337,'Paste Calib Data'!$A:$A,0)+(ROW()-ROW($A$337)-1),COLUMN())</f>
        <v>1.0006699999999999</v>
      </c>
      <c r="F361" s="4">
        <f>INDEX('Paste Calib Data'!$1:$1048576,MATCH($A$337,'Paste Calib Data'!$A:$A,0)+(ROW()-ROW($A$337)-1),COLUMN())</f>
        <v>1.0006699999999999</v>
      </c>
    </row>
    <row r="362" spans="1:19" x14ac:dyDescent="0.3">
      <c r="A362" s="9">
        <f>A361+1</f>
        <v>3501</v>
      </c>
      <c r="B362" s="8">
        <f>B361</f>
        <v>1.0006699999999999</v>
      </c>
      <c r="C362" s="8">
        <f t="shared" ref="C362:F362" si="151">C361</f>
        <v>1.0006699999999999</v>
      </c>
      <c r="D362" s="8">
        <f t="shared" si="151"/>
        <v>1.0006699999999999</v>
      </c>
      <c r="E362" s="8">
        <f t="shared" si="151"/>
        <v>1.0006699999999999</v>
      </c>
      <c r="F362" s="8">
        <f t="shared" si="151"/>
        <v>1.0006699999999999</v>
      </c>
    </row>
    <row r="364" spans="1:19" x14ac:dyDescent="0.3">
      <c r="A364" s="13" t="s">
        <v>212</v>
      </c>
      <c r="B364" s="35" t="str">
        <f>INDEX('Paste Calib Data'!$1:$1048576,MATCH($A$364,'Paste Calib Data'!$A:$A,0)+(ROW()-ROW($A$364)),COLUMN())</f>
        <v>Equivalence Ratio Limit</v>
      </c>
      <c r="C364" s="35"/>
      <c r="D364" s="35"/>
      <c r="E364" s="35"/>
      <c r="F364" s="35"/>
      <c r="G364" s="35"/>
      <c r="H364" s="35"/>
      <c r="I364" s="35"/>
      <c r="J364" s="35"/>
      <c r="K364" s="35"/>
      <c r="L364" s="35"/>
      <c r="M364" s="35"/>
      <c r="N364" s="35"/>
      <c r="O364" s="35"/>
      <c r="P364" s="35"/>
      <c r="Q364" s="35"/>
      <c r="R364" s="35"/>
      <c r="S364" s="35"/>
    </row>
    <row r="365" spans="1:19" x14ac:dyDescent="0.3">
      <c r="A365" s="3"/>
      <c r="B365" s="3" t="str">
        <f>INDEX('Paste Calib Data'!$1:$1048576,MATCH($A$364,'Paste Calib Data'!$A:$A,0)+(ROW()-ROW($A$364)),COLUMN())</f>
        <v>mm3</v>
      </c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</row>
    <row r="366" spans="1:19" x14ac:dyDescent="0.3">
      <c r="A366" s="3" t="str">
        <f>INDEX('Paste Calib Data'!$1:$1048576,MATCH($A$364,'Paste Calib Data'!$A:$A,0)+(ROW()-ROW($A$364)),COLUMN())</f>
        <v>RPM</v>
      </c>
      <c r="B366" s="9">
        <f>C366-1</f>
        <v>-1</v>
      </c>
      <c r="C366" s="3">
        <f>INDEX('Paste Calib Data'!$1:$1048576,MATCH($A$364,'Paste Calib Data'!$A:$A,0)+(ROW()-ROW($A$364)),COLUMN()-1)</f>
        <v>0</v>
      </c>
      <c r="D366" s="3">
        <f>INDEX('Paste Calib Data'!$1:$1048576,MATCH($A$364,'Paste Calib Data'!$A:$A,0)+(ROW()-ROW($A$364)),COLUMN()-1)</f>
        <v>10</v>
      </c>
      <c r="E366" s="3">
        <f>INDEX('Paste Calib Data'!$1:$1048576,MATCH($A$364,'Paste Calib Data'!$A:$A,0)+(ROW()-ROW($A$364)),COLUMN()-1)</f>
        <v>20</v>
      </c>
      <c r="F366" s="3">
        <f>INDEX('Paste Calib Data'!$1:$1048576,MATCH($A$364,'Paste Calib Data'!$A:$A,0)+(ROW()-ROW($A$364)),COLUMN()-1)</f>
        <v>30</v>
      </c>
      <c r="G366" s="3">
        <f>INDEX('Paste Calib Data'!$1:$1048576,MATCH($A$364,'Paste Calib Data'!$A:$A,0)+(ROW()-ROW($A$364)),COLUMN()-1)</f>
        <v>40</v>
      </c>
      <c r="H366" s="3">
        <f>INDEX('Paste Calib Data'!$1:$1048576,MATCH($A$364,'Paste Calib Data'!$A:$A,0)+(ROW()-ROW($A$364)),COLUMN()-1)</f>
        <v>50</v>
      </c>
      <c r="I366" s="3">
        <f>INDEX('Paste Calib Data'!$1:$1048576,MATCH($A$364,'Paste Calib Data'!$A:$A,0)+(ROW()-ROW($A$364)),COLUMN()-1)</f>
        <v>60</v>
      </c>
      <c r="J366" s="3">
        <f>INDEX('Paste Calib Data'!$1:$1048576,MATCH($A$364,'Paste Calib Data'!$A:$A,0)+(ROW()-ROW($A$364)),COLUMN()-1)</f>
        <v>70</v>
      </c>
      <c r="K366" s="3">
        <f>INDEX('Paste Calib Data'!$1:$1048576,MATCH($A$364,'Paste Calib Data'!$A:$A,0)+(ROW()-ROW($A$364)),COLUMN()-1)</f>
        <v>80</v>
      </c>
      <c r="L366" s="3">
        <f>INDEX('Paste Calib Data'!$1:$1048576,MATCH($A$364,'Paste Calib Data'!$A:$A,0)+(ROW()-ROW($A$364)),COLUMN()-1)</f>
        <v>90</v>
      </c>
      <c r="M366" s="3">
        <f>INDEX('Paste Calib Data'!$1:$1048576,MATCH($A$364,'Paste Calib Data'!$A:$A,0)+(ROW()-ROW($A$364)),COLUMN()-1)</f>
        <v>100</v>
      </c>
      <c r="N366" s="3">
        <f>INDEX('Paste Calib Data'!$1:$1048576,MATCH($A$364,'Paste Calib Data'!$A:$A,0)+(ROW()-ROW($A$364)),COLUMN()-1)</f>
        <v>110</v>
      </c>
      <c r="O366" s="3">
        <f>INDEX('Paste Calib Data'!$1:$1048576,MATCH($A$364,'Paste Calib Data'!$A:$A,0)+(ROW()-ROW($A$364)),COLUMN()-1)</f>
        <v>120</v>
      </c>
      <c r="P366" s="3">
        <f>INDEX('Paste Calib Data'!$1:$1048576,MATCH($A$364,'Paste Calib Data'!$A:$A,0)+(ROW()-ROW($A$364)),COLUMN()-1)</f>
        <v>130</v>
      </c>
      <c r="Q366" s="3">
        <f>INDEX('Paste Calib Data'!$1:$1048576,MATCH($A$364,'Paste Calib Data'!$A:$A,0)+(ROW()-ROW($A$364)),COLUMN()-1)</f>
        <v>140</v>
      </c>
      <c r="R366" s="3">
        <f>INDEX('Paste Calib Data'!$1:$1048576,MATCH($A$364,'Paste Calib Data'!$A:$A,0)+(ROW()-ROW($A$364)),COLUMN()-1)</f>
        <v>150</v>
      </c>
      <c r="S366" s="9">
        <f>R366+1</f>
        <v>151</v>
      </c>
    </row>
    <row r="367" spans="1:19" x14ac:dyDescent="0.3">
      <c r="A367" s="9">
        <f>A368-1</f>
        <v>1399</v>
      </c>
      <c r="B367" s="11">
        <f>B368</f>
        <v>2</v>
      </c>
      <c r="C367" s="11">
        <f t="shared" ref="C367:S367" si="152">C368</f>
        <v>2</v>
      </c>
      <c r="D367" s="11">
        <f t="shared" si="152"/>
        <v>2</v>
      </c>
      <c r="E367" s="11">
        <f t="shared" si="152"/>
        <v>2</v>
      </c>
      <c r="F367" s="11">
        <f t="shared" si="152"/>
        <v>2</v>
      </c>
      <c r="G367" s="11">
        <f t="shared" si="152"/>
        <v>2</v>
      </c>
      <c r="H367" s="11">
        <f t="shared" si="152"/>
        <v>2</v>
      </c>
      <c r="I367" s="11">
        <f t="shared" si="152"/>
        <v>1</v>
      </c>
      <c r="J367" s="11">
        <f t="shared" si="152"/>
        <v>0.890625</v>
      </c>
      <c r="K367" s="11">
        <f t="shared" si="152"/>
        <v>0.984375</v>
      </c>
      <c r="L367" s="11">
        <f t="shared" si="152"/>
        <v>0.97656299999999996</v>
      </c>
      <c r="M367" s="11">
        <f t="shared" si="152"/>
        <v>0.92968799999999996</v>
      </c>
      <c r="N367" s="11">
        <f t="shared" si="152"/>
        <v>0.9375</v>
      </c>
      <c r="O367" s="11">
        <f t="shared" si="152"/>
        <v>0.9375</v>
      </c>
      <c r="P367" s="11">
        <f t="shared" si="152"/>
        <v>0.9375</v>
      </c>
      <c r="Q367" s="11">
        <f t="shared" si="152"/>
        <v>0.9375</v>
      </c>
      <c r="R367" s="11">
        <f t="shared" si="152"/>
        <v>0.9375</v>
      </c>
      <c r="S367" s="11">
        <f t="shared" si="152"/>
        <v>0.9375</v>
      </c>
    </row>
    <row r="368" spans="1:19" x14ac:dyDescent="0.3">
      <c r="A368" s="3">
        <f>INDEX('Paste Calib Data'!$1:$1048576,MATCH($A$364,'Paste Calib Data'!$A:$A,0)+(ROW()-ROW($A$364)-1),COLUMN())</f>
        <v>1400</v>
      </c>
      <c r="B368" s="11">
        <f>C368</f>
        <v>2</v>
      </c>
      <c r="C368" s="5">
        <f>INDEX('Paste Calib Data'!$1:$1048576,MATCH($A$364,'Paste Calib Data'!$A:$A,0)+(ROW()-ROW($A$364)-1),COLUMN()-1)</f>
        <v>2</v>
      </c>
      <c r="D368" s="5">
        <f>INDEX('Paste Calib Data'!$1:$1048576,MATCH($A$364,'Paste Calib Data'!$A:$A,0)+(ROW()-ROW($A$364)-1),COLUMN()-1)</f>
        <v>2</v>
      </c>
      <c r="E368" s="5">
        <f>INDEX('Paste Calib Data'!$1:$1048576,MATCH($A$364,'Paste Calib Data'!$A:$A,0)+(ROW()-ROW($A$364)-1),COLUMN()-1)</f>
        <v>2</v>
      </c>
      <c r="F368" s="5">
        <f>INDEX('Paste Calib Data'!$1:$1048576,MATCH($A$364,'Paste Calib Data'!$A:$A,0)+(ROW()-ROW($A$364)-1),COLUMN()-1)</f>
        <v>2</v>
      </c>
      <c r="G368" s="5">
        <f>INDEX('Paste Calib Data'!$1:$1048576,MATCH($A$364,'Paste Calib Data'!$A:$A,0)+(ROW()-ROW($A$364)-1),COLUMN()-1)</f>
        <v>2</v>
      </c>
      <c r="H368" s="5">
        <f>INDEX('Paste Calib Data'!$1:$1048576,MATCH($A$364,'Paste Calib Data'!$A:$A,0)+(ROW()-ROW($A$364)-1),COLUMN()-1)</f>
        <v>2</v>
      </c>
      <c r="I368" s="5">
        <f>INDEX('Paste Calib Data'!$1:$1048576,MATCH($A$364,'Paste Calib Data'!$A:$A,0)+(ROW()-ROW($A$364)-1),COLUMN()-1)</f>
        <v>1</v>
      </c>
      <c r="J368" s="5">
        <f>INDEX('Paste Calib Data'!$1:$1048576,MATCH($A$364,'Paste Calib Data'!$A:$A,0)+(ROW()-ROW($A$364)-1),COLUMN()-1)</f>
        <v>0.890625</v>
      </c>
      <c r="K368" s="5">
        <f>INDEX('Paste Calib Data'!$1:$1048576,MATCH($A$364,'Paste Calib Data'!$A:$A,0)+(ROW()-ROW($A$364)-1),COLUMN()-1)</f>
        <v>0.984375</v>
      </c>
      <c r="L368" s="5">
        <f>INDEX('Paste Calib Data'!$1:$1048576,MATCH($A$364,'Paste Calib Data'!$A:$A,0)+(ROW()-ROW($A$364)-1),COLUMN()-1)</f>
        <v>0.97656299999999996</v>
      </c>
      <c r="M368" s="5">
        <f>INDEX('Paste Calib Data'!$1:$1048576,MATCH($A$364,'Paste Calib Data'!$A:$A,0)+(ROW()-ROW($A$364)-1),COLUMN()-1)</f>
        <v>0.92968799999999996</v>
      </c>
      <c r="N368" s="5">
        <f>INDEX('Paste Calib Data'!$1:$1048576,MATCH($A$364,'Paste Calib Data'!$A:$A,0)+(ROW()-ROW($A$364)-1),COLUMN()-1)</f>
        <v>0.9375</v>
      </c>
      <c r="O368" s="5">
        <f>INDEX('Paste Calib Data'!$1:$1048576,MATCH($A$364,'Paste Calib Data'!$A:$A,0)+(ROW()-ROW($A$364)-1),COLUMN()-1)</f>
        <v>0.9375</v>
      </c>
      <c r="P368" s="5">
        <f>INDEX('Paste Calib Data'!$1:$1048576,MATCH($A$364,'Paste Calib Data'!$A:$A,0)+(ROW()-ROW($A$364)-1),COLUMN()-1)</f>
        <v>0.9375</v>
      </c>
      <c r="Q368" s="5">
        <f>INDEX('Paste Calib Data'!$1:$1048576,MATCH($A$364,'Paste Calib Data'!$A:$A,0)+(ROW()-ROW($A$364)-1),COLUMN()-1)</f>
        <v>0.9375</v>
      </c>
      <c r="R368" s="5">
        <f>INDEX('Paste Calib Data'!$1:$1048576,MATCH($A$364,'Paste Calib Data'!$A:$A,0)+(ROW()-ROW($A$364)-1),COLUMN()-1)</f>
        <v>0.9375</v>
      </c>
      <c r="S368" s="11">
        <f>R368</f>
        <v>0.9375</v>
      </c>
    </row>
    <row r="369" spans="1:19" x14ac:dyDescent="0.3">
      <c r="A369" s="3">
        <f>INDEX('Paste Calib Data'!$1:$1048576,MATCH($A$364,'Paste Calib Data'!$A:$A,0)+(ROW()-ROW($A$364)-1),COLUMN())</f>
        <v>1500</v>
      </c>
      <c r="B369" s="11">
        <f t="shared" ref="B369:B386" si="153">C369</f>
        <v>2</v>
      </c>
      <c r="C369" s="5">
        <f>INDEX('Paste Calib Data'!$1:$1048576,MATCH($A$364,'Paste Calib Data'!$A:$A,0)+(ROW()-ROW($A$364)-1),COLUMN()-1)</f>
        <v>2</v>
      </c>
      <c r="D369" s="5">
        <f>INDEX('Paste Calib Data'!$1:$1048576,MATCH($A$364,'Paste Calib Data'!$A:$A,0)+(ROW()-ROW($A$364)-1),COLUMN()-1)</f>
        <v>2</v>
      </c>
      <c r="E369" s="5">
        <f>INDEX('Paste Calib Data'!$1:$1048576,MATCH($A$364,'Paste Calib Data'!$A:$A,0)+(ROW()-ROW($A$364)-1),COLUMN()-1)</f>
        <v>2</v>
      </c>
      <c r="F369" s="5">
        <f>INDEX('Paste Calib Data'!$1:$1048576,MATCH($A$364,'Paste Calib Data'!$A:$A,0)+(ROW()-ROW($A$364)-1),COLUMN()-1)</f>
        <v>2</v>
      </c>
      <c r="G369" s="5">
        <f>INDEX('Paste Calib Data'!$1:$1048576,MATCH($A$364,'Paste Calib Data'!$A:$A,0)+(ROW()-ROW($A$364)-1),COLUMN()-1)</f>
        <v>2</v>
      </c>
      <c r="H369" s="5">
        <f>INDEX('Paste Calib Data'!$1:$1048576,MATCH($A$364,'Paste Calib Data'!$A:$A,0)+(ROW()-ROW($A$364)-1),COLUMN()-1)</f>
        <v>2</v>
      </c>
      <c r="I369" s="5">
        <f>INDEX('Paste Calib Data'!$1:$1048576,MATCH($A$364,'Paste Calib Data'!$A:$A,0)+(ROW()-ROW($A$364)-1),COLUMN()-1)</f>
        <v>1</v>
      </c>
      <c r="J369" s="5">
        <f>INDEX('Paste Calib Data'!$1:$1048576,MATCH($A$364,'Paste Calib Data'!$A:$A,0)+(ROW()-ROW($A$364)-1),COLUMN()-1)</f>
        <v>0.86718799999999996</v>
      </c>
      <c r="K369" s="5">
        <f>INDEX('Paste Calib Data'!$1:$1048576,MATCH($A$364,'Paste Calib Data'!$A:$A,0)+(ROW()-ROW($A$364)-1),COLUMN()-1)</f>
        <v>0.953125</v>
      </c>
      <c r="L369" s="5">
        <f>INDEX('Paste Calib Data'!$1:$1048576,MATCH($A$364,'Paste Calib Data'!$A:$A,0)+(ROW()-ROW($A$364)-1),COLUMN()-1)</f>
        <v>0.96093799999999996</v>
      </c>
      <c r="M369" s="5">
        <f>INDEX('Paste Calib Data'!$1:$1048576,MATCH($A$364,'Paste Calib Data'!$A:$A,0)+(ROW()-ROW($A$364)-1),COLUMN()-1)</f>
        <v>0.9375</v>
      </c>
      <c r="N369" s="5">
        <f>INDEX('Paste Calib Data'!$1:$1048576,MATCH($A$364,'Paste Calib Data'!$A:$A,0)+(ROW()-ROW($A$364)-1),COLUMN()-1)</f>
        <v>0.91406299999999996</v>
      </c>
      <c r="O369" s="5">
        <f>INDEX('Paste Calib Data'!$1:$1048576,MATCH($A$364,'Paste Calib Data'!$A:$A,0)+(ROW()-ROW($A$364)-1),COLUMN()-1)</f>
        <v>0.91406299999999996</v>
      </c>
      <c r="P369" s="5">
        <f>INDEX('Paste Calib Data'!$1:$1048576,MATCH($A$364,'Paste Calib Data'!$A:$A,0)+(ROW()-ROW($A$364)-1),COLUMN()-1)</f>
        <v>0.91406299999999996</v>
      </c>
      <c r="Q369" s="5">
        <f>INDEX('Paste Calib Data'!$1:$1048576,MATCH($A$364,'Paste Calib Data'!$A:$A,0)+(ROW()-ROW($A$364)-1),COLUMN()-1)</f>
        <v>0.91406299999999996</v>
      </c>
      <c r="R369" s="5">
        <f>INDEX('Paste Calib Data'!$1:$1048576,MATCH($A$364,'Paste Calib Data'!$A:$A,0)+(ROW()-ROW($A$364)-1),COLUMN()-1)</f>
        <v>0.91406299999999996</v>
      </c>
      <c r="S369" s="11">
        <f t="shared" ref="S369:S386" si="154">R369</f>
        <v>0.91406299999999996</v>
      </c>
    </row>
    <row r="370" spans="1:19" x14ac:dyDescent="0.3">
      <c r="A370" s="3">
        <f>INDEX('Paste Calib Data'!$1:$1048576,MATCH($A$364,'Paste Calib Data'!$A:$A,0)+(ROW()-ROW($A$364)-1),COLUMN())</f>
        <v>1600</v>
      </c>
      <c r="B370" s="11">
        <f t="shared" si="153"/>
        <v>2</v>
      </c>
      <c r="C370" s="5">
        <f>INDEX('Paste Calib Data'!$1:$1048576,MATCH($A$364,'Paste Calib Data'!$A:$A,0)+(ROW()-ROW($A$364)-1),COLUMN()-1)</f>
        <v>2</v>
      </c>
      <c r="D370" s="5">
        <f>INDEX('Paste Calib Data'!$1:$1048576,MATCH($A$364,'Paste Calib Data'!$A:$A,0)+(ROW()-ROW($A$364)-1),COLUMN()-1)</f>
        <v>2</v>
      </c>
      <c r="E370" s="5">
        <f>INDEX('Paste Calib Data'!$1:$1048576,MATCH($A$364,'Paste Calib Data'!$A:$A,0)+(ROW()-ROW($A$364)-1),COLUMN()-1)</f>
        <v>2</v>
      </c>
      <c r="F370" s="5">
        <f>INDEX('Paste Calib Data'!$1:$1048576,MATCH($A$364,'Paste Calib Data'!$A:$A,0)+(ROW()-ROW($A$364)-1),COLUMN()-1)</f>
        <v>2</v>
      </c>
      <c r="G370" s="5">
        <f>INDEX('Paste Calib Data'!$1:$1048576,MATCH($A$364,'Paste Calib Data'!$A:$A,0)+(ROW()-ROW($A$364)-1),COLUMN()-1)</f>
        <v>2</v>
      </c>
      <c r="H370" s="5">
        <f>INDEX('Paste Calib Data'!$1:$1048576,MATCH($A$364,'Paste Calib Data'!$A:$A,0)+(ROW()-ROW($A$364)-1),COLUMN()-1)</f>
        <v>2</v>
      </c>
      <c r="I370" s="5">
        <f>INDEX('Paste Calib Data'!$1:$1048576,MATCH($A$364,'Paste Calib Data'!$A:$A,0)+(ROW()-ROW($A$364)-1),COLUMN()-1)</f>
        <v>1</v>
      </c>
      <c r="J370" s="5">
        <f>INDEX('Paste Calib Data'!$1:$1048576,MATCH($A$364,'Paste Calib Data'!$A:$A,0)+(ROW()-ROW($A$364)-1),COLUMN()-1)</f>
        <v>0.859375</v>
      </c>
      <c r="K370" s="5">
        <f>INDEX('Paste Calib Data'!$1:$1048576,MATCH($A$364,'Paste Calib Data'!$A:$A,0)+(ROW()-ROW($A$364)-1),COLUMN()-1)</f>
        <v>0.9375</v>
      </c>
      <c r="L370" s="5">
        <f>INDEX('Paste Calib Data'!$1:$1048576,MATCH($A$364,'Paste Calib Data'!$A:$A,0)+(ROW()-ROW($A$364)-1),COLUMN()-1)</f>
        <v>0.921875</v>
      </c>
      <c r="M370" s="5">
        <f>INDEX('Paste Calib Data'!$1:$1048576,MATCH($A$364,'Paste Calib Data'!$A:$A,0)+(ROW()-ROW($A$364)-1),COLUMN()-1)</f>
        <v>0.89843799999999996</v>
      </c>
      <c r="N370" s="5">
        <f>INDEX('Paste Calib Data'!$1:$1048576,MATCH($A$364,'Paste Calib Data'!$A:$A,0)+(ROW()-ROW($A$364)-1),COLUMN()-1)</f>
        <v>0.88281299999999996</v>
      </c>
      <c r="O370" s="5">
        <f>INDEX('Paste Calib Data'!$1:$1048576,MATCH($A$364,'Paste Calib Data'!$A:$A,0)+(ROW()-ROW($A$364)-1),COLUMN()-1)</f>
        <v>0.84375</v>
      </c>
      <c r="P370" s="5">
        <f>INDEX('Paste Calib Data'!$1:$1048576,MATCH($A$364,'Paste Calib Data'!$A:$A,0)+(ROW()-ROW($A$364)-1),COLUMN()-1)</f>
        <v>0.84375</v>
      </c>
      <c r="Q370" s="5">
        <f>INDEX('Paste Calib Data'!$1:$1048576,MATCH($A$364,'Paste Calib Data'!$A:$A,0)+(ROW()-ROW($A$364)-1),COLUMN()-1)</f>
        <v>0.84375</v>
      </c>
      <c r="R370" s="5">
        <f>INDEX('Paste Calib Data'!$1:$1048576,MATCH($A$364,'Paste Calib Data'!$A:$A,0)+(ROW()-ROW($A$364)-1),COLUMN()-1)</f>
        <v>0.84375</v>
      </c>
      <c r="S370" s="11">
        <f t="shared" si="154"/>
        <v>0.84375</v>
      </c>
    </row>
    <row r="371" spans="1:19" x14ac:dyDescent="0.3">
      <c r="A371" s="3">
        <f>INDEX('Paste Calib Data'!$1:$1048576,MATCH($A$364,'Paste Calib Data'!$A:$A,0)+(ROW()-ROW($A$364)-1),COLUMN())</f>
        <v>1700</v>
      </c>
      <c r="B371" s="11">
        <f t="shared" si="153"/>
        <v>2</v>
      </c>
      <c r="C371" s="5">
        <f>INDEX('Paste Calib Data'!$1:$1048576,MATCH($A$364,'Paste Calib Data'!$A:$A,0)+(ROW()-ROW($A$364)-1),COLUMN()-1)</f>
        <v>2</v>
      </c>
      <c r="D371" s="5">
        <f>INDEX('Paste Calib Data'!$1:$1048576,MATCH($A$364,'Paste Calib Data'!$A:$A,0)+(ROW()-ROW($A$364)-1),COLUMN()-1)</f>
        <v>2</v>
      </c>
      <c r="E371" s="5">
        <f>INDEX('Paste Calib Data'!$1:$1048576,MATCH($A$364,'Paste Calib Data'!$A:$A,0)+(ROW()-ROW($A$364)-1),COLUMN()-1)</f>
        <v>2</v>
      </c>
      <c r="F371" s="5">
        <f>INDEX('Paste Calib Data'!$1:$1048576,MATCH($A$364,'Paste Calib Data'!$A:$A,0)+(ROW()-ROW($A$364)-1),COLUMN()-1)</f>
        <v>2</v>
      </c>
      <c r="G371" s="5">
        <f>INDEX('Paste Calib Data'!$1:$1048576,MATCH($A$364,'Paste Calib Data'!$A:$A,0)+(ROW()-ROW($A$364)-1),COLUMN()-1)</f>
        <v>2</v>
      </c>
      <c r="H371" s="5">
        <f>INDEX('Paste Calib Data'!$1:$1048576,MATCH($A$364,'Paste Calib Data'!$A:$A,0)+(ROW()-ROW($A$364)-1),COLUMN()-1)</f>
        <v>2</v>
      </c>
      <c r="I371" s="5">
        <f>INDEX('Paste Calib Data'!$1:$1048576,MATCH($A$364,'Paste Calib Data'!$A:$A,0)+(ROW()-ROW($A$364)-1),COLUMN()-1)</f>
        <v>1</v>
      </c>
      <c r="J371" s="5">
        <f>INDEX('Paste Calib Data'!$1:$1048576,MATCH($A$364,'Paste Calib Data'!$A:$A,0)+(ROW()-ROW($A$364)-1),COLUMN()-1)</f>
        <v>0.83593799999999996</v>
      </c>
      <c r="K371" s="5">
        <f>INDEX('Paste Calib Data'!$1:$1048576,MATCH($A$364,'Paste Calib Data'!$A:$A,0)+(ROW()-ROW($A$364)-1),COLUMN()-1)</f>
        <v>0.859375</v>
      </c>
      <c r="L371" s="5">
        <f>INDEX('Paste Calib Data'!$1:$1048576,MATCH($A$364,'Paste Calib Data'!$A:$A,0)+(ROW()-ROW($A$364)-1),COLUMN()-1)</f>
        <v>0.921875</v>
      </c>
      <c r="M371" s="5">
        <f>INDEX('Paste Calib Data'!$1:$1048576,MATCH($A$364,'Paste Calib Data'!$A:$A,0)+(ROW()-ROW($A$364)-1),COLUMN()-1)</f>
        <v>0.875</v>
      </c>
      <c r="N371" s="5">
        <f>INDEX('Paste Calib Data'!$1:$1048576,MATCH($A$364,'Paste Calib Data'!$A:$A,0)+(ROW()-ROW($A$364)-1),COLUMN()-1)</f>
        <v>0.83593799999999996</v>
      </c>
      <c r="O371" s="5">
        <f>INDEX('Paste Calib Data'!$1:$1048576,MATCH($A$364,'Paste Calib Data'!$A:$A,0)+(ROW()-ROW($A$364)-1),COLUMN()-1)</f>
        <v>0.78906299999999996</v>
      </c>
      <c r="P371" s="5">
        <f>INDEX('Paste Calib Data'!$1:$1048576,MATCH($A$364,'Paste Calib Data'!$A:$A,0)+(ROW()-ROW($A$364)-1),COLUMN()-1)</f>
        <v>0.78906299999999996</v>
      </c>
      <c r="Q371" s="5">
        <f>INDEX('Paste Calib Data'!$1:$1048576,MATCH($A$364,'Paste Calib Data'!$A:$A,0)+(ROW()-ROW($A$364)-1),COLUMN()-1)</f>
        <v>0.78906299999999996</v>
      </c>
      <c r="R371" s="5">
        <f>INDEX('Paste Calib Data'!$1:$1048576,MATCH($A$364,'Paste Calib Data'!$A:$A,0)+(ROW()-ROW($A$364)-1),COLUMN()-1)</f>
        <v>0.78906299999999996</v>
      </c>
      <c r="S371" s="11">
        <f t="shared" si="154"/>
        <v>0.78906299999999996</v>
      </c>
    </row>
    <row r="372" spans="1:19" x14ac:dyDescent="0.3">
      <c r="A372" s="3">
        <f>INDEX('Paste Calib Data'!$1:$1048576,MATCH($A$364,'Paste Calib Data'!$A:$A,0)+(ROW()-ROW($A$364)-1),COLUMN())</f>
        <v>1800</v>
      </c>
      <c r="B372" s="11">
        <f t="shared" si="153"/>
        <v>2</v>
      </c>
      <c r="C372" s="5">
        <f>INDEX('Paste Calib Data'!$1:$1048576,MATCH($A$364,'Paste Calib Data'!$A:$A,0)+(ROW()-ROW($A$364)-1),COLUMN()-1)</f>
        <v>2</v>
      </c>
      <c r="D372" s="5">
        <f>INDEX('Paste Calib Data'!$1:$1048576,MATCH($A$364,'Paste Calib Data'!$A:$A,0)+(ROW()-ROW($A$364)-1),COLUMN()-1)</f>
        <v>2</v>
      </c>
      <c r="E372" s="5">
        <f>INDEX('Paste Calib Data'!$1:$1048576,MATCH($A$364,'Paste Calib Data'!$A:$A,0)+(ROW()-ROW($A$364)-1),COLUMN()-1)</f>
        <v>2</v>
      </c>
      <c r="F372" s="5">
        <f>INDEX('Paste Calib Data'!$1:$1048576,MATCH($A$364,'Paste Calib Data'!$A:$A,0)+(ROW()-ROW($A$364)-1),COLUMN()-1)</f>
        <v>2</v>
      </c>
      <c r="G372" s="5">
        <f>INDEX('Paste Calib Data'!$1:$1048576,MATCH($A$364,'Paste Calib Data'!$A:$A,0)+(ROW()-ROW($A$364)-1),COLUMN()-1)</f>
        <v>2</v>
      </c>
      <c r="H372" s="5">
        <f>INDEX('Paste Calib Data'!$1:$1048576,MATCH($A$364,'Paste Calib Data'!$A:$A,0)+(ROW()-ROW($A$364)-1),COLUMN()-1)</f>
        <v>2</v>
      </c>
      <c r="I372" s="5">
        <f>INDEX('Paste Calib Data'!$1:$1048576,MATCH($A$364,'Paste Calib Data'!$A:$A,0)+(ROW()-ROW($A$364)-1),COLUMN()-1)</f>
        <v>1</v>
      </c>
      <c r="J372" s="5">
        <f>INDEX('Paste Calib Data'!$1:$1048576,MATCH($A$364,'Paste Calib Data'!$A:$A,0)+(ROW()-ROW($A$364)-1),COLUMN()-1)</f>
        <v>0.82031299999999996</v>
      </c>
      <c r="K372" s="5">
        <f>INDEX('Paste Calib Data'!$1:$1048576,MATCH($A$364,'Paste Calib Data'!$A:$A,0)+(ROW()-ROW($A$364)-1),COLUMN()-1)</f>
        <v>0.921875</v>
      </c>
      <c r="L372" s="5">
        <f>INDEX('Paste Calib Data'!$1:$1048576,MATCH($A$364,'Paste Calib Data'!$A:$A,0)+(ROW()-ROW($A$364)-1),COLUMN()-1)</f>
        <v>0.828125</v>
      </c>
      <c r="M372" s="5">
        <f>INDEX('Paste Calib Data'!$1:$1048576,MATCH($A$364,'Paste Calib Data'!$A:$A,0)+(ROW()-ROW($A$364)-1),COLUMN()-1)</f>
        <v>0.8125</v>
      </c>
      <c r="N372" s="5">
        <f>INDEX('Paste Calib Data'!$1:$1048576,MATCH($A$364,'Paste Calib Data'!$A:$A,0)+(ROW()-ROW($A$364)-1),COLUMN()-1)</f>
        <v>0.8125</v>
      </c>
      <c r="O372" s="5">
        <f>INDEX('Paste Calib Data'!$1:$1048576,MATCH($A$364,'Paste Calib Data'!$A:$A,0)+(ROW()-ROW($A$364)-1),COLUMN()-1)</f>
        <v>0.77343799999999996</v>
      </c>
      <c r="P372" s="5">
        <f>INDEX('Paste Calib Data'!$1:$1048576,MATCH($A$364,'Paste Calib Data'!$A:$A,0)+(ROW()-ROW($A$364)-1),COLUMN()-1)</f>
        <v>0.77343799999999996</v>
      </c>
      <c r="Q372" s="5">
        <f>INDEX('Paste Calib Data'!$1:$1048576,MATCH($A$364,'Paste Calib Data'!$A:$A,0)+(ROW()-ROW($A$364)-1),COLUMN()-1)</f>
        <v>0.77343799999999996</v>
      </c>
      <c r="R372" s="5">
        <f>INDEX('Paste Calib Data'!$1:$1048576,MATCH($A$364,'Paste Calib Data'!$A:$A,0)+(ROW()-ROW($A$364)-1),COLUMN()-1)</f>
        <v>0.77343799999999996</v>
      </c>
      <c r="S372" s="11">
        <f t="shared" si="154"/>
        <v>0.77343799999999996</v>
      </c>
    </row>
    <row r="373" spans="1:19" x14ac:dyDescent="0.3">
      <c r="A373" s="3">
        <f>INDEX('Paste Calib Data'!$1:$1048576,MATCH($A$364,'Paste Calib Data'!$A:$A,0)+(ROW()-ROW($A$364)-1),COLUMN())</f>
        <v>1900</v>
      </c>
      <c r="B373" s="11">
        <f t="shared" si="153"/>
        <v>2</v>
      </c>
      <c r="C373" s="5">
        <f>INDEX('Paste Calib Data'!$1:$1048576,MATCH($A$364,'Paste Calib Data'!$A:$A,0)+(ROW()-ROW($A$364)-1),COLUMN()-1)</f>
        <v>2</v>
      </c>
      <c r="D373" s="5">
        <f>INDEX('Paste Calib Data'!$1:$1048576,MATCH($A$364,'Paste Calib Data'!$A:$A,0)+(ROW()-ROW($A$364)-1),COLUMN()-1)</f>
        <v>2</v>
      </c>
      <c r="E373" s="5">
        <f>INDEX('Paste Calib Data'!$1:$1048576,MATCH($A$364,'Paste Calib Data'!$A:$A,0)+(ROW()-ROW($A$364)-1),COLUMN()-1)</f>
        <v>2</v>
      </c>
      <c r="F373" s="5">
        <f>INDEX('Paste Calib Data'!$1:$1048576,MATCH($A$364,'Paste Calib Data'!$A:$A,0)+(ROW()-ROW($A$364)-1),COLUMN()-1)</f>
        <v>2</v>
      </c>
      <c r="G373" s="5">
        <f>INDEX('Paste Calib Data'!$1:$1048576,MATCH($A$364,'Paste Calib Data'!$A:$A,0)+(ROW()-ROW($A$364)-1),COLUMN()-1)</f>
        <v>2</v>
      </c>
      <c r="H373" s="5">
        <f>INDEX('Paste Calib Data'!$1:$1048576,MATCH($A$364,'Paste Calib Data'!$A:$A,0)+(ROW()-ROW($A$364)-1),COLUMN()-1)</f>
        <v>2</v>
      </c>
      <c r="I373" s="5">
        <f>INDEX('Paste Calib Data'!$1:$1048576,MATCH($A$364,'Paste Calib Data'!$A:$A,0)+(ROW()-ROW($A$364)-1),COLUMN()-1)</f>
        <v>1</v>
      </c>
      <c r="J373" s="5">
        <f>INDEX('Paste Calib Data'!$1:$1048576,MATCH($A$364,'Paste Calib Data'!$A:$A,0)+(ROW()-ROW($A$364)-1),COLUMN()-1)</f>
        <v>0.80468799999999996</v>
      </c>
      <c r="K373" s="5">
        <f>INDEX('Paste Calib Data'!$1:$1048576,MATCH($A$364,'Paste Calib Data'!$A:$A,0)+(ROW()-ROW($A$364)-1),COLUMN()-1)</f>
        <v>0.84375</v>
      </c>
      <c r="L373" s="5">
        <f>INDEX('Paste Calib Data'!$1:$1048576,MATCH($A$364,'Paste Calib Data'!$A:$A,0)+(ROW()-ROW($A$364)-1),COLUMN()-1)</f>
        <v>0.8125</v>
      </c>
      <c r="M373" s="5">
        <f>INDEX('Paste Calib Data'!$1:$1048576,MATCH($A$364,'Paste Calib Data'!$A:$A,0)+(ROW()-ROW($A$364)-1),COLUMN()-1)</f>
        <v>0.78125</v>
      </c>
      <c r="N373" s="5">
        <f>INDEX('Paste Calib Data'!$1:$1048576,MATCH($A$364,'Paste Calib Data'!$A:$A,0)+(ROW()-ROW($A$364)-1),COLUMN()-1)</f>
        <v>0.78906299999999996</v>
      </c>
      <c r="O373" s="5">
        <f>INDEX('Paste Calib Data'!$1:$1048576,MATCH($A$364,'Paste Calib Data'!$A:$A,0)+(ROW()-ROW($A$364)-1),COLUMN()-1)</f>
        <v>0.75781299999999996</v>
      </c>
      <c r="P373" s="5">
        <f>INDEX('Paste Calib Data'!$1:$1048576,MATCH($A$364,'Paste Calib Data'!$A:$A,0)+(ROW()-ROW($A$364)-1),COLUMN()-1)</f>
        <v>0.75781299999999996</v>
      </c>
      <c r="Q373" s="5">
        <f>INDEX('Paste Calib Data'!$1:$1048576,MATCH($A$364,'Paste Calib Data'!$A:$A,0)+(ROW()-ROW($A$364)-1),COLUMN()-1)</f>
        <v>0.75781299999999996</v>
      </c>
      <c r="R373" s="5">
        <f>INDEX('Paste Calib Data'!$1:$1048576,MATCH($A$364,'Paste Calib Data'!$A:$A,0)+(ROW()-ROW($A$364)-1),COLUMN()-1)</f>
        <v>0.75781299999999996</v>
      </c>
      <c r="S373" s="11">
        <f t="shared" si="154"/>
        <v>0.75781299999999996</v>
      </c>
    </row>
    <row r="374" spans="1:19" x14ac:dyDescent="0.3">
      <c r="A374" s="3">
        <f>INDEX('Paste Calib Data'!$1:$1048576,MATCH($A$364,'Paste Calib Data'!$A:$A,0)+(ROW()-ROW($A$364)-1),COLUMN())</f>
        <v>2000</v>
      </c>
      <c r="B374" s="11">
        <f t="shared" si="153"/>
        <v>2</v>
      </c>
      <c r="C374" s="5">
        <f>INDEX('Paste Calib Data'!$1:$1048576,MATCH($A$364,'Paste Calib Data'!$A:$A,0)+(ROW()-ROW($A$364)-1),COLUMN()-1)</f>
        <v>2</v>
      </c>
      <c r="D374" s="5">
        <f>INDEX('Paste Calib Data'!$1:$1048576,MATCH($A$364,'Paste Calib Data'!$A:$A,0)+(ROW()-ROW($A$364)-1),COLUMN()-1)</f>
        <v>2</v>
      </c>
      <c r="E374" s="5">
        <f>INDEX('Paste Calib Data'!$1:$1048576,MATCH($A$364,'Paste Calib Data'!$A:$A,0)+(ROW()-ROW($A$364)-1),COLUMN()-1)</f>
        <v>2</v>
      </c>
      <c r="F374" s="5">
        <f>INDEX('Paste Calib Data'!$1:$1048576,MATCH($A$364,'Paste Calib Data'!$A:$A,0)+(ROW()-ROW($A$364)-1),COLUMN()-1)</f>
        <v>2</v>
      </c>
      <c r="G374" s="5">
        <f>INDEX('Paste Calib Data'!$1:$1048576,MATCH($A$364,'Paste Calib Data'!$A:$A,0)+(ROW()-ROW($A$364)-1),COLUMN()-1)</f>
        <v>2</v>
      </c>
      <c r="H374" s="5">
        <f>INDEX('Paste Calib Data'!$1:$1048576,MATCH($A$364,'Paste Calib Data'!$A:$A,0)+(ROW()-ROW($A$364)-1),COLUMN()-1)</f>
        <v>2</v>
      </c>
      <c r="I374" s="5">
        <f>INDEX('Paste Calib Data'!$1:$1048576,MATCH($A$364,'Paste Calib Data'!$A:$A,0)+(ROW()-ROW($A$364)-1),COLUMN()-1)</f>
        <v>1</v>
      </c>
      <c r="J374" s="5">
        <f>INDEX('Paste Calib Data'!$1:$1048576,MATCH($A$364,'Paste Calib Data'!$A:$A,0)+(ROW()-ROW($A$364)-1),COLUMN()-1)</f>
        <v>0.796875</v>
      </c>
      <c r="K374" s="5">
        <f>INDEX('Paste Calib Data'!$1:$1048576,MATCH($A$364,'Paste Calib Data'!$A:$A,0)+(ROW()-ROW($A$364)-1),COLUMN()-1)</f>
        <v>0.83593799999999996</v>
      </c>
      <c r="L374" s="5">
        <f>INDEX('Paste Calib Data'!$1:$1048576,MATCH($A$364,'Paste Calib Data'!$A:$A,0)+(ROW()-ROW($A$364)-1),COLUMN()-1)</f>
        <v>0.796875</v>
      </c>
      <c r="M374" s="5">
        <f>INDEX('Paste Calib Data'!$1:$1048576,MATCH($A$364,'Paste Calib Data'!$A:$A,0)+(ROW()-ROW($A$364)-1),COLUMN()-1)</f>
        <v>0.765625</v>
      </c>
      <c r="N374" s="5">
        <f>INDEX('Paste Calib Data'!$1:$1048576,MATCH($A$364,'Paste Calib Data'!$A:$A,0)+(ROW()-ROW($A$364)-1),COLUMN()-1)</f>
        <v>0.765625</v>
      </c>
      <c r="O374" s="5">
        <f>INDEX('Paste Calib Data'!$1:$1048576,MATCH($A$364,'Paste Calib Data'!$A:$A,0)+(ROW()-ROW($A$364)-1),COLUMN()-1)</f>
        <v>0.75</v>
      </c>
      <c r="P374" s="5">
        <f>INDEX('Paste Calib Data'!$1:$1048576,MATCH($A$364,'Paste Calib Data'!$A:$A,0)+(ROW()-ROW($A$364)-1),COLUMN()-1)</f>
        <v>0.75</v>
      </c>
      <c r="Q374" s="5">
        <f>INDEX('Paste Calib Data'!$1:$1048576,MATCH($A$364,'Paste Calib Data'!$A:$A,0)+(ROW()-ROW($A$364)-1),COLUMN()-1)</f>
        <v>0.75</v>
      </c>
      <c r="R374" s="5">
        <f>INDEX('Paste Calib Data'!$1:$1048576,MATCH($A$364,'Paste Calib Data'!$A:$A,0)+(ROW()-ROW($A$364)-1),COLUMN()-1)</f>
        <v>0.75</v>
      </c>
      <c r="S374" s="11">
        <f t="shared" si="154"/>
        <v>0.75</v>
      </c>
    </row>
    <row r="375" spans="1:19" x14ac:dyDescent="0.3">
      <c r="A375" s="3">
        <f>INDEX('Paste Calib Data'!$1:$1048576,MATCH($A$364,'Paste Calib Data'!$A:$A,0)+(ROW()-ROW($A$364)-1),COLUMN())</f>
        <v>2100</v>
      </c>
      <c r="B375" s="11">
        <f t="shared" si="153"/>
        <v>2</v>
      </c>
      <c r="C375" s="5">
        <f>INDEX('Paste Calib Data'!$1:$1048576,MATCH($A$364,'Paste Calib Data'!$A:$A,0)+(ROW()-ROW($A$364)-1),COLUMN()-1)</f>
        <v>2</v>
      </c>
      <c r="D375" s="5">
        <f>INDEX('Paste Calib Data'!$1:$1048576,MATCH($A$364,'Paste Calib Data'!$A:$A,0)+(ROW()-ROW($A$364)-1),COLUMN()-1)</f>
        <v>2</v>
      </c>
      <c r="E375" s="5">
        <f>INDEX('Paste Calib Data'!$1:$1048576,MATCH($A$364,'Paste Calib Data'!$A:$A,0)+(ROW()-ROW($A$364)-1),COLUMN()-1)</f>
        <v>2</v>
      </c>
      <c r="F375" s="5">
        <f>INDEX('Paste Calib Data'!$1:$1048576,MATCH($A$364,'Paste Calib Data'!$A:$A,0)+(ROW()-ROW($A$364)-1),COLUMN()-1)</f>
        <v>2</v>
      </c>
      <c r="G375" s="5">
        <f>INDEX('Paste Calib Data'!$1:$1048576,MATCH($A$364,'Paste Calib Data'!$A:$A,0)+(ROW()-ROW($A$364)-1),COLUMN()-1)</f>
        <v>2</v>
      </c>
      <c r="H375" s="5">
        <f>INDEX('Paste Calib Data'!$1:$1048576,MATCH($A$364,'Paste Calib Data'!$A:$A,0)+(ROW()-ROW($A$364)-1),COLUMN()-1)</f>
        <v>2</v>
      </c>
      <c r="I375" s="5">
        <f>INDEX('Paste Calib Data'!$1:$1048576,MATCH($A$364,'Paste Calib Data'!$A:$A,0)+(ROW()-ROW($A$364)-1),COLUMN()-1)</f>
        <v>1</v>
      </c>
      <c r="J375" s="5">
        <f>INDEX('Paste Calib Data'!$1:$1048576,MATCH($A$364,'Paste Calib Data'!$A:$A,0)+(ROW()-ROW($A$364)-1),COLUMN()-1)</f>
        <v>0.78125</v>
      </c>
      <c r="K375" s="5">
        <f>INDEX('Paste Calib Data'!$1:$1048576,MATCH($A$364,'Paste Calib Data'!$A:$A,0)+(ROW()-ROW($A$364)-1),COLUMN()-1)</f>
        <v>0.80468799999999996</v>
      </c>
      <c r="L375" s="5">
        <f>INDEX('Paste Calib Data'!$1:$1048576,MATCH($A$364,'Paste Calib Data'!$A:$A,0)+(ROW()-ROW($A$364)-1),COLUMN()-1)</f>
        <v>0.77343799999999996</v>
      </c>
      <c r="M375" s="5">
        <f>INDEX('Paste Calib Data'!$1:$1048576,MATCH($A$364,'Paste Calib Data'!$A:$A,0)+(ROW()-ROW($A$364)-1),COLUMN()-1)</f>
        <v>0.75781299999999996</v>
      </c>
      <c r="N375" s="5">
        <f>INDEX('Paste Calib Data'!$1:$1048576,MATCH($A$364,'Paste Calib Data'!$A:$A,0)+(ROW()-ROW($A$364)-1),COLUMN()-1)</f>
        <v>0.75</v>
      </c>
      <c r="O375" s="5">
        <f>INDEX('Paste Calib Data'!$1:$1048576,MATCH($A$364,'Paste Calib Data'!$A:$A,0)+(ROW()-ROW($A$364)-1),COLUMN()-1)</f>
        <v>0.71875</v>
      </c>
      <c r="P375" s="5">
        <f>INDEX('Paste Calib Data'!$1:$1048576,MATCH($A$364,'Paste Calib Data'!$A:$A,0)+(ROW()-ROW($A$364)-1),COLUMN()-1)</f>
        <v>0.74218799999999996</v>
      </c>
      <c r="Q375" s="5">
        <f>INDEX('Paste Calib Data'!$1:$1048576,MATCH($A$364,'Paste Calib Data'!$A:$A,0)+(ROW()-ROW($A$364)-1),COLUMN()-1)</f>
        <v>0.74218799999999996</v>
      </c>
      <c r="R375" s="5">
        <f>INDEX('Paste Calib Data'!$1:$1048576,MATCH($A$364,'Paste Calib Data'!$A:$A,0)+(ROW()-ROW($A$364)-1),COLUMN()-1)</f>
        <v>0.74218799999999996</v>
      </c>
      <c r="S375" s="11">
        <f t="shared" si="154"/>
        <v>0.74218799999999996</v>
      </c>
    </row>
    <row r="376" spans="1:19" x14ac:dyDescent="0.3">
      <c r="A376" s="3">
        <f>INDEX('Paste Calib Data'!$1:$1048576,MATCH($A$364,'Paste Calib Data'!$A:$A,0)+(ROW()-ROW($A$364)-1),COLUMN())</f>
        <v>2200</v>
      </c>
      <c r="B376" s="11">
        <f t="shared" si="153"/>
        <v>2</v>
      </c>
      <c r="C376" s="5">
        <f>INDEX('Paste Calib Data'!$1:$1048576,MATCH($A$364,'Paste Calib Data'!$A:$A,0)+(ROW()-ROW($A$364)-1),COLUMN()-1)</f>
        <v>2</v>
      </c>
      <c r="D376" s="5">
        <f>INDEX('Paste Calib Data'!$1:$1048576,MATCH($A$364,'Paste Calib Data'!$A:$A,0)+(ROW()-ROW($A$364)-1),COLUMN()-1)</f>
        <v>2</v>
      </c>
      <c r="E376" s="5">
        <f>INDEX('Paste Calib Data'!$1:$1048576,MATCH($A$364,'Paste Calib Data'!$A:$A,0)+(ROW()-ROW($A$364)-1),COLUMN()-1)</f>
        <v>2</v>
      </c>
      <c r="F376" s="5">
        <f>INDEX('Paste Calib Data'!$1:$1048576,MATCH($A$364,'Paste Calib Data'!$A:$A,0)+(ROW()-ROW($A$364)-1),COLUMN()-1)</f>
        <v>2</v>
      </c>
      <c r="G376" s="5">
        <f>INDEX('Paste Calib Data'!$1:$1048576,MATCH($A$364,'Paste Calib Data'!$A:$A,0)+(ROW()-ROW($A$364)-1),COLUMN()-1)</f>
        <v>2</v>
      </c>
      <c r="H376" s="5">
        <f>INDEX('Paste Calib Data'!$1:$1048576,MATCH($A$364,'Paste Calib Data'!$A:$A,0)+(ROW()-ROW($A$364)-1),COLUMN()-1)</f>
        <v>2</v>
      </c>
      <c r="I376" s="5">
        <f>INDEX('Paste Calib Data'!$1:$1048576,MATCH($A$364,'Paste Calib Data'!$A:$A,0)+(ROW()-ROW($A$364)-1),COLUMN()-1)</f>
        <v>1</v>
      </c>
      <c r="J376" s="5">
        <f>INDEX('Paste Calib Data'!$1:$1048576,MATCH($A$364,'Paste Calib Data'!$A:$A,0)+(ROW()-ROW($A$364)-1),COLUMN()-1)</f>
        <v>0.75781299999999996</v>
      </c>
      <c r="K376" s="5">
        <f>INDEX('Paste Calib Data'!$1:$1048576,MATCH($A$364,'Paste Calib Data'!$A:$A,0)+(ROW()-ROW($A$364)-1),COLUMN()-1)</f>
        <v>0.77343799999999996</v>
      </c>
      <c r="L376" s="5">
        <f>INDEX('Paste Calib Data'!$1:$1048576,MATCH($A$364,'Paste Calib Data'!$A:$A,0)+(ROW()-ROW($A$364)-1),COLUMN()-1)</f>
        <v>0.74218799999999996</v>
      </c>
      <c r="M376" s="5">
        <f>INDEX('Paste Calib Data'!$1:$1048576,MATCH($A$364,'Paste Calib Data'!$A:$A,0)+(ROW()-ROW($A$364)-1),COLUMN()-1)</f>
        <v>0.734375</v>
      </c>
      <c r="N376" s="5">
        <f>INDEX('Paste Calib Data'!$1:$1048576,MATCH($A$364,'Paste Calib Data'!$A:$A,0)+(ROW()-ROW($A$364)-1),COLUMN()-1)</f>
        <v>0.71875</v>
      </c>
      <c r="O376" s="5">
        <f>INDEX('Paste Calib Data'!$1:$1048576,MATCH($A$364,'Paste Calib Data'!$A:$A,0)+(ROW()-ROW($A$364)-1),COLUMN()-1)</f>
        <v>0.71093799999999996</v>
      </c>
      <c r="P376" s="5">
        <f>INDEX('Paste Calib Data'!$1:$1048576,MATCH($A$364,'Paste Calib Data'!$A:$A,0)+(ROW()-ROW($A$364)-1),COLUMN()-1)</f>
        <v>0.71093799999999996</v>
      </c>
      <c r="Q376" s="5">
        <f>INDEX('Paste Calib Data'!$1:$1048576,MATCH($A$364,'Paste Calib Data'!$A:$A,0)+(ROW()-ROW($A$364)-1),COLUMN()-1)</f>
        <v>0.71093799999999996</v>
      </c>
      <c r="R376" s="5">
        <f>INDEX('Paste Calib Data'!$1:$1048576,MATCH($A$364,'Paste Calib Data'!$A:$A,0)+(ROW()-ROW($A$364)-1),COLUMN()-1)</f>
        <v>0.71093799999999996</v>
      </c>
      <c r="S376" s="11">
        <f t="shared" si="154"/>
        <v>0.71093799999999996</v>
      </c>
    </row>
    <row r="377" spans="1:19" x14ac:dyDescent="0.3">
      <c r="A377" s="3">
        <f>INDEX('Paste Calib Data'!$1:$1048576,MATCH($A$364,'Paste Calib Data'!$A:$A,0)+(ROW()-ROW($A$364)-1),COLUMN())</f>
        <v>2300</v>
      </c>
      <c r="B377" s="11">
        <f t="shared" si="153"/>
        <v>2</v>
      </c>
      <c r="C377" s="5">
        <f>INDEX('Paste Calib Data'!$1:$1048576,MATCH($A$364,'Paste Calib Data'!$A:$A,0)+(ROW()-ROW($A$364)-1),COLUMN()-1)</f>
        <v>2</v>
      </c>
      <c r="D377" s="5">
        <f>INDEX('Paste Calib Data'!$1:$1048576,MATCH($A$364,'Paste Calib Data'!$A:$A,0)+(ROW()-ROW($A$364)-1),COLUMN()-1)</f>
        <v>2</v>
      </c>
      <c r="E377" s="5">
        <f>INDEX('Paste Calib Data'!$1:$1048576,MATCH($A$364,'Paste Calib Data'!$A:$A,0)+(ROW()-ROW($A$364)-1),COLUMN()-1)</f>
        <v>2</v>
      </c>
      <c r="F377" s="5">
        <f>INDEX('Paste Calib Data'!$1:$1048576,MATCH($A$364,'Paste Calib Data'!$A:$A,0)+(ROW()-ROW($A$364)-1),COLUMN()-1)</f>
        <v>2</v>
      </c>
      <c r="G377" s="5">
        <f>INDEX('Paste Calib Data'!$1:$1048576,MATCH($A$364,'Paste Calib Data'!$A:$A,0)+(ROW()-ROW($A$364)-1),COLUMN()-1)</f>
        <v>2</v>
      </c>
      <c r="H377" s="5">
        <f>INDEX('Paste Calib Data'!$1:$1048576,MATCH($A$364,'Paste Calib Data'!$A:$A,0)+(ROW()-ROW($A$364)-1),COLUMN()-1)</f>
        <v>2</v>
      </c>
      <c r="I377" s="5">
        <f>INDEX('Paste Calib Data'!$1:$1048576,MATCH($A$364,'Paste Calib Data'!$A:$A,0)+(ROW()-ROW($A$364)-1),COLUMN()-1)</f>
        <v>1</v>
      </c>
      <c r="J377" s="5">
        <f>INDEX('Paste Calib Data'!$1:$1048576,MATCH($A$364,'Paste Calib Data'!$A:$A,0)+(ROW()-ROW($A$364)-1),COLUMN()-1)</f>
        <v>0.734375</v>
      </c>
      <c r="K377" s="5">
        <f>INDEX('Paste Calib Data'!$1:$1048576,MATCH($A$364,'Paste Calib Data'!$A:$A,0)+(ROW()-ROW($A$364)-1),COLUMN()-1)</f>
        <v>0.734375</v>
      </c>
      <c r="L377" s="5">
        <f>INDEX('Paste Calib Data'!$1:$1048576,MATCH($A$364,'Paste Calib Data'!$A:$A,0)+(ROW()-ROW($A$364)-1),COLUMN()-1)</f>
        <v>0.71875</v>
      </c>
      <c r="M377" s="5">
        <f>INDEX('Paste Calib Data'!$1:$1048576,MATCH($A$364,'Paste Calib Data'!$A:$A,0)+(ROW()-ROW($A$364)-1),COLUMN()-1)</f>
        <v>0.71093799999999996</v>
      </c>
      <c r="N377" s="5">
        <f>INDEX('Paste Calib Data'!$1:$1048576,MATCH($A$364,'Paste Calib Data'!$A:$A,0)+(ROW()-ROW($A$364)-1),COLUMN()-1)</f>
        <v>0.703125</v>
      </c>
      <c r="O377" s="5">
        <f>INDEX('Paste Calib Data'!$1:$1048576,MATCH($A$364,'Paste Calib Data'!$A:$A,0)+(ROW()-ROW($A$364)-1),COLUMN()-1)</f>
        <v>0.703125</v>
      </c>
      <c r="P377" s="5">
        <f>INDEX('Paste Calib Data'!$1:$1048576,MATCH($A$364,'Paste Calib Data'!$A:$A,0)+(ROW()-ROW($A$364)-1),COLUMN()-1)</f>
        <v>0.703125</v>
      </c>
      <c r="Q377" s="5">
        <f>INDEX('Paste Calib Data'!$1:$1048576,MATCH($A$364,'Paste Calib Data'!$A:$A,0)+(ROW()-ROW($A$364)-1),COLUMN()-1)</f>
        <v>0.703125</v>
      </c>
      <c r="R377" s="5">
        <f>INDEX('Paste Calib Data'!$1:$1048576,MATCH($A$364,'Paste Calib Data'!$A:$A,0)+(ROW()-ROW($A$364)-1),COLUMN()-1)</f>
        <v>0.703125</v>
      </c>
      <c r="S377" s="11">
        <f t="shared" si="154"/>
        <v>0.703125</v>
      </c>
    </row>
    <row r="378" spans="1:19" x14ac:dyDescent="0.3">
      <c r="A378" s="3">
        <f>INDEX('Paste Calib Data'!$1:$1048576,MATCH($A$364,'Paste Calib Data'!$A:$A,0)+(ROW()-ROW($A$364)-1),COLUMN())</f>
        <v>2400</v>
      </c>
      <c r="B378" s="11">
        <f t="shared" si="153"/>
        <v>2</v>
      </c>
      <c r="C378" s="5">
        <f>INDEX('Paste Calib Data'!$1:$1048576,MATCH($A$364,'Paste Calib Data'!$A:$A,0)+(ROW()-ROW($A$364)-1),COLUMN()-1)</f>
        <v>2</v>
      </c>
      <c r="D378" s="5">
        <f>INDEX('Paste Calib Data'!$1:$1048576,MATCH($A$364,'Paste Calib Data'!$A:$A,0)+(ROW()-ROW($A$364)-1),COLUMN()-1)</f>
        <v>2</v>
      </c>
      <c r="E378" s="5">
        <f>INDEX('Paste Calib Data'!$1:$1048576,MATCH($A$364,'Paste Calib Data'!$A:$A,0)+(ROW()-ROW($A$364)-1),COLUMN()-1)</f>
        <v>2</v>
      </c>
      <c r="F378" s="5">
        <f>INDEX('Paste Calib Data'!$1:$1048576,MATCH($A$364,'Paste Calib Data'!$A:$A,0)+(ROW()-ROW($A$364)-1),COLUMN()-1)</f>
        <v>2</v>
      </c>
      <c r="G378" s="5">
        <f>INDEX('Paste Calib Data'!$1:$1048576,MATCH($A$364,'Paste Calib Data'!$A:$A,0)+(ROW()-ROW($A$364)-1),COLUMN()-1)</f>
        <v>2</v>
      </c>
      <c r="H378" s="5">
        <f>INDEX('Paste Calib Data'!$1:$1048576,MATCH($A$364,'Paste Calib Data'!$A:$A,0)+(ROW()-ROW($A$364)-1),COLUMN()-1)</f>
        <v>2</v>
      </c>
      <c r="I378" s="5">
        <f>INDEX('Paste Calib Data'!$1:$1048576,MATCH($A$364,'Paste Calib Data'!$A:$A,0)+(ROW()-ROW($A$364)-1),COLUMN()-1)</f>
        <v>1</v>
      </c>
      <c r="J378" s="5">
        <f>INDEX('Paste Calib Data'!$1:$1048576,MATCH($A$364,'Paste Calib Data'!$A:$A,0)+(ROW()-ROW($A$364)-1),COLUMN()-1)</f>
        <v>0.71875</v>
      </c>
      <c r="K378" s="5">
        <f>INDEX('Paste Calib Data'!$1:$1048576,MATCH($A$364,'Paste Calib Data'!$A:$A,0)+(ROW()-ROW($A$364)-1),COLUMN()-1)</f>
        <v>0.71875</v>
      </c>
      <c r="L378" s="5">
        <f>INDEX('Paste Calib Data'!$1:$1048576,MATCH($A$364,'Paste Calib Data'!$A:$A,0)+(ROW()-ROW($A$364)-1),COLUMN()-1)</f>
        <v>0.69531299999999996</v>
      </c>
      <c r="M378" s="5">
        <f>INDEX('Paste Calib Data'!$1:$1048576,MATCH($A$364,'Paste Calib Data'!$A:$A,0)+(ROW()-ROW($A$364)-1),COLUMN()-1)</f>
        <v>0.703125</v>
      </c>
      <c r="N378" s="5">
        <f>INDEX('Paste Calib Data'!$1:$1048576,MATCH($A$364,'Paste Calib Data'!$A:$A,0)+(ROW()-ROW($A$364)-1),COLUMN()-1)</f>
        <v>0.69531299999999996</v>
      </c>
      <c r="O378" s="5">
        <f>INDEX('Paste Calib Data'!$1:$1048576,MATCH($A$364,'Paste Calib Data'!$A:$A,0)+(ROW()-ROW($A$364)-1),COLUMN()-1)</f>
        <v>0.71093799999999996</v>
      </c>
      <c r="P378" s="5">
        <f>INDEX('Paste Calib Data'!$1:$1048576,MATCH($A$364,'Paste Calib Data'!$A:$A,0)+(ROW()-ROW($A$364)-1),COLUMN()-1)</f>
        <v>0.703125</v>
      </c>
      <c r="Q378" s="5">
        <f>INDEX('Paste Calib Data'!$1:$1048576,MATCH($A$364,'Paste Calib Data'!$A:$A,0)+(ROW()-ROW($A$364)-1),COLUMN()-1)</f>
        <v>0.703125</v>
      </c>
      <c r="R378" s="5">
        <f>INDEX('Paste Calib Data'!$1:$1048576,MATCH($A$364,'Paste Calib Data'!$A:$A,0)+(ROW()-ROW($A$364)-1),COLUMN()-1)</f>
        <v>0.703125</v>
      </c>
      <c r="S378" s="11">
        <f t="shared" si="154"/>
        <v>0.703125</v>
      </c>
    </row>
    <row r="379" spans="1:19" x14ac:dyDescent="0.3">
      <c r="A379" s="3">
        <f>INDEX('Paste Calib Data'!$1:$1048576,MATCH($A$364,'Paste Calib Data'!$A:$A,0)+(ROW()-ROW($A$364)-1),COLUMN())</f>
        <v>2500</v>
      </c>
      <c r="B379" s="11">
        <f t="shared" si="153"/>
        <v>2</v>
      </c>
      <c r="C379" s="5">
        <f>INDEX('Paste Calib Data'!$1:$1048576,MATCH($A$364,'Paste Calib Data'!$A:$A,0)+(ROW()-ROW($A$364)-1),COLUMN()-1)</f>
        <v>2</v>
      </c>
      <c r="D379" s="5">
        <f>INDEX('Paste Calib Data'!$1:$1048576,MATCH($A$364,'Paste Calib Data'!$A:$A,0)+(ROW()-ROW($A$364)-1),COLUMN()-1)</f>
        <v>2</v>
      </c>
      <c r="E379" s="5">
        <f>INDEX('Paste Calib Data'!$1:$1048576,MATCH($A$364,'Paste Calib Data'!$A:$A,0)+(ROW()-ROW($A$364)-1),COLUMN()-1)</f>
        <v>2</v>
      </c>
      <c r="F379" s="5">
        <f>INDEX('Paste Calib Data'!$1:$1048576,MATCH($A$364,'Paste Calib Data'!$A:$A,0)+(ROW()-ROW($A$364)-1),COLUMN()-1)</f>
        <v>2</v>
      </c>
      <c r="G379" s="5">
        <f>INDEX('Paste Calib Data'!$1:$1048576,MATCH($A$364,'Paste Calib Data'!$A:$A,0)+(ROW()-ROW($A$364)-1),COLUMN()-1)</f>
        <v>2</v>
      </c>
      <c r="H379" s="5">
        <f>INDEX('Paste Calib Data'!$1:$1048576,MATCH($A$364,'Paste Calib Data'!$A:$A,0)+(ROW()-ROW($A$364)-1),COLUMN()-1)</f>
        <v>2</v>
      </c>
      <c r="I379" s="5">
        <f>INDEX('Paste Calib Data'!$1:$1048576,MATCH($A$364,'Paste Calib Data'!$A:$A,0)+(ROW()-ROW($A$364)-1),COLUMN()-1)</f>
        <v>1</v>
      </c>
      <c r="J379" s="5">
        <f>INDEX('Paste Calib Data'!$1:$1048576,MATCH($A$364,'Paste Calib Data'!$A:$A,0)+(ROW()-ROW($A$364)-1),COLUMN()-1)</f>
        <v>0.703125</v>
      </c>
      <c r="K379" s="5">
        <f>INDEX('Paste Calib Data'!$1:$1048576,MATCH($A$364,'Paste Calib Data'!$A:$A,0)+(ROW()-ROW($A$364)-1),COLUMN()-1)</f>
        <v>0.703125</v>
      </c>
      <c r="L379" s="5">
        <f>INDEX('Paste Calib Data'!$1:$1048576,MATCH($A$364,'Paste Calib Data'!$A:$A,0)+(ROW()-ROW($A$364)-1),COLUMN()-1)</f>
        <v>0.69531299999999996</v>
      </c>
      <c r="M379" s="5">
        <f>INDEX('Paste Calib Data'!$1:$1048576,MATCH($A$364,'Paste Calib Data'!$A:$A,0)+(ROW()-ROW($A$364)-1),COLUMN()-1)</f>
        <v>0.69531299999999996</v>
      </c>
      <c r="N379" s="5">
        <f>INDEX('Paste Calib Data'!$1:$1048576,MATCH($A$364,'Paste Calib Data'!$A:$A,0)+(ROW()-ROW($A$364)-1),COLUMN()-1)</f>
        <v>0.6875</v>
      </c>
      <c r="O379" s="5">
        <f>INDEX('Paste Calib Data'!$1:$1048576,MATCH($A$364,'Paste Calib Data'!$A:$A,0)+(ROW()-ROW($A$364)-1),COLUMN()-1)</f>
        <v>0.72656299999999996</v>
      </c>
      <c r="P379" s="5">
        <f>INDEX('Paste Calib Data'!$1:$1048576,MATCH($A$364,'Paste Calib Data'!$A:$A,0)+(ROW()-ROW($A$364)-1),COLUMN()-1)</f>
        <v>0.734375</v>
      </c>
      <c r="Q379" s="5">
        <f>INDEX('Paste Calib Data'!$1:$1048576,MATCH($A$364,'Paste Calib Data'!$A:$A,0)+(ROW()-ROW($A$364)-1),COLUMN()-1)</f>
        <v>0.734375</v>
      </c>
      <c r="R379" s="5">
        <f>INDEX('Paste Calib Data'!$1:$1048576,MATCH($A$364,'Paste Calib Data'!$A:$A,0)+(ROW()-ROW($A$364)-1),COLUMN()-1)</f>
        <v>0.734375</v>
      </c>
      <c r="S379" s="11">
        <f t="shared" si="154"/>
        <v>0.734375</v>
      </c>
    </row>
    <row r="380" spans="1:19" x14ac:dyDescent="0.3">
      <c r="A380" s="3">
        <f>INDEX('Paste Calib Data'!$1:$1048576,MATCH($A$364,'Paste Calib Data'!$A:$A,0)+(ROW()-ROW($A$364)-1),COLUMN())</f>
        <v>2600</v>
      </c>
      <c r="B380" s="11">
        <f t="shared" si="153"/>
        <v>2</v>
      </c>
      <c r="C380" s="5">
        <f>INDEX('Paste Calib Data'!$1:$1048576,MATCH($A$364,'Paste Calib Data'!$A:$A,0)+(ROW()-ROW($A$364)-1),COLUMN()-1)</f>
        <v>2</v>
      </c>
      <c r="D380" s="5">
        <f>INDEX('Paste Calib Data'!$1:$1048576,MATCH($A$364,'Paste Calib Data'!$A:$A,0)+(ROW()-ROW($A$364)-1),COLUMN()-1)</f>
        <v>2</v>
      </c>
      <c r="E380" s="5">
        <f>INDEX('Paste Calib Data'!$1:$1048576,MATCH($A$364,'Paste Calib Data'!$A:$A,0)+(ROW()-ROW($A$364)-1),COLUMN()-1)</f>
        <v>2</v>
      </c>
      <c r="F380" s="5">
        <f>INDEX('Paste Calib Data'!$1:$1048576,MATCH($A$364,'Paste Calib Data'!$A:$A,0)+(ROW()-ROW($A$364)-1),COLUMN()-1)</f>
        <v>2</v>
      </c>
      <c r="G380" s="5">
        <f>INDEX('Paste Calib Data'!$1:$1048576,MATCH($A$364,'Paste Calib Data'!$A:$A,0)+(ROW()-ROW($A$364)-1),COLUMN()-1)</f>
        <v>2</v>
      </c>
      <c r="H380" s="5">
        <f>INDEX('Paste Calib Data'!$1:$1048576,MATCH($A$364,'Paste Calib Data'!$A:$A,0)+(ROW()-ROW($A$364)-1),COLUMN()-1)</f>
        <v>2</v>
      </c>
      <c r="I380" s="5">
        <f>INDEX('Paste Calib Data'!$1:$1048576,MATCH($A$364,'Paste Calib Data'!$A:$A,0)+(ROW()-ROW($A$364)-1),COLUMN()-1)</f>
        <v>1</v>
      </c>
      <c r="J380" s="5">
        <f>INDEX('Paste Calib Data'!$1:$1048576,MATCH($A$364,'Paste Calib Data'!$A:$A,0)+(ROW()-ROW($A$364)-1),COLUMN()-1)</f>
        <v>0.6875</v>
      </c>
      <c r="K380" s="5">
        <f>INDEX('Paste Calib Data'!$1:$1048576,MATCH($A$364,'Paste Calib Data'!$A:$A,0)+(ROW()-ROW($A$364)-1),COLUMN()-1)</f>
        <v>0.71093799999999996</v>
      </c>
      <c r="L380" s="5">
        <f>INDEX('Paste Calib Data'!$1:$1048576,MATCH($A$364,'Paste Calib Data'!$A:$A,0)+(ROW()-ROW($A$364)-1),COLUMN()-1)</f>
        <v>0.69531299999999996</v>
      </c>
      <c r="M380" s="5">
        <f>INDEX('Paste Calib Data'!$1:$1048576,MATCH($A$364,'Paste Calib Data'!$A:$A,0)+(ROW()-ROW($A$364)-1),COLUMN()-1)</f>
        <v>0.6875</v>
      </c>
      <c r="N380" s="5">
        <f>INDEX('Paste Calib Data'!$1:$1048576,MATCH($A$364,'Paste Calib Data'!$A:$A,0)+(ROW()-ROW($A$364)-1),COLUMN()-1)</f>
        <v>0.6875</v>
      </c>
      <c r="O380" s="5">
        <f>INDEX('Paste Calib Data'!$1:$1048576,MATCH($A$364,'Paste Calib Data'!$A:$A,0)+(ROW()-ROW($A$364)-1),COLUMN()-1)</f>
        <v>0.71875</v>
      </c>
      <c r="P380" s="5">
        <f>INDEX('Paste Calib Data'!$1:$1048576,MATCH($A$364,'Paste Calib Data'!$A:$A,0)+(ROW()-ROW($A$364)-1),COLUMN()-1)</f>
        <v>0.72656299999999996</v>
      </c>
      <c r="Q380" s="5">
        <f>INDEX('Paste Calib Data'!$1:$1048576,MATCH($A$364,'Paste Calib Data'!$A:$A,0)+(ROW()-ROW($A$364)-1),COLUMN()-1)</f>
        <v>0.72656299999999996</v>
      </c>
      <c r="R380" s="5">
        <f>INDEX('Paste Calib Data'!$1:$1048576,MATCH($A$364,'Paste Calib Data'!$A:$A,0)+(ROW()-ROW($A$364)-1),COLUMN()-1)</f>
        <v>0.72656299999999996</v>
      </c>
      <c r="S380" s="11">
        <f t="shared" si="154"/>
        <v>0.72656299999999996</v>
      </c>
    </row>
    <row r="381" spans="1:19" x14ac:dyDescent="0.3">
      <c r="A381" s="3">
        <f>INDEX('Paste Calib Data'!$1:$1048576,MATCH($A$364,'Paste Calib Data'!$A:$A,0)+(ROW()-ROW($A$364)-1),COLUMN())</f>
        <v>2700</v>
      </c>
      <c r="B381" s="11">
        <f t="shared" si="153"/>
        <v>2</v>
      </c>
      <c r="C381" s="5">
        <f>INDEX('Paste Calib Data'!$1:$1048576,MATCH($A$364,'Paste Calib Data'!$A:$A,0)+(ROW()-ROW($A$364)-1),COLUMN()-1)</f>
        <v>2</v>
      </c>
      <c r="D381" s="5">
        <f>INDEX('Paste Calib Data'!$1:$1048576,MATCH($A$364,'Paste Calib Data'!$A:$A,0)+(ROW()-ROW($A$364)-1),COLUMN()-1)</f>
        <v>2</v>
      </c>
      <c r="E381" s="5">
        <f>INDEX('Paste Calib Data'!$1:$1048576,MATCH($A$364,'Paste Calib Data'!$A:$A,0)+(ROW()-ROW($A$364)-1),COLUMN()-1)</f>
        <v>2</v>
      </c>
      <c r="F381" s="5">
        <f>INDEX('Paste Calib Data'!$1:$1048576,MATCH($A$364,'Paste Calib Data'!$A:$A,0)+(ROW()-ROW($A$364)-1),COLUMN()-1)</f>
        <v>2</v>
      </c>
      <c r="G381" s="5">
        <f>INDEX('Paste Calib Data'!$1:$1048576,MATCH($A$364,'Paste Calib Data'!$A:$A,0)+(ROW()-ROW($A$364)-1),COLUMN()-1)</f>
        <v>2</v>
      </c>
      <c r="H381" s="5">
        <f>INDEX('Paste Calib Data'!$1:$1048576,MATCH($A$364,'Paste Calib Data'!$A:$A,0)+(ROW()-ROW($A$364)-1),COLUMN()-1)</f>
        <v>2</v>
      </c>
      <c r="I381" s="5">
        <f>INDEX('Paste Calib Data'!$1:$1048576,MATCH($A$364,'Paste Calib Data'!$A:$A,0)+(ROW()-ROW($A$364)-1),COLUMN()-1)</f>
        <v>1</v>
      </c>
      <c r="J381" s="5">
        <f>INDEX('Paste Calib Data'!$1:$1048576,MATCH($A$364,'Paste Calib Data'!$A:$A,0)+(ROW()-ROW($A$364)-1),COLUMN()-1)</f>
        <v>0.67968799999999996</v>
      </c>
      <c r="K381" s="5">
        <f>INDEX('Paste Calib Data'!$1:$1048576,MATCH($A$364,'Paste Calib Data'!$A:$A,0)+(ROW()-ROW($A$364)-1),COLUMN()-1)</f>
        <v>0.71093799999999996</v>
      </c>
      <c r="L381" s="5">
        <f>INDEX('Paste Calib Data'!$1:$1048576,MATCH($A$364,'Paste Calib Data'!$A:$A,0)+(ROW()-ROW($A$364)-1),COLUMN()-1)</f>
        <v>0.71093799999999996</v>
      </c>
      <c r="M381" s="5">
        <f>INDEX('Paste Calib Data'!$1:$1048576,MATCH($A$364,'Paste Calib Data'!$A:$A,0)+(ROW()-ROW($A$364)-1),COLUMN()-1)</f>
        <v>0.703125</v>
      </c>
      <c r="N381" s="5">
        <f>INDEX('Paste Calib Data'!$1:$1048576,MATCH($A$364,'Paste Calib Data'!$A:$A,0)+(ROW()-ROW($A$364)-1),COLUMN()-1)</f>
        <v>0.69531299999999996</v>
      </c>
      <c r="O381" s="5">
        <f>INDEX('Paste Calib Data'!$1:$1048576,MATCH($A$364,'Paste Calib Data'!$A:$A,0)+(ROW()-ROW($A$364)-1),COLUMN()-1)</f>
        <v>0.71875</v>
      </c>
      <c r="P381" s="5">
        <f>INDEX('Paste Calib Data'!$1:$1048576,MATCH($A$364,'Paste Calib Data'!$A:$A,0)+(ROW()-ROW($A$364)-1),COLUMN()-1)</f>
        <v>0.71875</v>
      </c>
      <c r="Q381" s="5">
        <f>INDEX('Paste Calib Data'!$1:$1048576,MATCH($A$364,'Paste Calib Data'!$A:$A,0)+(ROW()-ROW($A$364)-1),COLUMN()-1)</f>
        <v>0.71875</v>
      </c>
      <c r="R381" s="5">
        <f>INDEX('Paste Calib Data'!$1:$1048576,MATCH($A$364,'Paste Calib Data'!$A:$A,0)+(ROW()-ROW($A$364)-1),COLUMN()-1)</f>
        <v>0.71875</v>
      </c>
      <c r="S381" s="11">
        <f t="shared" si="154"/>
        <v>0.71875</v>
      </c>
    </row>
    <row r="382" spans="1:19" x14ac:dyDescent="0.3">
      <c r="A382" s="3">
        <f>INDEX('Paste Calib Data'!$1:$1048576,MATCH($A$364,'Paste Calib Data'!$A:$A,0)+(ROW()-ROW($A$364)-1),COLUMN())</f>
        <v>2800</v>
      </c>
      <c r="B382" s="11">
        <f t="shared" si="153"/>
        <v>2</v>
      </c>
      <c r="C382" s="5">
        <f>INDEX('Paste Calib Data'!$1:$1048576,MATCH($A$364,'Paste Calib Data'!$A:$A,0)+(ROW()-ROW($A$364)-1),COLUMN()-1)</f>
        <v>2</v>
      </c>
      <c r="D382" s="5">
        <f>INDEX('Paste Calib Data'!$1:$1048576,MATCH($A$364,'Paste Calib Data'!$A:$A,0)+(ROW()-ROW($A$364)-1),COLUMN()-1)</f>
        <v>2</v>
      </c>
      <c r="E382" s="5">
        <f>INDEX('Paste Calib Data'!$1:$1048576,MATCH($A$364,'Paste Calib Data'!$A:$A,0)+(ROW()-ROW($A$364)-1),COLUMN()-1)</f>
        <v>2</v>
      </c>
      <c r="F382" s="5">
        <f>INDEX('Paste Calib Data'!$1:$1048576,MATCH($A$364,'Paste Calib Data'!$A:$A,0)+(ROW()-ROW($A$364)-1),COLUMN()-1)</f>
        <v>2</v>
      </c>
      <c r="G382" s="5">
        <f>INDEX('Paste Calib Data'!$1:$1048576,MATCH($A$364,'Paste Calib Data'!$A:$A,0)+(ROW()-ROW($A$364)-1),COLUMN()-1)</f>
        <v>2</v>
      </c>
      <c r="H382" s="5">
        <f>INDEX('Paste Calib Data'!$1:$1048576,MATCH($A$364,'Paste Calib Data'!$A:$A,0)+(ROW()-ROW($A$364)-1),COLUMN()-1)</f>
        <v>2</v>
      </c>
      <c r="I382" s="5">
        <f>INDEX('Paste Calib Data'!$1:$1048576,MATCH($A$364,'Paste Calib Data'!$A:$A,0)+(ROW()-ROW($A$364)-1),COLUMN()-1)</f>
        <v>1</v>
      </c>
      <c r="J382" s="5">
        <f>INDEX('Paste Calib Data'!$1:$1048576,MATCH($A$364,'Paste Calib Data'!$A:$A,0)+(ROW()-ROW($A$364)-1),COLUMN()-1)</f>
        <v>0.671875</v>
      </c>
      <c r="K382" s="5">
        <f>INDEX('Paste Calib Data'!$1:$1048576,MATCH($A$364,'Paste Calib Data'!$A:$A,0)+(ROW()-ROW($A$364)-1),COLUMN()-1)</f>
        <v>0.71875</v>
      </c>
      <c r="L382" s="5">
        <f>INDEX('Paste Calib Data'!$1:$1048576,MATCH($A$364,'Paste Calib Data'!$A:$A,0)+(ROW()-ROW($A$364)-1),COLUMN()-1)</f>
        <v>0.71875</v>
      </c>
      <c r="M382" s="5">
        <f>INDEX('Paste Calib Data'!$1:$1048576,MATCH($A$364,'Paste Calib Data'!$A:$A,0)+(ROW()-ROW($A$364)-1),COLUMN()-1)</f>
        <v>0.703125</v>
      </c>
      <c r="N382" s="5">
        <f>INDEX('Paste Calib Data'!$1:$1048576,MATCH($A$364,'Paste Calib Data'!$A:$A,0)+(ROW()-ROW($A$364)-1),COLUMN()-1)</f>
        <v>0.6875</v>
      </c>
      <c r="O382" s="5">
        <f>INDEX('Paste Calib Data'!$1:$1048576,MATCH($A$364,'Paste Calib Data'!$A:$A,0)+(ROW()-ROW($A$364)-1),COLUMN()-1)</f>
        <v>0.640625</v>
      </c>
      <c r="P382" s="5">
        <f>INDEX('Paste Calib Data'!$1:$1048576,MATCH($A$364,'Paste Calib Data'!$A:$A,0)+(ROW()-ROW($A$364)-1),COLUMN()-1)</f>
        <v>0.71875</v>
      </c>
      <c r="Q382" s="5">
        <f>INDEX('Paste Calib Data'!$1:$1048576,MATCH($A$364,'Paste Calib Data'!$A:$A,0)+(ROW()-ROW($A$364)-1),COLUMN()-1)</f>
        <v>0.71875</v>
      </c>
      <c r="R382" s="5">
        <f>INDEX('Paste Calib Data'!$1:$1048576,MATCH($A$364,'Paste Calib Data'!$A:$A,0)+(ROW()-ROW($A$364)-1),COLUMN()-1)</f>
        <v>0.71875</v>
      </c>
      <c r="S382" s="11">
        <f t="shared" si="154"/>
        <v>0.71875</v>
      </c>
    </row>
    <row r="383" spans="1:19" x14ac:dyDescent="0.3">
      <c r="A383" s="3">
        <f>INDEX('Paste Calib Data'!$1:$1048576,MATCH($A$364,'Paste Calib Data'!$A:$A,0)+(ROW()-ROW($A$364)-1),COLUMN())</f>
        <v>2900</v>
      </c>
      <c r="B383" s="11">
        <f t="shared" si="153"/>
        <v>2</v>
      </c>
      <c r="C383" s="5">
        <f>INDEX('Paste Calib Data'!$1:$1048576,MATCH($A$364,'Paste Calib Data'!$A:$A,0)+(ROW()-ROW($A$364)-1),COLUMN()-1)</f>
        <v>2</v>
      </c>
      <c r="D383" s="5">
        <f>INDEX('Paste Calib Data'!$1:$1048576,MATCH($A$364,'Paste Calib Data'!$A:$A,0)+(ROW()-ROW($A$364)-1),COLUMN()-1)</f>
        <v>2</v>
      </c>
      <c r="E383" s="5">
        <f>INDEX('Paste Calib Data'!$1:$1048576,MATCH($A$364,'Paste Calib Data'!$A:$A,0)+(ROW()-ROW($A$364)-1),COLUMN()-1)</f>
        <v>2</v>
      </c>
      <c r="F383" s="5">
        <f>INDEX('Paste Calib Data'!$1:$1048576,MATCH($A$364,'Paste Calib Data'!$A:$A,0)+(ROW()-ROW($A$364)-1),COLUMN()-1)</f>
        <v>2</v>
      </c>
      <c r="G383" s="5">
        <f>INDEX('Paste Calib Data'!$1:$1048576,MATCH($A$364,'Paste Calib Data'!$A:$A,0)+(ROW()-ROW($A$364)-1),COLUMN()-1)</f>
        <v>2</v>
      </c>
      <c r="H383" s="5">
        <f>INDEX('Paste Calib Data'!$1:$1048576,MATCH($A$364,'Paste Calib Data'!$A:$A,0)+(ROW()-ROW($A$364)-1),COLUMN()-1)</f>
        <v>2</v>
      </c>
      <c r="I383" s="5">
        <f>INDEX('Paste Calib Data'!$1:$1048576,MATCH($A$364,'Paste Calib Data'!$A:$A,0)+(ROW()-ROW($A$364)-1),COLUMN()-1)</f>
        <v>1</v>
      </c>
      <c r="J383" s="5">
        <f>INDEX('Paste Calib Data'!$1:$1048576,MATCH($A$364,'Paste Calib Data'!$A:$A,0)+(ROW()-ROW($A$364)-1),COLUMN()-1)</f>
        <v>0.66406299999999996</v>
      </c>
      <c r="K383" s="5">
        <f>INDEX('Paste Calib Data'!$1:$1048576,MATCH($A$364,'Paste Calib Data'!$A:$A,0)+(ROW()-ROW($A$364)-1),COLUMN()-1)</f>
        <v>0.69531299999999996</v>
      </c>
      <c r="L383" s="5">
        <f>INDEX('Paste Calib Data'!$1:$1048576,MATCH($A$364,'Paste Calib Data'!$A:$A,0)+(ROW()-ROW($A$364)-1),COLUMN()-1)</f>
        <v>0.703125</v>
      </c>
      <c r="M383" s="5">
        <f>INDEX('Paste Calib Data'!$1:$1048576,MATCH($A$364,'Paste Calib Data'!$A:$A,0)+(ROW()-ROW($A$364)-1),COLUMN()-1)</f>
        <v>0.703125</v>
      </c>
      <c r="N383" s="5">
        <f>INDEX('Paste Calib Data'!$1:$1048576,MATCH($A$364,'Paste Calib Data'!$A:$A,0)+(ROW()-ROW($A$364)-1),COLUMN()-1)</f>
        <v>0.67968799999999996</v>
      </c>
      <c r="O383" s="5">
        <f>INDEX('Paste Calib Data'!$1:$1048576,MATCH($A$364,'Paste Calib Data'!$A:$A,0)+(ROW()-ROW($A$364)-1),COLUMN()-1)</f>
        <v>0.734375</v>
      </c>
      <c r="P383" s="5">
        <f>INDEX('Paste Calib Data'!$1:$1048576,MATCH($A$364,'Paste Calib Data'!$A:$A,0)+(ROW()-ROW($A$364)-1),COLUMN()-1)</f>
        <v>0.734375</v>
      </c>
      <c r="Q383" s="5">
        <f>INDEX('Paste Calib Data'!$1:$1048576,MATCH($A$364,'Paste Calib Data'!$A:$A,0)+(ROW()-ROW($A$364)-1),COLUMN()-1)</f>
        <v>0.734375</v>
      </c>
      <c r="R383" s="5">
        <f>INDEX('Paste Calib Data'!$1:$1048576,MATCH($A$364,'Paste Calib Data'!$A:$A,0)+(ROW()-ROW($A$364)-1),COLUMN()-1)</f>
        <v>0.734375</v>
      </c>
      <c r="S383" s="11">
        <f t="shared" si="154"/>
        <v>0.734375</v>
      </c>
    </row>
    <row r="384" spans="1:19" x14ac:dyDescent="0.3">
      <c r="A384" s="3">
        <f>INDEX('Paste Calib Data'!$1:$1048576,MATCH($A$364,'Paste Calib Data'!$A:$A,0)+(ROW()-ROW($A$364)-1),COLUMN())</f>
        <v>3000</v>
      </c>
      <c r="B384" s="11">
        <f t="shared" si="153"/>
        <v>2</v>
      </c>
      <c r="C384" s="5">
        <f>INDEX('Paste Calib Data'!$1:$1048576,MATCH($A$364,'Paste Calib Data'!$A:$A,0)+(ROW()-ROW($A$364)-1),COLUMN()-1)</f>
        <v>2</v>
      </c>
      <c r="D384" s="5">
        <f>INDEX('Paste Calib Data'!$1:$1048576,MATCH($A$364,'Paste Calib Data'!$A:$A,0)+(ROW()-ROW($A$364)-1),COLUMN()-1)</f>
        <v>2</v>
      </c>
      <c r="E384" s="5">
        <f>INDEX('Paste Calib Data'!$1:$1048576,MATCH($A$364,'Paste Calib Data'!$A:$A,0)+(ROW()-ROW($A$364)-1),COLUMN()-1)</f>
        <v>2</v>
      </c>
      <c r="F384" s="5">
        <f>INDEX('Paste Calib Data'!$1:$1048576,MATCH($A$364,'Paste Calib Data'!$A:$A,0)+(ROW()-ROW($A$364)-1),COLUMN()-1)</f>
        <v>2</v>
      </c>
      <c r="G384" s="5">
        <f>INDEX('Paste Calib Data'!$1:$1048576,MATCH($A$364,'Paste Calib Data'!$A:$A,0)+(ROW()-ROW($A$364)-1),COLUMN()-1)</f>
        <v>2</v>
      </c>
      <c r="H384" s="5">
        <f>INDEX('Paste Calib Data'!$1:$1048576,MATCH($A$364,'Paste Calib Data'!$A:$A,0)+(ROW()-ROW($A$364)-1),COLUMN()-1)</f>
        <v>2</v>
      </c>
      <c r="I384" s="5">
        <f>INDEX('Paste Calib Data'!$1:$1048576,MATCH($A$364,'Paste Calib Data'!$A:$A,0)+(ROW()-ROW($A$364)-1),COLUMN()-1)</f>
        <v>1</v>
      </c>
      <c r="J384" s="5">
        <f>INDEX('Paste Calib Data'!$1:$1048576,MATCH($A$364,'Paste Calib Data'!$A:$A,0)+(ROW()-ROW($A$364)-1),COLUMN()-1)</f>
        <v>0.64843799999999996</v>
      </c>
      <c r="K384" s="5">
        <f>INDEX('Paste Calib Data'!$1:$1048576,MATCH($A$364,'Paste Calib Data'!$A:$A,0)+(ROW()-ROW($A$364)-1),COLUMN()-1)</f>
        <v>0.671875</v>
      </c>
      <c r="L384" s="5">
        <f>INDEX('Paste Calib Data'!$1:$1048576,MATCH($A$364,'Paste Calib Data'!$A:$A,0)+(ROW()-ROW($A$364)-1),COLUMN()-1)</f>
        <v>0.703125</v>
      </c>
      <c r="M384" s="5">
        <f>INDEX('Paste Calib Data'!$1:$1048576,MATCH($A$364,'Paste Calib Data'!$A:$A,0)+(ROW()-ROW($A$364)-1),COLUMN()-1)</f>
        <v>0.71875</v>
      </c>
      <c r="N384" s="5">
        <f>INDEX('Paste Calib Data'!$1:$1048576,MATCH($A$364,'Paste Calib Data'!$A:$A,0)+(ROW()-ROW($A$364)-1),COLUMN()-1)</f>
        <v>0.69531299999999996</v>
      </c>
      <c r="O384" s="5">
        <f>INDEX('Paste Calib Data'!$1:$1048576,MATCH($A$364,'Paste Calib Data'!$A:$A,0)+(ROW()-ROW($A$364)-1),COLUMN()-1)</f>
        <v>0.69531299999999996</v>
      </c>
      <c r="P384" s="5">
        <f>INDEX('Paste Calib Data'!$1:$1048576,MATCH($A$364,'Paste Calib Data'!$A:$A,0)+(ROW()-ROW($A$364)-1),COLUMN()-1)</f>
        <v>0.69531299999999996</v>
      </c>
      <c r="Q384" s="5">
        <f>INDEX('Paste Calib Data'!$1:$1048576,MATCH($A$364,'Paste Calib Data'!$A:$A,0)+(ROW()-ROW($A$364)-1),COLUMN()-1)</f>
        <v>0.69531299999999996</v>
      </c>
      <c r="R384" s="5">
        <f>INDEX('Paste Calib Data'!$1:$1048576,MATCH($A$364,'Paste Calib Data'!$A:$A,0)+(ROW()-ROW($A$364)-1),COLUMN()-1)</f>
        <v>0.69531299999999996</v>
      </c>
      <c r="S384" s="11">
        <f t="shared" si="154"/>
        <v>0.69531299999999996</v>
      </c>
    </row>
    <row r="385" spans="1:19" x14ac:dyDescent="0.3">
      <c r="A385" s="3">
        <f>INDEX('Paste Calib Data'!$1:$1048576,MATCH($A$364,'Paste Calib Data'!$A:$A,0)+(ROW()-ROW($A$364)-1),COLUMN())</f>
        <v>3100</v>
      </c>
      <c r="B385" s="11">
        <f t="shared" si="153"/>
        <v>2</v>
      </c>
      <c r="C385" s="5">
        <f>INDEX('Paste Calib Data'!$1:$1048576,MATCH($A$364,'Paste Calib Data'!$A:$A,0)+(ROW()-ROW($A$364)-1),COLUMN()-1)</f>
        <v>2</v>
      </c>
      <c r="D385" s="5">
        <f>INDEX('Paste Calib Data'!$1:$1048576,MATCH($A$364,'Paste Calib Data'!$A:$A,0)+(ROW()-ROW($A$364)-1),COLUMN()-1)</f>
        <v>2</v>
      </c>
      <c r="E385" s="5">
        <f>INDEX('Paste Calib Data'!$1:$1048576,MATCH($A$364,'Paste Calib Data'!$A:$A,0)+(ROW()-ROW($A$364)-1),COLUMN()-1)</f>
        <v>2</v>
      </c>
      <c r="F385" s="5">
        <f>INDEX('Paste Calib Data'!$1:$1048576,MATCH($A$364,'Paste Calib Data'!$A:$A,0)+(ROW()-ROW($A$364)-1),COLUMN()-1)</f>
        <v>2</v>
      </c>
      <c r="G385" s="5">
        <f>INDEX('Paste Calib Data'!$1:$1048576,MATCH($A$364,'Paste Calib Data'!$A:$A,0)+(ROW()-ROW($A$364)-1),COLUMN()-1)</f>
        <v>2</v>
      </c>
      <c r="H385" s="5">
        <f>INDEX('Paste Calib Data'!$1:$1048576,MATCH($A$364,'Paste Calib Data'!$A:$A,0)+(ROW()-ROW($A$364)-1),COLUMN()-1)</f>
        <v>2</v>
      </c>
      <c r="I385" s="5">
        <f>INDEX('Paste Calib Data'!$1:$1048576,MATCH($A$364,'Paste Calib Data'!$A:$A,0)+(ROW()-ROW($A$364)-1),COLUMN()-1)</f>
        <v>1</v>
      </c>
      <c r="J385" s="5">
        <f>INDEX('Paste Calib Data'!$1:$1048576,MATCH($A$364,'Paste Calib Data'!$A:$A,0)+(ROW()-ROW($A$364)-1),COLUMN()-1)</f>
        <v>0.640625</v>
      </c>
      <c r="K385" s="5">
        <f>INDEX('Paste Calib Data'!$1:$1048576,MATCH($A$364,'Paste Calib Data'!$A:$A,0)+(ROW()-ROW($A$364)-1),COLUMN()-1)</f>
        <v>0.671875</v>
      </c>
      <c r="L385" s="5">
        <f>INDEX('Paste Calib Data'!$1:$1048576,MATCH($A$364,'Paste Calib Data'!$A:$A,0)+(ROW()-ROW($A$364)-1),COLUMN()-1)</f>
        <v>0.69531299999999996</v>
      </c>
      <c r="M385" s="5">
        <f>INDEX('Paste Calib Data'!$1:$1048576,MATCH($A$364,'Paste Calib Data'!$A:$A,0)+(ROW()-ROW($A$364)-1),COLUMN()-1)</f>
        <v>0.69531299999999996</v>
      </c>
      <c r="N385" s="5">
        <f>INDEX('Paste Calib Data'!$1:$1048576,MATCH($A$364,'Paste Calib Data'!$A:$A,0)+(ROW()-ROW($A$364)-1),COLUMN()-1)</f>
        <v>0.66406299999999996</v>
      </c>
      <c r="O385" s="5">
        <f>INDEX('Paste Calib Data'!$1:$1048576,MATCH($A$364,'Paste Calib Data'!$A:$A,0)+(ROW()-ROW($A$364)-1),COLUMN()-1)</f>
        <v>0.66406299999999996</v>
      </c>
      <c r="P385" s="5">
        <f>INDEX('Paste Calib Data'!$1:$1048576,MATCH($A$364,'Paste Calib Data'!$A:$A,0)+(ROW()-ROW($A$364)-1),COLUMN()-1)</f>
        <v>0.66406299999999996</v>
      </c>
      <c r="Q385" s="5">
        <f>INDEX('Paste Calib Data'!$1:$1048576,MATCH($A$364,'Paste Calib Data'!$A:$A,0)+(ROW()-ROW($A$364)-1),COLUMN()-1)</f>
        <v>0.66406299999999996</v>
      </c>
      <c r="R385" s="5">
        <f>INDEX('Paste Calib Data'!$1:$1048576,MATCH($A$364,'Paste Calib Data'!$A:$A,0)+(ROW()-ROW($A$364)-1),COLUMN()-1)</f>
        <v>0.66406299999999996</v>
      </c>
      <c r="S385" s="11">
        <f t="shared" si="154"/>
        <v>0.66406299999999996</v>
      </c>
    </row>
    <row r="386" spans="1:19" x14ac:dyDescent="0.3">
      <c r="A386" s="3">
        <f>INDEX('Paste Calib Data'!$1:$1048576,MATCH($A$364,'Paste Calib Data'!$A:$A,0)+(ROW()-ROW($A$364)-1),COLUMN())</f>
        <v>3200</v>
      </c>
      <c r="B386" s="11">
        <f t="shared" si="153"/>
        <v>2</v>
      </c>
      <c r="C386" s="5">
        <f>INDEX('Paste Calib Data'!$1:$1048576,MATCH($A$364,'Paste Calib Data'!$A:$A,0)+(ROW()-ROW($A$364)-1),COLUMN()-1)</f>
        <v>2</v>
      </c>
      <c r="D386" s="5">
        <f>INDEX('Paste Calib Data'!$1:$1048576,MATCH($A$364,'Paste Calib Data'!$A:$A,0)+(ROW()-ROW($A$364)-1),COLUMN()-1)</f>
        <v>2</v>
      </c>
      <c r="E386" s="5">
        <f>INDEX('Paste Calib Data'!$1:$1048576,MATCH($A$364,'Paste Calib Data'!$A:$A,0)+(ROW()-ROW($A$364)-1),COLUMN()-1)</f>
        <v>2</v>
      </c>
      <c r="F386" s="5">
        <f>INDEX('Paste Calib Data'!$1:$1048576,MATCH($A$364,'Paste Calib Data'!$A:$A,0)+(ROW()-ROW($A$364)-1),COLUMN()-1)</f>
        <v>2</v>
      </c>
      <c r="G386" s="5">
        <f>INDEX('Paste Calib Data'!$1:$1048576,MATCH($A$364,'Paste Calib Data'!$A:$A,0)+(ROW()-ROW($A$364)-1),COLUMN()-1)</f>
        <v>2</v>
      </c>
      <c r="H386" s="5">
        <f>INDEX('Paste Calib Data'!$1:$1048576,MATCH($A$364,'Paste Calib Data'!$A:$A,0)+(ROW()-ROW($A$364)-1),COLUMN()-1)</f>
        <v>2</v>
      </c>
      <c r="I386" s="5">
        <f>INDEX('Paste Calib Data'!$1:$1048576,MATCH($A$364,'Paste Calib Data'!$A:$A,0)+(ROW()-ROW($A$364)-1),COLUMN()-1)</f>
        <v>1</v>
      </c>
      <c r="J386" s="5">
        <f>INDEX('Paste Calib Data'!$1:$1048576,MATCH($A$364,'Paste Calib Data'!$A:$A,0)+(ROW()-ROW($A$364)-1),COLUMN()-1)</f>
        <v>0.65625</v>
      </c>
      <c r="K386" s="5">
        <f>INDEX('Paste Calib Data'!$1:$1048576,MATCH($A$364,'Paste Calib Data'!$A:$A,0)+(ROW()-ROW($A$364)-1),COLUMN()-1)</f>
        <v>0.66406299999999996</v>
      </c>
      <c r="L386" s="5">
        <f>INDEX('Paste Calib Data'!$1:$1048576,MATCH($A$364,'Paste Calib Data'!$A:$A,0)+(ROW()-ROW($A$364)-1),COLUMN()-1)</f>
        <v>0.67968799999999996</v>
      </c>
      <c r="M386" s="5">
        <f>INDEX('Paste Calib Data'!$1:$1048576,MATCH($A$364,'Paste Calib Data'!$A:$A,0)+(ROW()-ROW($A$364)-1),COLUMN()-1)</f>
        <v>0.671875</v>
      </c>
      <c r="N386" s="5">
        <f>INDEX('Paste Calib Data'!$1:$1048576,MATCH($A$364,'Paste Calib Data'!$A:$A,0)+(ROW()-ROW($A$364)-1),COLUMN()-1)</f>
        <v>0.65625</v>
      </c>
      <c r="O386" s="5">
        <f>INDEX('Paste Calib Data'!$1:$1048576,MATCH($A$364,'Paste Calib Data'!$A:$A,0)+(ROW()-ROW($A$364)-1),COLUMN()-1)</f>
        <v>0.65625</v>
      </c>
      <c r="P386" s="5">
        <f>INDEX('Paste Calib Data'!$1:$1048576,MATCH($A$364,'Paste Calib Data'!$A:$A,0)+(ROW()-ROW($A$364)-1),COLUMN()-1)</f>
        <v>0.65625</v>
      </c>
      <c r="Q386" s="5">
        <f>INDEX('Paste Calib Data'!$1:$1048576,MATCH($A$364,'Paste Calib Data'!$A:$A,0)+(ROW()-ROW($A$364)-1),COLUMN()-1)</f>
        <v>0.65625</v>
      </c>
      <c r="R386" s="5">
        <f>INDEX('Paste Calib Data'!$1:$1048576,MATCH($A$364,'Paste Calib Data'!$A:$A,0)+(ROW()-ROW($A$364)-1),COLUMN()-1)</f>
        <v>0.65625</v>
      </c>
      <c r="S386" s="11">
        <f t="shared" si="154"/>
        <v>0.65625</v>
      </c>
    </row>
    <row r="387" spans="1:19" x14ac:dyDescent="0.3">
      <c r="A387" s="9">
        <f>A386+1</f>
        <v>3201</v>
      </c>
      <c r="B387" s="11">
        <f>B386</f>
        <v>2</v>
      </c>
      <c r="C387" s="11">
        <f>C386</f>
        <v>2</v>
      </c>
      <c r="D387" s="11">
        <f t="shared" ref="D387:S387" si="155">D386</f>
        <v>2</v>
      </c>
      <c r="E387" s="11">
        <f t="shared" si="155"/>
        <v>2</v>
      </c>
      <c r="F387" s="11">
        <f t="shared" si="155"/>
        <v>2</v>
      </c>
      <c r="G387" s="11">
        <f t="shared" si="155"/>
        <v>2</v>
      </c>
      <c r="H387" s="11">
        <f t="shared" si="155"/>
        <v>2</v>
      </c>
      <c r="I387" s="11">
        <f t="shared" si="155"/>
        <v>1</v>
      </c>
      <c r="J387" s="11">
        <f t="shared" si="155"/>
        <v>0.65625</v>
      </c>
      <c r="K387" s="11">
        <f t="shared" si="155"/>
        <v>0.66406299999999996</v>
      </c>
      <c r="L387" s="11">
        <f t="shared" si="155"/>
        <v>0.67968799999999996</v>
      </c>
      <c r="M387" s="11">
        <f t="shared" si="155"/>
        <v>0.671875</v>
      </c>
      <c r="N387" s="11">
        <f t="shared" si="155"/>
        <v>0.65625</v>
      </c>
      <c r="O387" s="11">
        <f t="shared" si="155"/>
        <v>0.65625</v>
      </c>
      <c r="P387" s="11">
        <f t="shared" si="155"/>
        <v>0.65625</v>
      </c>
      <c r="Q387" s="11">
        <f t="shared" si="155"/>
        <v>0.65625</v>
      </c>
      <c r="R387" s="11">
        <f t="shared" si="155"/>
        <v>0.65625</v>
      </c>
      <c r="S387" s="11">
        <f t="shared" si="155"/>
        <v>0.65625</v>
      </c>
    </row>
    <row r="388" spans="1:19" x14ac:dyDescent="0.3">
      <c r="A388" s="14"/>
    </row>
    <row r="389" spans="1:19" x14ac:dyDescent="0.3">
      <c r="A389" s="13" t="s">
        <v>303</v>
      </c>
      <c r="B389" s="4">
        <f>INDEX('Paste Calib Data'!$1:$1048576,MATCH($A$389,'Paste Calib Data'!$A:$A,0)+(ROW()-ROW($A$389)),COLUMN())</f>
        <v>40</v>
      </c>
      <c r="C389" s="3" t="str">
        <f>INDEX('Paste Calib Data'!$1:$1048576,MATCH($A$389,'Paste Calib Data'!$A:$A,0)+(ROW()-ROW($A$389)),COLUMN())</f>
        <v>Degrees</v>
      </c>
      <c r="D389" s="3" t="str">
        <f>INDEX('Paste Calib Data'!$1:$1048576,MATCH($A$389,'Paste Calib Data'!$A:$A,0)+(ROW()-ROW($A$389)),COLUMN())</f>
        <v>Injection Latest Shutoff</v>
      </c>
    </row>
    <row r="390" spans="1:19" x14ac:dyDescent="0.3">
      <c r="A390" s="13" t="s">
        <v>306</v>
      </c>
      <c r="B390" s="4">
        <f>INDEX('Paste Calib Data'!$1:$1048576,MATCH($A$390,'Paste Calib Data'!$A:$A,0)+(ROW()-ROW($A$390)),COLUMN())</f>
        <v>-40.039062999999999</v>
      </c>
      <c r="C390" s="3" t="str">
        <f>INDEX('Paste Calib Data'!$1:$1048576,MATCH($A$390,'Paste Calib Data'!$A:$A,0)+(ROW()-ROW($A$390)),COLUMN())</f>
        <v>Degrees</v>
      </c>
      <c r="D390" s="3" t="str">
        <f>INDEX('Paste Calib Data'!$1:$1048576,MATCH($A$390,'Paste Calib Data'!$A:$A,0)+(ROW()-ROW($A$390)),COLUMN())</f>
        <v>Injection Earliest Shutoff</v>
      </c>
    </row>
    <row r="391" spans="1:19" x14ac:dyDescent="0.3">
      <c r="A391" s="13" t="s">
        <v>308</v>
      </c>
      <c r="B391">
        <f>INDEX('Paste Calib Data'!$1:$1048576,MATCH($A$391,'Paste Calib Data'!$A:$A,0)+(ROW()-ROW($A$391)),COLUMN())</f>
        <v>250</v>
      </c>
      <c r="C391" s="3" t="str">
        <f>INDEX('Paste Calib Data'!$1:$1048576,MATCH($A$391,'Paste Calib Data'!$A:$A,0)+(ROW()-ROW($A$391)),COLUMN())</f>
        <v>Microseconds</v>
      </c>
      <c r="D391" s="3" t="str">
        <f>INDEX('Paste Calib Data'!$1:$1048576,MATCH($A$391,'Paste Calib Data'!$A:$A,0)+(ROW()-ROW($A$391)),COLUMN())</f>
        <v>Minimum Time, Pilot to Main</v>
      </c>
    </row>
    <row r="392" spans="1:19" x14ac:dyDescent="0.3">
      <c r="A392" s="13" t="s">
        <v>311</v>
      </c>
      <c r="B392">
        <f>INDEX('Paste Calib Data'!$1:$1048576,MATCH($A$392,'Paste Calib Data'!$A:$A,0)+(ROW()-ROW($A$392)),COLUMN())</f>
        <v>600</v>
      </c>
      <c r="C392" s="3" t="str">
        <f>INDEX('Paste Calib Data'!$1:$1048576,MATCH($A$392,'Paste Calib Data'!$A:$A,0)+(ROW()-ROW($A$392)),COLUMN())</f>
        <v>Microseconds</v>
      </c>
      <c r="D392" s="3" t="str">
        <f>INDEX('Paste Calib Data'!$1:$1048576,MATCH($A$392,'Paste Calib Data'!$A:$A,0)+(ROW()-ROW($A$392)),COLUMN())</f>
        <v>Minimum Time, Main to Post</v>
      </c>
    </row>
    <row r="394" spans="1:19" x14ac:dyDescent="0.3">
      <c r="A394" s="13" t="s">
        <v>242</v>
      </c>
      <c r="B394" s="35" t="str">
        <f>INDEX('Paste Calib Data'!$1:$1048576,MATCH($A$394,'Paste Calib Data'!$A:$A,0)+(ROW()-ROW($A$394)),COLUMN())</f>
        <v>Timing, Coolant Temp Adjust</v>
      </c>
      <c r="C394" s="35"/>
      <c r="D394" s="35"/>
      <c r="E394" s="35"/>
      <c r="F394" s="35"/>
      <c r="G394" s="35"/>
      <c r="H394" s="35"/>
      <c r="I394" s="35"/>
      <c r="J394" s="35"/>
      <c r="K394" s="35"/>
      <c r="L394" s="35"/>
      <c r="M394" s="35"/>
      <c r="N394" s="35"/>
    </row>
    <row r="395" spans="1:19" x14ac:dyDescent="0.3">
      <c r="A395" s="3"/>
      <c r="B395" s="3" t="str">
        <f>INDEX('Paste Calib Data'!$1:$1048576,MATCH($A$394,'Paste Calib Data'!$A:$A,0)+(ROW()-ROW($A$394)),COLUMN())</f>
        <v>mm3</v>
      </c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</row>
    <row r="396" spans="1:19" x14ac:dyDescent="0.3">
      <c r="A396" s="3" t="str">
        <f>INDEX('Paste Calib Data'!$1:$1048576,MATCH($A$394,'Paste Calib Data'!$A:$A,0)+(ROW()-ROW($A$394)),COLUMN())</f>
        <v>RPM</v>
      </c>
      <c r="B396" s="9">
        <f>C396-1</f>
        <v>-1</v>
      </c>
      <c r="C396" s="3">
        <f>INDEX('Paste Calib Data'!$1:$1048576,MATCH($A$394,'Paste Calib Data'!$A:$A,0)+(ROW()-ROW($A$394)),COLUMN()-1)</f>
        <v>0</v>
      </c>
      <c r="D396" s="3">
        <f>INDEX('Paste Calib Data'!$1:$1048576,MATCH($A$394,'Paste Calib Data'!$A:$A,0)+(ROW()-ROW($A$394)),COLUMN()-1)</f>
        <v>11</v>
      </c>
      <c r="E396" s="3">
        <f>INDEX('Paste Calib Data'!$1:$1048576,MATCH($A$394,'Paste Calib Data'!$A:$A,0)+(ROW()-ROW($A$394)),COLUMN()-1)</f>
        <v>22</v>
      </c>
      <c r="F396" s="3">
        <f>INDEX('Paste Calib Data'!$1:$1048576,MATCH($A$394,'Paste Calib Data'!$A:$A,0)+(ROW()-ROW($A$394)),COLUMN()-1)</f>
        <v>32</v>
      </c>
      <c r="G396" s="3">
        <f>INDEX('Paste Calib Data'!$1:$1048576,MATCH($A$394,'Paste Calib Data'!$A:$A,0)+(ROW()-ROW($A$394)),COLUMN()-1)</f>
        <v>43</v>
      </c>
      <c r="H396" s="3">
        <f>INDEX('Paste Calib Data'!$1:$1048576,MATCH($A$394,'Paste Calib Data'!$A:$A,0)+(ROW()-ROW($A$394)),COLUMN()-1)</f>
        <v>54</v>
      </c>
      <c r="I396" s="3">
        <f>INDEX('Paste Calib Data'!$1:$1048576,MATCH($A$394,'Paste Calib Data'!$A:$A,0)+(ROW()-ROW($A$394)),COLUMN()-1)</f>
        <v>65</v>
      </c>
      <c r="J396" s="3">
        <f>INDEX('Paste Calib Data'!$1:$1048576,MATCH($A$394,'Paste Calib Data'!$A:$A,0)+(ROW()-ROW($A$394)),COLUMN()-1)</f>
        <v>76</v>
      </c>
      <c r="K396" s="3">
        <f>INDEX('Paste Calib Data'!$1:$1048576,MATCH($A$394,'Paste Calib Data'!$A:$A,0)+(ROW()-ROW($A$394)),COLUMN()-1)</f>
        <v>83</v>
      </c>
      <c r="L396" s="3">
        <f>INDEX('Paste Calib Data'!$1:$1048576,MATCH($A$394,'Paste Calib Data'!$A:$A,0)+(ROW()-ROW($A$394)),COLUMN()-1)</f>
        <v>95</v>
      </c>
      <c r="M396" s="3">
        <f>INDEX('Paste Calib Data'!$1:$1048576,MATCH($A$394,'Paste Calib Data'!$A:$A,0)+(ROW()-ROW($A$394)),COLUMN()-1)</f>
        <v>115</v>
      </c>
      <c r="N396" s="9">
        <f>M396+1</f>
        <v>116</v>
      </c>
    </row>
    <row r="397" spans="1:19" x14ac:dyDescent="0.3">
      <c r="A397" s="9">
        <f>A398-1</f>
        <v>649</v>
      </c>
      <c r="B397" s="8">
        <f>B398</f>
        <v>4.9609379999999996</v>
      </c>
      <c r="C397" s="8">
        <f t="shared" ref="C397:N397" si="156">C398</f>
        <v>4.9609379999999996</v>
      </c>
      <c r="D397" s="8">
        <f t="shared" si="156"/>
        <v>4.9609379999999996</v>
      </c>
      <c r="E397" s="8">
        <f t="shared" si="156"/>
        <v>4.9609379999999996</v>
      </c>
      <c r="F397" s="8">
        <f t="shared" si="156"/>
        <v>4.9609379999999996</v>
      </c>
      <c r="G397" s="8">
        <f t="shared" si="156"/>
        <v>4.9609379999999996</v>
      </c>
      <c r="H397" s="8">
        <f t="shared" si="156"/>
        <v>2.96875</v>
      </c>
      <c r="I397" s="8">
        <f t="shared" si="156"/>
        <v>1.4453130000000001</v>
      </c>
      <c r="J397" s="8">
        <f t="shared" si="156"/>
        <v>3.9063000000000001E-2</v>
      </c>
      <c r="K397" s="8">
        <f t="shared" si="156"/>
        <v>3.9063000000000001E-2</v>
      </c>
      <c r="L397" s="8">
        <f t="shared" si="156"/>
        <v>3.9063000000000001E-2</v>
      </c>
      <c r="M397" s="8">
        <f t="shared" si="156"/>
        <v>3.9063000000000001E-2</v>
      </c>
      <c r="N397" s="8">
        <f t="shared" si="156"/>
        <v>3.9063000000000001E-2</v>
      </c>
    </row>
    <row r="398" spans="1:19" x14ac:dyDescent="0.3">
      <c r="A398" s="3">
        <f>INDEX('Paste Calib Data'!$1:$1048576,MATCH($A$394,'Paste Calib Data'!$A:$A,0)+(ROW()-ROW($A$394)-1),COLUMN())</f>
        <v>650</v>
      </c>
      <c r="B398" s="8">
        <f t="shared" ref="B398:B409" si="157">C398</f>
        <v>4.9609379999999996</v>
      </c>
      <c r="C398" s="1">
        <f>INDEX('Paste Calib Data'!$1:$1048576,MATCH($A$394,'Paste Calib Data'!$A:$A,0)+(ROW()-ROW($A$394)-1),COLUMN()-1)</f>
        <v>4.9609379999999996</v>
      </c>
      <c r="D398" s="1">
        <f>INDEX('Paste Calib Data'!$1:$1048576,MATCH($A$394,'Paste Calib Data'!$A:$A,0)+(ROW()-ROW($A$394)-1),COLUMN()-1)</f>
        <v>4.9609379999999996</v>
      </c>
      <c r="E398" s="1">
        <f>INDEX('Paste Calib Data'!$1:$1048576,MATCH($A$394,'Paste Calib Data'!$A:$A,0)+(ROW()-ROW($A$394)-1),COLUMN()-1)</f>
        <v>4.9609379999999996</v>
      </c>
      <c r="F398" s="1">
        <f>INDEX('Paste Calib Data'!$1:$1048576,MATCH($A$394,'Paste Calib Data'!$A:$A,0)+(ROW()-ROW($A$394)-1),COLUMN()-1)</f>
        <v>4.9609379999999996</v>
      </c>
      <c r="G398" s="1">
        <f>INDEX('Paste Calib Data'!$1:$1048576,MATCH($A$394,'Paste Calib Data'!$A:$A,0)+(ROW()-ROW($A$394)-1),COLUMN()-1)</f>
        <v>4.9609379999999996</v>
      </c>
      <c r="H398" s="1">
        <f>INDEX('Paste Calib Data'!$1:$1048576,MATCH($A$394,'Paste Calib Data'!$A:$A,0)+(ROW()-ROW($A$394)-1),COLUMN()-1)</f>
        <v>2.96875</v>
      </c>
      <c r="I398" s="1">
        <f>INDEX('Paste Calib Data'!$1:$1048576,MATCH($A$394,'Paste Calib Data'!$A:$A,0)+(ROW()-ROW($A$394)-1),COLUMN()-1)</f>
        <v>1.4453130000000001</v>
      </c>
      <c r="J398" s="1">
        <f>INDEX('Paste Calib Data'!$1:$1048576,MATCH($A$394,'Paste Calib Data'!$A:$A,0)+(ROW()-ROW($A$394)-1),COLUMN()-1)</f>
        <v>3.9063000000000001E-2</v>
      </c>
      <c r="K398" s="1">
        <f>INDEX('Paste Calib Data'!$1:$1048576,MATCH($A$394,'Paste Calib Data'!$A:$A,0)+(ROW()-ROW($A$394)-1),COLUMN()-1)</f>
        <v>3.9063000000000001E-2</v>
      </c>
      <c r="L398" s="1">
        <f>INDEX('Paste Calib Data'!$1:$1048576,MATCH($A$394,'Paste Calib Data'!$A:$A,0)+(ROW()-ROW($A$394)-1),COLUMN()-1)</f>
        <v>3.9063000000000001E-2</v>
      </c>
      <c r="M398" s="1">
        <f>INDEX('Paste Calib Data'!$1:$1048576,MATCH($A$394,'Paste Calib Data'!$A:$A,0)+(ROW()-ROW($A$394)-1),COLUMN()-1)</f>
        <v>3.9063000000000001E-2</v>
      </c>
      <c r="N398" s="8">
        <f>M398</f>
        <v>3.9063000000000001E-2</v>
      </c>
    </row>
    <row r="399" spans="1:19" x14ac:dyDescent="0.3">
      <c r="A399" s="3">
        <f>INDEX('Paste Calib Data'!$1:$1048576,MATCH($A$394,'Paste Calib Data'!$A:$A,0)+(ROW()-ROW($A$394)-1),COLUMN())</f>
        <v>1000</v>
      </c>
      <c r="B399" s="8">
        <f t="shared" si="157"/>
        <v>4.9609379999999996</v>
      </c>
      <c r="C399" s="1">
        <f>INDEX('Paste Calib Data'!$1:$1048576,MATCH($A$394,'Paste Calib Data'!$A:$A,0)+(ROW()-ROW($A$394)-1),COLUMN()-1)</f>
        <v>4.9609379999999996</v>
      </c>
      <c r="D399" s="1">
        <f>INDEX('Paste Calib Data'!$1:$1048576,MATCH($A$394,'Paste Calib Data'!$A:$A,0)+(ROW()-ROW($A$394)-1),COLUMN()-1)</f>
        <v>4.9609379999999996</v>
      </c>
      <c r="E399" s="1">
        <f>INDEX('Paste Calib Data'!$1:$1048576,MATCH($A$394,'Paste Calib Data'!$A:$A,0)+(ROW()-ROW($A$394)-1),COLUMN()-1)</f>
        <v>4.9609379999999996</v>
      </c>
      <c r="F399" s="1">
        <f>INDEX('Paste Calib Data'!$1:$1048576,MATCH($A$394,'Paste Calib Data'!$A:$A,0)+(ROW()-ROW($A$394)-1),COLUMN()-1)</f>
        <v>4.9609379999999996</v>
      </c>
      <c r="G399" s="1">
        <f>INDEX('Paste Calib Data'!$1:$1048576,MATCH($A$394,'Paste Calib Data'!$A:$A,0)+(ROW()-ROW($A$394)-1),COLUMN()-1)</f>
        <v>4.9609379999999996</v>
      </c>
      <c r="H399" s="1">
        <f>INDEX('Paste Calib Data'!$1:$1048576,MATCH($A$394,'Paste Calib Data'!$A:$A,0)+(ROW()-ROW($A$394)-1),COLUMN()-1)</f>
        <v>2.96875</v>
      </c>
      <c r="I399" s="1">
        <f>INDEX('Paste Calib Data'!$1:$1048576,MATCH($A$394,'Paste Calib Data'!$A:$A,0)+(ROW()-ROW($A$394)-1),COLUMN()-1)</f>
        <v>1.4453130000000001</v>
      </c>
      <c r="J399" s="1">
        <f>INDEX('Paste Calib Data'!$1:$1048576,MATCH($A$394,'Paste Calib Data'!$A:$A,0)+(ROW()-ROW($A$394)-1),COLUMN()-1)</f>
        <v>3.9063000000000001E-2</v>
      </c>
      <c r="K399" s="1">
        <f>INDEX('Paste Calib Data'!$1:$1048576,MATCH($A$394,'Paste Calib Data'!$A:$A,0)+(ROW()-ROW($A$394)-1),COLUMN()-1)</f>
        <v>3.9063000000000001E-2</v>
      </c>
      <c r="L399" s="1">
        <f>INDEX('Paste Calib Data'!$1:$1048576,MATCH($A$394,'Paste Calib Data'!$A:$A,0)+(ROW()-ROW($A$394)-1),COLUMN()-1)</f>
        <v>3.9063000000000001E-2</v>
      </c>
      <c r="M399" s="1">
        <f>INDEX('Paste Calib Data'!$1:$1048576,MATCH($A$394,'Paste Calib Data'!$A:$A,0)+(ROW()-ROW($A$394)-1),COLUMN()-1)</f>
        <v>3.9063000000000001E-2</v>
      </c>
      <c r="N399" s="8">
        <f t="shared" ref="N399:N410" si="158">M399</f>
        <v>3.9063000000000001E-2</v>
      </c>
    </row>
    <row r="400" spans="1:19" x14ac:dyDescent="0.3">
      <c r="A400" s="3">
        <f>INDEX('Paste Calib Data'!$1:$1048576,MATCH($A$394,'Paste Calib Data'!$A:$A,0)+(ROW()-ROW($A$394)-1),COLUMN())</f>
        <v>1200</v>
      </c>
      <c r="B400" s="8">
        <f t="shared" si="157"/>
        <v>4.9609379999999996</v>
      </c>
      <c r="C400" s="1">
        <f>INDEX('Paste Calib Data'!$1:$1048576,MATCH($A$394,'Paste Calib Data'!$A:$A,0)+(ROW()-ROW($A$394)-1),COLUMN()-1)</f>
        <v>4.9609379999999996</v>
      </c>
      <c r="D400" s="1">
        <f>INDEX('Paste Calib Data'!$1:$1048576,MATCH($A$394,'Paste Calib Data'!$A:$A,0)+(ROW()-ROW($A$394)-1),COLUMN()-1)</f>
        <v>4.9609379999999996</v>
      </c>
      <c r="E400" s="1">
        <f>INDEX('Paste Calib Data'!$1:$1048576,MATCH($A$394,'Paste Calib Data'!$A:$A,0)+(ROW()-ROW($A$394)-1),COLUMN()-1)</f>
        <v>4.9609379999999996</v>
      </c>
      <c r="F400" s="1">
        <f>INDEX('Paste Calib Data'!$1:$1048576,MATCH($A$394,'Paste Calib Data'!$A:$A,0)+(ROW()-ROW($A$394)-1),COLUMN()-1)</f>
        <v>4.9609379999999996</v>
      </c>
      <c r="G400" s="1">
        <f>INDEX('Paste Calib Data'!$1:$1048576,MATCH($A$394,'Paste Calib Data'!$A:$A,0)+(ROW()-ROW($A$394)-1),COLUMN()-1)</f>
        <v>4.9609379999999996</v>
      </c>
      <c r="H400" s="1">
        <f>INDEX('Paste Calib Data'!$1:$1048576,MATCH($A$394,'Paste Calib Data'!$A:$A,0)+(ROW()-ROW($A$394)-1),COLUMN()-1)</f>
        <v>2.96875</v>
      </c>
      <c r="I400" s="1">
        <f>INDEX('Paste Calib Data'!$1:$1048576,MATCH($A$394,'Paste Calib Data'!$A:$A,0)+(ROW()-ROW($A$394)-1),COLUMN()-1)</f>
        <v>1.4453130000000001</v>
      </c>
      <c r="J400" s="1">
        <f>INDEX('Paste Calib Data'!$1:$1048576,MATCH($A$394,'Paste Calib Data'!$A:$A,0)+(ROW()-ROW($A$394)-1),COLUMN()-1)</f>
        <v>3.9063000000000001E-2</v>
      </c>
      <c r="K400" s="1">
        <f>INDEX('Paste Calib Data'!$1:$1048576,MATCH($A$394,'Paste Calib Data'!$A:$A,0)+(ROW()-ROW($A$394)-1),COLUMN()-1)</f>
        <v>3.9063000000000001E-2</v>
      </c>
      <c r="L400" s="1">
        <f>INDEX('Paste Calib Data'!$1:$1048576,MATCH($A$394,'Paste Calib Data'!$A:$A,0)+(ROW()-ROW($A$394)-1),COLUMN()-1)</f>
        <v>3.9063000000000001E-2</v>
      </c>
      <c r="M400" s="1">
        <f>INDEX('Paste Calib Data'!$1:$1048576,MATCH($A$394,'Paste Calib Data'!$A:$A,0)+(ROW()-ROW($A$394)-1),COLUMN()-1)</f>
        <v>3.9063000000000001E-2</v>
      </c>
      <c r="N400" s="8">
        <f t="shared" si="158"/>
        <v>3.9063000000000001E-2</v>
      </c>
    </row>
    <row r="401" spans="1:14" x14ac:dyDescent="0.3">
      <c r="A401" s="3">
        <f>INDEX('Paste Calib Data'!$1:$1048576,MATCH($A$394,'Paste Calib Data'!$A:$A,0)+(ROW()-ROW($A$394)-1),COLUMN())</f>
        <v>1400</v>
      </c>
      <c r="B401" s="8">
        <f t="shared" si="157"/>
        <v>4.9609379999999996</v>
      </c>
      <c r="C401" s="1">
        <f>INDEX('Paste Calib Data'!$1:$1048576,MATCH($A$394,'Paste Calib Data'!$A:$A,0)+(ROW()-ROW($A$394)-1),COLUMN()-1)</f>
        <v>4.9609379999999996</v>
      </c>
      <c r="D401" s="1">
        <f>INDEX('Paste Calib Data'!$1:$1048576,MATCH($A$394,'Paste Calib Data'!$A:$A,0)+(ROW()-ROW($A$394)-1),COLUMN()-1)</f>
        <v>4.9609379999999996</v>
      </c>
      <c r="E401" s="1">
        <f>INDEX('Paste Calib Data'!$1:$1048576,MATCH($A$394,'Paste Calib Data'!$A:$A,0)+(ROW()-ROW($A$394)-1),COLUMN()-1)</f>
        <v>4.9609379999999996</v>
      </c>
      <c r="F401" s="1">
        <f>INDEX('Paste Calib Data'!$1:$1048576,MATCH($A$394,'Paste Calib Data'!$A:$A,0)+(ROW()-ROW($A$394)-1),COLUMN()-1)</f>
        <v>4.9609379999999996</v>
      </c>
      <c r="G401" s="1">
        <f>INDEX('Paste Calib Data'!$1:$1048576,MATCH($A$394,'Paste Calib Data'!$A:$A,0)+(ROW()-ROW($A$394)-1),COLUMN()-1)</f>
        <v>4.9609379999999996</v>
      </c>
      <c r="H401" s="1">
        <f>INDEX('Paste Calib Data'!$1:$1048576,MATCH($A$394,'Paste Calib Data'!$A:$A,0)+(ROW()-ROW($A$394)-1),COLUMN()-1)</f>
        <v>4.0234379999999996</v>
      </c>
      <c r="I401" s="1">
        <f>INDEX('Paste Calib Data'!$1:$1048576,MATCH($A$394,'Paste Calib Data'!$A:$A,0)+(ROW()-ROW($A$394)-1),COLUMN()-1)</f>
        <v>2.03125</v>
      </c>
      <c r="J401" s="1">
        <f>INDEX('Paste Calib Data'!$1:$1048576,MATCH($A$394,'Paste Calib Data'!$A:$A,0)+(ROW()-ROW($A$394)-1),COLUMN()-1)</f>
        <v>2.03125</v>
      </c>
      <c r="K401" s="1">
        <f>INDEX('Paste Calib Data'!$1:$1048576,MATCH($A$394,'Paste Calib Data'!$A:$A,0)+(ROW()-ROW($A$394)-1),COLUMN()-1)</f>
        <v>0.97656299999999996</v>
      </c>
      <c r="L401" s="1">
        <f>INDEX('Paste Calib Data'!$1:$1048576,MATCH($A$394,'Paste Calib Data'!$A:$A,0)+(ROW()-ROW($A$394)-1),COLUMN()-1)</f>
        <v>0.97656299999999996</v>
      </c>
      <c r="M401" s="1">
        <f>INDEX('Paste Calib Data'!$1:$1048576,MATCH($A$394,'Paste Calib Data'!$A:$A,0)+(ROW()-ROW($A$394)-1),COLUMN()-1)</f>
        <v>3.9063000000000001E-2</v>
      </c>
      <c r="N401" s="8">
        <f t="shared" si="158"/>
        <v>3.9063000000000001E-2</v>
      </c>
    </row>
    <row r="402" spans="1:14" x14ac:dyDescent="0.3">
      <c r="A402" s="3">
        <f>INDEX('Paste Calib Data'!$1:$1048576,MATCH($A$394,'Paste Calib Data'!$A:$A,0)+(ROW()-ROW($A$394)-1),COLUMN())</f>
        <v>1600</v>
      </c>
      <c r="B402" s="8">
        <f t="shared" si="157"/>
        <v>4.9609379999999996</v>
      </c>
      <c r="C402" s="1">
        <f>INDEX('Paste Calib Data'!$1:$1048576,MATCH($A$394,'Paste Calib Data'!$A:$A,0)+(ROW()-ROW($A$394)-1),COLUMN()-1)</f>
        <v>4.9609379999999996</v>
      </c>
      <c r="D402" s="1">
        <f>INDEX('Paste Calib Data'!$1:$1048576,MATCH($A$394,'Paste Calib Data'!$A:$A,0)+(ROW()-ROW($A$394)-1),COLUMN()-1)</f>
        <v>4.9609379999999996</v>
      </c>
      <c r="E402" s="1">
        <f>INDEX('Paste Calib Data'!$1:$1048576,MATCH($A$394,'Paste Calib Data'!$A:$A,0)+(ROW()-ROW($A$394)-1),COLUMN()-1)</f>
        <v>4.9609379999999996</v>
      </c>
      <c r="F402" s="1">
        <f>INDEX('Paste Calib Data'!$1:$1048576,MATCH($A$394,'Paste Calib Data'!$A:$A,0)+(ROW()-ROW($A$394)-1),COLUMN()-1)</f>
        <v>4.9609379999999996</v>
      </c>
      <c r="G402" s="1">
        <f>INDEX('Paste Calib Data'!$1:$1048576,MATCH($A$394,'Paste Calib Data'!$A:$A,0)+(ROW()-ROW($A$394)-1),COLUMN()-1)</f>
        <v>4.0234379999999996</v>
      </c>
      <c r="H402" s="1">
        <f>INDEX('Paste Calib Data'!$1:$1048576,MATCH($A$394,'Paste Calib Data'!$A:$A,0)+(ROW()-ROW($A$394)-1),COLUMN()-1)</f>
        <v>4.0234379999999996</v>
      </c>
      <c r="I402" s="1">
        <f>INDEX('Paste Calib Data'!$1:$1048576,MATCH($A$394,'Paste Calib Data'!$A:$A,0)+(ROW()-ROW($A$394)-1),COLUMN()-1)</f>
        <v>2.03125</v>
      </c>
      <c r="J402" s="1">
        <f>INDEX('Paste Calib Data'!$1:$1048576,MATCH($A$394,'Paste Calib Data'!$A:$A,0)+(ROW()-ROW($A$394)-1),COLUMN()-1)</f>
        <v>2.03125</v>
      </c>
      <c r="K402" s="1">
        <f>INDEX('Paste Calib Data'!$1:$1048576,MATCH($A$394,'Paste Calib Data'!$A:$A,0)+(ROW()-ROW($A$394)-1),COLUMN()-1)</f>
        <v>0.97656299999999996</v>
      </c>
      <c r="L402" s="1">
        <f>INDEX('Paste Calib Data'!$1:$1048576,MATCH($A$394,'Paste Calib Data'!$A:$A,0)+(ROW()-ROW($A$394)-1),COLUMN()-1)</f>
        <v>0.97656299999999996</v>
      </c>
      <c r="M402" s="1">
        <f>INDEX('Paste Calib Data'!$1:$1048576,MATCH($A$394,'Paste Calib Data'!$A:$A,0)+(ROW()-ROW($A$394)-1),COLUMN()-1)</f>
        <v>0.97656299999999996</v>
      </c>
      <c r="N402" s="8">
        <f t="shared" si="158"/>
        <v>0.97656299999999996</v>
      </c>
    </row>
    <row r="403" spans="1:14" x14ac:dyDescent="0.3">
      <c r="A403" s="3">
        <f>INDEX('Paste Calib Data'!$1:$1048576,MATCH($A$394,'Paste Calib Data'!$A:$A,0)+(ROW()-ROW($A$394)-1),COLUMN())</f>
        <v>1800</v>
      </c>
      <c r="B403" s="8">
        <f t="shared" si="157"/>
        <v>4.9609379999999996</v>
      </c>
      <c r="C403" s="1">
        <f>INDEX('Paste Calib Data'!$1:$1048576,MATCH($A$394,'Paste Calib Data'!$A:$A,0)+(ROW()-ROW($A$394)-1),COLUMN()-1)</f>
        <v>4.9609379999999996</v>
      </c>
      <c r="D403" s="1">
        <f>INDEX('Paste Calib Data'!$1:$1048576,MATCH($A$394,'Paste Calib Data'!$A:$A,0)+(ROW()-ROW($A$394)-1),COLUMN()-1)</f>
        <v>4.9609379999999996</v>
      </c>
      <c r="E403" s="1">
        <f>INDEX('Paste Calib Data'!$1:$1048576,MATCH($A$394,'Paste Calib Data'!$A:$A,0)+(ROW()-ROW($A$394)-1),COLUMN()-1)</f>
        <v>4.9609379999999996</v>
      </c>
      <c r="F403" s="1">
        <f>INDEX('Paste Calib Data'!$1:$1048576,MATCH($A$394,'Paste Calib Data'!$A:$A,0)+(ROW()-ROW($A$394)-1),COLUMN()-1)</f>
        <v>4.9609379999999996</v>
      </c>
      <c r="G403" s="1">
        <f>INDEX('Paste Calib Data'!$1:$1048576,MATCH($A$394,'Paste Calib Data'!$A:$A,0)+(ROW()-ROW($A$394)-1),COLUMN()-1)</f>
        <v>4.0234379999999996</v>
      </c>
      <c r="H403" s="1">
        <f>INDEX('Paste Calib Data'!$1:$1048576,MATCH($A$394,'Paste Calib Data'!$A:$A,0)+(ROW()-ROW($A$394)-1),COLUMN()-1)</f>
        <v>4.0234379999999996</v>
      </c>
      <c r="I403" s="1">
        <f>INDEX('Paste Calib Data'!$1:$1048576,MATCH($A$394,'Paste Calib Data'!$A:$A,0)+(ROW()-ROW($A$394)-1),COLUMN()-1)</f>
        <v>2.03125</v>
      </c>
      <c r="J403" s="1">
        <f>INDEX('Paste Calib Data'!$1:$1048576,MATCH($A$394,'Paste Calib Data'!$A:$A,0)+(ROW()-ROW($A$394)-1),COLUMN()-1)</f>
        <v>2.03125</v>
      </c>
      <c r="K403" s="1">
        <f>INDEX('Paste Calib Data'!$1:$1048576,MATCH($A$394,'Paste Calib Data'!$A:$A,0)+(ROW()-ROW($A$394)-1),COLUMN()-1)</f>
        <v>2.03125</v>
      </c>
      <c r="L403" s="1">
        <f>INDEX('Paste Calib Data'!$1:$1048576,MATCH($A$394,'Paste Calib Data'!$A:$A,0)+(ROW()-ROW($A$394)-1),COLUMN()-1)</f>
        <v>0.97656299999999996</v>
      </c>
      <c r="M403" s="1">
        <f>INDEX('Paste Calib Data'!$1:$1048576,MATCH($A$394,'Paste Calib Data'!$A:$A,0)+(ROW()-ROW($A$394)-1),COLUMN()-1)</f>
        <v>0.97656299999999996</v>
      </c>
      <c r="N403" s="8">
        <f t="shared" si="158"/>
        <v>0.97656299999999996</v>
      </c>
    </row>
    <row r="404" spans="1:14" x14ac:dyDescent="0.3">
      <c r="A404" s="3">
        <f>INDEX('Paste Calib Data'!$1:$1048576,MATCH($A$394,'Paste Calib Data'!$A:$A,0)+(ROW()-ROW($A$394)-1),COLUMN())</f>
        <v>2000</v>
      </c>
      <c r="B404" s="8">
        <f t="shared" si="157"/>
        <v>4.9609379999999996</v>
      </c>
      <c r="C404" s="1">
        <f>INDEX('Paste Calib Data'!$1:$1048576,MATCH($A$394,'Paste Calib Data'!$A:$A,0)+(ROW()-ROW($A$394)-1),COLUMN()-1)</f>
        <v>4.9609379999999996</v>
      </c>
      <c r="D404" s="1">
        <f>INDEX('Paste Calib Data'!$1:$1048576,MATCH($A$394,'Paste Calib Data'!$A:$A,0)+(ROW()-ROW($A$394)-1),COLUMN()-1)</f>
        <v>4.9609379999999996</v>
      </c>
      <c r="E404" s="1">
        <f>INDEX('Paste Calib Data'!$1:$1048576,MATCH($A$394,'Paste Calib Data'!$A:$A,0)+(ROW()-ROW($A$394)-1),COLUMN()-1)</f>
        <v>4.9609379999999996</v>
      </c>
      <c r="F404" s="1">
        <f>INDEX('Paste Calib Data'!$1:$1048576,MATCH($A$394,'Paste Calib Data'!$A:$A,0)+(ROW()-ROW($A$394)-1),COLUMN()-1)</f>
        <v>4.9609379999999996</v>
      </c>
      <c r="G404" s="1">
        <f>INDEX('Paste Calib Data'!$1:$1048576,MATCH($A$394,'Paste Calib Data'!$A:$A,0)+(ROW()-ROW($A$394)-1),COLUMN()-1)</f>
        <v>4.0234379999999996</v>
      </c>
      <c r="H404" s="1">
        <f>INDEX('Paste Calib Data'!$1:$1048576,MATCH($A$394,'Paste Calib Data'!$A:$A,0)+(ROW()-ROW($A$394)-1),COLUMN()-1)</f>
        <v>4.0234379999999996</v>
      </c>
      <c r="I404" s="1">
        <f>INDEX('Paste Calib Data'!$1:$1048576,MATCH($A$394,'Paste Calib Data'!$A:$A,0)+(ROW()-ROW($A$394)-1),COLUMN()-1)</f>
        <v>2.03125</v>
      </c>
      <c r="J404" s="1">
        <f>INDEX('Paste Calib Data'!$1:$1048576,MATCH($A$394,'Paste Calib Data'!$A:$A,0)+(ROW()-ROW($A$394)-1),COLUMN()-1)</f>
        <v>2.03125</v>
      </c>
      <c r="K404" s="1">
        <f>INDEX('Paste Calib Data'!$1:$1048576,MATCH($A$394,'Paste Calib Data'!$A:$A,0)+(ROW()-ROW($A$394)-1),COLUMN()-1)</f>
        <v>2.03125</v>
      </c>
      <c r="L404" s="1">
        <f>INDEX('Paste Calib Data'!$1:$1048576,MATCH($A$394,'Paste Calib Data'!$A:$A,0)+(ROW()-ROW($A$394)-1),COLUMN()-1)</f>
        <v>0.97656299999999996</v>
      </c>
      <c r="M404" s="1">
        <f>INDEX('Paste Calib Data'!$1:$1048576,MATCH($A$394,'Paste Calib Data'!$A:$A,0)+(ROW()-ROW($A$394)-1),COLUMN()-1)</f>
        <v>0.97656299999999996</v>
      </c>
      <c r="N404" s="8">
        <f t="shared" si="158"/>
        <v>0.97656299999999996</v>
      </c>
    </row>
    <row r="405" spans="1:14" x14ac:dyDescent="0.3">
      <c r="A405" s="3">
        <f>INDEX('Paste Calib Data'!$1:$1048576,MATCH($A$394,'Paste Calib Data'!$A:$A,0)+(ROW()-ROW($A$394)-1),COLUMN())</f>
        <v>2200</v>
      </c>
      <c r="B405" s="8">
        <f t="shared" si="157"/>
        <v>4.9609379999999996</v>
      </c>
      <c r="C405" s="1">
        <f>INDEX('Paste Calib Data'!$1:$1048576,MATCH($A$394,'Paste Calib Data'!$A:$A,0)+(ROW()-ROW($A$394)-1),COLUMN()-1)</f>
        <v>4.9609379999999996</v>
      </c>
      <c r="D405" s="1">
        <f>INDEX('Paste Calib Data'!$1:$1048576,MATCH($A$394,'Paste Calib Data'!$A:$A,0)+(ROW()-ROW($A$394)-1),COLUMN()-1)</f>
        <v>4.9609379999999996</v>
      </c>
      <c r="E405" s="1">
        <f>INDEX('Paste Calib Data'!$1:$1048576,MATCH($A$394,'Paste Calib Data'!$A:$A,0)+(ROW()-ROW($A$394)-1),COLUMN()-1)</f>
        <v>4.9609379999999996</v>
      </c>
      <c r="F405" s="1">
        <f>INDEX('Paste Calib Data'!$1:$1048576,MATCH($A$394,'Paste Calib Data'!$A:$A,0)+(ROW()-ROW($A$394)-1),COLUMN()-1)</f>
        <v>4.9609379999999996</v>
      </c>
      <c r="G405" s="1">
        <f>INDEX('Paste Calib Data'!$1:$1048576,MATCH($A$394,'Paste Calib Data'!$A:$A,0)+(ROW()-ROW($A$394)-1),COLUMN()-1)</f>
        <v>4.0234379999999996</v>
      </c>
      <c r="H405" s="1">
        <f>INDEX('Paste Calib Data'!$1:$1048576,MATCH($A$394,'Paste Calib Data'!$A:$A,0)+(ROW()-ROW($A$394)-1),COLUMN()-1)</f>
        <v>4.0234379999999996</v>
      </c>
      <c r="I405" s="1">
        <f>INDEX('Paste Calib Data'!$1:$1048576,MATCH($A$394,'Paste Calib Data'!$A:$A,0)+(ROW()-ROW($A$394)-1),COLUMN()-1)</f>
        <v>2.96875</v>
      </c>
      <c r="J405" s="1">
        <f>INDEX('Paste Calib Data'!$1:$1048576,MATCH($A$394,'Paste Calib Data'!$A:$A,0)+(ROW()-ROW($A$394)-1),COLUMN()-1)</f>
        <v>2.03125</v>
      </c>
      <c r="K405" s="1">
        <f>INDEX('Paste Calib Data'!$1:$1048576,MATCH($A$394,'Paste Calib Data'!$A:$A,0)+(ROW()-ROW($A$394)-1),COLUMN()-1)</f>
        <v>2.03125</v>
      </c>
      <c r="L405" s="1">
        <f>INDEX('Paste Calib Data'!$1:$1048576,MATCH($A$394,'Paste Calib Data'!$A:$A,0)+(ROW()-ROW($A$394)-1),COLUMN()-1)</f>
        <v>0.97656299999999996</v>
      </c>
      <c r="M405" s="1">
        <f>INDEX('Paste Calib Data'!$1:$1048576,MATCH($A$394,'Paste Calib Data'!$A:$A,0)+(ROW()-ROW($A$394)-1),COLUMN()-1)</f>
        <v>0.97656299999999996</v>
      </c>
      <c r="N405" s="8">
        <f t="shared" si="158"/>
        <v>0.97656299999999996</v>
      </c>
    </row>
    <row r="406" spans="1:14" x14ac:dyDescent="0.3">
      <c r="A406" s="3">
        <f>INDEX('Paste Calib Data'!$1:$1048576,MATCH($A$394,'Paste Calib Data'!$A:$A,0)+(ROW()-ROW($A$394)-1),COLUMN())</f>
        <v>2400</v>
      </c>
      <c r="B406" s="8">
        <f t="shared" si="157"/>
        <v>4.9609379999999996</v>
      </c>
      <c r="C406" s="1">
        <f>INDEX('Paste Calib Data'!$1:$1048576,MATCH($A$394,'Paste Calib Data'!$A:$A,0)+(ROW()-ROW($A$394)-1),COLUMN()-1)</f>
        <v>4.9609379999999996</v>
      </c>
      <c r="D406" s="1">
        <f>INDEX('Paste Calib Data'!$1:$1048576,MATCH($A$394,'Paste Calib Data'!$A:$A,0)+(ROW()-ROW($A$394)-1),COLUMN()-1)</f>
        <v>4.9609379999999996</v>
      </c>
      <c r="E406" s="1">
        <f>INDEX('Paste Calib Data'!$1:$1048576,MATCH($A$394,'Paste Calib Data'!$A:$A,0)+(ROW()-ROW($A$394)-1),COLUMN()-1)</f>
        <v>4.9609379999999996</v>
      </c>
      <c r="F406" s="1">
        <f>INDEX('Paste Calib Data'!$1:$1048576,MATCH($A$394,'Paste Calib Data'!$A:$A,0)+(ROW()-ROW($A$394)-1),COLUMN()-1)</f>
        <v>4.9609379999999996</v>
      </c>
      <c r="G406" s="1">
        <f>INDEX('Paste Calib Data'!$1:$1048576,MATCH($A$394,'Paste Calib Data'!$A:$A,0)+(ROW()-ROW($A$394)-1),COLUMN()-1)</f>
        <v>4.0234379999999996</v>
      </c>
      <c r="H406" s="1">
        <f>INDEX('Paste Calib Data'!$1:$1048576,MATCH($A$394,'Paste Calib Data'!$A:$A,0)+(ROW()-ROW($A$394)-1),COLUMN()-1)</f>
        <v>4.0234379999999996</v>
      </c>
      <c r="I406" s="1">
        <f>INDEX('Paste Calib Data'!$1:$1048576,MATCH($A$394,'Paste Calib Data'!$A:$A,0)+(ROW()-ROW($A$394)-1),COLUMN()-1)</f>
        <v>2.96875</v>
      </c>
      <c r="J406" s="1">
        <f>INDEX('Paste Calib Data'!$1:$1048576,MATCH($A$394,'Paste Calib Data'!$A:$A,0)+(ROW()-ROW($A$394)-1),COLUMN()-1)</f>
        <v>2.96875</v>
      </c>
      <c r="K406" s="1">
        <f>INDEX('Paste Calib Data'!$1:$1048576,MATCH($A$394,'Paste Calib Data'!$A:$A,0)+(ROW()-ROW($A$394)-1),COLUMN()-1)</f>
        <v>2.03125</v>
      </c>
      <c r="L406" s="1">
        <f>INDEX('Paste Calib Data'!$1:$1048576,MATCH($A$394,'Paste Calib Data'!$A:$A,0)+(ROW()-ROW($A$394)-1),COLUMN()-1)</f>
        <v>0.97656299999999996</v>
      </c>
      <c r="M406" s="1">
        <f>INDEX('Paste Calib Data'!$1:$1048576,MATCH($A$394,'Paste Calib Data'!$A:$A,0)+(ROW()-ROW($A$394)-1),COLUMN()-1)</f>
        <v>0.97656299999999996</v>
      </c>
      <c r="N406" s="8">
        <f t="shared" si="158"/>
        <v>0.97656299999999996</v>
      </c>
    </row>
    <row r="407" spans="1:14" x14ac:dyDescent="0.3">
      <c r="A407" s="3">
        <f>INDEX('Paste Calib Data'!$1:$1048576,MATCH($A$394,'Paste Calib Data'!$A:$A,0)+(ROW()-ROW($A$394)-1),COLUMN())</f>
        <v>2600</v>
      </c>
      <c r="B407" s="8">
        <f t="shared" si="157"/>
        <v>4.9609379999999996</v>
      </c>
      <c r="C407" s="1">
        <f>INDEX('Paste Calib Data'!$1:$1048576,MATCH($A$394,'Paste Calib Data'!$A:$A,0)+(ROW()-ROW($A$394)-1),COLUMN()-1)</f>
        <v>4.9609379999999996</v>
      </c>
      <c r="D407" s="1">
        <f>INDEX('Paste Calib Data'!$1:$1048576,MATCH($A$394,'Paste Calib Data'!$A:$A,0)+(ROW()-ROW($A$394)-1),COLUMN()-1)</f>
        <v>4.9609379999999996</v>
      </c>
      <c r="E407" s="1">
        <f>INDEX('Paste Calib Data'!$1:$1048576,MATCH($A$394,'Paste Calib Data'!$A:$A,0)+(ROW()-ROW($A$394)-1),COLUMN()-1)</f>
        <v>4.9609379999999996</v>
      </c>
      <c r="F407" s="1">
        <f>INDEX('Paste Calib Data'!$1:$1048576,MATCH($A$394,'Paste Calib Data'!$A:$A,0)+(ROW()-ROW($A$394)-1),COLUMN()-1)</f>
        <v>4.9609379999999996</v>
      </c>
      <c r="G407" s="1">
        <f>INDEX('Paste Calib Data'!$1:$1048576,MATCH($A$394,'Paste Calib Data'!$A:$A,0)+(ROW()-ROW($A$394)-1),COLUMN()-1)</f>
        <v>4.9609379999999996</v>
      </c>
      <c r="H407" s="1">
        <f>INDEX('Paste Calib Data'!$1:$1048576,MATCH($A$394,'Paste Calib Data'!$A:$A,0)+(ROW()-ROW($A$394)-1),COLUMN()-1)</f>
        <v>4.9609379999999996</v>
      </c>
      <c r="I407" s="1">
        <f>INDEX('Paste Calib Data'!$1:$1048576,MATCH($A$394,'Paste Calib Data'!$A:$A,0)+(ROW()-ROW($A$394)-1),COLUMN()-1)</f>
        <v>4.0234379999999996</v>
      </c>
      <c r="J407" s="1">
        <f>INDEX('Paste Calib Data'!$1:$1048576,MATCH($A$394,'Paste Calib Data'!$A:$A,0)+(ROW()-ROW($A$394)-1),COLUMN()-1)</f>
        <v>2.96875</v>
      </c>
      <c r="K407" s="1">
        <f>INDEX('Paste Calib Data'!$1:$1048576,MATCH($A$394,'Paste Calib Data'!$A:$A,0)+(ROW()-ROW($A$394)-1),COLUMN()-1)</f>
        <v>2.03125</v>
      </c>
      <c r="L407" s="1">
        <f>INDEX('Paste Calib Data'!$1:$1048576,MATCH($A$394,'Paste Calib Data'!$A:$A,0)+(ROW()-ROW($A$394)-1),COLUMN()-1)</f>
        <v>0.97656299999999996</v>
      </c>
      <c r="M407" s="1">
        <f>INDEX('Paste Calib Data'!$1:$1048576,MATCH($A$394,'Paste Calib Data'!$A:$A,0)+(ROW()-ROW($A$394)-1),COLUMN()-1)</f>
        <v>0.97656299999999996</v>
      </c>
      <c r="N407" s="8">
        <f t="shared" si="158"/>
        <v>0.97656299999999996</v>
      </c>
    </row>
    <row r="408" spans="1:14" x14ac:dyDescent="0.3">
      <c r="A408" s="3">
        <f>INDEX('Paste Calib Data'!$1:$1048576,MATCH($A$394,'Paste Calib Data'!$A:$A,0)+(ROW()-ROW($A$394)-1),COLUMN())</f>
        <v>2800</v>
      </c>
      <c r="B408" s="8">
        <f t="shared" si="157"/>
        <v>4.9609379999999996</v>
      </c>
      <c r="C408" s="1">
        <f>INDEX('Paste Calib Data'!$1:$1048576,MATCH($A$394,'Paste Calib Data'!$A:$A,0)+(ROW()-ROW($A$394)-1),COLUMN()-1)</f>
        <v>4.9609379999999996</v>
      </c>
      <c r="D408" s="1">
        <f>INDEX('Paste Calib Data'!$1:$1048576,MATCH($A$394,'Paste Calib Data'!$A:$A,0)+(ROW()-ROW($A$394)-1),COLUMN()-1)</f>
        <v>4.9609379999999996</v>
      </c>
      <c r="E408" s="1">
        <f>INDEX('Paste Calib Data'!$1:$1048576,MATCH($A$394,'Paste Calib Data'!$A:$A,0)+(ROW()-ROW($A$394)-1),COLUMN()-1)</f>
        <v>4.9609379999999996</v>
      </c>
      <c r="F408" s="1">
        <f>INDEX('Paste Calib Data'!$1:$1048576,MATCH($A$394,'Paste Calib Data'!$A:$A,0)+(ROW()-ROW($A$394)-1),COLUMN()-1)</f>
        <v>4.9609379999999996</v>
      </c>
      <c r="G408" s="1">
        <f>INDEX('Paste Calib Data'!$1:$1048576,MATCH($A$394,'Paste Calib Data'!$A:$A,0)+(ROW()-ROW($A$394)-1),COLUMN()-1)</f>
        <v>4.9609379999999996</v>
      </c>
      <c r="H408" s="1">
        <f>INDEX('Paste Calib Data'!$1:$1048576,MATCH($A$394,'Paste Calib Data'!$A:$A,0)+(ROW()-ROW($A$394)-1),COLUMN()-1)</f>
        <v>4.9609379999999996</v>
      </c>
      <c r="I408" s="1">
        <f>INDEX('Paste Calib Data'!$1:$1048576,MATCH($A$394,'Paste Calib Data'!$A:$A,0)+(ROW()-ROW($A$394)-1),COLUMN()-1)</f>
        <v>4.9609379999999996</v>
      </c>
      <c r="J408" s="1">
        <f>INDEX('Paste Calib Data'!$1:$1048576,MATCH($A$394,'Paste Calib Data'!$A:$A,0)+(ROW()-ROW($A$394)-1),COLUMN()-1)</f>
        <v>4.0234379999999996</v>
      </c>
      <c r="K408" s="1">
        <f>INDEX('Paste Calib Data'!$1:$1048576,MATCH($A$394,'Paste Calib Data'!$A:$A,0)+(ROW()-ROW($A$394)-1),COLUMN()-1)</f>
        <v>2.03125</v>
      </c>
      <c r="L408" s="1">
        <f>INDEX('Paste Calib Data'!$1:$1048576,MATCH($A$394,'Paste Calib Data'!$A:$A,0)+(ROW()-ROW($A$394)-1),COLUMN()-1)</f>
        <v>2.03125</v>
      </c>
      <c r="M408" s="1">
        <f>INDEX('Paste Calib Data'!$1:$1048576,MATCH($A$394,'Paste Calib Data'!$A:$A,0)+(ROW()-ROW($A$394)-1),COLUMN()-1)</f>
        <v>0.97656299999999996</v>
      </c>
      <c r="N408" s="8">
        <f t="shared" si="158"/>
        <v>0.97656299999999996</v>
      </c>
    </row>
    <row r="409" spans="1:14" x14ac:dyDescent="0.3">
      <c r="A409" s="3">
        <f>INDEX('Paste Calib Data'!$1:$1048576,MATCH($A$394,'Paste Calib Data'!$A:$A,0)+(ROW()-ROW($A$394)-1),COLUMN())</f>
        <v>3000</v>
      </c>
      <c r="B409" s="8">
        <f t="shared" si="157"/>
        <v>6.015625</v>
      </c>
      <c r="C409" s="1">
        <f>INDEX('Paste Calib Data'!$1:$1048576,MATCH($A$394,'Paste Calib Data'!$A:$A,0)+(ROW()-ROW($A$394)-1),COLUMN()-1)</f>
        <v>6.015625</v>
      </c>
      <c r="D409" s="1">
        <f>INDEX('Paste Calib Data'!$1:$1048576,MATCH($A$394,'Paste Calib Data'!$A:$A,0)+(ROW()-ROW($A$394)-1),COLUMN()-1)</f>
        <v>6.015625</v>
      </c>
      <c r="E409" s="1">
        <f>INDEX('Paste Calib Data'!$1:$1048576,MATCH($A$394,'Paste Calib Data'!$A:$A,0)+(ROW()-ROW($A$394)-1),COLUMN()-1)</f>
        <v>6.015625</v>
      </c>
      <c r="F409" s="1">
        <f>INDEX('Paste Calib Data'!$1:$1048576,MATCH($A$394,'Paste Calib Data'!$A:$A,0)+(ROW()-ROW($A$394)-1),COLUMN()-1)</f>
        <v>4.9609379999999996</v>
      </c>
      <c r="G409" s="1">
        <f>INDEX('Paste Calib Data'!$1:$1048576,MATCH($A$394,'Paste Calib Data'!$A:$A,0)+(ROW()-ROW($A$394)-1),COLUMN()-1)</f>
        <v>4.9609379999999996</v>
      </c>
      <c r="H409" s="1">
        <f>INDEX('Paste Calib Data'!$1:$1048576,MATCH($A$394,'Paste Calib Data'!$A:$A,0)+(ROW()-ROW($A$394)-1),COLUMN()-1)</f>
        <v>4.9609379999999996</v>
      </c>
      <c r="I409" s="1">
        <f>INDEX('Paste Calib Data'!$1:$1048576,MATCH($A$394,'Paste Calib Data'!$A:$A,0)+(ROW()-ROW($A$394)-1),COLUMN()-1)</f>
        <v>4.9609379999999996</v>
      </c>
      <c r="J409" s="1">
        <f>INDEX('Paste Calib Data'!$1:$1048576,MATCH($A$394,'Paste Calib Data'!$A:$A,0)+(ROW()-ROW($A$394)-1),COLUMN()-1)</f>
        <v>4.9609379999999996</v>
      </c>
      <c r="K409" s="1">
        <f>INDEX('Paste Calib Data'!$1:$1048576,MATCH($A$394,'Paste Calib Data'!$A:$A,0)+(ROW()-ROW($A$394)-1),COLUMN()-1)</f>
        <v>2.03125</v>
      </c>
      <c r="L409" s="1">
        <f>INDEX('Paste Calib Data'!$1:$1048576,MATCH($A$394,'Paste Calib Data'!$A:$A,0)+(ROW()-ROW($A$394)-1),COLUMN()-1)</f>
        <v>2.03125</v>
      </c>
      <c r="M409" s="1">
        <f>INDEX('Paste Calib Data'!$1:$1048576,MATCH($A$394,'Paste Calib Data'!$A:$A,0)+(ROW()-ROW($A$394)-1),COLUMN()-1)</f>
        <v>0.97656299999999996</v>
      </c>
      <c r="N409" s="8">
        <f t="shared" si="158"/>
        <v>0.97656299999999996</v>
      </c>
    </row>
    <row r="410" spans="1:14" x14ac:dyDescent="0.3">
      <c r="A410" s="3">
        <f>INDEX('Paste Calib Data'!$1:$1048576,MATCH($A$394,'Paste Calib Data'!$A:$A,0)+(ROW()-ROW($A$394)-1),COLUMN())</f>
        <v>3200</v>
      </c>
      <c r="B410" s="8">
        <f>C410</f>
        <v>6.015625</v>
      </c>
      <c r="C410" s="1">
        <f>INDEX('Paste Calib Data'!$1:$1048576,MATCH($A$394,'Paste Calib Data'!$A:$A,0)+(ROW()-ROW($A$394)-1),COLUMN()-1)</f>
        <v>6.015625</v>
      </c>
      <c r="D410" s="1">
        <f>INDEX('Paste Calib Data'!$1:$1048576,MATCH($A$394,'Paste Calib Data'!$A:$A,0)+(ROW()-ROW($A$394)-1),COLUMN()-1)</f>
        <v>6.015625</v>
      </c>
      <c r="E410" s="1">
        <f>INDEX('Paste Calib Data'!$1:$1048576,MATCH($A$394,'Paste Calib Data'!$A:$A,0)+(ROW()-ROW($A$394)-1),COLUMN()-1)</f>
        <v>6.015625</v>
      </c>
      <c r="F410" s="1">
        <f>INDEX('Paste Calib Data'!$1:$1048576,MATCH($A$394,'Paste Calib Data'!$A:$A,0)+(ROW()-ROW($A$394)-1),COLUMN()-1)</f>
        <v>6.015625</v>
      </c>
      <c r="G410" s="1">
        <f>INDEX('Paste Calib Data'!$1:$1048576,MATCH($A$394,'Paste Calib Data'!$A:$A,0)+(ROW()-ROW($A$394)-1),COLUMN()-1)</f>
        <v>6.015625</v>
      </c>
      <c r="H410" s="1">
        <f>INDEX('Paste Calib Data'!$1:$1048576,MATCH($A$394,'Paste Calib Data'!$A:$A,0)+(ROW()-ROW($A$394)-1),COLUMN()-1)</f>
        <v>6.015625</v>
      </c>
      <c r="I410" s="1">
        <f>INDEX('Paste Calib Data'!$1:$1048576,MATCH($A$394,'Paste Calib Data'!$A:$A,0)+(ROW()-ROW($A$394)-1),COLUMN()-1)</f>
        <v>6.015625</v>
      </c>
      <c r="J410" s="1">
        <f>INDEX('Paste Calib Data'!$1:$1048576,MATCH($A$394,'Paste Calib Data'!$A:$A,0)+(ROW()-ROW($A$394)-1),COLUMN()-1)</f>
        <v>8.0078130000000005</v>
      </c>
      <c r="K410" s="1">
        <f>INDEX('Paste Calib Data'!$1:$1048576,MATCH($A$394,'Paste Calib Data'!$A:$A,0)+(ROW()-ROW($A$394)-1),COLUMN()-1)</f>
        <v>4.9609379999999996</v>
      </c>
      <c r="L410" s="1">
        <f>INDEX('Paste Calib Data'!$1:$1048576,MATCH($A$394,'Paste Calib Data'!$A:$A,0)+(ROW()-ROW($A$394)-1),COLUMN()-1)</f>
        <v>2.03125</v>
      </c>
      <c r="M410" s="1">
        <f>INDEX('Paste Calib Data'!$1:$1048576,MATCH($A$394,'Paste Calib Data'!$A:$A,0)+(ROW()-ROW($A$394)-1),COLUMN()-1)</f>
        <v>0.97656299999999996</v>
      </c>
      <c r="N410" s="8">
        <f t="shared" si="158"/>
        <v>0.97656299999999996</v>
      </c>
    </row>
    <row r="411" spans="1:14" x14ac:dyDescent="0.3">
      <c r="A411" s="9">
        <f>A410+1</f>
        <v>3201</v>
      </c>
      <c r="B411" s="8">
        <f>B410</f>
        <v>6.015625</v>
      </c>
      <c r="C411" s="8">
        <f>C410</f>
        <v>6.015625</v>
      </c>
      <c r="D411" s="8">
        <f t="shared" ref="D411:N411" si="159">D410</f>
        <v>6.015625</v>
      </c>
      <c r="E411" s="8">
        <f t="shared" si="159"/>
        <v>6.015625</v>
      </c>
      <c r="F411" s="8">
        <f t="shared" si="159"/>
        <v>6.015625</v>
      </c>
      <c r="G411" s="8">
        <f t="shared" si="159"/>
        <v>6.015625</v>
      </c>
      <c r="H411" s="8">
        <f t="shared" si="159"/>
        <v>6.015625</v>
      </c>
      <c r="I411" s="8">
        <f t="shared" si="159"/>
        <v>6.015625</v>
      </c>
      <c r="J411" s="8">
        <f t="shared" si="159"/>
        <v>8.0078130000000005</v>
      </c>
      <c r="K411" s="8">
        <f t="shared" si="159"/>
        <v>4.9609379999999996</v>
      </c>
      <c r="L411" s="8">
        <f t="shared" si="159"/>
        <v>2.03125</v>
      </c>
      <c r="M411" s="8">
        <f t="shared" si="159"/>
        <v>0.97656299999999996</v>
      </c>
      <c r="N411" s="8">
        <f t="shared" si="159"/>
        <v>0.97656299999999996</v>
      </c>
    </row>
    <row r="413" spans="1:14" x14ac:dyDescent="0.3">
      <c r="A413" s="13" t="s">
        <v>248</v>
      </c>
      <c r="B413" s="35" t="str">
        <f>INDEX('Paste Calib Data'!$1:$1048576,MATCH($A$413,'Paste Calib Data'!$A:$A,0)+(ROW()-ROW($A$413)),COLUMN())</f>
        <v>Timing, Coolant Temp Adjust Multiplier</v>
      </c>
      <c r="C413" s="35"/>
      <c r="D413" s="35"/>
      <c r="E413" s="35"/>
      <c r="F413" s="35"/>
      <c r="G413" s="35"/>
      <c r="H413" s="35"/>
      <c r="I413" s="35"/>
      <c r="J413" s="35"/>
      <c r="K413" s="35"/>
    </row>
    <row r="414" spans="1:14" x14ac:dyDescent="0.3">
      <c r="A414" s="3"/>
      <c r="B414" s="3" t="str">
        <f>INDEX('Paste Calib Data'!$1:$1048576,MATCH($A$413,'Paste Calib Data'!$A:$A,0)+(ROW()-ROW($A$413)),COLUMN())</f>
        <v>IAT °F</v>
      </c>
      <c r="C414" s="3"/>
      <c r="D414" s="3"/>
      <c r="E414" s="3"/>
      <c r="F414" s="3"/>
      <c r="G414" s="3"/>
      <c r="H414" s="3"/>
      <c r="I414" s="3"/>
      <c r="J414" s="3"/>
      <c r="K414" s="3"/>
    </row>
    <row r="415" spans="1:14" x14ac:dyDescent="0.3">
      <c r="A415" s="3" t="str">
        <f>INDEX('Paste Calib Data'!$1:$1048576,MATCH($A$413,'Paste Calib Data'!$A:$A,0)+(ROW()-ROW($A$413)),COLUMN())</f>
        <v>ECT °F</v>
      </c>
      <c r="B415" s="9">
        <f>C415-1</f>
        <v>-21</v>
      </c>
      <c r="C415" s="3">
        <f>INDEX('Paste Calib Data'!$1:$1048576,MATCH($A$413,'Paste Calib Data'!$A:$A,0)+(ROW()-ROW($A$413)),COLUMN()-1)</f>
        <v>-20</v>
      </c>
      <c r="D415" s="3">
        <f>INDEX('Paste Calib Data'!$1:$1048576,MATCH($A$413,'Paste Calib Data'!$A:$A,0)+(ROW()-ROW($A$413)),COLUMN()-1)</f>
        <v>-10</v>
      </c>
      <c r="E415" s="3">
        <f>INDEX('Paste Calib Data'!$1:$1048576,MATCH($A$413,'Paste Calib Data'!$A:$A,0)+(ROW()-ROW($A$413)),COLUMN()-1)</f>
        <v>0</v>
      </c>
      <c r="F415" s="3">
        <f>INDEX('Paste Calib Data'!$1:$1048576,MATCH($A$413,'Paste Calib Data'!$A:$A,0)+(ROW()-ROW($A$413)),COLUMN()-1)</f>
        <v>20</v>
      </c>
      <c r="G415" s="3">
        <f>INDEX('Paste Calib Data'!$1:$1048576,MATCH($A$413,'Paste Calib Data'!$A:$A,0)+(ROW()-ROW($A$413)),COLUMN()-1)</f>
        <v>60</v>
      </c>
      <c r="H415" s="3">
        <f>INDEX('Paste Calib Data'!$1:$1048576,MATCH($A$413,'Paste Calib Data'!$A:$A,0)+(ROW()-ROW($A$413)),COLUMN()-1)</f>
        <v>70</v>
      </c>
      <c r="I415" s="3">
        <f>INDEX('Paste Calib Data'!$1:$1048576,MATCH($A$413,'Paste Calib Data'!$A:$A,0)+(ROW()-ROW($A$413)),COLUMN()-1)</f>
        <v>80</v>
      </c>
      <c r="J415" s="3">
        <f>INDEX('Paste Calib Data'!$1:$1048576,MATCH($A$413,'Paste Calib Data'!$A:$A,0)+(ROW()-ROW($A$413)),COLUMN()-1)</f>
        <v>90</v>
      </c>
      <c r="K415" s="9">
        <f>J415+1</f>
        <v>91</v>
      </c>
    </row>
    <row r="416" spans="1:14" x14ac:dyDescent="0.3">
      <c r="A416" s="9">
        <f>A417-1</f>
        <v>-21</v>
      </c>
      <c r="B416" s="11">
        <f>B417</f>
        <v>1.0000020000000001</v>
      </c>
      <c r="C416" s="11">
        <f t="shared" ref="C416:K416" si="160">C417</f>
        <v>1.0000020000000001</v>
      </c>
      <c r="D416" s="11">
        <f t="shared" si="160"/>
        <v>1.0000020000000001</v>
      </c>
      <c r="E416" s="11">
        <f t="shared" si="160"/>
        <v>1.0000020000000001</v>
      </c>
      <c r="F416" s="11">
        <f t="shared" si="160"/>
        <v>1.0000020000000001</v>
      </c>
      <c r="G416" s="11">
        <f t="shared" si="160"/>
        <v>1.0000020000000001</v>
      </c>
      <c r="H416" s="11">
        <f t="shared" si="160"/>
        <v>1.0000020000000001</v>
      </c>
      <c r="I416" s="11">
        <f t="shared" si="160"/>
        <v>1.0000020000000001</v>
      </c>
      <c r="J416" s="11">
        <f t="shared" si="160"/>
        <v>0.80005000000000004</v>
      </c>
      <c r="K416" s="11">
        <f t="shared" si="160"/>
        <v>0.80005000000000004</v>
      </c>
    </row>
    <row r="417" spans="1:14" x14ac:dyDescent="0.3">
      <c r="A417" s="3">
        <f>INDEX('Paste Calib Data'!$1:$1048576,MATCH($A$413,'Paste Calib Data'!$A:$A,0)+(ROW()-ROW($A$413)-1),COLUMN())</f>
        <v>-20</v>
      </c>
      <c r="B417" s="11">
        <f t="shared" ref="B417:B423" si="161">C417</f>
        <v>1.0000020000000001</v>
      </c>
      <c r="C417" s="5">
        <f>INDEX('Paste Calib Data'!$1:$1048576,MATCH($A$413,'Paste Calib Data'!$A:$A,0)+(ROW()-ROW($A$413)-1),COLUMN()-1)</f>
        <v>1.0000020000000001</v>
      </c>
      <c r="D417" s="5">
        <f>INDEX('Paste Calib Data'!$1:$1048576,MATCH($A$413,'Paste Calib Data'!$A:$A,0)+(ROW()-ROW($A$413)-1),COLUMN()-1)</f>
        <v>1.0000020000000001</v>
      </c>
      <c r="E417" s="5">
        <f>INDEX('Paste Calib Data'!$1:$1048576,MATCH($A$413,'Paste Calib Data'!$A:$A,0)+(ROW()-ROW($A$413)-1),COLUMN()-1)</f>
        <v>1.0000020000000001</v>
      </c>
      <c r="F417" s="5">
        <f>INDEX('Paste Calib Data'!$1:$1048576,MATCH($A$413,'Paste Calib Data'!$A:$A,0)+(ROW()-ROW($A$413)-1),COLUMN()-1)</f>
        <v>1.0000020000000001</v>
      </c>
      <c r="G417" s="5">
        <f>INDEX('Paste Calib Data'!$1:$1048576,MATCH($A$413,'Paste Calib Data'!$A:$A,0)+(ROW()-ROW($A$413)-1),COLUMN()-1)</f>
        <v>1.0000020000000001</v>
      </c>
      <c r="H417" s="5">
        <f>INDEX('Paste Calib Data'!$1:$1048576,MATCH($A$413,'Paste Calib Data'!$A:$A,0)+(ROW()-ROW($A$413)-1),COLUMN()-1)</f>
        <v>1.0000020000000001</v>
      </c>
      <c r="I417" s="5">
        <f>INDEX('Paste Calib Data'!$1:$1048576,MATCH($A$413,'Paste Calib Data'!$A:$A,0)+(ROW()-ROW($A$413)-1),COLUMN()-1)</f>
        <v>1.0000020000000001</v>
      </c>
      <c r="J417" s="5">
        <f>INDEX('Paste Calib Data'!$1:$1048576,MATCH($A$413,'Paste Calib Data'!$A:$A,0)+(ROW()-ROW($A$413)-1),COLUMN()-1)</f>
        <v>0.80005000000000004</v>
      </c>
      <c r="K417" s="11">
        <f>J417</f>
        <v>0.80005000000000004</v>
      </c>
    </row>
    <row r="418" spans="1:14" x14ac:dyDescent="0.3">
      <c r="A418" s="3">
        <f>INDEX('Paste Calib Data'!$1:$1048576,MATCH($A$413,'Paste Calib Data'!$A:$A,0)+(ROW()-ROW($A$413)-1),COLUMN())</f>
        <v>0</v>
      </c>
      <c r="B418" s="11">
        <f t="shared" si="161"/>
        <v>1.0000020000000001</v>
      </c>
      <c r="C418" s="5">
        <f>INDEX('Paste Calib Data'!$1:$1048576,MATCH($A$413,'Paste Calib Data'!$A:$A,0)+(ROW()-ROW($A$413)-1),COLUMN()-1)</f>
        <v>1.0000020000000001</v>
      </c>
      <c r="D418" s="5">
        <f>INDEX('Paste Calib Data'!$1:$1048576,MATCH($A$413,'Paste Calib Data'!$A:$A,0)+(ROW()-ROW($A$413)-1),COLUMN()-1)</f>
        <v>1.0000020000000001</v>
      </c>
      <c r="E418" s="5">
        <f>INDEX('Paste Calib Data'!$1:$1048576,MATCH($A$413,'Paste Calib Data'!$A:$A,0)+(ROW()-ROW($A$413)-1),COLUMN()-1)</f>
        <v>0.91992300000000005</v>
      </c>
      <c r="F418" s="5">
        <f>INDEX('Paste Calib Data'!$1:$1048576,MATCH($A$413,'Paste Calib Data'!$A:$A,0)+(ROW()-ROW($A$413)-1),COLUMN()-1)</f>
        <v>0.91992300000000005</v>
      </c>
      <c r="G418" s="5">
        <f>INDEX('Paste Calib Data'!$1:$1048576,MATCH($A$413,'Paste Calib Data'!$A:$A,0)+(ROW()-ROW($A$413)-1),COLUMN()-1)</f>
        <v>0.91992300000000005</v>
      </c>
      <c r="H418" s="5">
        <f>INDEX('Paste Calib Data'!$1:$1048576,MATCH($A$413,'Paste Calib Data'!$A:$A,0)+(ROW()-ROW($A$413)-1),COLUMN()-1)</f>
        <v>0.89990400000000004</v>
      </c>
      <c r="I418" s="5">
        <f>INDEX('Paste Calib Data'!$1:$1048576,MATCH($A$413,'Paste Calib Data'!$A:$A,0)+(ROW()-ROW($A$413)-1),COLUMN()-1)</f>
        <v>0.89990400000000004</v>
      </c>
      <c r="J418" s="5">
        <f>INDEX('Paste Calib Data'!$1:$1048576,MATCH($A$413,'Paste Calib Data'!$A:$A,0)+(ROW()-ROW($A$413)-1),COLUMN()-1)</f>
        <v>0.80005000000000004</v>
      </c>
      <c r="K418" s="11">
        <f t="shared" ref="K418:K424" si="162">J418</f>
        <v>0.80005000000000004</v>
      </c>
    </row>
    <row r="419" spans="1:14" x14ac:dyDescent="0.3">
      <c r="A419" s="3">
        <f>INDEX('Paste Calib Data'!$1:$1048576,MATCH($A$413,'Paste Calib Data'!$A:$A,0)+(ROW()-ROW($A$413)-1),COLUMN())</f>
        <v>15</v>
      </c>
      <c r="B419" s="11">
        <f t="shared" si="161"/>
        <v>0.96997199999999995</v>
      </c>
      <c r="C419" s="5">
        <f>INDEX('Paste Calib Data'!$1:$1048576,MATCH($A$413,'Paste Calib Data'!$A:$A,0)+(ROW()-ROW($A$413)-1),COLUMN()-1)</f>
        <v>0.96997199999999995</v>
      </c>
      <c r="D419" s="5">
        <f>INDEX('Paste Calib Data'!$1:$1048576,MATCH($A$413,'Paste Calib Data'!$A:$A,0)+(ROW()-ROW($A$413)-1),COLUMN()-1)</f>
        <v>0.94995300000000005</v>
      </c>
      <c r="E419" s="5">
        <f>INDEX('Paste Calib Data'!$1:$1048576,MATCH($A$413,'Paste Calib Data'!$A:$A,0)+(ROW()-ROW($A$413)-1),COLUMN()-1)</f>
        <v>0.88989399999999996</v>
      </c>
      <c r="F419" s="5">
        <f>INDEX('Paste Calib Data'!$1:$1048576,MATCH($A$413,'Paste Calib Data'!$A:$A,0)+(ROW()-ROW($A$413)-1),COLUMN()-1)</f>
        <v>0.88989399999999996</v>
      </c>
      <c r="G419" s="5">
        <f>INDEX('Paste Calib Data'!$1:$1048576,MATCH($A$413,'Paste Calib Data'!$A:$A,0)+(ROW()-ROW($A$413)-1),COLUMN()-1)</f>
        <v>0.88989399999999996</v>
      </c>
      <c r="H419" s="5">
        <f>INDEX('Paste Calib Data'!$1:$1048576,MATCH($A$413,'Paste Calib Data'!$A:$A,0)+(ROW()-ROW($A$413)-1),COLUMN()-1)</f>
        <v>0.82006999999999997</v>
      </c>
      <c r="I419" s="5">
        <f>INDEX('Paste Calib Data'!$1:$1048576,MATCH($A$413,'Paste Calib Data'!$A:$A,0)+(ROW()-ROW($A$413)-1),COLUMN()-1)</f>
        <v>0.80005000000000004</v>
      </c>
      <c r="J419" s="5">
        <f>INDEX('Paste Calib Data'!$1:$1048576,MATCH($A$413,'Paste Calib Data'!$A:$A,0)+(ROW()-ROW($A$413)-1),COLUMN()-1)</f>
        <v>0.69995200000000002</v>
      </c>
      <c r="K419" s="11">
        <f t="shared" si="162"/>
        <v>0.69995200000000002</v>
      </c>
    </row>
    <row r="420" spans="1:14" x14ac:dyDescent="0.3">
      <c r="A420" s="3">
        <f>INDEX('Paste Calib Data'!$1:$1048576,MATCH($A$413,'Paste Calib Data'!$A:$A,0)+(ROW()-ROW($A$413)-1),COLUMN())</f>
        <v>30</v>
      </c>
      <c r="B420" s="11">
        <f t="shared" si="161"/>
        <v>0.94995300000000005</v>
      </c>
      <c r="C420" s="5">
        <f>INDEX('Paste Calib Data'!$1:$1048576,MATCH($A$413,'Paste Calib Data'!$A:$A,0)+(ROW()-ROW($A$413)-1),COLUMN()-1)</f>
        <v>0.94995300000000005</v>
      </c>
      <c r="D420" s="5">
        <f>INDEX('Paste Calib Data'!$1:$1048576,MATCH($A$413,'Paste Calib Data'!$A:$A,0)+(ROW()-ROW($A$413)-1),COLUMN()-1)</f>
        <v>0.91992300000000005</v>
      </c>
      <c r="E420" s="5">
        <f>INDEX('Paste Calib Data'!$1:$1048576,MATCH($A$413,'Paste Calib Data'!$A:$A,0)+(ROW()-ROW($A$413)-1),COLUMN()-1)</f>
        <v>0.86010900000000001</v>
      </c>
      <c r="F420" s="5">
        <f>INDEX('Paste Calib Data'!$1:$1048576,MATCH($A$413,'Paste Calib Data'!$A:$A,0)+(ROW()-ROW($A$413)-1),COLUMN()-1)</f>
        <v>0.78003</v>
      </c>
      <c r="G420" s="5">
        <f>INDEX('Paste Calib Data'!$1:$1048576,MATCH($A$413,'Paste Calib Data'!$A:$A,0)+(ROW()-ROW($A$413)-1),COLUMN()-1)</f>
        <v>0.75000100000000003</v>
      </c>
      <c r="H420" s="5">
        <f>INDEX('Paste Calib Data'!$1:$1048576,MATCH($A$413,'Paste Calib Data'!$A:$A,0)+(ROW()-ROW($A$413)-1),COLUMN()-1)</f>
        <v>0.75000100000000003</v>
      </c>
      <c r="I420" s="5">
        <f>INDEX('Paste Calib Data'!$1:$1048576,MATCH($A$413,'Paste Calib Data'!$A:$A,0)+(ROW()-ROW($A$413)-1),COLUMN()-1)</f>
        <v>0.75000100000000003</v>
      </c>
      <c r="J420" s="5">
        <f>INDEX('Paste Calib Data'!$1:$1048576,MATCH($A$413,'Paste Calib Data'!$A:$A,0)+(ROW()-ROW($A$413)-1),COLUMN()-1)</f>
        <v>0.67993300000000001</v>
      </c>
      <c r="K420" s="11">
        <f t="shared" si="162"/>
        <v>0.67993300000000001</v>
      </c>
    </row>
    <row r="421" spans="1:14" x14ac:dyDescent="0.3">
      <c r="A421" s="3">
        <f>INDEX('Paste Calib Data'!$1:$1048576,MATCH($A$413,'Paste Calib Data'!$A:$A,0)+(ROW()-ROW($A$413)-1),COLUMN())</f>
        <v>90</v>
      </c>
      <c r="B421" s="11">
        <f t="shared" si="161"/>
        <v>0.92993300000000001</v>
      </c>
      <c r="C421" s="5">
        <f>INDEX('Paste Calib Data'!$1:$1048576,MATCH($A$413,'Paste Calib Data'!$A:$A,0)+(ROW()-ROW($A$413)-1),COLUMN()-1)</f>
        <v>0.92993300000000001</v>
      </c>
      <c r="D421" s="5">
        <f>INDEX('Paste Calib Data'!$1:$1048576,MATCH($A$413,'Paste Calib Data'!$A:$A,0)+(ROW()-ROW($A$413)-1),COLUMN()-1)</f>
        <v>0.89990400000000004</v>
      </c>
      <c r="E421" s="5">
        <f>INDEX('Paste Calib Data'!$1:$1048576,MATCH($A$413,'Paste Calib Data'!$A:$A,0)+(ROW()-ROW($A$413)-1),COLUMN()-1)</f>
        <v>0.82006999999999997</v>
      </c>
      <c r="F421" s="5">
        <f>INDEX('Paste Calib Data'!$1:$1048576,MATCH($A$413,'Paste Calib Data'!$A:$A,0)+(ROW()-ROW($A$413)-1),COLUMN()-1)</f>
        <v>0.75000100000000003</v>
      </c>
      <c r="G421" s="5">
        <f>INDEX('Paste Calib Data'!$1:$1048576,MATCH($A$413,'Paste Calib Data'!$A:$A,0)+(ROW()-ROW($A$413)-1),COLUMN()-1)</f>
        <v>0.71997199999999995</v>
      </c>
      <c r="H421" s="5">
        <f>INDEX('Paste Calib Data'!$1:$1048576,MATCH($A$413,'Paste Calib Data'!$A:$A,0)+(ROW()-ROW($A$413)-1),COLUMN()-1)</f>
        <v>0.69995200000000002</v>
      </c>
      <c r="I421" s="5">
        <f>INDEX('Paste Calib Data'!$1:$1048576,MATCH($A$413,'Paste Calib Data'!$A:$A,0)+(ROW()-ROW($A$413)-1),COLUMN()-1)</f>
        <v>0.69995200000000002</v>
      </c>
      <c r="J421" s="5">
        <f>INDEX('Paste Calib Data'!$1:$1048576,MATCH($A$413,'Paste Calib Data'!$A:$A,0)+(ROW()-ROW($A$413)-1),COLUMN()-1)</f>
        <v>0.64990300000000001</v>
      </c>
      <c r="K421" s="11">
        <f t="shared" si="162"/>
        <v>0.64990300000000001</v>
      </c>
    </row>
    <row r="422" spans="1:14" x14ac:dyDescent="0.3">
      <c r="A422" s="3">
        <f>INDEX('Paste Calib Data'!$1:$1048576,MATCH($A$413,'Paste Calib Data'!$A:$A,0)+(ROW()-ROW($A$413)-1),COLUMN())</f>
        <v>100</v>
      </c>
      <c r="B422" s="11">
        <f t="shared" si="161"/>
        <v>0.91992300000000005</v>
      </c>
      <c r="C422" s="5">
        <f>INDEX('Paste Calib Data'!$1:$1048576,MATCH($A$413,'Paste Calib Data'!$A:$A,0)+(ROW()-ROW($A$413)-1),COLUMN()-1)</f>
        <v>0.91992300000000005</v>
      </c>
      <c r="D422" s="5">
        <f>INDEX('Paste Calib Data'!$1:$1048576,MATCH($A$413,'Paste Calib Data'!$A:$A,0)+(ROW()-ROW($A$413)-1),COLUMN()-1)</f>
        <v>0.85009900000000005</v>
      </c>
      <c r="E422" s="5">
        <f>INDEX('Paste Calib Data'!$1:$1048576,MATCH($A$413,'Paste Calib Data'!$A:$A,0)+(ROW()-ROW($A$413)-1),COLUMN()-1)</f>
        <v>0.78003</v>
      </c>
      <c r="F422" s="5">
        <f>INDEX('Paste Calib Data'!$1:$1048576,MATCH($A$413,'Paste Calib Data'!$A:$A,0)+(ROW()-ROW($A$413)-1),COLUMN()-1)</f>
        <v>0.72998200000000002</v>
      </c>
      <c r="G422" s="5">
        <f>INDEX('Paste Calib Data'!$1:$1048576,MATCH($A$413,'Paste Calib Data'!$A:$A,0)+(ROW()-ROW($A$413)-1),COLUMN()-1)</f>
        <v>0.69995200000000002</v>
      </c>
      <c r="H422" s="5">
        <f>INDEX('Paste Calib Data'!$1:$1048576,MATCH($A$413,'Paste Calib Data'!$A:$A,0)+(ROW()-ROW($A$413)-1),COLUMN()-1)</f>
        <v>0.60009900000000005</v>
      </c>
      <c r="I422" s="5">
        <f>INDEX('Paste Calib Data'!$1:$1048576,MATCH($A$413,'Paste Calib Data'!$A:$A,0)+(ROW()-ROW($A$413)-1),COLUMN()-1)</f>
        <v>0.55005000000000004</v>
      </c>
      <c r="J422" s="5">
        <f>INDEX('Paste Calib Data'!$1:$1048576,MATCH($A$413,'Paste Calib Data'!$A:$A,0)+(ROW()-ROW($A$413)-1),COLUMN()-1)</f>
        <v>0.50000100000000003</v>
      </c>
      <c r="K422" s="11">
        <f t="shared" si="162"/>
        <v>0.50000100000000003</v>
      </c>
    </row>
    <row r="423" spans="1:14" x14ac:dyDescent="0.3">
      <c r="A423" s="3">
        <f>INDEX('Paste Calib Data'!$1:$1048576,MATCH($A$413,'Paste Calib Data'!$A:$A,0)+(ROW()-ROW($A$413)-1),COLUMN())</f>
        <v>130</v>
      </c>
      <c r="B423" s="11">
        <f t="shared" si="161"/>
        <v>0.88989399999999996</v>
      </c>
      <c r="C423" s="5">
        <f>INDEX('Paste Calib Data'!$1:$1048576,MATCH($A$413,'Paste Calib Data'!$A:$A,0)+(ROW()-ROW($A$413)-1),COLUMN()-1)</f>
        <v>0.88989399999999996</v>
      </c>
      <c r="D423" s="5">
        <f>INDEX('Paste Calib Data'!$1:$1048576,MATCH($A$413,'Paste Calib Data'!$A:$A,0)+(ROW()-ROW($A$413)-1),COLUMN()-1)</f>
        <v>0.78003</v>
      </c>
      <c r="E423" s="5">
        <f>INDEX('Paste Calib Data'!$1:$1048576,MATCH($A$413,'Paste Calib Data'!$A:$A,0)+(ROW()-ROW($A$413)-1),COLUMN()-1)</f>
        <v>0.69995200000000002</v>
      </c>
      <c r="F423" s="5">
        <f>INDEX('Paste Calib Data'!$1:$1048576,MATCH($A$413,'Paste Calib Data'!$A:$A,0)+(ROW()-ROW($A$413)-1),COLUMN()-1)</f>
        <v>0.65991299999999997</v>
      </c>
      <c r="G423" s="5">
        <f>INDEX('Paste Calib Data'!$1:$1048576,MATCH($A$413,'Paste Calib Data'!$A:$A,0)+(ROW()-ROW($A$413)-1),COLUMN()-1)</f>
        <v>0.64990300000000001</v>
      </c>
      <c r="H423" s="5">
        <f>INDEX('Paste Calib Data'!$1:$1048576,MATCH($A$413,'Paste Calib Data'!$A:$A,0)+(ROW()-ROW($A$413)-1),COLUMN()-1)</f>
        <v>0.50000100000000003</v>
      </c>
      <c r="I423" s="5">
        <f>INDEX('Paste Calib Data'!$1:$1048576,MATCH($A$413,'Paste Calib Data'!$A:$A,0)+(ROW()-ROW($A$413)-1),COLUMN()-1)</f>
        <v>0.50000100000000003</v>
      </c>
      <c r="J423" s="5">
        <f>INDEX('Paste Calib Data'!$1:$1048576,MATCH($A$413,'Paste Calib Data'!$A:$A,0)+(ROW()-ROW($A$413)-1),COLUMN()-1)</f>
        <v>0.39990300000000001</v>
      </c>
      <c r="K423" s="11">
        <f t="shared" si="162"/>
        <v>0.39990300000000001</v>
      </c>
    </row>
    <row r="424" spans="1:14" x14ac:dyDescent="0.3">
      <c r="A424" s="3">
        <f>INDEX('Paste Calib Data'!$1:$1048576,MATCH($A$413,'Paste Calib Data'!$A:$A,0)+(ROW()-ROW($A$413)-1),COLUMN())</f>
        <v>160</v>
      </c>
      <c r="B424" s="11">
        <f>C424</f>
        <v>0.82006999999999997</v>
      </c>
      <c r="C424" s="5">
        <f>INDEX('Paste Calib Data'!$1:$1048576,MATCH($A$413,'Paste Calib Data'!$A:$A,0)+(ROW()-ROW($A$413)-1),COLUMN()-1)</f>
        <v>0.82006999999999997</v>
      </c>
      <c r="D424" s="5">
        <f>INDEX('Paste Calib Data'!$1:$1048576,MATCH($A$413,'Paste Calib Data'!$A:$A,0)+(ROW()-ROW($A$413)-1),COLUMN()-1)</f>
        <v>0.71997199999999995</v>
      </c>
      <c r="E424" s="5">
        <f>INDEX('Paste Calib Data'!$1:$1048576,MATCH($A$413,'Paste Calib Data'!$A:$A,0)+(ROW()-ROW($A$413)-1),COLUMN()-1)</f>
        <v>0.64990300000000001</v>
      </c>
      <c r="F424" s="5">
        <f>INDEX('Paste Calib Data'!$1:$1048576,MATCH($A$413,'Paste Calib Data'!$A:$A,0)+(ROW()-ROW($A$413)-1),COLUMN()-1)</f>
        <v>0.55005000000000004</v>
      </c>
      <c r="G424" s="5">
        <f>INDEX('Paste Calib Data'!$1:$1048576,MATCH($A$413,'Paste Calib Data'!$A:$A,0)+(ROW()-ROW($A$413)-1),COLUMN()-1)</f>
        <v>0.36010799999999998</v>
      </c>
      <c r="H424" s="5">
        <f>INDEX('Paste Calib Data'!$1:$1048576,MATCH($A$413,'Paste Calib Data'!$A:$A,0)+(ROW()-ROW($A$413)-1),COLUMN()-1)</f>
        <v>0.30004900000000001</v>
      </c>
      <c r="I424" s="5">
        <f>INDEX('Paste Calib Data'!$1:$1048576,MATCH($A$413,'Paste Calib Data'!$A:$A,0)+(ROW()-ROW($A$413)-1),COLUMN()-1)</f>
        <v>0.30004900000000001</v>
      </c>
      <c r="J424" s="5">
        <f>INDEX('Paste Calib Data'!$1:$1048576,MATCH($A$413,'Paste Calib Data'!$A:$A,0)+(ROW()-ROW($A$413)-1),COLUMN()-1)</f>
        <v>0.30004900000000001</v>
      </c>
      <c r="K424" s="11">
        <f t="shared" si="162"/>
        <v>0.30004900000000001</v>
      </c>
    </row>
    <row r="425" spans="1:14" x14ac:dyDescent="0.3">
      <c r="A425" s="9">
        <f>A424+1</f>
        <v>161</v>
      </c>
      <c r="B425" s="11">
        <f>B424</f>
        <v>0.82006999999999997</v>
      </c>
      <c r="C425" s="11">
        <f>C424</f>
        <v>0.82006999999999997</v>
      </c>
      <c r="D425" s="11">
        <f t="shared" ref="D425:K425" si="163">D424</f>
        <v>0.71997199999999995</v>
      </c>
      <c r="E425" s="11">
        <f t="shared" si="163"/>
        <v>0.64990300000000001</v>
      </c>
      <c r="F425" s="11">
        <f t="shared" si="163"/>
        <v>0.55005000000000004</v>
      </c>
      <c r="G425" s="11">
        <f t="shared" si="163"/>
        <v>0.36010799999999998</v>
      </c>
      <c r="H425" s="11">
        <f t="shared" si="163"/>
        <v>0.30004900000000001</v>
      </c>
      <c r="I425" s="11">
        <f t="shared" si="163"/>
        <v>0.30004900000000001</v>
      </c>
      <c r="J425" s="11">
        <f t="shared" si="163"/>
        <v>0.30004900000000001</v>
      </c>
      <c r="K425" s="11">
        <f t="shared" si="163"/>
        <v>0.30004900000000001</v>
      </c>
    </row>
    <row r="427" spans="1:14" x14ac:dyDescent="0.3">
      <c r="A427" s="13" t="s">
        <v>254</v>
      </c>
      <c r="B427" s="35" t="str">
        <f>INDEX('Paste Calib Data'!$1:$1048576,MATCH($A$427,'Paste Calib Data'!$A:$A,0)+(ROW()-ROW($A$427)),COLUMN())</f>
        <v>Timing, Intake Air Temp Adjust</v>
      </c>
      <c r="C427" s="35"/>
      <c r="D427" s="35"/>
      <c r="E427" s="35"/>
      <c r="F427" s="35"/>
      <c r="G427" s="35"/>
      <c r="H427" s="35"/>
      <c r="I427" s="35"/>
      <c r="J427" s="35"/>
      <c r="K427" s="35"/>
      <c r="L427" s="35"/>
      <c r="M427" s="35"/>
      <c r="N427" s="35"/>
    </row>
    <row r="428" spans="1:14" x14ac:dyDescent="0.3">
      <c r="A428" s="3"/>
      <c r="B428" s="3" t="str">
        <f>INDEX('Paste Calib Data'!$1:$1048576,MATCH($A$427,'Paste Calib Data'!$A:$A,0)+(ROW()-ROW($A$427)),COLUMN())</f>
        <v>mm3</v>
      </c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</row>
    <row r="429" spans="1:14" x14ac:dyDescent="0.3">
      <c r="A429" s="3" t="str">
        <f>INDEX('Paste Calib Data'!$1:$1048576,MATCH($A$427,'Paste Calib Data'!$A:$A,0)+(ROW()-ROW($A$427)),COLUMN())</f>
        <v>RPM</v>
      </c>
      <c r="B429" s="9">
        <f>C429-1</f>
        <v>-1</v>
      </c>
      <c r="C429" s="3">
        <f>INDEX('Paste Calib Data'!$1:$1048576,MATCH($A$427,'Paste Calib Data'!$A:$A,0)+(ROW()-ROW($A$427)),COLUMN()-1)</f>
        <v>0</v>
      </c>
      <c r="D429" s="3">
        <f>INDEX('Paste Calib Data'!$1:$1048576,MATCH($A$427,'Paste Calib Data'!$A:$A,0)+(ROW()-ROW($A$427)),COLUMN()-1)</f>
        <v>11</v>
      </c>
      <c r="E429" s="3">
        <f>INDEX('Paste Calib Data'!$1:$1048576,MATCH($A$427,'Paste Calib Data'!$A:$A,0)+(ROW()-ROW($A$427)),COLUMN()-1)</f>
        <v>22</v>
      </c>
      <c r="F429" s="3">
        <f>INDEX('Paste Calib Data'!$1:$1048576,MATCH($A$427,'Paste Calib Data'!$A:$A,0)+(ROW()-ROW($A$427)),COLUMN()-1)</f>
        <v>32</v>
      </c>
      <c r="G429" s="3">
        <f>INDEX('Paste Calib Data'!$1:$1048576,MATCH($A$427,'Paste Calib Data'!$A:$A,0)+(ROW()-ROW($A$427)),COLUMN()-1)</f>
        <v>43</v>
      </c>
      <c r="H429" s="3">
        <f>INDEX('Paste Calib Data'!$1:$1048576,MATCH($A$427,'Paste Calib Data'!$A:$A,0)+(ROW()-ROW($A$427)),COLUMN()-1)</f>
        <v>54</v>
      </c>
      <c r="I429" s="3">
        <f>INDEX('Paste Calib Data'!$1:$1048576,MATCH($A$427,'Paste Calib Data'!$A:$A,0)+(ROW()-ROW($A$427)),COLUMN()-1)</f>
        <v>65</v>
      </c>
      <c r="J429" s="3">
        <f>INDEX('Paste Calib Data'!$1:$1048576,MATCH($A$427,'Paste Calib Data'!$A:$A,0)+(ROW()-ROW($A$427)),COLUMN()-1)</f>
        <v>76</v>
      </c>
      <c r="K429" s="3">
        <f>INDEX('Paste Calib Data'!$1:$1048576,MATCH($A$427,'Paste Calib Data'!$A:$A,0)+(ROW()-ROW($A$427)),COLUMN()-1)</f>
        <v>83</v>
      </c>
      <c r="L429" s="3">
        <f>INDEX('Paste Calib Data'!$1:$1048576,MATCH($A$427,'Paste Calib Data'!$A:$A,0)+(ROW()-ROW($A$427)),COLUMN()-1)</f>
        <v>95</v>
      </c>
      <c r="M429" s="3">
        <f>INDEX('Paste Calib Data'!$1:$1048576,MATCH($A$427,'Paste Calib Data'!$A:$A,0)+(ROW()-ROW($A$427)),COLUMN()-1)</f>
        <v>115</v>
      </c>
      <c r="N429" s="9">
        <f>M429+1</f>
        <v>116</v>
      </c>
    </row>
    <row r="430" spans="1:14" x14ac:dyDescent="0.3">
      <c r="A430" s="9">
        <f>A431-1</f>
        <v>649</v>
      </c>
      <c r="B430" s="8">
        <f>B431</f>
        <v>6.015625</v>
      </c>
      <c r="C430" s="8">
        <f t="shared" ref="C430:N430" si="164">C431</f>
        <v>6.015625</v>
      </c>
      <c r="D430" s="8">
        <f t="shared" si="164"/>
        <v>6.015625</v>
      </c>
      <c r="E430" s="8">
        <f t="shared" si="164"/>
        <v>6.015625</v>
      </c>
      <c r="F430" s="8">
        <f t="shared" si="164"/>
        <v>6.015625</v>
      </c>
      <c r="G430" s="8">
        <f t="shared" si="164"/>
        <v>6.015625</v>
      </c>
      <c r="H430" s="8">
        <f t="shared" si="164"/>
        <v>6.015625</v>
      </c>
      <c r="I430" s="8">
        <f t="shared" si="164"/>
        <v>6.015625</v>
      </c>
      <c r="J430" s="8">
        <f t="shared" si="164"/>
        <v>2.96875</v>
      </c>
      <c r="K430" s="8">
        <f t="shared" si="164"/>
        <v>2.96875</v>
      </c>
      <c r="L430" s="8">
        <f t="shared" si="164"/>
        <v>3.9063000000000001E-2</v>
      </c>
      <c r="M430" s="8">
        <f t="shared" si="164"/>
        <v>3.9063000000000001E-2</v>
      </c>
      <c r="N430" s="8">
        <f t="shared" si="164"/>
        <v>3.9063000000000001E-2</v>
      </c>
    </row>
    <row r="431" spans="1:14" x14ac:dyDescent="0.3">
      <c r="A431" s="3">
        <f>INDEX('Paste Calib Data'!$1:$1048576,MATCH($A$427,'Paste Calib Data'!$A:$A,0)+(ROW()-ROW($A$427)-1),COLUMN())</f>
        <v>650</v>
      </c>
      <c r="B431" s="8">
        <f>C431</f>
        <v>6.015625</v>
      </c>
      <c r="C431" s="1">
        <f>INDEX('Paste Calib Data'!$1:$1048576,MATCH($A$427,'Paste Calib Data'!$A:$A,0)+(ROW()-ROW($A$427)-1),COLUMN()-1)</f>
        <v>6.015625</v>
      </c>
      <c r="D431" s="1">
        <f>INDEX('Paste Calib Data'!$1:$1048576,MATCH($A$427,'Paste Calib Data'!$A:$A,0)+(ROW()-ROW($A$427)-1),COLUMN()-1)</f>
        <v>6.015625</v>
      </c>
      <c r="E431" s="1">
        <f>INDEX('Paste Calib Data'!$1:$1048576,MATCH($A$427,'Paste Calib Data'!$A:$A,0)+(ROW()-ROW($A$427)-1),COLUMN()-1)</f>
        <v>6.015625</v>
      </c>
      <c r="F431" s="1">
        <f>INDEX('Paste Calib Data'!$1:$1048576,MATCH($A$427,'Paste Calib Data'!$A:$A,0)+(ROW()-ROW($A$427)-1),COLUMN()-1)</f>
        <v>6.015625</v>
      </c>
      <c r="G431" s="1">
        <f>INDEX('Paste Calib Data'!$1:$1048576,MATCH($A$427,'Paste Calib Data'!$A:$A,0)+(ROW()-ROW($A$427)-1),COLUMN()-1)</f>
        <v>6.015625</v>
      </c>
      <c r="H431" s="1">
        <f>INDEX('Paste Calib Data'!$1:$1048576,MATCH($A$427,'Paste Calib Data'!$A:$A,0)+(ROW()-ROW($A$427)-1),COLUMN()-1)</f>
        <v>6.015625</v>
      </c>
      <c r="I431" s="1">
        <f>INDEX('Paste Calib Data'!$1:$1048576,MATCH($A$427,'Paste Calib Data'!$A:$A,0)+(ROW()-ROW($A$427)-1),COLUMN()-1)</f>
        <v>6.015625</v>
      </c>
      <c r="J431" s="1">
        <f>INDEX('Paste Calib Data'!$1:$1048576,MATCH($A$427,'Paste Calib Data'!$A:$A,0)+(ROW()-ROW($A$427)-1),COLUMN()-1)</f>
        <v>2.96875</v>
      </c>
      <c r="K431" s="1">
        <f>INDEX('Paste Calib Data'!$1:$1048576,MATCH($A$427,'Paste Calib Data'!$A:$A,0)+(ROW()-ROW($A$427)-1),COLUMN()-1)</f>
        <v>2.96875</v>
      </c>
      <c r="L431" s="1">
        <f>INDEX('Paste Calib Data'!$1:$1048576,MATCH($A$427,'Paste Calib Data'!$A:$A,0)+(ROW()-ROW($A$427)-1),COLUMN()-1)</f>
        <v>3.9063000000000001E-2</v>
      </c>
      <c r="M431" s="1">
        <f>INDEX('Paste Calib Data'!$1:$1048576,MATCH($A$427,'Paste Calib Data'!$A:$A,0)+(ROW()-ROW($A$427)-1),COLUMN()-1)</f>
        <v>3.9063000000000001E-2</v>
      </c>
      <c r="N431" s="8">
        <f>M431</f>
        <v>3.9063000000000001E-2</v>
      </c>
    </row>
    <row r="432" spans="1:14" x14ac:dyDescent="0.3">
      <c r="A432" s="3">
        <f>INDEX('Paste Calib Data'!$1:$1048576,MATCH($A$427,'Paste Calib Data'!$A:$A,0)+(ROW()-ROW($A$427)-1),COLUMN())</f>
        <v>1000</v>
      </c>
      <c r="B432" s="8">
        <f t="shared" ref="B432:B443" si="165">C432</f>
        <v>8.0078130000000005</v>
      </c>
      <c r="C432" s="1">
        <f>INDEX('Paste Calib Data'!$1:$1048576,MATCH($A$427,'Paste Calib Data'!$A:$A,0)+(ROW()-ROW($A$427)-1),COLUMN()-1)</f>
        <v>8.0078130000000005</v>
      </c>
      <c r="D432" s="1">
        <f>INDEX('Paste Calib Data'!$1:$1048576,MATCH($A$427,'Paste Calib Data'!$A:$A,0)+(ROW()-ROW($A$427)-1),COLUMN()-1)</f>
        <v>8.0078130000000005</v>
      </c>
      <c r="E432" s="1">
        <f>INDEX('Paste Calib Data'!$1:$1048576,MATCH($A$427,'Paste Calib Data'!$A:$A,0)+(ROW()-ROW($A$427)-1),COLUMN()-1)</f>
        <v>8.0078130000000005</v>
      </c>
      <c r="F432" s="1">
        <f>INDEX('Paste Calib Data'!$1:$1048576,MATCH($A$427,'Paste Calib Data'!$A:$A,0)+(ROW()-ROW($A$427)-1),COLUMN()-1)</f>
        <v>8.0078130000000005</v>
      </c>
      <c r="G432" s="1">
        <f>INDEX('Paste Calib Data'!$1:$1048576,MATCH($A$427,'Paste Calib Data'!$A:$A,0)+(ROW()-ROW($A$427)-1),COLUMN()-1)</f>
        <v>4.9609379999999996</v>
      </c>
      <c r="H432" s="1">
        <f>INDEX('Paste Calib Data'!$1:$1048576,MATCH($A$427,'Paste Calib Data'!$A:$A,0)+(ROW()-ROW($A$427)-1),COLUMN()-1)</f>
        <v>4.9609379999999996</v>
      </c>
      <c r="I432" s="1">
        <f>INDEX('Paste Calib Data'!$1:$1048576,MATCH($A$427,'Paste Calib Data'!$A:$A,0)+(ROW()-ROW($A$427)-1),COLUMN()-1)</f>
        <v>4.9609379999999996</v>
      </c>
      <c r="J432" s="1">
        <f>INDEX('Paste Calib Data'!$1:$1048576,MATCH($A$427,'Paste Calib Data'!$A:$A,0)+(ROW()-ROW($A$427)-1),COLUMN()-1)</f>
        <v>4.0234379999999996</v>
      </c>
      <c r="K432" s="1">
        <f>INDEX('Paste Calib Data'!$1:$1048576,MATCH($A$427,'Paste Calib Data'!$A:$A,0)+(ROW()-ROW($A$427)-1),COLUMN()-1)</f>
        <v>2.96875</v>
      </c>
      <c r="L432" s="1">
        <f>INDEX('Paste Calib Data'!$1:$1048576,MATCH($A$427,'Paste Calib Data'!$A:$A,0)+(ROW()-ROW($A$427)-1),COLUMN()-1)</f>
        <v>3.9063000000000001E-2</v>
      </c>
      <c r="M432" s="1">
        <f>INDEX('Paste Calib Data'!$1:$1048576,MATCH($A$427,'Paste Calib Data'!$A:$A,0)+(ROW()-ROW($A$427)-1),COLUMN()-1)</f>
        <v>3.9063000000000001E-2</v>
      </c>
      <c r="N432" s="8">
        <f t="shared" ref="N432:N443" si="166">M432</f>
        <v>3.9063000000000001E-2</v>
      </c>
    </row>
    <row r="433" spans="1:14" x14ac:dyDescent="0.3">
      <c r="A433" s="3">
        <f>INDEX('Paste Calib Data'!$1:$1048576,MATCH($A$427,'Paste Calib Data'!$A:$A,0)+(ROW()-ROW($A$427)-1),COLUMN())</f>
        <v>1200</v>
      </c>
      <c r="B433" s="8">
        <f t="shared" si="165"/>
        <v>8.0078130000000005</v>
      </c>
      <c r="C433" s="1">
        <f>INDEX('Paste Calib Data'!$1:$1048576,MATCH($A$427,'Paste Calib Data'!$A:$A,0)+(ROW()-ROW($A$427)-1),COLUMN()-1)</f>
        <v>8.0078130000000005</v>
      </c>
      <c r="D433" s="1">
        <f>INDEX('Paste Calib Data'!$1:$1048576,MATCH($A$427,'Paste Calib Data'!$A:$A,0)+(ROW()-ROW($A$427)-1),COLUMN()-1)</f>
        <v>8.0078130000000005</v>
      </c>
      <c r="E433" s="1">
        <f>INDEX('Paste Calib Data'!$1:$1048576,MATCH($A$427,'Paste Calib Data'!$A:$A,0)+(ROW()-ROW($A$427)-1),COLUMN()-1)</f>
        <v>8.0078130000000005</v>
      </c>
      <c r="F433" s="1">
        <f>INDEX('Paste Calib Data'!$1:$1048576,MATCH($A$427,'Paste Calib Data'!$A:$A,0)+(ROW()-ROW($A$427)-1),COLUMN()-1)</f>
        <v>8.0078130000000005</v>
      </c>
      <c r="G433" s="1">
        <f>INDEX('Paste Calib Data'!$1:$1048576,MATCH($A$427,'Paste Calib Data'!$A:$A,0)+(ROW()-ROW($A$427)-1),COLUMN()-1)</f>
        <v>4.9609379999999996</v>
      </c>
      <c r="H433" s="1">
        <f>INDEX('Paste Calib Data'!$1:$1048576,MATCH($A$427,'Paste Calib Data'!$A:$A,0)+(ROW()-ROW($A$427)-1),COLUMN()-1)</f>
        <v>4.9609379999999996</v>
      </c>
      <c r="I433" s="1">
        <f>INDEX('Paste Calib Data'!$1:$1048576,MATCH($A$427,'Paste Calib Data'!$A:$A,0)+(ROW()-ROW($A$427)-1),COLUMN()-1)</f>
        <v>4.9609379999999996</v>
      </c>
      <c r="J433" s="1">
        <f>INDEX('Paste Calib Data'!$1:$1048576,MATCH($A$427,'Paste Calib Data'!$A:$A,0)+(ROW()-ROW($A$427)-1),COLUMN()-1)</f>
        <v>4.0234379999999996</v>
      </c>
      <c r="K433" s="1">
        <f>INDEX('Paste Calib Data'!$1:$1048576,MATCH($A$427,'Paste Calib Data'!$A:$A,0)+(ROW()-ROW($A$427)-1),COLUMN()-1)</f>
        <v>2.96875</v>
      </c>
      <c r="L433" s="1">
        <f>INDEX('Paste Calib Data'!$1:$1048576,MATCH($A$427,'Paste Calib Data'!$A:$A,0)+(ROW()-ROW($A$427)-1),COLUMN()-1)</f>
        <v>3.9063000000000001E-2</v>
      </c>
      <c r="M433" s="1">
        <f>INDEX('Paste Calib Data'!$1:$1048576,MATCH($A$427,'Paste Calib Data'!$A:$A,0)+(ROW()-ROW($A$427)-1),COLUMN()-1)</f>
        <v>3.9063000000000001E-2</v>
      </c>
      <c r="N433" s="8">
        <f t="shared" si="166"/>
        <v>3.9063000000000001E-2</v>
      </c>
    </row>
    <row r="434" spans="1:14" x14ac:dyDescent="0.3">
      <c r="A434" s="3">
        <f>INDEX('Paste Calib Data'!$1:$1048576,MATCH($A$427,'Paste Calib Data'!$A:$A,0)+(ROW()-ROW($A$427)-1),COLUMN())</f>
        <v>1400</v>
      </c>
      <c r="B434" s="8">
        <f t="shared" si="165"/>
        <v>8.0078130000000005</v>
      </c>
      <c r="C434" s="1">
        <f>INDEX('Paste Calib Data'!$1:$1048576,MATCH($A$427,'Paste Calib Data'!$A:$A,0)+(ROW()-ROW($A$427)-1),COLUMN()-1)</f>
        <v>8.0078130000000005</v>
      </c>
      <c r="D434" s="1">
        <f>INDEX('Paste Calib Data'!$1:$1048576,MATCH($A$427,'Paste Calib Data'!$A:$A,0)+(ROW()-ROW($A$427)-1),COLUMN()-1)</f>
        <v>8.0078130000000005</v>
      </c>
      <c r="E434" s="1">
        <f>INDEX('Paste Calib Data'!$1:$1048576,MATCH($A$427,'Paste Calib Data'!$A:$A,0)+(ROW()-ROW($A$427)-1),COLUMN()-1)</f>
        <v>8.0078130000000005</v>
      </c>
      <c r="F434" s="1">
        <f>INDEX('Paste Calib Data'!$1:$1048576,MATCH($A$427,'Paste Calib Data'!$A:$A,0)+(ROW()-ROW($A$427)-1),COLUMN()-1)</f>
        <v>8.0078130000000005</v>
      </c>
      <c r="G434" s="1">
        <f>INDEX('Paste Calib Data'!$1:$1048576,MATCH($A$427,'Paste Calib Data'!$A:$A,0)+(ROW()-ROW($A$427)-1),COLUMN()-1)</f>
        <v>4.9609379999999996</v>
      </c>
      <c r="H434" s="1">
        <f>INDEX('Paste Calib Data'!$1:$1048576,MATCH($A$427,'Paste Calib Data'!$A:$A,0)+(ROW()-ROW($A$427)-1),COLUMN()-1)</f>
        <v>4.9609379999999996</v>
      </c>
      <c r="I434" s="1">
        <f>INDEX('Paste Calib Data'!$1:$1048576,MATCH($A$427,'Paste Calib Data'!$A:$A,0)+(ROW()-ROW($A$427)-1),COLUMN()-1)</f>
        <v>4.9609379999999996</v>
      </c>
      <c r="J434" s="1">
        <f>INDEX('Paste Calib Data'!$1:$1048576,MATCH($A$427,'Paste Calib Data'!$A:$A,0)+(ROW()-ROW($A$427)-1),COLUMN()-1)</f>
        <v>4.0234379999999996</v>
      </c>
      <c r="K434" s="1">
        <f>INDEX('Paste Calib Data'!$1:$1048576,MATCH($A$427,'Paste Calib Data'!$A:$A,0)+(ROW()-ROW($A$427)-1),COLUMN()-1)</f>
        <v>2.96875</v>
      </c>
      <c r="L434" s="1">
        <f>INDEX('Paste Calib Data'!$1:$1048576,MATCH($A$427,'Paste Calib Data'!$A:$A,0)+(ROW()-ROW($A$427)-1),COLUMN()-1)</f>
        <v>3.9063000000000001E-2</v>
      </c>
      <c r="M434" s="1">
        <f>INDEX('Paste Calib Data'!$1:$1048576,MATCH($A$427,'Paste Calib Data'!$A:$A,0)+(ROW()-ROW($A$427)-1),COLUMN()-1)</f>
        <v>3.9063000000000001E-2</v>
      </c>
      <c r="N434" s="8">
        <f t="shared" si="166"/>
        <v>3.9063000000000001E-2</v>
      </c>
    </row>
    <row r="435" spans="1:14" x14ac:dyDescent="0.3">
      <c r="A435" s="3">
        <f>INDEX('Paste Calib Data'!$1:$1048576,MATCH($A$427,'Paste Calib Data'!$A:$A,0)+(ROW()-ROW($A$427)-1),COLUMN())</f>
        <v>1600</v>
      </c>
      <c r="B435" s="8">
        <f t="shared" si="165"/>
        <v>8.0078130000000005</v>
      </c>
      <c r="C435" s="1">
        <f>INDEX('Paste Calib Data'!$1:$1048576,MATCH($A$427,'Paste Calib Data'!$A:$A,0)+(ROW()-ROW($A$427)-1),COLUMN()-1)</f>
        <v>8.0078130000000005</v>
      </c>
      <c r="D435" s="1">
        <f>INDEX('Paste Calib Data'!$1:$1048576,MATCH($A$427,'Paste Calib Data'!$A:$A,0)+(ROW()-ROW($A$427)-1),COLUMN()-1)</f>
        <v>8.0078130000000005</v>
      </c>
      <c r="E435" s="1">
        <f>INDEX('Paste Calib Data'!$1:$1048576,MATCH($A$427,'Paste Calib Data'!$A:$A,0)+(ROW()-ROW($A$427)-1),COLUMN()-1)</f>
        <v>8.0078130000000005</v>
      </c>
      <c r="F435" s="1">
        <f>INDEX('Paste Calib Data'!$1:$1048576,MATCH($A$427,'Paste Calib Data'!$A:$A,0)+(ROW()-ROW($A$427)-1),COLUMN()-1)</f>
        <v>8.0078130000000005</v>
      </c>
      <c r="G435" s="1">
        <f>INDEX('Paste Calib Data'!$1:$1048576,MATCH($A$427,'Paste Calib Data'!$A:$A,0)+(ROW()-ROW($A$427)-1),COLUMN()-1)</f>
        <v>4.9609379999999996</v>
      </c>
      <c r="H435" s="1">
        <f>INDEX('Paste Calib Data'!$1:$1048576,MATCH($A$427,'Paste Calib Data'!$A:$A,0)+(ROW()-ROW($A$427)-1),COLUMN()-1)</f>
        <v>4.9609379999999996</v>
      </c>
      <c r="I435" s="1">
        <f>INDEX('Paste Calib Data'!$1:$1048576,MATCH($A$427,'Paste Calib Data'!$A:$A,0)+(ROW()-ROW($A$427)-1),COLUMN()-1)</f>
        <v>4.9609379999999996</v>
      </c>
      <c r="J435" s="1">
        <f>INDEX('Paste Calib Data'!$1:$1048576,MATCH($A$427,'Paste Calib Data'!$A:$A,0)+(ROW()-ROW($A$427)-1),COLUMN()-1)</f>
        <v>4.0234379999999996</v>
      </c>
      <c r="K435" s="1">
        <f>INDEX('Paste Calib Data'!$1:$1048576,MATCH($A$427,'Paste Calib Data'!$A:$A,0)+(ROW()-ROW($A$427)-1),COLUMN()-1)</f>
        <v>2.96875</v>
      </c>
      <c r="L435" s="1">
        <f>INDEX('Paste Calib Data'!$1:$1048576,MATCH($A$427,'Paste Calib Data'!$A:$A,0)+(ROW()-ROW($A$427)-1),COLUMN()-1)</f>
        <v>3.9063000000000001E-2</v>
      </c>
      <c r="M435" s="1">
        <f>INDEX('Paste Calib Data'!$1:$1048576,MATCH($A$427,'Paste Calib Data'!$A:$A,0)+(ROW()-ROW($A$427)-1),COLUMN()-1)</f>
        <v>3.9063000000000001E-2</v>
      </c>
      <c r="N435" s="8">
        <f t="shared" si="166"/>
        <v>3.9063000000000001E-2</v>
      </c>
    </row>
    <row r="436" spans="1:14" x14ac:dyDescent="0.3">
      <c r="A436" s="3">
        <f>INDEX('Paste Calib Data'!$1:$1048576,MATCH($A$427,'Paste Calib Data'!$A:$A,0)+(ROW()-ROW($A$427)-1),COLUMN())</f>
        <v>1800</v>
      </c>
      <c r="B436" s="8">
        <f t="shared" si="165"/>
        <v>8.0078130000000005</v>
      </c>
      <c r="C436" s="1">
        <f>INDEX('Paste Calib Data'!$1:$1048576,MATCH($A$427,'Paste Calib Data'!$A:$A,0)+(ROW()-ROW($A$427)-1),COLUMN()-1)</f>
        <v>8.0078130000000005</v>
      </c>
      <c r="D436" s="1">
        <f>INDEX('Paste Calib Data'!$1:$1048576,MATCH($A$427,'Paste Calib Data'!$A:$A,0)+(ROW()-ROW($A$427)-1),COLUMN()-1)</f>
        <v>8.0078130000000005</v>
      </c>
      <c r="E436" s="1">
        <f>INDEX('Paste Calib Data'!$1:$1048576,MATCH($A$427,'Paste Calib Data'!$A:$A,0)+(ROW()-ROW($A$427)-1),COLUMN()-1)</f>
        <v>8.0078130000000005</v>
      </c>
      <c r="F436" s="1">
        <f>INDEX('Paste Calib Data'!$1:$1048576,MATCH($A$427,'Paste Calib Data'!$A:$A,0)+(ROW()-ROW($A$427)-1),COLUMN()-1)</f>
        <v>8.0078130000000005</v>
      </c>
      <c r="G436" s="1">
        <f>INDEX('Paste Calib Data'!$1:$1048576,MATCH($A$427,'Paste Calib Data'!$A:$A,0)+(ROW()-ROW($A$427)-1),COLUMN()-1)</f>
        <v>4.9609379999999996</v>
      </c>
      <c r="H436" s="1">
        <f>INDEX('Paste Calib Data'!$1:$1048576,MATCH($A$427,'Paste Calib Data'!$A:$A,0)+(ROW()-ROW($A$427)-1),COLUMN()-1)</f>
        <v>4.9609379999999996</v>
      </c>
      <c r="I436" s="1">
        <f>INDEX('Paste Calib Data'!$1:$1048576,MATCH($A$427,'Paste Calib Data'!$A:$A,0)+(ROW()-ROW($A$427)-1),COLUMN()-1)</f>
        <v>4.9609379999999996</v>
      </c>
      <c r="J436" s="1">
        <f>INDEX('Paste Calib Data'!$1:$1048576,MATCH($A$427,'Paste Calib Data'!$A:$A,0)+(ROW()-ROW($A$427)-1),COLUMN()-1)</f>
        <v>4.0234379999999996</v>
      </c>
      <c r="K436" s="1">
        <f>INDEX('Paste Calib Data'!$1:$1048576,MATCH($A$427,'Paste Calib Data'!$A:$A,0)+(ROW()-ROW($A$427)-1),COLUMN()-1)</f>
        <v>2.96875</v>
      </c>
      <c r="L436" s="1">
        <f>INDEX('Paste Calib Data'!$1:$1048576,MATCH($A$427,'Paste Calib Data'!$A:$A,0)+(ROW()-ROW($A$427)-1),COLUMN()-1)</f>
        <v>3.9063000000000001E-2</v>
      </c>
      <c r="M436" s="1">
        <f>INDEX('Paste Calib Data'!$1:$1048576,MATCH($A$427,'Paste Calib Data'!$A:$A,0)+(ROW()-ROW($A$427)-1),COLUMN()-1)</f>
        <v>3.9063000000000001E-2</v>
      </c>
      <c r="N436" s="8">
        <f t="shared" si="166"/>
        <v>3.9063000000000001E-2</v>
      </c>
    </row>
    <row r="437" spans="1:14" x14ac:dyDescent="0.3">
      <c r="A437" s="3">
        <f>INDEX('Paste Calib Data'!$1:$1048576,MATCH($A$427,'Paste Calib Data'!$A:$A,0)+(ROW()-ROW($A$427)-1),COLUMN())</f>
        <v>2000</v>
      </c>
      <c r="B437" s="8">
        <f t="shared" si="165"/>
        <v>8.0078130000000005</v>
      </c>
      <c r="C437" s="1">
        <f>INDEX('Paste Calib Data'!$1:$1048576,MATCH($A$427,'Paste Calib Data'!$A:$A,0)+(ROW()-ROW($A$427)-1),COLUMN()-1)</f>
        <v>8.0078130000000005</v>
      </c>
      <c r="D437" s="1">
        <f>INDEX('Paste Calib Data'!$1:$1048576,MATCH($A$427,'Paste Calib Data'!$A:$A,0)+(ROW()-ROW($A$427)-1),COLUMN()-1)</f>
        <v>8.0078130000000005</v>
      </c>
      <c r="E437" s="1">
        <f>INDEX('Paste Calib Data'!$1:$1048576,MATCH($A$427,'Paste Calib Data'!$A:$A,0)+(ROW()-ROW($A$427)-1),COLUMN()-1)</f>
        <v>8.0078130000000005</v>
      </c>
      <c r="F437" s="1">
        <f>INDEX('Paste Calib Data'!$1:$1048576,MATCH($A$427,'Paste Calib Data'!$A:$A,0)+(ROW()-ROW($A$427)-1),COLUMN()-1)</f>
        <v>4.9609379999999996</v>
      </c>
      <c r="G437" s="1">
        <f>INDEX('Paste Calib Data'!$1:$1048576,MATCH($A$427,'Paste Calib Data'!$A:$A,0)+(ROW()-ROW($A$427)-1),COLUMN()-1)</f>
        <v>4.9609379999999996</v>
      </c>
      <c r="H437" s="1">
        <f>INDEX('Paste Calib Data'!$1:$1048576,MATCH($A$427,'Paste Calib Data'!$A:$A,0)+(ROW()-ROW($A$427)-1),COLUMN()-1)</f>
        <v>4.9609379999999996</v>
      </c>
      <c r="I437" s="1">
        <f>INDEX('Paste Calib Data'!$1:$1048576,MATCH($A$427,'Paste Calib Data'!$A:$A,0)+(ROW()-ROW($A$427)-1),COLUMN()-1)</f>
        <v>2.96875</v>
      </c>
      <c r="J437" s="1">
        <f>INDEX('Paste Calib Data'!$1:$1048576,MATCH($A$427,'Paste Calib Data'!$A:$A,0)+(ROW()-ROW($A$427)-1),COLUMN()-1)</f>
        <v>2.96875</v>
      </c>
      <c r="K437" s="1">
        <f>INDEX('Paste Calib Data'!$1:$1048576,MATCH($A$427,'Paste Calib Data'!$A:$A,0)+(ROW()-ROW($A$427)-1),COLUMN()-1)</f>
        <v>2.96875</v>
      </c>
      <c r="L437" s="1">
        <f>INDEX('Paste Calib Data'!$1:$1048576,MATCH($A$427,'Paste Calib Data'!$A:$A,0)+(ROW()-ROW($A$427)-1),COLUMN()-1)</f>
        <v>3.9063000000000001E-2</v>
      </c>
      <c r="M437" s="1">
        <f>INDEX('Paste Calib Data'!$1:$1048576,MATCH($A$427,'Paste Calib Data'!$A:$A,0)+(ROW()-ROW($A$427)-1),COLUMN()-1)</f>
        <v>3.9063000000000001E-2</v>
      </c>
      <c r="N437" s="8">
        <f t="shared" si="166"/>
        <v>3.9063000000000001E-2</v>
      </c>
    </row>
    <row r="438" spans="1:14" x14ac:dyDescent="0.3">
      <c r="A438" s="3">
        <f>INDEX('Paste Calib Data'!$1:$1048576,MATCH($A$427,'Paste Calib Data'!$A:$A,0)+(ROW()-ROW($A$427)-1),COLUMN())</f>
        <v>2200</v>
      </c>
      <c r="B438" s="8">
        <f t="shared" si="165"/>
        <v>8.0078130000000005</v>
      </c>
      <c r="C438" s="1">
        <f>INDEX('Paste Calib Data'!$1:$1048576,MATCH($A$427,'Paste Calib Data'!$A:$A,0)+(ROW()-ROW($A$427)-1),COLUMN()-1)</f>
        <v>8.0078130000000005</v>
      </c>
      <c r="D438" s="1">
        <f>INDEX('Paste Calib Data'!$1:$1048576,MATCH($A$427,'Paste Calib Data'!$A:$A,0)+(ROW()-ROW($A$427)-1),COLUMN()-1)</f>
        <v>8.0078130000000005</v>
      </c>
      <c r="E438" s="1">
        <f>INDEX('Paste Calib Data'!$1:$1048576,MATCH($A$427,'Paste Calib Data'!$A:$A,0)+(ROW()-ROW($A$427)-1),COLUMN()-1)</f>
        <v>8.0078130000000005</v>
      </c>
      <c r="F438" s="1">
        <f>INDEX('Paste Calib Data'!$1:$1048576,MATCH($A$427,'Paste Calib Data'!$A:$A,0)+(ROW()-ROW($A$427)-1),COLUMN()-1)</f>
        <v>4.9609379999999996</v>
      </c>
      <c r="G438" s="1">
        <f>INDEX('Paste Calib Data'!$1:$1048576,MATCH($A$427,'Paste Calib Data'!$A:$A,0)+(ROW()-ROW($A$427)-1),COLUMN()-1)</f>
        <v>4.9609379999999996</v>
      </c>
      <c r="H438" s="1">
        <f>INDEX('Paste Calib Data'!$1:$1048576,MATCH($A$427,'Paste Calib Data'!$A:$A,0)+(ROW()-ROW($A$427)-1),COLUMN()-1)</f>
        <v>4.9609379999999996</v>
      </c>
      <c r="I438" s="1">
        <f>INDEX('Paste Calib Data'!$1:$1048576,MATCH($A$427,'Paste Calib Data'!$A:$A,0)+(ROW()-ROW($A$427)-1),COLUMN()-1)</f>
        <v>2.96875</v>
      </c>
      <c r="J438" s="1">
        <f>INDEX('Paste Calib Data'!$1:$1048576,MATCH($A$427,'Paste Calib Data'!$A:$A,0)+(ROW()-ROW($A$427)-1),COLUMN()-1)</f>
        <v>2.96875</v>
      </c>
      <c r="K438" s="1">
        <f>INDEX('Paste Calib Data'!$1:$1048576,MATCH($A$427,'Paste Calib Data'!$A:$A,0)+(ROW()-ROW($A$427)-1),COLUMN()-1)</f>
        <v>2.96875</v>
      </c>
      <c r="L438" s="1">
        <f>INDEX('Paste Calib Data'!$1:$1048576,MATCH($A$427,'Paste Calib Data'!$A:$A,0)+(ROW()-ROW($A$427)-1),COLUMN()-1)</f>
        <v>3.9063000000000001E-2</v>
      </c>
      <c r="M438" s="1">
        <f>INDEX('Paste Calib Data'!$1:$1048576,MATCH($A$427,'Paste Calib Data'!$A:$A,0)+(ROW()-ROW($A$427)-1),COLUMN()-1)</f>
        <v>3.9063000000000001E-2</v>
      </c>
      <c r="N438" s="8">
        <f t="shared" si="166"/>
        <v>3.9063000000000001E-2</v>
      </c>
    </row>
    <row r="439" spans="1:14" x14ac:dyDescent="0.3">
      <c r="A439" s="3">
        <f>INDEX('Paste Calib Data'!$1:$1048576,MATCH($A$427,'Paste Calib Data'!$A:$A,0)+(ROW()-ROW($A$427)-1),COLUMN())</f>
        <v>2400</v>
      </c>
      <c r="B439" s="8">
        <f t="shared" si="165"/>
        <v>8.0078130000000005</v>
      </c>
      <c r="C439" s="1">
        <f>INDEX('Paste Calib Data'!$1:$1048576,MATCH($A$427,'Paste Calib Data'!$A:$A,0)+(ROW()-ROW($A$427)-1),COLUMN()-1)</f>
        <v>8.0078130000000005</v>
      </c>
      <c r="D439" s="1">
        <f>INDEX('Paste Calib Data'!$1:$1048576,MATCH($A$427,'Paste Calib Data'!$A:$A,0)+(ROW()-ROW($A$427)-1),COLUMN()-1)</f>
        <v>8.0078130000000005</v>
      </c>
      <c r="E439" s="1">
        <f>INDEX('Paste Calib Data'!$1:$1048576,MATCH($A$427,'Paste Calib Data'!$A:$A,0)+(ROW()-ROW($A$427)-1),COLUMN()-1)</f>
        <v>8.0078130000000005</v>
      </c>
      <c r="F439" s="1">
        <f>INDEX('Paste Calib Data'!$1:$1048576,MATCH($A$427,'Paste Calib Data'!$A:$A,0)+(ROW()-ROW($A$427)-1),COLUMN()-1)</f>
        <v>4.9609379999999996</v>
      </c>
      <c r="G439" s="1">
        <f>INDEX('Paste Calib Data'!$1:$1048576,MATCH($A$427,'Paste Calib Data'!$A:$A,0)+(ROW()-ROW($A$427)-1),COLUMN()-1)</f>
        <v>4.9609379999999996</v>
      </c>
      <c r="H439" s="1">
        <f>INDEX('Paste Calib Data'!$1:$1048576,MATCH($A$427,'Paste Calib Data'!$A:$A,0)+(ROW()-ROW($A$427)-1),COLUMN()-1)</f>
        <v>4.9609379999999996</v>
      </c>
      <c r="I439" s="1">
        <f>INDEX('Paste Calib Data'!$1:$1048576,MATCH($A$427,'Paste Calib Data'!$A:$A,0)+(ROW()-ROW($A$427)-1),COLUMN()-1)</f>
        <v>2.96875</v>
      </c>
      <c r="J439" s="1">
        <f>INDEX('Paste Calib Data'!$1:$1048576,MATCH($A$427,'Paste Calib Data'!$A:$A,0)+(ROW()-ROW($A$427)-1),COLUMN()-1)</f>
        <v>2.96875</v>
      </c>
      <c r="K439" s="1">
        <f>INDEX('Paste Calib Data'!$1:$1048576,MATCH($A$427,'Paste Calib Data'!$A:$A,0)+(ROW()-ROW($A$427)-1),COLUMN()-1)</f>
        <v>2.96875</v>
      </c>
      <c r="L439" s="1">
        <f>INDEX('Paste Calib Data'!$1:$1048576,MATCH($A$427,'Paste Calib Data'!$A:$A,0)+(ROW()-ROW($A$427)-1),COLUMN()-1)</f>
        <v>3.9063000000000001E-2</v>
      </c>
      <c r="M439" s="1">
        <f>INDEX('Paste Calib Data'!$1:$1048576,MATCH($A$427,'Paste Calib Data'!$A:$A,0)+(ROW()-ROW($A$427)-1),COLUMN()-1)</f>
        <v>3.9063000000000001E-2</v>
      </c>
      <c r="N439" s="8">
        <f t="shared" si="166"/>
        <v>3.9063000000000001E-2</v>
      </c>
    </row>
    <row r="440" spans="1:14" x14ac:dyDescent="0.3">
      <c r="A440" s="3">
        <f>INDEX('Paste Calib Data'!$1:$1048576,MATCH($A$427,'Paste Calib Data'!$A:$A,0)+(ROW()-ROW($A$427)-1),COLUMN())</f>
        <v>2600</v>
      </c>
      <c r="B440" s="8">
        <f t="shared" si="165"/>
        <v>8.0078130000000005</v>
      </c>
      <c r="C440" s="1">
        <f>INDEX('Paste Calib Data'!$1:$1048576,MATCH($A$427,'Paste Calib Data'!$A:$A,0)+(ROW()-ROW($A$427)-1),COLUMN()-1)</f>
        <v>8.0078130000000005</v>
      </c>
      <c r="D440" s="1">
        <f>INDEX('Paste Calib Data'!$1:$1048576,MATCH($A$427,'Paste Calib Data'!$A:$A,0)+(ROW()-ROW($A$427)-1),COLUMN()-1)</f>
        <v>8.0078130000000005</v>
      </c>
      <c r="E440" s="1">
        <f>INDEX('Paste Calib Data'!$1:$1048576,MATCH($A$427,'Paste Calib Data'!$A:$A,0)+(ROW()-ROW($A$427)-1),COLUMN()-1)</f>
        <v>8.0078130000000005</v>
      </c>
      <c r="F440" s="1">
        <f>INDEX('Paste Calib Data'!$1:$1048576,MATCH($A$427,'Paste Calib Data'!$A:$A,0)+(ROW()-ROW($A$427)-1),COLUMN()-1)</f>
        <v>4.9609379999999996</v>
      </c>
      <c r="G440" s="1">
        <f>INDEX('Paste Calib Data'!$1:$1048576,MATCH($A$427,'Paste Calib Data'!$A:$A,0)+(ROW()-ROW($A$427)-1),COLUMN()-1)</f>
        <v>4.9609379999999996</v>
      </c>
      <c r="H440" s="1">
        <f>INDEX('Paste Calib Data'!$1:$1048576,MATCH($A$427,'Paste Calib Data'!$A:$A,0)+(ROW()-ROW($A$427)-1),COLUMN()-1)</f>
        <v>4.9609379999999996</v>
      </c>
      <c r="I440" s="1">
        <f>INDEX('Paste Calib Data'!$1:$1048576,MATCH($A$427,'Paste Calib Data'!$A:$A,0)+(ROW()-ROW($A$427)-1),COLUMN()-1)</f>
        <v>4.9609379999999996</v>
      </c>
      <c r="J440" s="1">
        <f>INDEX('Paste Calib Data'!$1:$1048576,MATCH($A$427,'Paste Calib Data'!$A:$A,0)+(ROW()-ROW($A$427)-1),COLUMN()-1)</f>
        <v>2.96875</v>
      </c>
      <c r="K440" s="1">
        <f>INDEX('Paste Calib Data'!$1:$1048576,MATCH($A$427,'Paste Calib Data'!$A:$A,0)+(ROW()-ROW($A$427)-1),COLUMN()-1)</f>
        <v>2.96875</v>
      </c>
      <c r="L440" s="1">
        <f>INDEX('Paste Calib Data'!$1:$1048576,MATCH($A$427,'Paste Calib Data'!$A:$A,0)+(ROW()-ROW($A$427)-1),COLUMN()-1)</f>
        <v>3.9063000000000001E-2</v>
      </c>
      <c r="M440" s="1">
        <f>INDEX('Paste Calib Data'!$1:$1048576,MATCH($A$427,'Paste Calib Data'!$A:$A,0)+(ROW()-ROW($A$427)-1),COLUMN()-1)</f>
        <v>3.9063000000000001E-2</v>
      </c>
      <c r="N440" s="8">
        <f t="shared" si="166"/>
        <v>3.9063000000000001E-2</v>
      </c>
    </row>
    <row r="441" spans="1:14" x14ac:dyDescent="0.3">
      <c r="A441" s="3">
        <f>INDEX('Paste Calib Data'!$1:$1048576,MATCH($A$427,'Paste Calib Data'!$A:$A,0)+(ROW()-ROW($A$427)-1),COLUMN())</f>
        <v>2800</v>
      </c>
      <c r="B441" s="8">
        <f t="shared" si="165"/>
        <v>8.0078130000000005</v>
      </c>
      <c r="C441" s="1">
        <f>INDEX('Paste Calib Data'!$1:$1048576,MATCH($A$427,'Paste Calib Data'!$A:$A,0)+(ROW()-ROW($A$427)-1),COLUMN()-1)</f>
        <v>8.0078130000000005</v>
      </c>
      <c r="D441" s="1">
        <f>INDEX('Paste Calib Data'!$1:$1048576,MATCH($A$427,'Paste Calib Data'!$A:$A,0)+(ROW()-ROW($A$427)-1),COLUMN()-1)</f>
        <v>8.0078130000000005</v>
      </c>
      <c r="E441" s="1">
        <f>INDEX('Paste Calib Data'!$1:$1048576,MATCH($A$427,'Paste Calib Data'!$A:$A,0)+(ROW()-ROW($A$427)-1),COLUMN()-1)</f>
        <v>8.0078130000000005</v>
      </c>
      <c r="F441" s="1">
        <f>INDEX('Paste Calib Data'!$1:$1048576,MATCH($A$427,'Paste Calib Data'!$A:$A,0)+(ROW()-ROW($A$427)-1),COLUMN()-1)</f>
        <v>4.9609379999999996</v>
      </c>
      <c r="G441" s="1">
        <f>INDEX('Paste Calib Data'!$1:$1048576,MATCH($A$427,'Paste Calib Data'!$A:$A,0)+(ROW()-ROW($A$427)-1),COLUMN()-1)</f>
        <v>4.9609379999999996</v>
      </c>
      <c r="H441" s="1">
        <f>INDEX('Paste Calib Data'!$1:$1048576,MATCH($A$427,'Paste Calib Data'!$A:$A,0)+(ROW()-ROW($A$427)-1),COLUMN()-1)</f>
        <v>4.9609379999999996</v>
      </c>
      <c r="I441" s="1">
        <f>INDEX('Paste Calib Data'!$1:$1048576,MATCH($A$427,'Paste Calib Data'!$A:$A,0)+(ROW()-ROW($A$427)-1),COLUMN()-1)</f>
        <v>4.9609379999999996</v>
      </c>
      <c r="J441" s="1">
        <f>INDEX('Paste Calib Data'!$1:$1048576,MATCH($A$427,'Paste Calib Data'!$A:$A,0)+(ROW()-ROW($A$427)-1),COLUMN()-1)</f>
        <v>4.9609379999999996</v>
      </c>
      <c r="K441" s="1">
        <f>INDEX('Paste Calib Data'!$1:$1048576,MATCH($A$427,'Paste Calib Data'!$A:$A,0)+(ROW()-ROW($A$427)-1),COLUMN()-1)</f>
        <v>2.96875</v>
      </c>
      <c r="L441" s="1">
        <f>INDEX('Paste Calib Data'!$1:$1048576,MATCH($A$427,'Paste Calib Data'!$A:$A,0)+(ROW()-ROW($A$427)-1),COLUMN()-1)</f>
        <v>3.9063000000000001E-2</v>
      </c>
      <c r="M441" s="1">
        <f>INDEX('Paste Calib Data'!$1:$1048576,MATCH($A$427,'Paste Calib Data'!$A:$A,0)+(ROW()-ROW($A$427)-1),COLUMN()-1)</f>
        <v>3.9063000000000001E-2</v>
      </c>
      <c r="N441" s="8">
        <f t="shared" si="166"/>
        <v>3.9063000000000001E-2</v>
      </c>
    </row>
    <row r="442" spans="1:14" x14ac:dyDescent="0.3">
      <c r="A442" s="3">
        <f>INDEX('Paste Calib Data'!$1:$1048576,MATCH($A$427,'Paste Calib Data'!$A:$A,0)+(ROW()-ROW($A$427)-1),COLUMN())</f>
        <v>3000</v>
      </c>
      <c r="B442" s="8">
        <f t="shared" si="165"/>
        <v>8.0078130000000005</v>
      </c>
      <c r="C442" s="1">
        <f>INDEX('Paste Calib Data'!$1:$1048576,MATCH($A$427,'Paste Calib Data'!$A:$A,0)+(ROW()-ROW($A$427)-1),COLUMN()-1)</f>
        <v>8.0078130000000005</v>
      </c>
      <c r="D442" s="1">
        <f>INDEX('Paste Calib Data'!$1:$1048576,MATCH($A$427,'Paste Calib Data'!$A:$A,0)+(ROW()-ROW($A$427)-1),COLUMN()-1)</f>
        <v>6.015625</v>
      </c>
      <c r="E442" s="1">
        <f>INDEX('Paste Calib Data'!$1:$1048576,MATCH($A$427,'Paste Calib Data'!$A:$A,0)+(ROW()-ROW($A$427)-1),COLUMN()-1)</f>
        <v>6.015625</v>
      </c>
      <c r="F442" s="1">
        <f>INDEX('Paste Calib Data'!$1:$1048576,MATCH($A$427,'Paste Calib Data'!$A:$A,0)+(ROW()-ROW($A$427)-1),COLUMN()-1)</f>
        <v>4.9609379999999996</v>
      </c>
      <c r="G442" s="1">
        <f>INDEX('Paste Calib Data'!$1:$1048576,MATCH($A$427,'Paste Calib Data'!$A:$A,0)+(ROW()-ROW($A$427)-1),COLUMN()-1)</f>
        <v>4.9609379999999996</v>
      </c>
      <c r="H442" s="1">
        <f>INDEX('Paste Calib Data'!$1:$1048576,MATCH($A$427,'Paste Calib Data'!$A:$A,0)+(ROW()-ROW($A$427)-1),COLUMN()-1)</f>
        <v>4.9609379999999996</v>
      </c>
      <c r="I442" s="1">
        <f>INDEX('Paste Calib Data'!$1:$1048576,MATCH($A$427,'Paste Calib Data'!$A:$A,0)+(ROW()-ROW($A$427)-1),COLUMN()-1)</f>
        <v>4.9609379999999996</v>
      </c>
      <c r="J442" s="1">
        <f>INDEX('Paste Calib Data'!$1:$1048576,MATCH($A$427,'Paste Calib Data'!$A:$A,0)+(ROW()-ROW($A$427)-1),COLUMN()-1)</f>
        <v>4.9609379999999996</v>
      </c>
      <c r="K442" s="1">
        <f>INDEX('Paste Calib Data'!$1:$1048576,MATCH($A$427,'Paste Calib Data'!$A:$A,0)+(ROW()-ROW($A$427)-1),COLUMN()-1)</f>
        <v>2.96875</v>
      </c>
      <c r="L442" s="1">
        <f>INDEX('Paste Calib Data'!$1:$1048576,MATCH($A$427,'Paste Calib Data'!$A:$A,0)+(ROW()-ROW($A$427)-1),COLUMN()-1)</f>
        <v>3.9063000000000001E-2</v>
      </c>
      <c r="M442" s="1">
        <f>INDEX('Paste Calib Data'!$1:$1048576,MATCH($A$427,'Paste Calib Data'!$A:$A,0)+(ROW()-ROW($A$427)-1),COLUMN()-1)</f>
        <v>3.9063000000000001E-2</v>
      </c>
      <c r="N442" s="8">
        <f t="shared" si="166"/>
        <v>3.9063000000000001E-2</v>
      </c>
    </row>
    <row r="443" spans="1:14" x14ac:dyDescent="0.3">
      <c r="A443" s="3">
        <f>INDEX('Paste Calib Data'!$1:$1048576,MATCH($A$427,'Paste Calib Data'!$A:$A,0)+(ROW()-ROW($A$427)-1),COLUMN())</f>
        <v>3200</v>
      </c>
      <c r="B443" s="8">
        <f t="shared" si="165"/>
        <v>4.9609379999999996</v>
      </c>
      <c r="C443" s="1">
        <f>INDEX('Paste Calib Data'!$1:$1048576,MATCH($A$427,'Paste Calib Data'!$A:$A,0)+(ROW()-ROW($A$427)-1),COLUMN()-1)</f>
        <v>4.9609379999999996</v>
      </c>
      <c r="D443" s="1">
        <f>INDEX('Paste Calib Data'!$1:$1048576,MATCH($A$427,'Paste Calib Data'!$A:$A,0)+(ROW()-ROW($A$427)-1),COLUMN()-1)</f>
        <v>4.9609379999999996</v>
      </c>
      <c r="E443" s="1">
        <f>INDEX('Paste Calib Data'!$1:$1048576,MATCH($A$427,'Paste Calib Data'!$A:$A,0)+(ROW()-ROW($A$427)-1),COLUMN()-1)</f>
        <v>4.9609379999999996</v>
      </c>
      <c r="F443" s="1">
        <f>INDEX('Paste Calib Data'!$1:$1048576,MATCH($A$427,'Paste Calib Data'!$A:$A,0)+(ROW()-ROW($A$427)-1),COLUMN()-1)</f>
        <v>4.9609379999999996</v>
      </c>
      <c r="G443" s="1">
        <f>INDEX('Paste Calib Data'!$1:$1048576,MATCH($A$427,'Paste Calib Data'!$A:$A,0)+(ROW()-ROW($A$427)-1),COLUMN()-1)</f>
        <v>4.9609379999999996</v>
      </c>
      <c r="H443" s="1">
        <f>INDEX('Paste Calib Data'!$1:$1048576,MATCH($A$427,'Paste Calib Data'!$A:$A,0)+(ROW()-ROW($A$427)-1),COLUMN()-1)</f>
        <v>4.9609379999999996</v>
      </c>
      <c r="I443" s="1">
        <f>INDEX('Paste Calib Data'!$1:$1048576,MATCH($A$427,'Paste Calib Data'!$A:$A,0)+(ROW()-ROW($A$427)-1),COLUMN()-1)</f>
        <v>4.9609379999999996</v>
      </c>
      <c r="J443" s="1">
        <f>INDEX('Paste Calib Data'!$1:$1048576,MATCH($A$427,'Paste Calib Data'!$A:$A,0)+(ROW()-ROW($A$427)-1),COLUMN()-1)</f>
        <v>4.9609379999999996</v>
      </c>
      <c r="K443" s="1">
        <f>INDEX('Paste Calib Data'!$1:$1048576,MATCH($A$427,'Paste Calib Data'!$A:$A,0)+(ROW()-ROW($A$427)-1),COLUMN()-1)</f>
        <v>2.96875</v>
      </c>
      <c r="L443" s="1">
        <f>INDEX('Paste Calib Data'!$1:$1048576,MATCH($A$427,'Paste Calib Data'!$A:$A,0)+(ROW()-ROW($A$427)-1),COLUMN()-1)</f>
        <v>3.9063000000000001E-2</v>
      </c>
      <c r="M443" s="1">
        <f>INDEX('Paste Calib Data'!$1:$1048576,MATCH($A$427,'Paste Calib Data'!$A:$A,0)+(ROW()-ROW($A$427)-1),COLUMN()-1)</f>
        <v>3.9063000000000001E-2</v>
      </c>
      <c r="N443" s="8">
        <f t="shared" si="166"/>
        <v>3.9063000000000001E-2</v>
      </c>
    </row>
    <row r="444" spans="1:14" x14ac:dyDescent="0.3">
      <c r="A444" s="9">
        <f>A443+1</f>
        <v>3201</v>
      </c>
      <c r="B444" s="8">
        <f>B443</f>
        <v>4.9609379999999996</v>
      </c>
      <c r="C444" s="8">
        <f>C443</f>
        <v>4.9609379999999996</v>
      </c>
      <c r="D444" s="8">
        <f t="shared" ref="D444:N444" si="167">D443</f>
        <v>4.9609379999999996</v>
      </c>
      <c r="E444" s="8">
        <f t="shared" si="167"/>
        <v>4.9609379999999996</v>
      </c>
      <c r="F444" s="8">
        <f t="shared" si="167"/>
        <v>4.9609379999999996</v>
      </c>
      <c r="G444" s="8">
        <f t="shared" si="167"/>
        <v>4.9609379999999996</v>
      </c>
      <c r="H444" s="8">
        <f t="shared" si="167"/>
        <v>4.9609379999999996</v>
      </c>
      <c r="I444" s="8">
        <f t="shared" si="167"/>
        <v>4.9609379999999996</v>
      </c>
      <c r="J444" s="8">
        <f t="shared" si="167"/>
        <v>4.9609379999999996</v>
      </c>
      <c r="K444" s="8">
        <f t="shared" si="167"/>
        <v>2.96875</v>
      </c>
      <c r="L444" s="8">
        <f t="shared" si="167"/>
        <v>3.9063000000000001E-2</v>
      </c>
      <c r="M444" s="8">
        <f t="shared" si="167"/>
        <v>3.9063000000000001E-2</v>
      </c>
      <c r="N444" s="8">
        <f t="shared" si="167"/>
        <v>3.9063000000000001E-2</v>
      </c>
    </row>
    <row r="446" spans="1:14" x14ac:dyDescent="0.3">
      <c r="A446" s="13" t="s">
        <v>258</v>
      </c>
      <c r="B446" s="13" t="str">
        <f>INDEX('Paste Calib Data'!$1:$1048576,MATCH($A$446,'Paste Calib Data'!$A:$A,0)+(ROW()-ROW($A$446)),COLUMN())</f>
        <v>Timing, Intake Air Temp Adjust Multiplier</v>
      </c>
    </row>
    <row r="447" spans="1:14" x14ac:dyDescent="0.3">
      <c r="A447" s="3" t="str">
        <f>INDEX('Paste Calib Data'!$1:$1048576,MATCH($A$446,'Paste Calib Data'!$A:$A,0)+(ROW()-ROW($A$446)),COLUMN())</f>
        <v>IAT °F</v>
      </c>
      <c r="B447" s="3" t="str">
        <f>INDEX('Paste Calib Data'!$1:$1048576,MATCH($A$446,'Paste Calib Data'!$A:$A,0)+(ROW()-ROW($A$446)),COLUMN())</f>
        <v>Value (Factor)</v>
      </c>
    </row>
    <row r="448" spans="1:14" x14ac:dyDescent="0.3">
      <c r="A448" s="9">
        <f>A449-1</f>
        <v>-21</v>
      </c>
      <c r="B448" s="9">
        <f>B449</f>
        <v>0</v>
      </c>
    </row>
    <row r="449" spans="1:14" x14ac:dyDescent="0.3">
      <c r="A449" s="3">
        <f>INDEX('Paste Calib Data'!$1:$1048576,MATCH($A$446,'Paste Calib Data'!$A:$A,0)+(ROW()-ROW($A$446)-1),COLUMN())</f>
        <v>-20</v>
      </c>
      <c r="B449">
        <f>INDEX('Paste Calib Data'!$1:$1048576,MATCH($A$446,'Paste Calib Data'!$A:$A,0)+(ROW()-ROW($A$446)-1),COLUMN())</f>
        <v>0</v>
      </c>
    </row>
    <row r="450" spans="1:14" x14ac:dyDescent="0.3">
      <c r="A450" s="3">
        <f>INDEX('Paste Calib Data'!$1:$1048576,MATCH($A$446,'Paste Calib Data'!$A:$A,0)+(ROW()-ROW($A$446)-1),COLUMN())</f>
        <v>-15</v>
      </c>
      <c r="B450">
        <f>INDEX('Paste Calib Data'!$1:$1048576,MATCH($A$446,'Paste Calib Data'!$A:$A,0)+(ROW()-ROW($A$446)-1),COLUMN())</f>
        <v>0</v>
      </c>
    </row>
    <row r="451" spans="1:14" x14ac:dyDescent="0.3">
      <c r="A451" s="3">
        <f>INDEX('Paste Calib Data'!$1:$1048576,MATCH($A$446,'Paste Calib Data'!$A:$A,0)+(ROW()-ROW($A$446)-1),COLUMN())</f>
        <v>0</v>
      </c>
      <c r="B451">
        <f>INDEX('Paste Calib Data'!$1:$1048576,MATCH($A$446,'Paste Calib Data'!$A:$A,0)+(ROW()-ROW($A$446)-1),COLUMN())</f>
        <v>0</v>
      </c>
    </row>
    <row r="452" spans="1:14" x14ac:dyDescent="0.3">
      <c r="A452" s="3">
        <f>INDEX('Paste Calib Data'!$1:$1048576,MATCH($A$446,'Paste Calib Data'!$A:$A,0)+(ROW()-ROW($A$446)-1),COLUMN())</f>
        <v>10</v>
      </c>
      <c r="B452">
        <f>INDEX('Paste Calib Data'!$1:$1048576,MATCH($A$446,'Paste Calib Data'!$A:$A,0)+(ROW()-ROW($A$446)-1),COLUMN())</f>
        <v>0</v>
      </c>
    </row>
    <row r="453" spans="1:14" x14ac:dyDescent="0.3">
      <c r="A453" s="3">
        <f>INDEX('Paste Calib Data'!$1:$1048576,MATCH($A$446,'Paste Calib Data'!$A:$A,0)+(ROW()-ROW($A$446)-1),COLUMN())</f>
        <v>20</v>
      </c>
      <c r="B453">
        <f>INDEX('Paste Calib Data'!$1:$1048576,MATCH($A$446,'Paste Calib Data'!$A:$A,0)+(ROW()-ROW($A$446)-1),COLUMN())</f>
        <v>0</v>
      </c>
    </row>
    <row r="454" spans="1:14" x14ac:dyDescent="0.3">
      <c r="A454" s="3">
        <f>INDEX('Paste Calib Data'!$1:$1048576,MATCH($A$446,'Paste Calib Data'!$A:$A,0)+(ROW()-ROW($A$446)-1),COLUMN())</f>
        <v>30</v>
      </c>
      <c r="B454">
        <f>INDEX('Paste Calib Data'!$1:$1048576,MATCH($A$446,'Paste Calib Data'!$A:$A,0)+(ROW()-ROW($A$446)-1),COLUMN())</f>
        <v>0</v>
      </c>
    </row>
    <row r="455" spans="1:14" x14ac:dyDescent="0.3">
      <c r="A455" s="3">
        <f>INDEX('Paste Calib Data'!$1:$1048576,MATCH($A$446,'Paste Calib Data'!$A:$A,0)+(ROW()-ROW($A$446)-1),COLUMN())</f>
        <v>50</v>
      </c>
      <c r="B455">
        <f>INDEX('Paste Calib Data'!$1:$1048576,MATCH($A$446,'Paste Calib Data'!$A:$A,0)+(ROW()-ROW($A$446)-1),COLUMN())</f>
        <v>0</v>
      </c>
    </row>
    <row r="456" spans="1:14" x14ac:dyDescent="0.3">
      <c r="A456" s="3">
        <f>INDEX('Paste Calib Data'!$1:$1048576,MATCH($A$446,'Paste Calib Data'!$A:$A,0)+(ROW()-ROW($A$446)-1),COLUMN())</f>
        <v>65</v>
      </c>
      <c r="B456">
        <f>INDEX('Paste Calib Data'!$1:$1048576,MATCH($A$446,'Paste Calib Data'!$A:$A,0)+(ROW()-ROW($A$446)-1),COLUMN())</f>
        <v>0</v>
      </c>
    </row>
    <row r="457" spans="1:14" x14ac:dyDescent="0.3">
      <c r="A457" s="3">
        <f>INDEX('Paste Calib Data'!$1:$1048576,MATCH($A$446,'Paste Calib Data'!$A:$A,0)+(ROW()-ROW($A$446)-1),COLUMN())</f>
        <v>70</v>
      </c>
      <c r="B457">
        <f>INDEX('Paste Calib Data'!$1:$1048576,MATCH($A$446,'Paste Calib Data'!$A:$A,0)+(ROW()-ROW($A$446)-1),COLUMN())</f>
        <v>0</v>
      </c>
    </row>
    <row r="458" spans="1:14" x14ac:dyDescent="0.3">
      <c r="A458" s="3">
        <f>INDEX('Paste Calib Data'!$1:$1048576,MATCH($A$446,'Paste Calib Data'!$A:$A,0)+(ROW()-ROW($A$446)-1),COLUMN())</f>
        <v>77</v>
      </c>
      <c r="B458">
        <f>INDEX('Paste Calib Data'!$1:$1048576,MATCH($A$446,'Paste Calib Data'!$A:$A,0)+(ROW()-ROW($A$446)-1),COLUMN())</f>
        <v>0</v>
      </c>
    </row>
    <row r="459" spans="1:14" x14ac:dyDescent="0.3">
      <c r="A459" s="3">
        <f>INDEX('Paste Calib Data'!$1:$1048576,MATCH($A$446,'Paste Calib Data'!$A:$A,0)+(ROW()-ROW($A$446)-1),COLUMN())</f>
        <v>90</v>
      </c>
      <c r="B459">
        <f>INDEX('Paste Calib Data'!$1:$1048576,MATCH($A$446,'Paste Calib Data'!$A:$A,0)+(ROW()-ROW($A$446)-1),COLUMN())</f>
        <v>0</v>
      </c>
    </row>
    <row r="460" spans="1:14" x14ac:dyDescent="0.3">
      <c r="A460" s="3">
        <f>INDEX('Paste Calib Data'!$1:$1048576,MATCH($A$446,'Paste Calib Data'!$A:$A,0)+(ROW()-ROW($A$446)-1),COLUMN())</f>
        <v>120</v>
      </c>
      <c r="B460">
        <f>INDEX('Paste Calib Data'!$1:$1048576,MATCH($A$446,'Paste Calib Data'!$A:$A,0)+(ROW()-ROW($A$446)-1),COLUMN())</f>
        <v>0</v>
      </c>
    </row>
    <row r="461" spans="1:14" x14ac:dyDescent="0.3">
      <c r="A461" s="9">
        <f>A460+1</f>
        <v>121</v>
      </c>
      <c r="B461" s="9">
        <f>B460</f>
        <v>0</v>
      </c>
    </row>
    <row r="463" spans="1:14" x14ac:dyDescent="0.3">
      <c r="A463" s="13" t="s">
        <v>264</v>
      </c>
      <c r="B463" s="35" t="str">
        <f>INDEX('Paste Calib Data'!$1:$1048576,MATCH($A$463,'Paste Calib Data'!$A:$A,0)+(ROW()-ROW($A$463)),COLUMN())</f>
        <v>Timing, Barometric Pressure Adjust</v>
      </c>
      <c r="C463" s="35"/>
      <c r="D463" s="35"/>
      <c r="E463" s="35"/>
      <c r="F463" s="35"/>
      <c r="G463" s="35"/>
      <c r="H463" s="35"/>
      <c r="I463" s="35"/>
      <c r="J463" s="35"/>
      <c r="K463" s="35"/>
      <c r="L463" s="35"/>
      <c r="M463" s="35"/>
      <c r="N463" s="35"/>
    </row>
    <row r="464" spans="1:14" x14ac:dyDescent="0.3">
      <c r="A464" s="3"/>
      <c r="B464" s="3" t="str">
        <f>INDEX('Paste Calib Data'!$1:$1048576,MATCH($A$463,'Paste Calib Data'!$A:$A,0)+(ROW()-ROW($A$463)),COLUMN())</f>
        <v>mm3</v>
      </c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</row>
    <row r="465" spans="1:14" x14ac:dyDescent="0.3">
      <c r="A465" s="3" t="str">
        <f>INDEX('Paste Calib Data'!$1:$1048576,MATCH($A$463,'Paste Calib Data'!$A:$A,0)+(ROW()-ROW($A$463)),COLUMN())</f>
        <v>RPM</v>
      </c>
      <c r="B465" s="9">
        <f>C465-1</f>
        <v>31</v>
      </c>
      <c r="C465" s="3">
        <f>INDEX('Paste Calib Data'!$1:$1048576,MATCH($A$463,'Paste Calib Data'!$A:$A,0)+(ROW()-ROW($A$463)),COLUMN()-1)</f>
        <v>32</v>
      </c>
      <c r="D465" s="3">
        <f>INDEX('Paste Calib Data'!$1:$1048576,MATCH($A$463,'Paste Calib Data'!$A:$A,0)+(ROW()-ROW($A$463)),COLUMN()-1)</f>
        <v>43</v>
      </c>
      <c r="E465" s="3">
        <f>INDEX('Paste Calib Data'!$1:$1048576,MATCH($A$463,'Paste Calib Data'!$A:$A,0)+(ROW()-ROW($A$463)),COLUMN()-1)</f>
        <v>54</v>
      </c>
      <c r="F465" s="3">
        <f>INDEX('Paste Calib Data'!$1:$1048576,MATCH($A$463,'Paste Calib Data'!$A:$A,0)+(ROW()-ROW($A$463)),COLUMN()-1)</f>
        <v>65</v>
      </c>
      <c r="G465" s="3">
        <f>INDEX('Paste Calib Data'!$1:$1048576,MATCH($A$463,'Paste Calib Data'!$A:$A,0)+(ROW()-ROW($A$463)),COLUMN()-1)</f>
        <v>76</v>
      </c>
      <c r="H465" s="3">
        <f>INDEX('Paste Calib Data'!$1:$1048576,MATCH($A$463,'Paste Calib Data'!$A:$A,0)+(ROW()-ROW($A$463)),COLUMN()-1)</f>
        <v>81</v>
      </c>
      <c r="I465" s="3">
        <f>INDEX('Paste Calib Data'!$1:$1048576,MATCH($A$463,'Paste Calib Data'!$A:$A,0)+(ROW()-ROW($A$463)),COLUMN()-1)</f>
        <v>95</v>
      </c>
      <c r="J465" s="3">
        <f>INDEX('Paste Calib Data'!$1:$1048576,MATCH($A$463,'Paste Calib Data'!$A:$A,0)+(ROW()-ROW($A$463)),COLUMN()-1)</f>
        <v>102</v>
      </c>
      <c r="K465" s="3">
        <f>INDEX('Paste Calib Data'!$1:$1048576,MATCH($A$463,'Paste Calib Data'!$A:$A,0)+(ROW()-ROW($A$463)),COLUMN()-1)</f>
        <v>105</v>
      </c>
      <c r="L465" s="3">
        <f>INDEX('Paste Calib Data'!$1:$1048576,MATCH($A$463,'Paste Calib Data'!$A:$A,0)+(ROW()-ROW($A$463)),COLUMN()-1)</f>
        <v>120</v>
      </c>
      <c r="M465" s="3">
        <f>INDEX('Paste Calib Data'!$1:$1048576,MATCH($A$463,'Paste Calib Data'!$A:$A,0)+(ROW()-ROW($A$463)),COLUMN()-1)</f>
        <v>141</v>
      </c>
      <c r="N465" s="9">
        <f>M465+1</f>
        <v>142</v>
      </c>
    </row>
    <row r="466" spans="1:14" x14ac:dyDescent="0.3">
      <c r="A466" s="9">
        <f>A467-1</f>
        <v>399</v>
      </c>
      <c r="B466" s="8">
        <f>B467</f>
        <v>-14.960938000000001</v>
      </c>
      <c r="C466" s="8">
        <f t="shared" ref="C466:N466" si="168">C467</f>
        <v>-14.960938000000001</v>
      </c>
      <c r="D466" s="8">
        <f t="shared" si="168"/>
        <v>-14.960938000000001</v>
      </c>
      <c r="E466" s="8">
        <f t="shared" si="168"/>
        <v>-14.960938000000001</v>
      </c>
      <c r="F466" s="8">
        <f t="shared" si="168"/>
        <v>-14.960938000000001</v>
      </c>
      <c r="G466" s="8">
        <f t="shared" si="168"/>
        <v>-14.960938000000001</v>
      </c>
      <c r="H466" s="8">
        <f t="shared" si="168"/>
        <v>-14.960938000000001</v>
      </c>
      <c r="I466" s="8">
        <f t="shared" si="168"/>
        <v>-14.960938000000001</v>
      </c>
      <c r="J466" s="8">
        <f t="shared" si="168"/>
        <v>-14.960938000000001</v>
      </c>
      <c r="K466" s="8">
        <f t="shared" si="168"/>
        <v>-14.960938000000001</v>
      </c>
      <c r="L466" s="8">
        <f t="shared" si="168"/>
        <v>-14.960938000000001</v>
      </c>
      <c r="M466" s="8">
        <f t="shared" si="168"/>
        <v>-14.960938000000001</v>
      </c>
      <c r="N466" s="8">
        <f t="shared" si="168"/>
        <v>-14.960938000000001</v>
      </c>
    </row>
    <row r="467" spans="1:14" x14ac:dyDescent="0.3">
      <c r="A467" s="3">
        <f>INDEX('Paste Calib Data'!$1:$1048576,MATCH($A$463,'Paste Calib Data'!$A:$A,0)+(ROW()-ROW($A$463)-1),COLUMN())</f>
        <v>400</v>
      </c>
      <c r="B467" s="8">
        <f t="shared" ref="B467:B478" si="169">C467</f>
        <v>-14.960938000000001</v>
      </c>
      <c r="C467" s="1">
        <f>INDEX('Paste Calib Data'!$1:$1048576,MATCH($A$463,'Paste Calib Data'!$A:$A,0)+(ROW()-ROW($A$463)-1),COLUMN()-1)</f>
        <v>-14.960938000000001</v>
      </c>
      <c r="D467" s="1">
        <f>INDEX('Paste Calib Data'!$1:$1048576,MATCH($A$463,'Paste Calib Data'!$A:$A,0)+(ROW()-ROW($A$463)-1),COLUMN()-1)</f>
        <v>-14.960938000000001</v>
      </c>
      <c r="E467" s="1">
        <f>INDEX('Paste Calib Data'!$1:$1048576,MATCH($A$463,'Paste Calib Data'!$A:$A,0)+(ROW()-ROW($A$463)-1),COLUMN()-1)</f>
        <v>-14.960938000000001</v>
      </c>
      <c r="F467" s="1">
        <f>INDEX('Paste Calib Data'!$1:$1048576,MATCH($A$463,'Paste Calib Data'!$A:$A,0)+(ROW()-ROW($A$463)-1),COLUMN()-1)</f>
        <v>-14.960938000000001</v>
      </c>
      <c r="G467" s="1">
        <f>INDEX('Paste Calib Data'!$1:$1048576,MATCH($A$463,'Paste Calib Data'!$A:$A,0)+(ROW()-ROW($A$463)-1),COLUMN()-1)</f>
        <v>-14.960938000000001</v>
      </c>
      <c r="H467" s="1">
        <f>INDEX('Paste Calib Data'!$1:$1048576,MATCH($A$463,'Paste Calib Data'!$A:$A,0)+(ROW()-ROW($A$463)-1),COLUMN()-1)</f>
        <v>-14.960938000000001</v>
      </c>
      <c r="I467" s="1">
        <f>INDEX('Paste Calib Data'!$1:$1048576,MATCH($A$463,'Paste Calib Data'!$A:$A,0)+(ROW()-ROW($A$463)-1),COLUMN()-1)</f>
        <v>-14.960938000000001</v>
      </c>
      <c r="J467" s="1">
        <f>INDEX('Paste Calib Data'!$1:$1048576,MATCH($A$463,'Paste Calib Data'!$A:$A,0)+(ROW()-ROW($A$463)-1),COLUMN()-1)</f>
        <v>-14.960938000000001</v>
      </c>
      <c r="K467" s="1">
        <f>INDEX('Paste Calib Data'!$1:$1048576,MATCH($A$463,'Paste Calib Data'!$A:$A,0)+(ROW()-ROW($A$463)-1),COLUMN()-1)</f>
        <v>-14.960938000000001</v>
      </c>
      <c r="L467" s="1">
        <f>INDEX('Paste Calib Data'!$1:$1048576,MATCH($A$463,'Paste Calib Data'!$A:$A,0)+(ROW()-ROW($A$463)-1),COLUMN()-1)</f>
        <v>-14.960938000000001</v>
      </c>
      <c r="M467" s="1">
        <f>INDEX('Paste Calib Data'!$1:$1048576,MATCH($A$463,'Paste Calib Data'!$A:$A,0)+(ROW()-ROW($A$463)-1),COLUMN()-1)</f>
        <v>-14.960938000000001</v>
      </c>
      <c r="N467" s="8">
        <f>M467</f>
        <v>-14.960938000000001</v>
      </c>
    </row>
    <row r="468" spans="1:14" x14ac:dyDescent="0.3">
      <c r="A468" s="3">
        <f>INDEX('Paste Calib Data'!$1:$1048576,MATCH($A$463,'Paste Calib Data'!$A:$A,0)+(ROW()-ROW($A$463)-1),COLUMN())</f>
        <v>650</v>
      </c>
      <c r="B468" s="8">
        <f t="shared" si="169"/>
        <v>-14.960938000000001</v>
      </c>
      <c r="C468" s="1">
        <f>INDEX('Paste Calib Data'!$1:$1048576,MATCH($A$463,'Paste Calib Data'!$A:$A,0)+(ROW()-ROW($A$463)-1),COLUMN()-1)</f>
        <v>-14.960938000000001</v>
      </c>
      <c r="D468" s="1">
        <f>INDEX('Paste Calib Data'!$1:$1048576,MATCH($A$463,'Paste Calib Data'!$A:$A,0)+(ROW()-ROW($A$463)-1),COLUMN()-1)</f>
        <v>-14.960938000000001</v>
      </c>
      <c r="E468" s="1">
        <f>INDEX('Paste Calib Data'!$1:$1048576,MATCH($A$463,'Paste Calib Data'!$A:$A,0)+(ROW()-ROW($A$463)-1),COLUMN()-1)</f>
        <v>-14.960938000000001</v>
      </c>
      <c r="F468" s="1">
        <f>INDEX('Paste Calib Data'!$1:$1048576,MATCH($A$463,'Paste Calib Data'!$A:$A,0)+(ROW()-ROW($A$463)-1),COLUMN()-1)</f>
        <v>-14.960938000000001</v>
      </c>
      <c r="G468" s="1">
        <f>INDEX('Paste Calib Data'!$1:$1048576,MATCH($A$463,'Paste Calib Data'!$A:$A,0)+(ROW()-ROW($A$463)-1),COLUMN()-1)</f>
        <v>-14.960938000000001</v>
      </c>
      <c r="H468" s="1">
        <f>INDEX('Paste Calib Data'!$1:$1048576,MATCH($A$463,'Paste Calib Data'!$A:$A,0)+(ROW()-ROW($A$463)-1),COLUMN()-1)</f>
        <v>-14.960938000000001</v>
      </c>
      <c r="I468" s="1">
        <f>INDEX('Paste Calib Data'!$1:$1048576,MATCH($A$463,'Paste Calib Data'!$A:$A,0)+(ROW()-ROW($A$463)-1),COLUMN()-1)</f>
        <v>-14.960938000000001</v>
      </c>
      <c r="J468" s="1">
        <f>INDEX('Paste Calib Data'!$1:$1048576,MATCH($A$463,'Paste Calib Data'!$A:$A,0)+(ROW()-ROW($A$463)-1),COLUMN()-1)</f>
        <v>-14.960938000000001</v>
      </c>
      <c r="K468" s="1">
        <f>INDEX('Paste Calib Data'!$1:$1048576,MATCH($A$463,'Paste Calib Data'!$A:$A,0)+(ROW()-ROW($A$463)-1),COLUMN()-1)</f>
        <v>-14.960938000000001</v>
      </c>
      <c r="L468" s="1">
        <f>INDEX('Paste Calib Data'!$1:$1048576,MATCH($A$463,'Paste Calib Data'!$A:$A,0)+(ROW()-ROW($A$463)-1),COLUMN()-1)</f>
        <v>-14.960938000000001</v>
      </c>
      <c r="M468" s="1">
        <f>INDEX('Paste Calib Data'!$1:$1048576,MATCH($A$463,'Paste Calib Data'!$A:$A,0)+(ROW()-ROW($A$463)-1),COLUMN()-1)</f>
        <v>-14.960938000000001</v>
      </c>
      <c r="N468" s="8">
        <f t="shared" ref="N468:N479" si="170">M468</f>
        <v>-14.960938000000001</v>
      </c>
    </row>
    <row r="469" spans="1:14" x14ac:dyDescent="0.3">
      <c r="A469" s="3">
        <f>INDEX('Paste Calib Data'!$1:$1048576,MATCH($A$463,'Paste Calib Data'!$A:$A,0)+(ROW()-ROW($A$463)-1),COLUMN())</f>
        <v>800</v>
      </c>
      <c r="B469" s="8">
        <f t="shared" si="169"/>
        <v>-14.960938000000001</v>
      </c>
      <c r="C469" s="1">
        <f>INDEX('Paste Calib Data'!$1:$1048576,MATCH($A$463,'Paste Calib Data'!$A:$A,0)+(ROW()-ROW($A$463)-1),COLUMN()-1)</f>
        <v>-14.960938000000001</v>
      </c>
      <c r="D469" s="1">
        <f>INDEX('Paste Calib Data'!$1:$1048576,MATCH($A$463,'Paste Calib Data'!$A:$A,0)+(ROW()-ROW($A$463)-1),COLUMN()-1)</f>
        <v>-14.960938000000001</v>
      </c>
      <c r="E469" s="1">
        <f>INDEX('Paste Calib Data'!$1:$1048576,MATCH($A$463,'Paste Calib Data'!$A:$A,0)+(ROW()-ROW($A$463)-1),COLUMN()-1)</f>
        <v>-14.960938000000001</v>
      </c>
      <c r="F469" s="1">
        <f>INDEX('Paste Calib Data'!$1:$1048576,MATCH($A$463,'Paste Calib Data'!$A:$A,0)+(ROW()-ROW($A$463)-1),COLUMN()-1)</f>
        <v>-14.960938000000001</v>
      </c>
      <c r="G469" s="1">
        <f>INDEX('Paste Calib Data'!$1:$1048576,MATCH($A$463,'Paste Calib Data'!$A:$A,0)+(ROW()-ROW($A$463)-1),COLUMN()-1)</f>
        <v>-14.960938000000001</v>
      </c>
      <c r="H469" s="1">
        <f>INDEX('Paste Calib Data'!$1:$1048576,MATCH($A$463,'Paste Calib Data'!$A:$A,0)+(ROW()-ROW($A$463)-1),COLUMN()-1)</f>
        <v>-14.960938000000001</v>
      </c>
      <c r="I469" s="1">
        <f>INDEX('Paste Calib Data'!$1:$1048576,MATCH($A$463,'Paste Calib Data'!$A:$A,0)+(ROW()-ROW($A$463)-1),COLUMN()-1)</f>
        <v>-14.960938000000001</v>
      </c>
      <c r="J469" s="1">
        <f>INDEX('Paste Calib Data'!$1:$1048576,MATCH($A$463,'Paste Calib Data'!$A:$A,0)+(ROW()-ROW($A$463)-1),COLUMN()-1)</f>
        <v>-14.960938000000001</v>
      </c>
      <c r="K469" s="1">
        <f>INDEX('Paste Calib Data'!$1:$1048576,MATCH($A$463,'Paste Calib Data'!$A:$A,0)+(ROW()-ROW($A$463)-1),COLUMN()-1)</f>
        <v>-14.960938000000001</v>
      </c>
      <c r="L469" s="1">
        <f>INDEX('Paste Calib Data'!$1:$1048576,MATCH($A$463,'Paste Calib Data'!$A:$A,0)+(ROW()-ROW($A$463)-1),COLUMN()-1)</f>
        <v>-14.960938000000001</v>
      </c>
      <c r="M469" s="1">
        <f>INDEX('Paste Calib Data'!$1:$1048576,MATCH($A$463,'Paste Calib Data'!$A:$A,0)+(ROW()-ROW($A$463)-1),COLUMN()-1)</f>
        <v>-14.960938000000001</v>
      </c>
      <c r="N469" s="8">
        <f t="shared" si="170"/>
        <v>-14.960938000000001</v>
      </c>
    </row>
    <row r="470" spans="1:14" x14ac:dyDescent="0.3">
      <c r="A470" s="3">
        <f>INDEX('Paste Calib Data'!$1:$1048576,MATCH($A$463,'Paste Calib Data'!$A:$A,0)+(ROW()-ROW($A$463)-1),COLUMN())</f>
        <v>1400</v>
      </c>
      <c r="B470" s="8">
        <f t="shared" si="169"/>
        <v>-14.960938000000001</v>
      </c>
      <c r="C470" s="1">
        <f>INDEX('Paste Calib Data'!$1:$1048576,MATCH($A$463,'Paste Calib Data'!$A:$A,0)+(ROW()-ROW($A$463)-1),COLUMN()-1)</f>
        <v>-14.960938000000001</v>
      </c>
      <c r="D470" s="1">
        <f>INDEX('Paste Calib Data'!$1:$1048576,MATCH($A$463,'Paste Calib Data'!$A:$A,0)+(ROW()-ROW($A$463)-1),COLUMN()-1)</f>
        <v>-14.960938000000001</v>
      </c>
      <c r="E470" s="1">
        <f>INDEX('Paste Calib Data'!$1:$1048576,MATCH($A$463,'Paste Calib Data'!$A:$A,0)+(ROW()-ROW($A$463)-1),COLUMN()-1)</f>
        <v>-14.960938000000001</v>
      </c>
      <c r="F470" s="1">
        <f>INDEX('Paste Calib Data'!$1:$1048576,MATCH($A$463,'Paste Calib Data'!$A:$A,0)+(ROW()-ROW($A$463)-1),COLUMN()-1)</f>
        <v>-14.960938000000001</v>
      </c>
      <c r="G470" s="1">
        <f>INDEX('Paste Calib Data'!$1:$1048576,MATCH($A$463,'Paste Calib Data'!$A:$A,0)+(ROW()-ROW($A$463)-1),COLUMN()-1)</f>
        <v>-14.960938000000001</v>
      </c>
      <c r="H470" s="1">
        <f>INDEX('Paste Calib Data'!$1:$1048576,MATCH($A$463,'Paste Calib Data'!$A:$A,0)+(ROW()-ROW($A$463)-1),COLUMN()-1)</f>
        <v>-14.960938000000001</v>
      </c>
      <c r="I470" s="1">
        <f>INDEX('Paste Calib Data'!$1:$1048576,MATCH($A$463,'Paste Calib Data'!$A:$A,0)+(ROW()-ROW($A$463)-1),COLUMN()-1)</f>
        <v>-14.960938000000001</v>
      </c>
      <c r="J470" s="1">
        <f>INDEX('Paste Calib Data'!$1:$1048576,MATCH($A$463,'Paste Calib Data'!$A:$A,0)+(ROW()-ROW($A$463)-1),COLUMN()-1)</f>
        <v>-14.960938000000001</v>
      </c>
      <c r="K470" s="1">
        <f>INDEX('Paste Calib Data'!$1:$1048576,MATCH($A$463,'Paste Calib Data'!$A:$A,0)+(ROW()-ROW($A$463)-1),COLUMN()-1)</f>
        <v>-14.960938000000001</v>
      </c>
      <c r="L470" s="1">
        <f>INDEX('Paste Calib Data'!$1:$1048576,MATCH($A$463,'Paste Calib Data'!$A:$A,0)+(ROW()-ROW($A$463)-1),COLUMN()-1)</f>
        <v>-14.960938000000001</v>
      </c>
      <c r="M470" s="1">
        <f>INDEX('Paste Calib Data'!$1:$1048576,MATCH($A$463,'Paste Calib Data'!$A:$A,0)+(ROW()-ROW($A$463)-1),COLUMN()-1)</f>
        <v>-14.960938000000001</v>
      </c>
      <c r="N470" s="8">
        <f t="shared" si="170"/>
        <v>-14.960938000000001</v>
      </c>
    </row>
    <row r="471" spans="1:14" x14ac:dyDescent="0.3">
      <c r="A471" s="3">
        <f>INDEX('Paste Calib Data'!$1:$1048576,MATCH($A$463,'Paste Calib Data'!$A:$A,0)+(ROW()-ROW($A$463)-1),COLUMN())</f>
        <v>1800</v>
      </c>
      <c r="B471" s="8">
        <f t="shared" si="169"/>
        <v>-14.960938000000001</v>
      </c>
      <c r="C471" s="1">
        <f>INDEX('Paste Calib Data'!$1:$1048576,MATCH($A$463,'Paste Calib Data'!$A:$A,0)+(ROW()-ROW($A$463)-1),COLUMN()-1)</f>
        <v>-14.960938000000001</v>
      </c>
      <c r="D471" s="1">
        <f>INDEX('Paste Calib Data'!$1:$1048576,MATCH($A$463,'Paste Calib Data'!$A:$A,0)+(ROW()-ROW($A$463)-1),COLUMN()-1)</f>
        <v>-14.960938000000001</v>
      </c>
      <c r="E471" s="1">
        <f>INDEX('Paste Calib Data'!$1:$1048576,MATCH($A$463,'Paste Calib Data'!$A:$A,0)+(ROW()-ROW($A$463)-1),COLUMN()-1)</f>
        <v>-14.960938000000001</v>
      </c>
      <c r="F471" s="1">
        <f>INDEX('Paste Calib Data'!$1:$1048576,MATCH($A$463,'Paste Calib Data'!$A:$A,0)+(ROW()-ROW($A$463)-1),COLUMN()-1)</f>
        <v>-14.960938000000001</v>
      </c>
      <c r="G471" s="1">
        <f>INDEX('Paste Calib Data'!$1:$1048576,MATCH($A$463,'Paste Calib Data'!$A:$A,0)+(ROW()-ROW($A$463)-1),COLUMN()-1)</f>
        <v>-14.960938000000001</v>
      </c>
      <c r="H471" s="1">
        <f>INDEX('Paste Calib Data'!$1:$1048576,MATCH($A$463,'Paste Calib Data'!$A:$A,0)+(ROW()-ROW($A$463)-1),COLUMN()-1)</f>
        <v>-14.960938000000001</v>
      </c>
      <c r="I471" s="1">
        <f>INDEX('Paste Calib Data'!$1:$1048576,MATCH($A$463,'Paste Calib Data'!$A:$A,0)+(ROW()-ROW($A$463)-1),COLUMN()-1)</f>
        <v>-14.960938000000001</v>
      </c>
      <c r="J471" s="1">
        <f>INDEX('Paste Calib Data'!$1:$1048576,MATCH($A$463,'Paste Calib Data'!$A:$A,0)+(ROW()-ROW($A$463)-1),COLUMN()-1)</f>
        <v>-14.960938000000001</v>
      </c>
      <c r="K471" s="1">
        <f>INDEX('Paste Calib Data'!$1:$1048576,MATCH($A$463,'Paste Calib Data'!$A:$A,0)+(ROW()-ROW($A$463)-1),COLUMN()-1)</f>
        <v>-14.960938000000001</v>
      </c>
      <c r="L471" s="1">
        <f>INDEX('Paste Calib Data'!$1:$1048576,MATCH($A$463,'Paste Calib Data'!$A:$A,0)+(ROW()-ROW($A$463)-1),COLUMN()-1)</f>
        <v>-14.960938000000001</v>
      </c>
      <c r="M471" s="1">
        <f>INDEX('Paste Calib Data'!$1:$1048576,MATCH($A$463,'Paste Calib Data'!$A:$A,0)+(ROW()-ROW($A$463)-1),COLUMN()-1)</f>
        <v>-14.960938000000001</v>
      </c>
      <c r="N471" s="8">
        <f t="shared" si="170"/>
        <v>-14.960938000000001</v>
      </c>
    </row>
    <row r="472" spans="1:14" x14ac:dyDescent="0.3">
      <c r="A472" s="3">
        <f>INDEX('Paste Calib Data'!$1:$1048576,MATCH($A$463,'Paste Calib Data'!$A:$A,0)+(ROW()-ROW($A$463)-1),COLUMN())</f>
        <v>2000</v>
      </c>
      <c r="B472" s="8">
        <f t="shared" si="169"/>
        <v>-14.960938000000001</v>
      </c>
      <c r="C472" s="1">
        <f>INDEX('Paste Calib Data'!$1:$1048576,MATCH($A$463,'Paste Calib Data'!$A:$A,0)+(ROW()-ROW($A$463)-1),COLUMN()-1)</f>
        <v>-14.960938000000001</v>
      </c>
      <c r="D472" s="1">
        <f>INDEX('Paste Calib Data'!$1:$1048576,MATCH($A$463,'Paste Calib Data'!$A:$A,0)+(ROW()-ROW($A$463)-1),COLUMN()-1)</f>
        <v>-14.960938000000001</v>
      </c>
      <c r="E472" s="1">
        <f>INDEX('Paste Calib Data'!$1:$1048576,MATCH($A$463,'Paste Calib Data'!$A:$A,0)+(ROW()-ROW($A$463)-1),COLUMN()-1)</f>
        <v>-14.960938000000001</v>
      </c>
      <c r="F472" s="1">
        <f>INDEX('Paste Calib Data'!$1:$1048576,MATCH($A$463,'Paste Calib Data'!$A:$A,0)+(ROW()-ROW($A$463)-1),COLUMN()-1)</f>
        <v>-14.960938000000001</v>
      </c>
      <c r="G472" s="1">
        <f>INDEX('Paste Calib Data'!$1:$1048576,MATCH($A$463,'Paste Calib Data'!$A:$A,0)+(ROW()-ROW($A$463)-1),COLUMN()-1)</f>
        <v>-14.960938000000001</v>
      </c>
      <c r="H472" s="1">
        <f>INDEX('Paste Calib Data'!$1:$1048576,MATCH($A$463,'Paste Calib Data'!$A:$A,0)+(ROW()-ROW($A$463)-1),COLUMN()-1)</f>
        <v>-14.960938000000001</v>
      </c>
      <c r="I472" s="1">
        <f>INDEX('Paste Calib Data'!$1:$1048576,MATCH($A$463,'Paste Calib Data'!$A:$A,0)+(ROW()-ROW($A$463)-1),COLUMN()-1)</f>
        <v>-14.960938000000001</v>
      </c>
      <c r="J472" s="1">
        <f>INDEX('Paste Calib Data'!$1:$1048576,MATCH($A$463,'Paste Calib Data'!$A:$A,0)+(ROW()-ROW($A$463)-1),COLUMN()-1)</f>
        <v>-14.960938000000001</v>
      </c>
      <c r="K472" s="1">
        <f>INDEX('Paste Calib Data'!$1:$1048576,MATCH($A$463,'Paste Calib Data'!$A:$A,0)+(ROW()-ROW($A$463)-1),COLUMN()-1)</f>
        <v>-14.960938000000001</v>
      </c>
      <c r="L472" s="1">
        <f>INDEX('Paste Calib Data'!$1:$1048576,MATCH($A$463,'Paste Calib Data'!$A:$A,0)+(ROW()-ROW($A$463)-1),COLUMN()-1)</f>
        <v>-14.960938000000001</v>
      </c>
      <c r="M472" s="1">
        <f>INDEX('Paste Calib Data'!$1:$1048576,MATCH($A$463,'Paste Calib Data'!$A:$A,0)+(ROW()-ROW($A$463)-1),COLUMN()-1)</f>
        <v>-14.960938000000001</v>
      </c>
      <c r="N472" s="8">
        <f t="shared" si="170"/>
        <v>-14.960938000000001</v>
      </c>
    </row>
    <row r="473" spans="1:14" x14ac:dyDescent="0.3">
      <c r="A473" s="3">
        <f>INDEX('Paste Calib Data'!$1:$1048576,MATCH($A$463,'Paste Calib Data'!$A:$A,0)+(ROW()-ROW($A$463)-1),COLUMN())</f>
        <v>2200</v>
      </c>
      <c r="B473" s="8">
        <f t="shared" si="169"/>
        <v>-14.960938000000001</v>
      </c>
      <c r="C473" s="1">
        <f>INDEX('Paste Calib Data'!$1:$1048576,MATCH($A$463,'Paste Calib Data'!$A:$A,0)+(ROW()-ROW($A$463)-1),COLUMN()-1)</f>
        <v>-14.960938000000001</v>
      </c>
      <c r="D473" s="1">
        <f>INDEX('Paste Calib Data'!$1:$1048576,MATCH($A$463,'Paste Calib Data'!$A:$A,0)+(ROW()-ROW($A$463)-1),COLUMN()-1)</f>
        <v>-14.960938000000001</v>
      </c>
      <c r="E473" s="1">
        <f>INDEX('Paste Calib Data'!$1:$1048576,MATCH($A$463,'Paste Calib Data'!$A:$A,0)+(ROW()-ROW($A$463)-1),COLUMN()-1)</f>
        <v>-14.960938000000001</v>
      </c>
      <c r="F473" s="1">
        <f>INDEX('Paste Calib Data'!$1:$1048576,MATCH($A$463,'Paste Calib Data'!$A:$A,0)+(ROW()-ROW($A$463)-1),COLUMN()-1)</f>
        <v>-14.960938000000001</v>
      </c>
      <c r="G473" s="1">
        <f>INDEX('Paste Calib Data'!$1:$1048576,MATCH($A$463,'Paste Calib Data'!$A:$A,0)+(ROW()-ROW($A$463)-1),COLUMN()-1)</f>
        <v>-14.960938000000001</v>
      </c>
      <c r="H473" s="1">
        <f>INDEX('Paste Calib Data'!$1:$1048576,MATCH($A$463,'Paste Calib Data'!$A:$A,0)+(ROW()-ROW($A$463)-1),COLUMN()-1)</f>
        <v>-14.960938000000001</v>
      </c>
      <c r="I473" s="1">
        <f>INDEX('Paste Calib Data'!$1:$1048576,MATCH($A$463,'Paste Calib Data'!$A:$A,0)+(ROW()-ROW($A$463)-1),COLUMN()-1)</f>
        <v>-14.960938000000001</v>
      </c>
      <c r="J473" s="1">
        <f>INDEX('Paste Calib Data'!$1:$1048576,MATCH($A$463,'Paste Calib Data'!$A:$A,0)+(ROW()-ROW($A$463)-1),COLUMN()-1)</f>
        <v>-14.960938000000001</v>
      </c>
      <c r="K473" s="1">
        <f>INDEX('Paste Calib Data'!$1:$1048576,MATCH($A$463,'Paste Calib Data'!$A:$A,0)+(ROW()-ROW($A$463)-1),COLUMN()-1)</f>
        <v>-14.960938000000001</v>
      </c>
      <c r="L473" s="1">
        <f>INDEX('Paste Calib Data'!$1:$1048576,MATCH($A$463,'Paste Calib Data'!$A:$A,0)+(ROW()-ROW($A$463)-1),COLUMN()-1)</f>
        <v>-14.960938000000001</v>
      </c>
      <c r="M473" s="1">
        <f>INDEX('Paste Calib Data'!$1:$1048576,MATCH($A$463,'Paste Calib Data'!$A:$A,0)+(ROW()-ROW($A$463)-1),COLUMN()-1)</f>
        <v>-14.960938000000001</v>
      </c>
      <c r="N473" s="8">
        <f t="shared" si="170"/>
        <v>-14.960938000000001</v>
      </c>
    </row>
    <row r="474" spans="1:14" x14ac:dyDescent="0.3">
      <c r="A474" s="3">
        <f>INDEX('Paste Calib Data'!$1:$1048576,MATCH($A$463,'Paste Calib Data'!$A:$A,0)+(ROW()-ROW($A$463)-1),COLUMN())</f>
        <v>2400</v>
      </c>
      <c r="B474" s="8">
        <f t="shared" si="169"/>
        <v>-14.960938000000001</v>
      </c>
      <c r="C474" s="1">
        <f>INDEX('Paste Calib Data'!$1:$1048576,MATCH($A$463,'Paste Calib Data'!$A:$A,0)+(ROW()-ROW($A$463)-1),COLUMN()-1)</f>
        <v>-14.960938000000001</v>
      </c>
      <c r="D474" s="1">
        <f>INDEX('Paste Calib Data'!$1:$1048576,MATCH($A$463,'Paste Calib Data'!$A:$A,0)+(ROW()-ROW($A$463)-1),COLUMN()-1)</f>
        <v>-14.960938000000001</v>
      </c>
      <c r="E474" s="1">
        <f>INDEX('Paste Calib Data'!$1:$1048576,MATCH($A$463,'Paste Calib Data'!$A:$A,0)+(ROW()-ROW($A$463)-1),COLUMN()-1)</f>
        <v>-14.960938000000001</v>
      </c>
      <c r="F474" s="1">
        <f>INDEX('Paste Calib Data'!$1:$1048576,MATCH($A$463,'Paste Calib Data'!$A:$A,0)+(ROW()-ROW($A$463)-1),COLUMN()-1)</f>
        <v>-14.960938000000001</v>
      </c>
      <c r="G474" s="1">
        <f>INDEX('Paste Calib Data'!$1:$1048576,MATCH($A$463,'Paste Calib Data'!$A:$A,0)+(ROW()-ROW($A$463)-1),COLUMN()-1)</f>
        <v>-14.960938000000001</v>
      </c>
      <c r="H474" s="1">
        <f>INDEX('Paste Calib Data'!$1:$1048576,MATCH($A$463,'Paste Calib Data'!$A:$A,0)+(ROW()-ROW($A$463)-1),COLUMN()-1)</f>
        <v>-14.960938000000001</v>
      </c>
      <c r="I474" s="1">
        <f>INDEX('Paste Calib Data'!$1:$1048576,MATCH($A$463,'Paste Calib Data'!$A:$A,0)+(ROW()-ROW($A$463)-1),COLUMN()-1)</f>
        <v>-14.960938000000001</v>
      </c>
      <c r="J474" s="1">
        <f>INDEX('Paste Calib Data'!$1:$1048576,MATCH($A$463,'Paste Calib Data'!$A:$A,0)+(ROW()-ROW($A$463)-1),COLUMN()-1)</f>
        <v>-14.960938000000001</v>
      </c>
      <c r="K474" s="1">
        <f>INDEX('Paste Calib Data'!$1:$1048576,MATCH($A$463,'Paste Calib Data'!$A:$A,0)+(ROW()-ROW($A$463)-1),COLUMN()-1)</f>
        <v>-14.960938000000001</v>
      </c>
      <c r="L474" s="1">
        <f>INDEX('Paste Calib Data'!$1:$1048576,MATCH($A$463,'Paste Calib Data'!$A:$A,0)+(ROW()-ROW($A$463)-1),COLUMN()-1)</f>
        <v>-14.960938000000001</v>
      </c>
      <c r="M474" s="1">
        <f>INDEX('Paste Calib Data'!$1:$1048576,MATCH($A$463,'Paste Calib Data'!$A:$A,0)+(ROW()-ROW($A$463)-1),COLUMN()-1)</f>
        <v>-14.960938000000001</v>
      </c>
      <c r="N474" s="8">
        <f t="shared" si="170"/>
        <v>-14.960938000000001</v>
      </c>
    </row>
    <row r="475" spans="1:14" x14ac:dyDescent="0.3">
      <c r="A475" s="3">
        <f>INDEX('Paste Calib Data'!$1:$1048576,MATCH($A$463,'Paste Calib Data'!$A:$A,0)+(ROW()-ROW($A$463)-1),COLUMN())</f>
        <v>2600</v>
      </c>
      <c r="B475" s="8">
        <f t="shared" si="169"/>
        <v>-14.960938000000001</v>
      </c>
      <c r="C475" s="1">
        <f>INDEX('Paste Calib Data'!$1:$1048576,MATCH($A$463,'Paste Calib Data'!$A:$A,0)+(ROW()-ROW($A$463)-1),COLUMN()-1)</f>
        <v>-14.960938000000001</v>
      </c>
      <c r="D475" s="1">
        <f>INDEX('Paste Calib Data'!$1:$1048576,MATCH($A$463,'Paste Calib Data'!$A:$A,0)+(ROW()-ROW($A$463)-1),COLUMN()-1)</f>
        <v>-14.960938000000001</v>
      </c>
      <c r="E475" s="1">
        <f>INDEX('Paste Calib Data'!$1:$1048576,MATCH($A$463,'Paste Calib Data'!$A:$A,0)+(ROW()-ROW($A$463)-1),COLUMN()-1)</f>
        <v>-14.960938000000001</v>
      </c>
      <c r="F475" s="1">
        <f>INDEX('Paste Calib Data'!$1:$1048576,MATCH($A$463,'Paste Calib Data'!$A:$A,0)+(ROW()-ROW($A$463)-1),COLUMN()-1)</f>
        <v>-14.960938000000001</v>
      </c>
      <c r="G475" s="1">
        <f>INDEX('Paste Calib Data'!$1:$1048576,MATCH($A$463,'Paste Calib Data'!$A:$A,0)+(ROW()-ROW($A$463)-1),COLUMN()-1)</f>
        <v>-14.960938000000001</v>
      </c>
      <c r="H475" s="1">
        <f>INDEX('Paste Calib Data'!$1:$1048576,MATCH($A$463,'Paste Calib Data'!$A:$A,0)+(ROW()-ROW($A$463)-1),COLUMN()-1)</f>
        <v>-14.960938000000001</v>
      </c>
      <c r="I475" s="1">
        <f>INDEX('Paste Calib Data'!$1:$1048576,MATCH($A$463,'Paste Calib Data'!$A:$A,0)+(ROW()-ROW($A$463)-1),COLUMN()-1)</f>
        <v>-14.960938000000001</v>
      </c>
      <c r="J475" s="1">
        <f>INDEX('Paste Calib Data'!$1:$1048576,MATCH($A$463,'Paste Calib Data'!$A:$A,0)+(ROW()-ROW($A$463)-1),COLUMN()-1)</f>
        <v>-14.960938000000001</v>
      </c>
      <c r="K475" s="1">
        <f>INDEX('Paste Calib Data'!$1:$1048576,MATCH($A$463,'Paste Calib Data'!$A:$A,0)+(ROW()-ROW($A$463)-1),COLUMN()-1)</f>
        <v>-14.960938000000001</v>
      </c>
      <c r="L475" s="1">
        <f>INDEX('Paste Calib Data'!$1:$1048576,MATCH($A$463,'Paste Calib Data'!$A:$A,0)+(ROW()-ROW($A$463)-1),COLUMN()-1)</f>
        <v>-14.960938000000001</v>
      </c>
      <c r="M475" s="1">
        <f>INDEX('Paste Calib Data'!$1:$1048576,MATCH($A$463,'Paste Calib Data'!$A:$A,0)+(ROW()-ROW($A$463)-1),COLUMN()-1)</f>
        <v>-14.960938000000001</v>
      </c>
      <c r="N475" s="8">
        <f t="shared" si="170"/>
        <v>-14.960938000000001</v>
      </c>
    </row>
    <row r="476" spans="1:14" x14ac:dyDescent="0.3">
      <c r="A476" s="3">
        <f>INDEX('Paste Calib Data'!$1:$1048576,MATCH($A$463,'Paste Calib Data'!$A:$A,0)+(ROW()-ROW($A$463)-1),COLUMN())</f>
        <v>2800</v>
      </c>
      <c r="B476" s="8">
        <f t="shared" si="169"/>
        <v>-14.960938000000001</v>
      </c>
      <c r="C476" s="1">
        <f>INDEX('Paste Calib Data'!$1:$1048576,MATCH($A$463,'Paste Calib Data'!$A:$A,0)+(ROW()-ROW($A$463)-1),COLUMN()-1)</f>
        <v>-14.960938000000001</v>
      </c>
      <c r="D476" s="1">
        <f>INDEX('Paste Calib Data'!$1:$1048576,MATCH($A$463,'Paste Calib Data'!$A:$A,0)+(ROW()-ROW($A$463)-1),COLUMN()-1)</f>
        <v>-14.960938000000001</v>
      </c>
      <c r="E476" s="1">
        <f>INDEX('Paste Calib Data'!$1:$1048576,MATCH($A$463,'Paste Calib Data'!$A:$A,0)+(ROW()-ROW($A$463)-1),COLUMN()-1)</f>
        <v>-14.960938000000001</v>
      </c>
      <c r="F476" s="1">
        <f>INDEX('Paste Calib Data'!$1:$1048576,MATCH($A$463,'Paste Calib Data'!$A:$A,0)+(ROW()-ROW($A$463)-1),COLUMN()-1)</f>
        <v>-14.960938000000001</v>
      </c>
      <c r="G476" s="1">
        <f>INDEX('Paste Calib Data'!$1:$1048576,MATCH($A$463,'Paste Calib Data'!$A:$A,0)+(ROW()-ROW($A$463)-1),COLUMN()-1)</f>
        <v>-14.960938000000001</v>
      </c>
      <c r="H476" s="1">
        <f>INDEX('Paste Calib Data'!$1:$1048576,MATCH($A$463,'Paste Calib Data'!$A:$A,0)+(ROW()-ROW($A$463)-1),COLUMN()-1)</f>
        <v>-14.960938000000001</v>
      </c>
      <c r="I476" s="1">
        <f>INDEX('Paste Calib Data'!$1:$1048576,MATCH($A$463,'Paste Calib Data'!$A:$A,0)+(ROW()-ROW($A$463)-1),COLUMN()-1)</f>
        <v>-14.960938000000001</v>
      </c>
      <c r="J476" s="1">
        <f>INDEX('Paste Calib Data'!$1:$1048576,MATCH($A$463,'Paste Calib Data'!$A:$A,0)+(ROW()-ROW($A$463)-1),COLUMN()-1)</f>
        <v>-14.960938000000001</v>
      </c>
      <c r="K476" s="1">
        <f>INDEX('Paste Calib Data'!$1:$1048576,MATCH($A$463,'Paste Calib Data'!$A:$A,0)+(ROW()-ROW($A$463)-1),COLUMN()-1)</f>
        <v>-14.960938000000001</v>
      </c>
      <c r="L476" s="1">
        <f>INDEX('Paste Calib Data'!$1:$1048576,MATCH($A$463,'Paste Calib Data'!$A:$A,0)+(ROW()-ROW($A$463)-1),COLUMN()-1)</f>
        <v>-14.960938000000001</v>
      </c>
      <c r="M476" s="1">
        <f>INDEX('Paste Calib Data'!$1:$1048576,MATCH($A$463,'Paste Calib Data'!$A:$A,0)+(ROW()-ROW($A$463)-1),COLUMN()-1)</f>
        <v>-14.960938000000001</v>
      </c>
      <c r="N476" s="8">
        <f t="shared" si="170"/>
        <v>-14.960938000000001</v>
      </c>
    </row>
    <row r="477" spans="1:14" x14ac:dyDescent="0.3">
      <c r="A477" s="3">
        <f>INDEX('Paste Calib Data'!$1:$1048576,MATCH($A$463,'Paste Calib Data'!$A:$A,0)+(ROW()-ROW($A$463)-1),COLUMN())</f>
        <v>3000</v>
      </c>
      <c r="B477" s="8">
        <f t="shared" si="169"/>
        <v>-14.960938000000001</v>
      </c>
      <c r="C477" s="1">
        <f>INDEX('Paste Calib Data'!$1:$1048576,MATCH($A$463,'Paste Calib Data'!$A:$A,0)+(ROW()-ROW($A$463)-1),COLUMN()-1)</f>
        <v>-14.960938000000001</v>
      </c>
      <c r="D477" s="1">
        <f>INDEX('Paste Calib Data'!$1:$1048576,MATCH($A$463,'Paste Calib Data'!$A:$A,0)+(ROW()-ROW($A$463)-1),COLUMN()-1)</f>
        <v>-14.960938000000001</v>
      </c>
      <c r="E477" s="1">
        <f>INDEX('Paste Calib Data'!$1:$1048576,MATCH($A$463,'Paste Calib Data'!$A:$A,0)+(ROW()-ROW($A$463)-1),COLUMN()-1)</f>
        <v>-14.960938000000001</v>
      </c>
      <c r="F477" s="1">
        <f>INDEX('Paste Calib Data'!$1:$1048576,MATCH($A$463,'Paste Calib Data'!$A:$A,0)+(ROW()-ROW($A$463)-1),COLUMN()-1)</f>
        <v>-14.960938000000001</v>
      </c>
      <c r="G477" s="1">
        <f>INDEX('Paste Calib Data'!$1:$1048576,MATCH($A$463,'Paste Calib Data'!$A:$A,0)+(ROW()-ROW($A$463)-1),COLUMN()-1)</f>
        <v>-14.960938000000001</v>
      </c>
      <c r="H477" s="1">
        <f>INDEX('Paste Calib Data'!$1:$1048576,MATCH($A$463,'Paste Calib Data'!$A:$A,0)+(ROW()-ROW($A$463)-1),COLUMN()-1)</f>
        <v>-14.960938000000001</v>
      </c>
      <c r="I477" s="1">
        <f>INDEX('Paste Calib Data'!$1:$1048576,MATCH($A$463,'Paste Calib Data'!$A:$A,0)+(ROW()-ROW($A$463)-1),COLUMN()-1)</f>
        <v>-14.960938000000001</v>
      </c>
      <c r="J477" s="1">
        <f>INDEX('Paste Calib Data'!$1:$1048576,MATCH($A$463,'Paste Calib Data'!$A:$A,0)+(ROW()-ROW($A$463)-1),COLUMN()-1)</f>
        <v>-14.960938000000001</v>
      </c>
      <c r="K477" s="1">
        <f>INDEX('Paste Calib Data'!$1:$1048576,MATCH($A$463,'Paste Calib Data'!$A:$A,0)+(ROW()-ROW($A$463)-1),COLUMN()-1)</f>
        <v>-14.960938000000001</v>
      </c>
      <c r="L477" s="1">
        <f>INDEX('Paste Calib Data'!$1:$1048576,MATCH($A$463,'Paste Calib Data'!$A:$A,0)+(ROW()-ROW($A$463)-1),COLUMN()-1)</f>
        <v>-14.960938000000001</v>
      </c>
      <c r="M477" s="1">
        <f>INDEX('Paste Calib Data'!$1:$1048576,MATCH($A$463,'Paste Calib Data'!$A:$A,0)+(ROW()-ROW($A$463)-1),COLUMN()-1)</f>
        <v>-14.960938000000001</v>
      </c>
      <c r="N477" s="8">
        <f t="shared" si="170"/>
        <v>-14.960938000000001</v>
      </c>
    </row>
    <row r="478" spans="1:14" x14ac:dyDescent="0.3">
      <c r="A478" s="3">
        <f>INDEX('Paste Calib Data'!$1:$1048576,MATCH($A$463,'Paste Calib Data'!$A:$A,0)+(ROW()-ROW($A$463)-1),COLUMN())</f>
        <v>3200</v>
      </c>
      <c r="B478" s="8">
        <f t="shared" si="169"/>
        <v>-14.960938000000001</v>
      </c>
      <c r="C478" s="1">
        <f>INDEX('Paste Calib Data'!$1:$1048576,MATCH($A$463,'Paste Calib Data'!$A:$A,0)+(ROW()-ROW($A$463)-1),COLUMN()-1)</f>
        <v>-14.960938000000001</v>
      </c>
      <c r="D478" s="1">
        <f>INDEX('Paste Calib Data'!$1:$1048576,MATCH($A$463,'Paste Calib Data'!$A:$A,0)+(ROW()-ROW($A$463)-1),COLUMN()-1)</f>
        <v>-14.960938000000001</v>
      </c>
      <c r="E478" s="1">
        <f>INDEX('Paste Calib Data'!$1:$1048576,MATCH($A$463,'Paste Calib Data'!$A:$A,0)+(ROW()-ROW($A$463)-1),COLUMN()-1)</f>
        <v>-14.960938000000001</v>
      </c>
      <c r="F478" s="1">
        <f>INDEX('Paste Calib Data'!$1:$1048576,MATCH($A$463,'Paste Calib Data'!$A:$A,0)+(ROW()-ROW($A$463)-1),COLUMN()-1)</f>
        <v>-14.960938000000001</v>
      </c>
      <c r="G478" s="1">
        <f>INDEX('Paste Calib Data'!$1:$1048576,MATCH($A$463,'Paste Calib Data'!$A:$A,0)+(ROW()-ROW($A$463)-1),COLUMN()-1)</f>
        <v>-14.960938000000001</v>
      </c>
      <c r="H478" s="1">
        <f>INDEX('Paste Calib Data'!$1:$1048576,MATCH($A$463,'Paste Calib Data'!$A:$A,0)+(ROW()-ROW($A$463)-1),COLUMN()-1)</f>
        <v>-14.960938000000001</v>
      </c>
      <c r="I478" s="1">
        <f>INDEX('Paste Calib Data'!$1:$1048576,MATCH($A$463,'Paste Calib Data'!$A:$A,0)+(ROW()-ROW($A$463)-1),COLUMN()-1)</f>
        <v>-14.960938000000001</v>
      </c>
      <c r="J478" s="1">
        <f>INDEX('Paste Calib Data'!$1:$1048576,MATCH($A$463,'Paste Calib Data'!$A:$A,0)+(ROW()-ROW($A$463)-1),COLUMN()-1)</f>
        <v>-14.960938000000001</v>
      </c>
      <c r="K478" s="1">
        <f>INDEX('Paste Calib Data'!$1:$1048576,MATCH($A$463,'Paste Calib Data'!$A:$A,0)+(ROW()-ROW($A$463)-1),COLUMN()-1)</f>
        <v>-14.960938000000001</v>
      </c>
      <c r="L478" s="1">
        <f>INDEX('Paste Calib Data'!$1:$1048576,MATCH($A$463,'Paste Calib Data'!$A:$A,0)+(ROW()-ROW($A$463)-1),COLUMN()-1)</f>
        <v>-14.960938000000001</v>
      </c>
      <c r="M478" s="1">
        <f>INDEX('Paste Calib Data'!$1:$1048576,MATCH($A$463,'Paste Calib Data'!$A:$A,0)+(ROW()-ROW($A$463)-1),COLUMN()-1)</f>
        <v>-14.960938000000001</v>
      </c>
      <c r="N478" s="8">
        <f t="shared" si="170"/>
        <v>-14.960938000000001</v>
      </c>
    </row>
    <row r="479" spans="1:14" x14ac:dyDescent="0.3">
      <c r="A479" s="3">
        <f>INDEX('Paste Calib Data'!$1:$1048576,MATCH($A$463,'Paste Calib Data'!$A:$A,0)+(ROW()-ROW($A$463)-1),COLUMN())</f>
        <v>3300</v>
      </c>
      <c r="B479" s="8">
        <f>C479</f>
        <v>-14.960938000000001</v>
      </c>
      <c r="C479" s="1">
        <f>INDEX('Paste Calib Data'!$1:$1048576,MATCH($A$463,'Paste Calib Data'!$A:$A,0)+(ROW()-ROW($A$463)-1),COLUMN()-1)</f>
        <v>-14.960938000000001</v>
      </c>
      <c r="D479" s="1">
        <f>INDEX('Paste Calib Data'!$1:$1048576,MATCH($A$463,'Paste Calib Data'!$A:$A,0)+(ROW()-ROW($A$463)-1),COLUMN()-1)</f>
        <v>-14.960938000000001</v>
      </c>
      <c r="E479" s="1">
        <f>INDEX('Paste Calib Data'!$1:$1048576,MATCH($A$463,'Paste Calib Data'!$A:$A,0)+(ROW()-ROW($A$463)-1),COLUMN()-1)</f>
        <v>-14.960938000000001</v>
      </c>
      <c r="F479" s="1">
        <f>INDEX('Paste Calib Data'!$1:$1048576,MATCH($A$463,'Paste Calib Data'!$A:$A,0)+(ROW()-ROW($A$463)-1),COLUMN()-1)</f>
        <v>-14.960938000000001</v>
      </c>
      <c r="G479" s="1">
        <f>INDEX('Paste Calib Data'!$1:$1048576,MATCH($A$463,'Paste Calib Data'!$A:$A,0)+(ROW()-ROW($A$463)-1),COLUMN()-1)</f>
        <v>-14.960938000000001</v>
      </c>
      <c r="H479" s="1">
        <f>INDEX('Paste Calib Data'!$1:$1048576,MATCH($A$463,'Paste Calib Data'!$A:$A,0)+(ROW()-ROW($A$463)-1),COLUMN()-1)</f>
        <v>-14.960938000000001</v>
      </c>
      <c r="I479" s="1">
        <f>INDEX('Paste Calib Data'!$1:$1048576,MATCH($A$463,'Paste Calib Data'!$A:$A,0)+(ROW()-ROW($A$463)-1),COLUMN()-1)</f>
        <v>-14.960938000000001</v>
      </c>
      <c r="J479" s="1">
        <f>INDEX('Paste Calib Data'!$1:$1048576,MATCH($A$463,'Paste Calib Data'!$A:$A,0)+(ROW()-ROW($A$463)-1),COLUMN()-1)</f>
        <v>-14.960938000000001</v>
      </c>
      <c r="K479" s="1">
        <f>INDEX('Paste Calib Data'!$1:$1048576,MATCH($A$463,'Paste Calib Data'!$A:$A,0)+(ROW()-ROW($A$463)-1),COLUMN()-1)</f>
        <v>-14.960938000000001</v>
      </c>
      <c r="L479" s="1">
        <f>INDEX('Paste Calib Data'!$1:$1048576,MATCH($A$463,'Paste Calib Data'!$A:$A,0)+(ROW()-ROW($A$463)-1),COLUMN()-1)</f>
        <v>-14.960938000000001</v>
      </c>
      <c r="M479" s="1">
        <f>INDEX('Paste Calib Data'!$1:$1048576,MATCH($A$463,'Paste Calib Data'!$A:$A,0)+(ROW()-ROW($A$463)-1),COLUMN()-1)</f>
        <v>-14.960938000000001</v>
      </c>
      <c r="N479" s="8">
        <f t="shared" si="170"/>
        <v>-14.960938000000001</v>
      </c>
    </row>
    <row r="480" spans="1:14" x14ac:dyDescent="0.3">
      <c r="A480" s="9">
        <f>A479+1</f>
        <v>3301</v>
      </c>
      <c r="B480" s="8">
        <f t="shared" ref="B480:N480" si="171">B479</f>
        <v>-14.960938000000001</v>
      </c>
      <c r="C480" s="8">
        <f t="shared" si="171"/>
        <v>-14.960938000000001</v>
      </c>
      <c r="D480" s="8">
        <f t="shared" si="171"/>
        <v>-14.960938000000001</v>
      </c>
      <c r="E480" s="8">
        <f t="shared" si="171"/>
        <v>-14.960938000000001</v>
      </c>
      <c r="F480" s="8">
        <f t="shared" si="171"/>
        <v>-14.960938000000001</v>
      </c>
      <c r="G480" s="8">
        <f t="shared" si="171"/>
        <v>-14.960938000000001</v>
      </c>
      <c r="H480" s="8">
        <f t="shared" si="171"/>
        <v>-14.960938000000001</v>
      </c>
      <c r="I480" s="8">
        <f t="shared" si="171"/>
        <v>-14.960938000000001</v>
      </c>
      <c r="J480" s="8">
        <f t="shared" si="171"/>
        <v>-14.960938000000001</v>
      </c>
      <c r="K480" s="8">
        <f t="shared" si="171"/>
        <v>-14.960938000000001</v>
      </c>
      <c r="L480" s="8">
        <f t="shared" si="171"/>
        <v>-14.960938000000001</v>
      </c>
      <c r="M480" s="8">
        <f t="shared" si="171"/>
        <v>-14.960938000000001</v>
      </c>
      <c r="N480" s="8">
        <f t="shared" si="171"/>
        <v>-14.960938000000001</v>
      </c>
    </row>
    <row r="482" spans="1:14" x14ac:dyDescent="0.3">
      <c r="A482" s="13" t="s">
        <v>268</v>
      </c>
      <c r="B482" s="13" t="str">
        <f>INDEX('Paste Calib Data'!$1:$1048576,MATCH($A$482,'Paste Calib Data'!$A:$A,0)+(ROW()-ROW($A$482)),COLUMN())</f>
        <v>Timing, Barometric Pressure Multiplier</v>
      </c>
    </row>
    <row r="483" spans="1:14" x14ac:dyDescent="0.3">
      <c r="A483" s="3" t="str">
        <f>INDEX('Paste Calib Data'!$1:$1048576,MATCH($A$482,'Paste Calib Data'!$A:$A,0)+(ROW()-ROW($A$482)),COLUMN())</f>
        <v>PSI</v>
      </c>
      <c r="B483" s="3" t="str">
        <f>INDEX('Paste Calib Data'!$1:$1048576,MATCH($A$482,'Paste Calib Data'!$A:$A,0)+(ROW()-ROW($A$482)),COLUMN())</f>
        <v>Value (Factor)</v>
      </c>
    </row>
    <row r="484" spans="1:14" x14ac:dyDescent="0.3">
      <c r="A484" s="9">
        <f>A485-1</f>
        <v>9.5</v>
      </c>
      <c r="B484" s="11">
        <f>B485</f>
        <v>1.0000020000000001</v>
      </c>
    </row>
    <row r="485" spans="1:14" x14ac:dyDescent="0.3">
      <c r="A485" s="3">
        <f>INDEX('Paste Calib Data'!$1:$1048576,MATCH($A$482,'Paste Calib Data'!$A:$A,0)+(ROW()-ROW($A$482)-1),COLUMN())</f>
        <v>10.5</v>
      </c>
      <c r="B485" s="5">
        <f>INDEX('Paste Calib Data'!$1:$1048576,MATCH($A$482,'Paste Calib Data'!$A:$A,0)+(ROW()-ROW($A$482)-1),COLUMN())</f>
        <v>1.0000020000000001</v>
      </c>
    </row>
    <row r="486" spans="1:14" x14ac:dyDescent="0.3">
      <c r="A486" s="3">
        <f>INDEX('Paste Calib Data'!$1:$1048576,MATCH($A$482,'Paste Calib Data'!$A:$A,0)+(ROW()-ROW($A$482)-1),COLUMN())</f>
        <v>10.9</v>
      </c>
      <c r="B486" s="5">
        <f>INDEX('Paste Calib Data'!$1:$1048576,MATCH($A$482,'Paste Calib Data'!$A:$A,0)+(ROW()-ROW($A$482)-1),COLUMN())</f>
        <v>0.95996199999999998</v>
      </c>
    </row>
    <row r="487" spans="1:14" x14ac:dyDescent="0.3">
      <c r="A487" s="3">
        <f>INDEX('Paste Calib Data'!$1:$1048576,MATCH($A$482,'Paste Calib Data'!$A:$A,0)+(ROW()-ROW($A$482)-1),COLUMN())</f>
        <v>11.3</v>
      </c>
      <c r="B487" s="5">
        <f>INDEX('Paste Calib Data'!$1:$1048576,MATCH($A$482,'Paste Calib Data'!$A:$A,0)+(ROW()-ROW($A$482)-1),COLUMN())</f>
        <v>0.909914</v>
      </c>
    </row>
    <row r="488" spans="1:14" x14ac:dyDescent="0.3">
      <c r="A488" s="3">
        <f>INDEX('Paste Calib Data'!$1:$1048576,MATCH($A$482,'Paste Calib Data'!$A:$A,0)+(ROW()-ROW($A$482)-1),COLUMN())</f>
        <v>11.8</v>
      </c>
      <c r="B488" s="5">
        <f>INDEX('Paste Calib Data'!$1:$1048576,MATCH($A$482,'Paste Calib Data'!$A:$A,0)+(ROW()-ROW($A$482)-1),COLUMN())</f>
        <v>0.80005000000000004</v>
      </c>
    </row>
    <row r="489" spans="1:14" x14ac:dyDescent="0.3">
      <c r="A489" s="3">
        <f>INDEX('Paste Calib Data'!$1:$1048576,MATCH($A$482,'Paste Calib Data'!$A:$A,0)+(ROW()-ROW($A$482)-1),COLUMN())</f>
        <v>12.2</v>
      </c>
      <c r="B489" s="5">
        <f>INDEX('Paste Calib Data'!$1:$1048576,MATCH($A$482,'Paste Calib Data'!$A:$A,0)+(ROW()-ROW($A$482)-1),COLUMN())</f>
        <v>0</v>
      </c>
    </row>
    <row r="490" spans="1:14" x14ac:dyDescent="0.3">
      <c r="A490" s="9">
        <f>A489+1</f>
        <v>13.2</v>
      </c>
      <c r="B490" s="11">
        <f>B489</f>
        <v>0</v>
      </c>
    </row>
    <row r="492" spans="1:14" x14ac:dyDescent="0.3">
      <c r="A492" s="13" t="s">
        <v>274</v>
      </c>
      <c r="B492" s="35" t="str">
        <f>INDEX('Paste Calib Data'!$1:$1048576,MATCH($A$492,'Paste Calib Data'!$A:$A,0)+(ROW()-ROW($A$492)),COLUMN())</f>
        <v>Timing, Boost Adjust</v>
      </c>
      <c r="C492" s="35"/>
      <c r="D492" s="35"/>
      <c r="E492" s="35"/>
      <c r="F492" s="35"/>
      <c r="G492" s="35"/>
      <c r="H492" s="35"/>
      <c r="I492" s="35"/>
      <c r="J492" s="35"/>
      <c r="K492" s="35"/>
      <c r="L492" s="35"/>
      <c r="M492" s="35"/>
      <c r="N492" s="35"/>
    </row>
    <row r="493" spans="1:14" x14ac:dyDescent="0.3">
      <c r="A493" s="3"/>
      <c r="B493" s="3" t="str">
        <f>INDEX('Paste Calib Data'!$1:$1048576,MATCH($A$492,'Paste Calib Data'!$A:$A,0)+(ROW()-ROW($A$492)),COLUMN())</f>
        <v>mm3</v>
      </c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</row>
    <row r="494" spans="1:14" x14ac:dyDescent="0.3">
      <c r="A494" s="3" t="str">
        <f>INDEX('Paste Calib Data'!$1:$1048576,MATCH($A$492,'Paste Calib Data'!$A:$A,0)+(ROW()-ROW($A$492)),COLUMN())</f>
        <v>RPM</v>
      </c>
      <c r="B494" s="9">
        <f>C494-1</f>
        <v>29</v>
      </c>
      <c r="C494" s="3">
        <f>INDEX('Paste Calib Data'!$1:$1048576,MATCH($A$492,'Paste Calib Data'!$A:$A,0)+(ROW()-ROW($A$492)),COLUMN()-1)</f>
        <v>30</v>
      </c>
      <c r="D494" s="3">
        <f>INDEX('Paste Calib Data'!$1:$1048576,MATCH($A$492,'Paste Calib Data'!$A:$A,0)+(ROW()-ROW($A$492)),COLUMN()-1)</f>
        <v>45</v>
      </c>
      <c r="E494" s="3">
        <f>INDEX('Paste Calib Data'!$1:$1048576,MATCH($A$492,'Paste Calib Data'!$A:$A,0)+(ROW()-ROW($A$492)),COLUMN()-1)</f>
        <v>55</v>
      </c>
      <c r="F494" s="3">
        <f>INDEX('Paste Calib Data'!$1:$1048576,MATCH($A$492,'Paste Calib Data'!$A:$A,0)+(ROW()-ROW($A$492)),COLUMN()-1)</f>
        <v>60</v>
      </c>
      <c r="G494" s="3">
        <f>INDEX('Paste Calib Data'!$1:$1048576,MATCH($A$492,'Paste Calib Data'!$A:$A,0)+(ROW()-ROW($A$492)),COLUMN()-1)</f>
        <v>65</v>
      </c>
      <c r="H494" s="3">
        <f>INDEX('Paste Calib Data'!$1:$1048576,MATCH($A$492,'Paste Calib Data'!$A:$A,0)+(ROW()-ROW($A$492)),COLUMN()-1)</f>
        <v>70</v>
      </c>
      <c r="I494" s="3">
        <f>INDEX('Paste Calib Data'!$1:$1048576,MATCH($A$492,'Paste Calib Data'!$A:$A,0)+(ROW()-ROW($A$492)),COLUMN()-1)</f>
        <v>75</v>
      </c>
      <c r="J494" s="3">
        <f>INDEX('Paste Calib Data'!$1:$1048576,MATCH($A$492,'Paste Calib Data'!$A:$A,0)+(ROW()-ROW($A$492)),COLUMN()-1)</f>
        <v>80</v>
      </c>
      <c r="K494" s="3">
        <f>INDEX('Paste Calib Data'!$1:$1048576,MATCH($A$492,'Paste Calib Data'!$A:$A,0)+(ROW()-ROW($A$492)),COLUMN()-1)</f>
        <v>85</v>
      </c>
      <c r="L494" s="3">
        <f>INDEX('Paste Calib Data'!$1:$1048576,MATCH($A$492,'Paste Calib Data'!$A:$A,0)+(ROW()-ROW($A$492)),COLUMN()-1)</f>
        <v>90</v>
      </c>
      <c r="M494" s="3">
        <f>INDEX('Paste Calib Data'!$1:$1048576,MATCH($A$492,'Paste Calib Data'!$A:$A,0)+(ROW()-ROW($A$492)),COLUMN()-1)</f>
        <v>95</v>
      </c>
      <c r="N494" s="9">
        <f>M494+1</f>
        <v>96</v>
      </c>
    </row>
    <row r="495" spans="1:14" x14ac:dyDescent="0.3">
      <c r="A495" s="9">
        <f>A496-1</f>
        <v>799</v>
      </c>
      <c r="B495" s="9">
        <f>B496</f>
        <v>-10.039063000000001</v>
      </c>
      <c r="C495" s="9">
        <f t="shared" ref="C495:N495" si="172">C496</f>
        <v>-10.039063000000001</v>
      </c>
      <c r="D495" s="9">
        <f t="shared" si="172"/>
        <v>-10.039063000000001</v>
      </c>
      <c r="E495" s="9">
        <f t="shared" si="172"/>
        <v>-10.039063000000001</v>
      </c>
      <c r="F495" s="9">
        <f t="shared" si="172"/>
        <v>-10.039063000000001</v>
      </c>
      <c r="G495" s="9">
        <f t="shared" si="172"/>
        <v>-10.039063000000001</v>
      </c>
      <c r="H495" s="9">
        <f t="shared" si="172"/>
        <v>-10.039063000000001</v>
      </c>
      <c r="I495" s="9">
        <f t="shared" si="172"/>
        <v>-10.039063000000001</v>
      </c>
      <c r="J495" s="9">
        <f t="shared" si="172"/>
        <v>-10.039063000000001</v>
      </c>
      <c r="K495" s="9">
        <f t="shared" si="172"/>
        <v>-10.039063000000001</v>
      </c>
      <c r="L495" s="9">
        <f t="shared" si="172"/>
        <v>-10.039063000000001</v>
      </c>
      <c r="M495" s="9">
        <f t="shared" si="172"/>
        <v>-12.03125</v>
      </c>
      <c r="N495" s="9">
        <f t="shared" si="172"/>
        <v>-12.03125</v>
      </c>
    </row>
    <row r="496" spans="1:14" x14ac:dyDescent="0.3">
      <c r="A496" s="3">
        <f>INDEX('Paste Calib Data'!$1:$1048576,MATCH($A$492,'Paste Calib Data'!$A:$A,0)+(ROW()-ROW($A$492)-1),COLUMN())</f>
        <v>800</v>
      </c>
      <c r="B496" s="8">
        <f>C496</f>
        <v>-10.039063000000001</v>
      </c>
      <c r="C496" s="1">
        <f>INDEX('Paste Calib Data'!$1:$1048576,MATCH($A$492,'Paste Calib Data'!$A:$A,0)+(ROW()-ROW($A$492)-1),COLUMN()-1)</f>
        <v>-10.039063000000001</v>
      </c>
      <c r="D496" s="1">
        <f>INDEX('Paste Calib Data'!$1:$1048576,MATCH($A$492,'Paste Calib Data'!$A:$A,0)+(ROW()-ROW($A$492)-1),COLUMN()-1)</f>
        <v>-10.039063000000001</v>
      </c>
      <c r="E496" s="1">
        <f>INDEX('Paste Calib Data'!$1:$1048576,MATCH($A$492,'Paste Calib Data'!$A:$A,0)+(ROW()-ROW($A$492)-1),COLUMN()-1)</f>
        <v>-10.039063000000001</v>
      </c>
      <c r="F496" s="1">
        <f>INDEX('Paste Calib Data'!$1:$1048576,MATCH($A$492,'Paste Calib Data'!$A:$A,0)+(ROW()-ROW($A$492)-1),COLUMN()-1)</f>
        <v>-10.039063000000001</v>
      </c>
      <c r="G496" s="1">
        <f>INDEX('Paste Calib Data'!$1:$1048576,MATCH($A$492,'Paste Calib Data'!$A:$A,0)+(ROW()-ROW($A$492)-1),COLUMN()-1)</f>
        <v>-10.039063000000001</v>
      </c>
      <c r="H496" s="1">
        <f>INDEX('Paste Calib Data'!$1:$1048576,MATCH($A$492,'Paste Calib Data'!$A:$A,0)+(ROW()-ROW($A$492)-1),COLUMN()-1)</f>
        <v>-10.039063000000001</v>
      </c>
      <c r="I496" s="1">
        <f>INDEX('Paste Calib Data'!$1:$1048576,MATCH($A$492,'Paste Calib Data'!$A:$A,0)+(ROW()-ROW($A$492)-1),COLUMN()-1)</f>
        <v>-10.039063000000001</v>
      </c>
      <c r="J496" s="1">
        <f>INDEX('Paste Calib Data'!$1:$1048576,MATCH($A$492,'Paste Calib Data'!$A:$A,0)+(ROW()-ROW($A$492)-1),COLUMN()-1)</f>
        <v>-10.039063000000001</v>
      </c>
      <c r="K496" s="1">
        <f>INDEX('Paste Calib Data'!$1:$1048576,MATCH($A$492,'Paste Calib Data'!$A:$A,0)+(ROW()-ROW($A$492)-1),COLUMN()-1)</f>
        <v>-10.039063000000001</v>
      </c>
      <c r="L496" s="1">
        <f>INDEX('Paste Calib Data'!$1:$1048576,MATCH($A$492,'Paste Calib Data'!$A:$A,0)+(ROW()-ROW($A$492)-1),COLUMN()-1)</f>
        <v>-10.039063000000001</v>
      </c>
      <c r="M496" s="1">
        <f>INDEX('Paste Calib Data'!$1:$1048576,MATCH($A$492,'Paste Calib Data'!$A:$A,0)+(ROW()-ROW($A$492)-1),COLUMN()-1)</f>
        <v>-12.03125</v>
      </c>
      <c r="N496" s="8">
        <f>M496</f>
        <v>-12.03125</v>
      </c>
    </row>
    <row r="497" spans="1:14" x14ac:dyDescent="0.3">
      <c r="A497" s="3">
        <f>INDEX('Paste Calib Data'!$1:$1048576,MATCH($A$492,'Paste Calib Data'!$A:$A,0)+(ROW()-ROW($A$492)-1),COLUMN())</f>
        <v>1000</v>
      </c>
      <c r="B497" s="8">
        <f t="shared" ref="B497:B508" si="173">C497</f>
        <v>-10.039063000000001</v>
      </c>
      <c r="C497" s="1">
        <f>INDEX('Paste Calib Data'!$1:$1048576,MATCH($A$492,'Paste Calib Data'!$A:$A,0)+(ROW()-ROW($A$492)-1),COLUMN()-1)</f>
        <v>-10.039063000000001</v>
      </c>
      <c r="D497" s="1">
        <f>INDEX('Paste Calib Data'!$1:$1048576,MATCH($A$492,'Paste Calib Data'!$A:$A,0)+(ROW()-ROW($A$492)-1),COLUMN()-1)</f>
        <v>-10.039063000000001</v>
      </c>
      <c r="E497" s="1">
        <f>INDEX('Paste Calib Data'!$1:$1048576,MATCH($A$492,'Paste Calib Data'!$A:$A,0)+(ROW()-ROW($A$492)-1),COLUMN()-1)</f>
        <v>-10.039063000000001</v>
      </c>
      <c r="F497" s="1">
        <f>INDEX('Paste Calib Data'!$1:$1048576,MATCH($A$492,'Paste Calib Data'!$A:$A,0)+(ROW()-ROW($A$492)-1),COLUMN()-1)</f>
        <v>-10.039063000000001</v>
      </c>
      <c r="G497" s="1">
        <f>INDEX('Paste Calib Data'!$1:$1048576,MATCH($A$492,'Paste Calib Data'!$A:$A,0)+(ROW()-ROW($A$492)-1),COLUMN()-1)</f>
        <v>-10.039063000000001</v>
      </c>
      <c r="H497" s="1">
        <f>INDEX('Paste Calib Data'!$1:$1048576,MATCH($A$492,'Paste Calib Data'!$A:$A,0)+(ROW()-ROW($A$492)-1),COLUMN()-1)</f>
        <v>-10.039063000000001</v>
      </c>
      <c r="I497" s="1">
        <f>INDEX('Paste Calib Data'!$1:$1048576,MATCH($A$492,'Paste Calib Data'!$A:$A,0)+(ROW()-ROW($A$492)-1),COLUMN()-1)</f>
        <v>-10.039063000000001</v>
      </c>
      <c r="J497" s="1">
        <f>INDEX('Paste Calib Data'!$1:$1048576,MATCH($A$492,'Paste Calib Data'!$A:$A,0)+(ROW()-ROW($A$492)-1),COLUMN()-1)</f>
        <v>-10.039063000000001</v>
      </c>
      <c r="K497" s="1">
        <f>INDEX('Paste Calib Data'!$1:$1048576,MATCH($A$492,'Paste Calib Data'!$A:$A,0)+(ROW()-ROW($A$492)-1),COLUMN()-1)</f>
        <v>-10.039063000000001</v>
      </c>
      <c r="L497" s="1">
        <f>INDEX('Paste Calib Data'!$1:$1048576,MATCH($A$492,'Paste Calib Data'!$A:$A,0)+(ROW()-ROW($A$492)-1),COLUMN()-1)</f>
        <v>-10.039063000000001</v>
      </c>
      <c r="M497" s="1">
        <f>INDEX('Paste Calib Data'!$1:$1048576,MATCH($A$492,'Paste Calib Data'!$A:$A,0)+(ROW()-ROW($A$492)-1),COLUMN()-1)</f>
        <v>-12.03125</v>
      </c>
      <c r="N497" s="8">
        <f t="shared" ref="N497:N508" si="174">M497</f>
        <v>-12.03125</v>
      </c>
    </row>
    <row r="498" spans="1:14" x14ac:dyDescent="0.3">
      <c r="A498" s="3">
        <f>INDEX('Paste Calib Data'!$1:$1048576,MATCH($A$492,'Paste Calib Data'!$A:$A,0)+(ROW()-ROW($A$492)-1),COLUMN())</f>
        <v>1200</v>
      </c>
      <c r="B498" s="8">
        <f t="shared" si="173"/>
        <v>-10.039063000000001</v>
      </c>
      <c r="C498" s="1">
        <f>INDEX('Paste Calib Data'!$1:$1048576,MATCH($A$492,'Paste Calib Data'!$A:$A,0)+(ROW()-ROW($A$492)-1),COLUMN()-1)</f>
        <v>-10.039063000000001</v>
      </c>
      <c r="D498" s="1">
        <f>INDEX('Paste Calib Data'!$1:$1048576,MATCH($A$492,'Paste Calib Data'!$A:$A,0)+(ROW()-ROW($A$492)-1),COLUMN()-1)</f>
        <v>-10.039063000000001</v>
      </c>
      <c r="E498" s="1">
        <f>INDEX('Paste Calib Data'!$1:$1048576,MATCH($A$492,'Paste Calib Data'!$A:$A,0)+(ROW()-ROW($A$492)-1),COLUMN()-1)</f>
        <v>-10.039063000000001</v>
      </c>
      <c r="F498" s="1">
        <f>INDEX('Paste Calib Data'!$1:$1048576,MATCH($A$492,'Paste Calib Data'!$A:$A,0)+(ROW()-ROW($A$492)-1),COLUMN()-1)</f>
        <v>-10.039063000000001</v>
      </c>
      <c r="G498" s="1">
        <f>INDEX('Paste Calib Data'!$1:$1048576,MATCH($A$492,'Paste Calib Data'!$A:$A,0)+(ROW()-ROW($A$492)-1),COLUMN()-1)</f>
        <v>-10.039063000000001</v>
      </c>
      <c r="H498" s="1">
        <f>INDEX('Paste Calib Data'!$1:$1048576,MATCH($A$492,'Paste Calib Data'!$A:$A,0)+(ROW()-ROW($A$492)-1),COLUMN()-1)</f>
        <v>-10.039063000000001</v>
      </c>
      <c r="I498" s="1">
        <f>INDEX('Paste Calib Data'!$1:$1048576,MATCH($A$492,'Paste Calib Data'!$A:$A,0)+(ROW()-ROW($A$492)-1),COLUMN()-1)</f>
        <v>-10.039063000000001</v>
      </c>
      <c r="J498" s="1">
        <f>INDEX('Paste Calib Data'!$1:$1048576,MATCH($A$492,'Paste Calib Data'!$A:$A,0)+(ROW()-ROW($A$492)-1),COLUMN()-1)</f>
        <v>-10.039063000000001</v>
      </c>
      <c r="K498" s="1">
        <f>INDEX('Paste Calib Data'!$1:$1048576,MATCH($A$492,'Paste Calib Data'!$A:$A,0)+(ROW()-ROW($A$492)-1),COLUMN()-1)</f>
        <v>-10.039063000000001</v>
      </c>
      <c r="L498" s="1">
        <f>INDEX('Paste Calib Data'!$1:$1048576,MATCH($A$492,'Paste Calib Data'!$A:$A,0)+(ROW()-ROW($A$492)-1),COLUMN()-1)</f>
        <v>-10.039063000000001</v>
      </c>
      <c r="M498" s="1">
        <f>INDEX('Paste Calib Data'!$1:$1048576,MATCH($A$492,'Paste Calib Data'!$A:$A,0)+(ROW()-ROW($A$492)-1),COLUMN()-1)</f>
        <v>-12.03125</v>
      </c>
      <c r="N498" s="8">
        <f t="shared" si="174"/>
        <v>-12.03125</v>
      </c>
    </row>
    <row r="499" spans="1:14" x14ac:dyDescent="0.3">
      <c r="A499" s="3">
        <f>INDEX('Paste Calib Data'!$1:$1048576,MATCH($A$492,'Paste Calib Data'!$A:$A,0)+(ROW()-ROW($A$492)-1),COLUMN())</f>
        <v>1400</v>
      </c>
      <c r="B499" s="8">
        <f t="shared" si="173"/>
        <v>-10.039063000000001</v>
      </c>
      <c r="C499" s="1">
        <f>INDEX('Paste Calib Data'!$1:$1048576,MATCH($A$492,'Paste Calib Data'!$A:$A,0)+(ROW()-ROW($A$492)-1),COLUMN()-1)</f>
        <v>-10.039063000000001</v>
      </c>
      <c r="D499" s="1">
        <f>INDEX('Paste Calib Data'!$1:$1048576,MATCH($A$492,'Paste Calib Data'!$A:$A,0)+(ROW()-ROW($A$492)-1),COLUMN()-1)</f>
        <v>-10.039063000000001</v>
      </c>
      <c r="E499" s="1">
        <f>INDEX('Paste Calib Data'!$1:$1048576,MATCH($A$492,'Paste Calib Data'!$A:$A,0)+(ROW()-ROW($A$492)-1),COLUMN()-1)</f>
        <v>-10.039063000000001</v>
      </c>
      <c r="F499" s="1">
        <f>INDEX('Paste Calib Data'!$1:$1048576,MATCH($A$492,'Paste Calib Data'!$A:$A,0)+(ROW()-ROW($A$492)-1),COLUMN()-1)</f>
        <v>-10.039063000000001</v>
      </c>
      <c r="G499" s="1">
        <f>INDEX('Paste Calib Data'!$1:$1048576,MATCH($A$492,'Paste Calib Data'!$A:$A,0)+(ROW()-ROW($A$492)-1),COLUMN()-1)</f>
        <v>-10.039063000000001</v>
      </c>
      <c r="H499" s="1">
        <f>INDEX('Paste Calib Data'!$1:$1048576,MATCH($A$492,'Paste Calib Data'!$A:$A,0)+(ROW()-ROW($A$492)-1),COLUMN()-1)</f>
        <v>-10.039063000000001</v>
      </c>
      <c r="I499" s="1">
        <f>INDEX('Paste Calib Data'!$1:$1048576,MATCH($A$492,'Paste Calib Data'!$A:$A,0)+(ROW()-ROW($A$492)-1),COLUMN()-1)</f>
        <v>-10.039063000000001</v>
      </c>
      <c r="J499" s="1">
        <f>INDEX('Paste Calib Data'!$1:$1048576,MATCH($A$492,'Paste Calib Data'!$A:$A,0)+(ROW()-ROW($A$492)-1),COLUMN()-1)</f>
        <v>-10.039063000000001</v>
      </c>
      <c r="K499" s="1">
        <f>INDEX('Paste Calib Data'!$1:$1048576,MATCH($A$492,'Paste Calib Data'!$A:$A,0)+(ROW()-ROW($A$492)-1),COLUMN()-1)</f>
        <v>-10.039063000000001</v>
      </c>
      <c r="L499" s="1">
        <f>INDEX('Paste Calib Data'!$1:$1048576,MATCH($A$492,'Paste Calib Data'!$A:$A,0)+(ROW()-ROW($A$492)-1),COLUMN()-1)</f>
        <v>-10.039063000000001</v>
      </c>
      <c r="M499" s="1">
        <f>INDEX('Paste Calib Data'!$1:$1048576,MATCH($A$492,'Paste Calib Data'!$A:$A,0)+(ROW()-ROW($A$492)-1),COLUMN()-1)</f>
        <v>-12.03125</v>
      </c>
      <c r="N499" s="8">
        <f t="shared" si="174"/>
        <v>-12.03125</v>
      </c>
    </row>
    <row r="500" spans="1:14" x14ac:dyDescent="0.3">
      <c r="A500" s="3">
        <f>INDEX('Paste Calib Data'!$1:$1048576,MATCH($A$492,'Paste Calib Data'!$A:$A,0)+(ROW()-ROW($A$492)-1),COLUMN())</f>
        <v>1600</v>
      </c>
      <c r="B500" s="8">
        <f t="shared" si="173"/>
        <v>-10.039063000000001</v>
      </c>
      <c r="C500" s="1">
        <f>INDEX('Paste Calib Data'!$1:$1048576,MATCH($A$492,'Paste Calib Data'!$A:$A,0)+(ROW()-ROW($A$492)-1),COLUMN()-1)</f>
        <v>-10.039063000000001</v>
      </c>
      <c r="D500" s="1">
        <f>INDEX('Paste Calib Data'!$1:$1048576,MATCH($A$492,'Paste Calib Data'!$A:$A,0)+(ROW()-ROW($A$492)-1),COLUMN()-1)</f>
        <v>-10.039063000000001</v>
      </c>
      <c r="E500" s="1">
        <f>INDEX('Paste Calib Data'!$1:$1048576,MATCH($A$492,'Paste Calib Data'!$A:$A,0)+(ROW()-ROW($A$492)-1),COLUMN()-1)</f>
        <v>-10.039063000000001</v>
      </c>
      <c r="F500" s="1">
        <f>INDEX('Paste Calib Data'!$1:$1048576,MATCH($A$492,'Paste Calib Data'!$A:$A,0)+(ROW()-ROW($A$492)-1),COLUMN()-1)</f>
        <v>-10.039063000000001</v>
      </c>
      <c r="G500" s="1">
        <f>INDEX('Paste Calib Data'!$1:$1048576,MATCH($A$492,'Paste Calib Data'!$A:$A,0)+(ROW()-ROW($A$492)-1),COLUMN()-1)</f>
        <v>-10.039063000000001</v>
      </c>
      <c r="H500" s="1">
        <f>INDEX('Paste Calib Data'!$1:$1048576,MATCH($A$492,'Paste Calib Data'!$A:$A,0)+(ROW()-ROW($A$492)-1),COLUMN()-1)</f>
        <v>-10.039063000000001</v>
      </c>
      <c r="I500" s="1">
        <f>INDEX('Paste Calib Data'!$1:$1048576,MATCH($A$492,'Paste Calib Data'!$A:$A,0)+(ROW()-ROW($A$492)-1),COLUMN()-1)</f>
        <v>-10.039063000000001</v>
      </c>
      <c r="J500" s="1">
        <f>INDEX('Paste Calib Data'!$1:$1048576,MATCH($A$492,'Paste Calib Data'!$A:$A,0)+(ROW()-ROW($A$492)-1),COLUMN()-1)</f>
        <v>-10.039063000000001</v>
      </c>
      <c r="K500" s="1">
        <f>INDEX('Paste Calib Data'!$1:$1048576,MATCH($A$492,'Paste Calib Data'!$A:$A,0)+(ROW()-ROW($A$492)-1),COLUMN()-1)</f>
        <v>-10.039063000000001</v>
      </c>
      <c r="L500" s="1">
        <f>INDEX('Paste Calib Data'!$1:$1048576,MATCH($A$492,'Paste Calib Data'!$A:$A,0)+(ROW()-ROW($A$492)-1),COLUMN()-1)</f>
        <v>-10.039063000000001</v>
      </c>
      <c r="M500" s="1">
        <f>INDEX('Paste Calib Data'!$1:$1048576,MATCH($A$492,'Paste Calib Data'!$A:$A,0)+(ROW()-ROW($A$492)-1),COLUMN()-1)</f>
        <v>-12.03125</v>
      </c>
      <c r="N500" s="8">
        <f t="shared" si="174"/>
        <v>-12.03125</v>
      </c>
    </row>
    <row r="501" spans="1:14" x14ac:dyDescent="0.3">
      <c r="A501" s="3">
        <f>INDEX('Paste Calib Data'!$1:$1048576,MATCH($A$492,'Paste Calib Data'!$A:$A,0)+(ROW()-ROW($A$492)-1),COLUMN())</f>
        <v>1800</v>
      </c>
      <c r="B501" s="8">
        <f t="shared" si="173"/>
        <v>-10.039063000000001</v>
      </c>
      <c r="C501" s="1">
        <f>INDEX('Paste Calib Data'!$1:$1048576,MATCH($A$492,'Paste Calib Data'!$A:$A,0)+(ROW()-ROW($A$492)-1),COLUMN()-1)</f>
        <v>-10.039063000000001</v>
      </c>
      <c r="D501" s="1">
        <f>INDEX('Paste Calib Data'!$1:$1048576,MATCH($A$492,'Paste Calib Data'!$A:$A,0)+(ROW()-ROW($A$492)-1),COLUMN()-1)</f>
        <v>-10.039063000000001</v>
      </c>
      <c r="E501" s="1">
        <f>INDEX('Paste Calib Data'!$1:$1048576,MATCH($A$492,'Paste Calib Data'!$A:$A,0)+(ROW()-ROW($A$492)-1),COLUMN()-1)</f>
        <v>-10.039063000000001</v>
      </c>
      <c r="F501" s="1">
        <f>INDEX('Paste Calib Data'!$1:$1048576,MATCH($A$492,'Paste Calib Data'!$A:$A,0)+(ROW()-ROW($A$492)-1),COLUMN()-1)</f>
        <v>-10.039063000000001</v>
      </c>
      <c r="G501" s="1">
        <f>INDEX('Paste Calib Data'!$1:$1048576,MATCH($A$492,'Paste Calib Data'!$A:$A,0)+(ROW()-ROW($A$492)-1),COLUMN()-1)</f>
        <v>-10.039063000000001</v>
      </c>
      <c r="H501" s="1">
        <f>INDEX('Paste Calib Data'!$1:$1048576,MATCH($A$492,'Paste Calib Data'!$A:$A,0)+(ROW()-ROW($A$492)-1),COLUMN()-1)</f>
        <v>-10.039063000000001</v>
      </c>
      <c r="I501" s="1">
        <f>INDEX('Paste Calib Data'!$1:$1048576,MATCH($A$492,'Paste Calib Data'!$A:$A,0)+(ROW()-ROW($A$492)-1),COLUMN()-1)</f>
        <v>-10.039063000000001</v>
      </c>
      <c r="J501" s="1">
        <f>INDEX('Paste Calib Data'!$1:$1048576,MATCH($A$492,'Paste Calib Data'!$A:$A,0)+(ROW()-ROW($A$492)-1),COLUMN()-1)</f>
        <v>-10.039063000000001</v>
      </c>
      <c r="K501" s="1">
        <f>INDEX('Paste Calib Data'!$1:$1048576,MATCH($A$492,'Paste Calib Data'!$A:$A,0)+(ROW()-ROW($A$492)-1),COLUMN()-1)</f>
        <v>-10.039063000000001</v>
      </c>
      <c r="L501" s="1">
        <f>INDEX('Paste Calib Data'!$1:$1048576,MATCH($A$492,'Paste Calib Data'!$A:$A,0)+(ROW()-ROW($A$492)-1),COLUMN()-1)</f>
        <v>-10.039063000000001</v>
      </c>
      <c r="M501" s="1">
        <f>INDEX('Paste Calib Data'!$1:$1048576,MATCH($A$492,'Paste Calib Data'!$A:$A,0)+(ROW()-ROW($A$492)-1),COLUMN()-1)</f>
        <v>-12.03125</v>
      </c>
      <c r="N501" s="8">
        <f t="shared" si="174"/>
        <v>-12.03125</v>
      </c>
    </row>
    <row r="502" spans="1:14" x14ac:dyDescent="0.3">
      <c r="A502" s="3">
        <f>INDEX('Paste Calib Data'!$1:$1048576,MATCH($A$492,'Paste Calib Data'!$A:$A,0)+(ROW()-ROW($A$492)-1),COLUMN())</f>
        <v>2000</v>
      </c>
      <c r="B502" s="8">
        <f t="shared" si="173"/>
        <v>-10.039063000000001</v>
      </c>
      <c r="C502" s="1">
        <f>INDEX('Paste Calib Data'!$1:$1048576,MATCH($A$492,'Paste Calib Data'!$A:$A,0)+(ROW()-ROW($A$492)-1),COLUMN()-1)</f>
        <v>-10.039063000000001</v>
      </c>
      <c r="D502" s="1">
        <f>INDEX('Paste Calib Data'!$1:$1048576,MATCH($A$492,'Paste Calib Data'!$A:$A,0)+(ROW()-ROW($A$492)-1),COLUMN()-1)</f>
        <v>-10.039063000000001</v>
      </c>
      <c r="E502" s="1">
        <f>INDEX('Paste Calib Data'!$1:$1048576,MATCH($A$492,'Paste Calib Data'!$A:$A,0)+(ROW()-ROW($A$492)-1),COLUMN()-1)</f>
        <v>-10.039063000000001</v>
      </c>
      <c r="F502" s="1">
        <f>INDEX('Paste Calib Data'!$1:$1048576,MATCH($A$492,'Paste Calib Data'!$A:$A,0)+(ROW()-ROW($A$492)-1),COLUMN()-1)</f>
        <v>-10.039063000000001</v>
      </c>
      <c r="G502" s="1">
        <f>INDEX('Paste Calib Data'!$1:$1048576,MATCH($A$492,'Paste Calib Data'!$A:$A,0)+(ROW()-ROW($A$492)-1),COLUMN()-1)</f>
        <v>-10.039063000000001</v>
      </c>
      <c r="H502" s="1">
        <f>INDEX('Paste Calib Data'!$1:$1048576,MATCH($A$492,'Paste Calib Data'!$A:$A,0)+(ROW()-ROW($A$492)-1),COLUMN()-1)</f>
        <v>-10.039063000000001</v>
      </c>
      <c r="I502" s="1">
        <f>INDEX('Paste Calib Data'!$1:$1048576,MATCH($A$492,'Paste Calib Data'!$A:$A,0)+(ROW()-ROW($A$492)-1),COLUMN()-1)</f>
        <v>-10.039063000000001</v>
      </c>
      <c r="J502" s="1">
        <f>INDEX('Paste Calib Data'!$1:$1048576,MATCH($A$492,'Paste Calib Data'!$A:$A,0)+(ROW()-ROW($A$492)-1),COLUMN()-1)</f>
        <v>-10.039063000000001</v>
      </c>
      <c r="K502" s="1">
        <f>INDEX('Paste Calib Data'!$1:$1048576,MATCH($A$492,'Paste Calib Data'!$A:$A,0)+(ROW()-ROW($A$492)-1),COLUMN()-1)</f>
        <v>-10.039063000000001</v>
      </c>
      <c r="L502" s="1">
        <f>INDEX('Paste Calib Data'!$1:$1048576,MATCH($A$492,'Paste Calib Data'!$A:$A,0)+(ROW()-ROW($A$492)-1),COLUMN()-1)</f>
        <v>-10.039063000000001</v>
      </c>
      <c r="M502" s="1">
        <f>INDEX('Paste Calib Data'!$1:$1048576,MATCH($A$492,'Paste Calib Data'!$A:$A,0)+(ROW()-ROW($A$492)-1),COLUMN()-1)</f>
        <v>-12.03125</v>
      </c>
      <c r="N502" s="8">
        <f t="shared" si="174"/>
        <v>-12.03125</v>
      </c>
    </row>
    <row r="503" spans="1:14" x14ac:dyDescent="0.3">
      <c r="A503" s="3">
        <f>INDEX('Paste Calib Data'!$1:$1048576,MATCH($A$492,'Paste Calib Data'!$A:$A,0)+(ROW()-ROW($A$492)-1),COLUMN())</f>
        <v>2200</v>
      </c>
      <c r="B503" s="8">
        <f t="shared" si="173"/>
        <v>-10.039063000000001</v>
      </c>
      <c r="C503" s="1">
        <f>INDEX('Paste Calib Data'!$1:$1048576,MATCH($A$492,'Paste Calib Data'!$A:$A,0)+(ROW()-ROW($A$492)-1),COLUMN()-1)</f>
        <v>-10.039063000000001</v>
      </c>
      <c r="D503" s="1">
        <f>INDEX('Paste Calib Data'!$1:$1048576,MATCH($A$492,'Paste Calib Data'!$A:$A,0)+(ROW()-ROW($A$492)-1),COLUMN()-1)</f>
        <v>-10.039063000000001</v>
      </c>
      <c r="E503" s="1">
        <f>INDEX('Paste Calib Data'!$1:$1048576,MATCH($A$492,'Paste Calib Data'!$A:$A,0)+(ROW()-ROW($A$492)-1),COLUMN()-1)</f>
        <v>-10.039063000000001</v>
      </c>
      <c r="F503" s="1">
        <f>INDEX('Paste Calib Data'!$1:$1048576,MATCH($A$492,'Paste Calib Data'!$A:$A,0)+(ROW()-ROW($A$492)-1),COLUMN()-1)</f>
        <v>-10.039063000000001</v>
      </c>
      <c r="G503" s="1">
        <f>INDEX('Paste Calib Data'!$1:$1048576,MATCH($A$492,'Paste Calib Data'!$A:$A,0)+(ROW()-ROW($A$492)-1),COLUMN()-1)</f>
        <v>-10.039063000000001</v>
      </c>
      <c r="H503" s="1">
        <f>INDEX('Paste Calib Data'!$1:$1048576,MATCH($A$492,'Paste Calib Data'!$A:$A,0)+(ROW()-ROW($A$492)-1),COLUMN()-1)</f>
        <v>-10.039063000000001</v>
      </c>
      <c r="I503" s="1">
        <f>INDEX('Paste Calib Data'!$1:$1048576,MATCH($A$492,'Paste Calib Data'!$A:$A,0)+(ROW()-ROW($A$492)-1),COLUMN()-1)</f>
        <v>-10.039063000000001</v>
      </c>
      <c r="J503" s="1">
        <f>INDEX('Paste Calib Data'!$1:$1048576,MATCH($A$492,'Paste Calib Data'!$A:$A,0)+(ROW()-ROW($A$492)-1),COLUMN()-1)</f>
        <v>-10.039063000000001</v>
      </c>
      <c r="K503" s="1">
        <f>INDEX('Paste Calib Data'!$1:$1048576,MATCH($A$492,'Paste Calib Data'!$A:$A,0)+(ROW()-ROW($A$492)-1),COLUMN()-1)</f>
        <v>-10.039063000000001</v>
      </c>
      <c r="L503" s="1">
        <f>INDEX('Paste Calib Data'!$1:$1048576,MATCH($A$492,'Paste Calib Data'!$A:$A,0)+(ROW()-ROW($A$492)-1),COLUMN()-1)</f>
        <v>-10.039063000000001</v>
      </c>
      <c r="M503" s="1">
        <f>INDEX('Paste Calib Data'!$1:$1048576,MATCH($A$492,'Paste Calib Data'!$A:$A,0)+(ROW()-ROW($A$492)-1),COLUMN()-1)</f>
        <v>-12.03125</v>
      </c>
      <c r="N503" s="8">
        <f t="shared" si="174"/>
        <v>-12.03125</v>
      </c>
    </row>
    <row r="504" spans="1:14" x14ac:dyDescent="0.3">
      <c r="A504" s="3">
        <f>INDEX('Paste Calib Data'!$1:$1048576,MATCH($A$492,'Paste Calib Data'!$A:$A,0)+(ROW()-ROW($A$492)-1),COLUMN())</f>
        <v>2400</v>
      </c>
      <c r="B504" s="8">
        <f t="shared" si="173"/>
        <v>-10.039063000000001</v>
      </c>
      <c r="C504" s="1">
        <f>INDEX('Paste Calib Data'!$1:$1048576,MATCH($A$492,'Paste Calib Data'!$A:$A,0)+(ROW()-ROW($A$492)-1),COLUMN()-1)</f>
        <v>-10.039063000000001</v>
      </c>
      <c r="D504" s="1">
        <f>INDEX('Paste Calib Data'!$1:$1048576,MATCH($A$492,'Paste Calib Data'!$A:$A,0)+(ROW()-ROW($A$492)-1),COLUMN()-1)</f>
        <v>-10.039063000000001</v>
      </c>
      <c r="E504" s="1">
        <f>INDEX('Paste Calib Data'!$1:$1048576,MATCH($A$492,'Paste Calib Data'!$A:$A,0)+(ROW()-ROW($A$492)-1),COLUMN()-1)</f>
        <v>-10.039063000000001</v>
      </c>
      <c r="F504" s="1">
        <f>INDEX('Paste Calib Data'!$1:$1048576,MATCH($A$492,'Paste Calib Data'!$A:$A,0)+(ROW()-ROW($A$492)-1),COLUMN()-1)</f>
        <v>-10.039063000000001</v>
      </c>
      <c r="G504" s="1">
        <f>INDEX('Paste Calib Data'!$1:$1048576,MATCH($A$492,'Paste Calib Data'!$A:$A,0)+(ROW()-ROW($A$492)-1),COLUMN()-1)</f>
        <v>-10.039063000000001</v>
      </c>
      <c r="H504" s="1">
        <f>INDEX('Paste Calib Data'!$1:$1048576,MATCH($A$492,'Paste Calib Data'!$A:$A,0)+(ROW()-ROW($A$492)-1),COLUMN()-1)</f>
        <v>-10.039063000000001</v>
      </c>
      <c r="I504" s="1">
        <f>INDEX('Paste Calib Data'!$1:$1048576,MATCH($A$492,'Paste Calib Data'!$A:$A,0)+(ROW()-ROW($A$492)-1),COLUMN()-1)</f>
        <v>-10.039063000000001</v>
      </c>
      <c r="J504" s="1">
        <f>INDEX('Paste Calib Data'!$1:$1048576,MATCH($A$492,'Paste Calib Data'!$A:$A,0)+(ROW()-ROW($A$492)-1),COLUMN()-1)</f>
        <v>-10.039063000000001</v>
      </c>
      <c r="K504" s="1">
        <f>INDEX('Paste Calib Data'!$1:$1048576,MATCH($A$492,'Paste Calib Data'!$A:$A,0)+(ROW()-ROW($A$492)-1),COLUMN()-1)</f>
        <v>-10.039063000000001</v>
      </c>
      <c r="L504" s="1">
        <f>INDEX('Paste Calib Data'!$1:$1048576,MATCH($A$492,'Paste Calib Data'!$A:$A,0)+(ROW()-ROW($A$492)-1),COLUMN()-1)</f>
        <v>-10.039063000000001</v>
      </c>
      <c r="M504" s="1">
        <f>INDEX('Paste Calib Data'!$1:$1048576,MATCH($A$492,'Paste Calib Data'!$A:$A,0)+(ROW()-ROW($A$492)-1),COLUMN()-1)</f>
        <v>-12.03125</v>
      </c>
      <c r="N504" s="8">
        <f t="shared" si="174"/>
        <v>-12.03125</v>
      </c>
    </row>
    <row r="505" spans="1:14" x14ac:dyDescent="0.3">
      <c r="A505" s="3">
        <f>INDEX('Paste Calib Data'!$1:$1048576,MATCH($A$492,'Paste Calib Data'!$A:$A,0)+(ROW()-ROW($A$492)-1),COLUMN())</f>
        <v>2600</v>
      </c>
      <c r="B505" s="8">
        <f t="shared" si="173"/>
        <v>-10.039063000000001</v>
      </c>
      <c r="C505" s="1">
        <f>INDEX('Paste Calib Data'!$1:$1048576,MATCH($A$492,'Paste Calib Data'!$A:$A,0)+(ROW()-ROW($A$492)-1),COLUMN()-1)</f>
        <v>-10.039063000000001</v>
      </c>
      <c r="D505" s="1">
        <f>INDEX('Paste Calib Data'!$1:$1048576,MATCH($A$492,'Paste Calib Data'!$A:$A,0)+(ROW()-ROW($A$492)-1),COLUMN()-1)</f>
        <v>-10.039063000000001</v>
      </c>
      <c r="E505" s="1">
        <f>INDEX('Paste Calib Data'!$1:$1048576,MATCH($A$492,'Paste Calib Data'!$A:$A,0)+(ROW()-ROW($A$492)-1),COLUMN()-1)</f>
        <v>-10.039063000000001</v>
      </c>
      <c r="F505" s="1">
        <f>INDEX('Paste Calib Data'!$1:$1048576,MATCH($A$492,'Paste Calib Data'!$A:$A,0)+(ROW()-ROW($A$492)-1),COLUMN()-1)</f>
        <v>-10.039063000000001</v>
      </c>
      <c r="G505" s="1">
        <f>INDEX('Paste Calib Data'!$1:$1048576,MATCH($A$492,'Paste Calib Data'!$A:$A,0)+(ROW()-ROW($A$492)-1),COLUMN()-1)</f>
        <v>-10.039063000000001</v>
      </c>
      <c r="H505" s="1">
        <f>INDEX('Paste Calib Data'!$1:$1048576,MATCH($A$492,'Paste Calib Data'!$A:$A,0)+(ROW()-ROW($A$492)-1),COLUMN()-1)</f>
        <v>-10.039063000000001</v>
      </c>
      <c r="I505" s="1">
        <f>INDEX('Paste Calib Data'!$1:$1048576,MATCH($A$492,'Paste Calib Data'!$A:$A,0)+(ROW()-ROW($A$492)-1),COLUMN()-1)</f>
        <v>-10.039063000000001</v>
      </c>
      <c r="J505" s="1">
        <f>INDEX('Paste Calib Data'!$1:$1048576,MATCH($A$492,'Paste Calib Data'!$A:$A,0)+(ROW()-ROW($A$492)-1),COLUMN()-1)</f>
        <v>-10.039063000000001</v>
      </c>
      <c r="K505" s="1">
        <f>INDEX('Paste Calib Data'!$1:$1048576,MATCH($A$492,'Paste Calib Data'!$A:$A,0)+(ROW()-ROW($A$492)-1),COLUMN()-1)</f>
        <v>-10.039063000000001</v>
      </c>
      <c r="L505" s="1">
        <f>INDEX('Paste Calib Data'!$1:$1048576,MATCH($A$492,'Paste Calib Data'!$A:$A,0)+(ROW()-ROW($A$492)-1),COLUMN()-1)</f>
        <v>-10.039063000000001</v>
      </c>
      <c r="M505" s="1">
        <f>INDEX('Paste Calib Data'!$1:$1048576,MATCH($A$492,'Paste Calib Data'!$A:$A,0)+(ROW()-ROW($A$492)-1),COLUMN()-1)</f>
        <v>-12.03125</v>
      </c>
      <c r="N505" s="8">
        <f t="shared" si="174"/>
        <v>-12.03125</v>
      </c>
    </row>
    <row r="506" spans="1:14" x14ac:dyDescent="0.3">
      <c r="A506" s="3">
        <f>INDEX('Paste Calib Data'!$1:$1048576,MATCH($A$492,'Paste Calib Data'!$A:$A,0)+(ROW()-ROW($A$492)-1),COLUMN())</f>
        <v>2800</v>
      </c>
      <c r="B506" s="8">
        <f t="shared" si="173"/>
        <v>-10.039063000000001</v>
      </c>
      <c r="C506" s="1">
        <f>INDEX('Paste Calib Data'!$1:$1048576,MATCH($A$492,'Paste Calib Data'!$A:$A,0)+(ROW()-ROW($A$492)-1),COLUMN()-1)</f>
        <v>-10.039063000000001</v>
      </c>
      <c r="D506" s="1">
        <f>INDEX('Paste Calib Data'!$1:$1048576,MATCH($A$492,'Paste Calib Data'!$A:$A,0)+(ROW()-ROW($A$492)-1),COLUMN()-1)</f>
        <v>-10.039063000000001</v>
      </c>
      <c r="E506" s="1">
        <f>INDEX('Paste Calib Data'!$1:$1048576,MATCH($A$492,'Paste Calib Data'!$A:$A,0)+(ROW()-ROW($A$492)-1),COLUMN()-1)</f>
        <v>-10.039063000000001</v>
      </c>
      <c r="F506" s="1">
        <f>INDEX('Paste Calib Data'!$1:$1048576,MATCH($A$492,'Paste Calib Data'!$A:$A,0)+(ROW()-ROW($A$492)-1),COLUMN()-1)</f>
        <v>-10.039063000000001</v>
      </c>
      <c r="G506" s="1">
        <f>INDEX('Paste Calib Data'!$1:$1048576,MATCH($A$492,'Paste Calib Data'!$A:$A,0)+(ROW()-ROW($A$492)-1),COLUMN()-1)</f>
        <v>-10.039063000000001</v>
      </c>
      <c r="H506" s="1">
        <f>INDEX('Paste Calib Data'!$1:$1048576,MATCH($A$492,'Paste Calib Data'!$A:$A,0)+(ROW()-ROW($A$492)-1),COLUMN()-1)</f>
        <v>-10.039063000000001</v>
      </c>
      <c r="I506" s="1">
        <f>INDEX('Paste Calib Data'!$1:$1048576,MATCH($A$492,'Paste Calib Data'!$A:$A,0)+(ROW()-ROW($A$492)-1),COLUMN()-1)</f>
        <v>-10.039063000000001</v>
      </c>
      <c r="J506" s="1">
        <f>INDEX('Paste Calib Data'!$1:$1048576,MATCH($A$492,'Paste Calib Data'!$A:$A,0)+(ROW()-ROW($A$492)-1),COLUMN()-1)</f>
        <v>-10.039063000000001</v>
      </c>
      <c r="K506" s="1">
        <f>INDEX('Paste Calib Data'!$1:$1048576,MATCH($A$492,'Paste Calib Data'!$A:$A,0)+(ROW()-ROW($A$492)-1),COLUMN()-1)</f>
        <v>-10.039063000000001</v>
      </c>
      <c r="L506" s="1">
        <f>INDEX('Paste Calib Data'!$1:$1048576,MATCH($A$492,'Paste Calib Data'!$A:$A,0)+(ROW()-ROW($A$492)-1),COLUMN()-1)</f>
        <v>-10.039063000000001</v>
      </c>
      <c r="M506" s="1">
        <f>INDEX('Paste Calib Data'!$1:$1048576,MATCH($A$492,'Paste Calib Data'!$A:$A,0)+(ROW()-ROW($A$492)-1),COLUMN()-1)</f>
        <v>-12.03125</v>
      </c>
      <c r="N506" s="8">
        <f t="shared" si="174"/>
        <v>-12.03125</v>
      </c>
    </row>
    <row r="507" spans="1:14" x14ac:dyDescent="0.3">
      <c r="A507" s="3">
        <f>INDEX('Paste Calib Data'!$1:$1048576,MATCH($A$492,'Paste Calib Data'!$A:$A,0)+(ROW()-ROW($A$492)-1),COLUMN())</f>
        <v>3000</v>
      </c>
      <c r="B507" s="8">
        <f t="shared" si="173"/>
        <v>-10.039063000000001</v>
      </c>
      <c r="C507" s="1">
        <f>INDEX('Paste Calib Data'!$1:$1048576,MATCH($A$492,'Paste Calib Data'!$A:$A,0)+(ROW()-ROW($A$492)-1),COLUMN()-1)</f>
        <v>-10.039063000000001</v>
      </c>
      <c r="D507" s="1">
        <f>INDEX('Paste Calib Data'!$1:$1048576,MATCH($A$492,'Paste Calib Data'!$A:$A,0)+(ROW()-ROW($A$492)-1),COLUMN()-1)</f>
        <v>-10.039063000000001</v>
      </c>
      <c r="E507" s="1">
        <f>INDEX('Paste Calib Data'!$1:$1048576,MATCH($A$492,'Paste Calib Data'!$A:$A,0)+(ROW()-ROW($A$492)-1),COLUMN()-1)</f>
        <v>-10.039063000000001</v>
      </c>
      <c r="F507" s="1">
        <f>INDEX('Paste Calib Data'!$1:$1048576,MATCH($A$492,'Paste Calib Data'!$A:$A,0)+(ROW()-ROW($A$492)-1),COLUMN()-1)</f>
        <v>-10.039063000000001</v>
      </c>
      <c r="G507" s="1">
        <f>INDEX('Paste Calib Data'!$1:$1048576,MATCH($A$492,'Paste Calib Data'!$A:$A,0)+(ROW()-ROW($A$492)-1),COLUMN()-1)</f>
        <v>-10.039063000000001</v>
      </c>
      <c r="H507" s="1">
        <f>INDEX('Paste Calib Data'!$1:$1048576,MATCH($A$492,'Paste Calib Data'!$A:$A,0)+(ROW()-ROW($A$492)-1),COLUMN()-1)</f>
        <v>-10.039063000000001</v>
      </c>
      <c r="I507" s="1">
        <f>INDEX('Paste Calib Data'!$1:$1048576,MATCH($A$492,'Paste Calib Data'!$A:$A,0)+(ROW()-ROW($A$492)-1),COLUMN()-1)</f>
        <v>-10.039063000000001</v>
      </c>
      <c r="J507" s="1">
        <f>INDEX('Paste Calib Data'!$1:$1048576,MATCH($A$492,'Paste Calib Data'!$A:$A,0)+(ROW()-ROW($A$492)-1),COLUMN()-1)</f>
        <v>-10.039063000000001</v>
      </c>
      <c r="K507" s="1">
        <f>INDEX('Paste Calib Data'!$1:$1048576,MATCH($A$492,'Paste Calib Data'!$A:$A,0)+(ROW()-ROW($A$492)-1),COLUMN()-1)</f>
        <v>-10.039063000000001</v>
      </c>
      <c r="L507" s="1">
        <f>INDEX('Paste Calib Data'!$1:$1048576,MATCH($A$492,'Paste Calib Data'!$A:$A,0)+(ROW()-ROW($A$492)-1),COLUMN()-1)</f>
        <v>-10.039063000000001</v>
      </c>
      <c r="M507" s="1">
        <f>INDEX('Paste Calib Data'!$1:$1048576,MATCH($A$492,'Paste Calib Data'!$A:$A,0)+(ROW()-ROW($A$492)-1),COLUMN()-1)</f>
        <v>-12.03125</v>
      </c>
      <c r="N507" s="8">
        <f t="shared" si="174"/>
        <v>-12.03125</v>
      </c>
    </row>
    <row r="508" spans="1:14" x14ac:dyDescent="0.3">
      <c r="A508" s="3">
        <f>INDEX('Paste Calib Data'!$1:$1048576,MATCH($A$492,'Paste Calib Data'!$A:$A,0)+(ROW()-ROW($A$492)-1),COLUMN())</f>
        <v>3200</v>
      </c>
      <c r="B508" s="8">
        <f t="shared" si="173"/>
        <v>-10.039063000000001</v>
      </c>
      <c r="C508" s="1">
        <f>INDEX('Paste Calib Data'!$1:$1048576,MATCH($A$492,'Paste Calib Data'!$A:$A,0)+(ROW()-ROW($A$492)-1),COLUMN()-1)</f>
        <v>-10.039063000000001</v>
      </c>
      <c r="D508" s="1">
        <f>INDEX('Paste Calib Data'!$1:$1048576,MATCH($A$492,'Paste Calib Data'!$A:$A,0)+(ROW()-ROW($A$492)-1),COLUMN()-1)</f>
        <v>-10.039063000000001</v>
      </c>
      <c r="E508" s="1">
        <f>INDEX('Paste Calib Data'!$1:$1048576,MATCH($A$492,'Paste Calib Data'!$A:$A,0)+(ROW()-ROW($A$492)-1),COLUMN()-1)</f>
        <v>-10.039063000000001</v>
      </c>
      <c r="F508" s="1">
        <f>INDEX('Paste Calib Data'!$1:$1048576,MATCH($A$492,'Paste Calib Data'!$A:$A,0)+(ROW()-ROW($A$492)-1),COLUMN()-1)</f>
        <v>-10.039063000000001</v>
      </c>
      <c r="G508" s="1">
        <f>INDEX('Paste Calib Data'!$1:$1048576,MATCH($A$492,'Paste Calib Data'!$A:$A,0)+(ROW()-ROW($A$492)-1),COLUMN()-1)</f>
        <v>-10.039063000000001</v>
      </c>
      <c r="H508" s="1">
        <f>INDEX('Paste Calib Data'!$1:$1048576,MATCH($A$492,'Paste Calib Data'!$A:$A,0)+(ROW()-ROW($A$492)-1),COLUMN()-1)</f>
        <v>-10.039063000000001</v>
      </c>
      <c r="I508" s="1">
        <f>INDEX('Paste Calib Data'!$1:$1048576,MATCH($A$492,'Paste Calib Data'!$A:$A,0)+(ROW()-ROW($A$492)-1),COLUMN()-1)</f>
        <v>-10.039063000000001</v>
      </c>
      <c r="J508" s="1">
        <f>INDEX('Paste Calib Data'!$1:$1048576,MATCH($A$492,'Paste Calib Data'!$A:$A,0)+(ROW()-ROW($A$492)-1),COLUMN()-1)</f>
        <v>-10.039063000000001</v>
      </c>
      <c r="K508" s="1">
        <f>INDEX('Paste Calib Data'!$1:$1048576,MATCH($A$492,'Paste Calib Data'!$A:$A,0)+(ROW()-ROW($A$492)-1),COLUMN()-1)</f>
        <v>-10.039063000000001</v>
      </c>
      <c r="L508" s="1">
        <f>INDEX('Paste Calib Data'!$1:$1048576,MATCH($A$492,'Paste Calib Data'!$A:$A,0)+(ROW()-ROW($A$492)-1),COLUMN()-1)</f>
        <v>-10.039063000000001</v>
      </c>
      <c r="M508" s="1">
        <f>INDEX('Paste Calib Data'!$1:$1048576,MATCH($A$492,'Paste Calib Data'!$A:$A,0)+(ROW()-ROW($A$492)-1),COLUMN()-1)</f>
        <v>-12.03125</v>
      </c>
      <c r="N508" s="8">
        <f t="shared" si="174"/>
        <v>-12.03125</v>
      </c>
    </row>
    <row r="509" spans="1:14" x14ac:dyDescent="0.3">
      <c r="A509" s="9">
        <f>A508+1</f>
        <v>3201</v>
      </c>
      <c r="B509" s="8">
        <f>B508</f>
        <v>-10.039063000000001</v>
      </c>
      <c r="C509" s="8">
        <f>C508</f>
        <v>-10.039063000000001</v>
      </c>
      <c r="D509" s="8">
        <f t="shared" ref="D509:N509" si="175">D508</f>
        <v>-10.039063000000001</v>
      </c>
      <c r="E509" s="8">
        <f t="shared" si="175"/>
        <v>-10.039063000000001</v>
      </c>
      <c r="F509" s="8">
        <f t="shared" si="175"/>
        <v>-10.039063000000001</v>
      </c>
      <c r="G509" s="8">
        <f t="shared" si="175"/>
        <v>-10.039063000000001</v>
      </c>
      <c r="H509" s="8">
        <f t="shared" si="175"/>
        <v>-10.039063000000001</v>
      </c>
      <c r="I509" s="8">
        <f t="shared" si="175"/>
        <v>-10.039063000000001</v>
      </c>
      <c r="J509" s="8">
        <f t="shared" si="175"/>
        <v>-10.039063000000001</v>
      </c>
      <c r="K509" s="8">
        <f t="shared" si="175"/>
        <v>-10.039063000000001</v>
      </c>
      <c r="L509" s="8">
        <f t="shared" si="175"/>
        <v>-10.039063000000001</v>
      </c>
      <c r="M509" s="8">
        <f t="shared" si="175"/>
        <v>-12.03125</v>
      </c>
      <c r="N509" s="8">
        <f t="shared" si="175"/>
        <v>-12.03125</v>
      </c>
    </row>
    <row r="511" spans="1:14" x14ac:dyDescent="0.3">
      <c r="A511" s="13" t="s">
        <v>280</v>
      </c>
      <c r="B511" s="35" t="str">
        <f>INDEX('Paste Calib Data'!$1:$1048576,MATCH($A$511,'Paste Calib Data'!$A:$A,0)+(ROW()-ROW($A$511)),COLUMN())</f>
        <v>Timing, Boost Adjust Multiplier</v>
      </c>
      <c r="C511" s="35"/>
      <c r="D511" s="35"/>
      <c r="E511" s="35"/>
      <c r="F511" s="35"/>
      <c r="G511" s="35"/>
      <c r="H511" s="35"/>
      <c r="I511" s="35"/>
      <c r="J511" s="35"/>
      <c r="K511" s="35"/>
      <c r="L511" s="35"/>
      <c r="M511" s="35"/>
      <c r="N511" s="35"/>
    </row>
    <row r="512" spans="1:14" x14ac:dyDescent="0.3">
      <c r="A512" s="3"/>
      <c r="B512" s="3" t="str">
        <f>INDEX('Paste Calib Data'!$1:$1048576,MATCH($A$511,'Paste Calib Data'!$A:$A,0)+(ROW()-ROW($A$511)),COLUMN())</f>
        <v>PSI</v>
      </c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</row>
    <row r="513" spans="1:19" x14ac:dyDescent="0.3">
      <c r="A513" s="3" t="str">
        <f>INDEX('Paste Calib Data'!$1:$1048576,MATCH($A$511,'Paste Calib Data'!$A:$A,0)+(ROW()-ROW($A$511)),COLUMN())</f>
        <v>RPM</v>
      </c>
      <c r="B513" s="9">
        <f>C513-1</f>
        <v>-1</v>
      </c>
      <c r="C513" s="3">
        <f>INDEX('Paste Calib Data'!$1:$1048576,MATCH($A$511,'Paste Calib Data'!$A:$A,0)+(ROW()-ROW($A$511)),COLUMN()-1)</f>
        <v>0</v>
      </c>
      <c r="D513" s="3">
        <f>INDEX('Paste Calib Data'!$1:$1048576,MATCH($A$511,'Paste Calib Data'!$A:$A,0)+(ROW()-ROW($A$511)),COLUMN()-1)</f>
        <v>1.5</v>
      </c>
      <c r="E513" s="3">
        <f>INDEX('Paste Calib Data'!$1:$1048576,MATCH($A$511,'Paste Calib Data'!$A:$A,0)+(ROW()-ROW($A$511)),COLUMN()-1)</f>
        <v>2.5</v>
      </c>
      <c r="F513" s="3">
        <f>INDEX('Paste Calib Data'!$1:$1048576,MATCH($A$511,'Paste Calib Data'!$A:$A,0)+(ROW()-ROW($A$511)),COLUMN()-1)</f>
        <v>3.9</v>
      </c>
      <c r="G513" s="3">
        <f>INDEX('Paste Calib Data'!$1:$1048576,MATCH($A$511,'Paste Calib Data'!$A:$A,0)+(ROW()-ROW($A$511)),COLUMN()-1)</f>
        <v>4.9000000000000004</v>
      </c>
      <c r="H513" s="3">
        <f>INDEX('Paste Calib Data'!$1:$1048576,MATCH($A$511,'Paste Calib Data'!$A:$A,0)+(ROW()-ROW($A$511)),COLUMN()-1)</f>
        <v>5.9</v>
      </c>
      <c r="I513" s="3">
        <f>INDEX('Paste Calib Data'!$1:$1048576,MATCH($A$511,'Paste Calib Data'!$A:$A,0)+(ROW()-ROW($A$511)),COLUMN()-1)</f>
        <v>8.4</v>
      </c>
      <c r="J513" s="3">
        <f>INDEX('Paste Calib Data'!$1:$1048576,MATCH($A$511,'Paste Calib Data'!$A:$A,0)+(ROW()-ROW($A$511)),COLUMN()-1)</f>
        <v>9.8000000000000007</v>
      </c>
      <c r="K513" s="3">
        <f>INDEX('Paste Calib Data'!$1:$1048576,MATCH($A$511,'Paste Calib Data'!$A:$A,0)+(ROW()-ROW($A$511)),COLUMN()-1)</f>
        <v>11.3</v>
      </c>
      <c r="L513" s="3">
        <f>INDEX('Paste Calib Data'!$1:$1048576,MATCH($A$511,'Paste Calib Data'!$A:$A,0)+(ROW()-ROW($A$511)),COLUMN()-1)</f>
        <v>12.8</v>
      </c>
      <c r="M513" s="3">
        <f>INDEX('Paste Calib Data'!$1:$1048576,MATCH($A$511,'Paste Calib Data'!$A:$A,0)+(ROW()-ROW($A$511)),COLUMN()-1)</f>
        <v>17.2</v>
      </c>
      <c r="N513" s="9">
        <f>M513+1</f>
        <v>18.2</v>
      </c>
    </row>
    <row r="514" spans="1:19" x14ac:dyDescent="0.3">
      <c r="A514" s="9">
        <f>A515-1</f>
        <v>998</v>
      </c>
      <c r="B514" s="9">
        <f>B515</f>
        <v>0</v>
      </c>
      <c r="C514" s="9">
        <f t="shared" ref="C514:N514" si="176">C515</f>
        <v>0</v>
      </c>
      <c r="D514" s="9">
        <f t="shared" si="176"/>
        <v>0</v>
      </c>
      <c r="E514" s="9">
        <f t="shared" si="176"/>
        <v>0</v>
      </c>
      <c r="F514" s="9">
        <f t="shared" si="176"/>
        <v>0</v>
      </c>
      <c r="G514" s="9">
        <f t="shared" si="176"/>
        <v>0</v>
      </c>
      <c r="H514" s="9">
        <f t="shared" si="176"/>
        <v>0</v>
      </c>
      <c r="I514" s="9">
        <f t="shared" si="176"/>
        <v>0</v>
      </c>
      <c r="J514" s="9">
        <f t="shared" si="176"/>
        <v>0</v>
      </c>
      <c r="K514" s="9">
        <f t="shared" si="176"/>
        <v>0</v>
      </c>
      <c r="L514" s="9">
        <f t="shared" si="176"/>
        <v>0</v>
      </c>
      <c r="M514" s="9">
        <f t="shared" si="176"/>
        <v>0</v>
      </c>
      <c r="N514" s="9">
        <f t="shared" si="176"/>
        <v>0</v>
      </c>
    </row>
    <row r="515" spans="1:19" x14ac:dyDescent="0.3">
      <c r="A515" s="3">
        <f>INDEX('Paste Calib Data'!$1:$1048576,MATCH($A$511,'Paste Calib Data'!$A:$A,0)+(ROW()-ROW($A$511)-1),COLUMN())</f>
        <v>999</v>
      </c>
      <c r="B515" s="8">
        <f t="shared" ref="B515:B520" si="177">C515</f>
        <v>0</v>
      </c>
      <c r="C515" s="1">
        <f>INDEX('Paste Calib Data'!$1:$1048576,MATCH($A$511,'Paste Calib Data'!$A:$A,0)+(ROW()-ROW($A$511)-1),COLUMN()-1)</f>
        <v>0</v>
      </c>
      <c r="D515" s="1">
        <f>INDEX('Paste Calib Data'!$1:$1048576,MATCH($A$511,'Paste Calib Data'!$A:$A,0)+(ROW()-ROW($A$511)-1),COLUMN()-1)</f>
        <v>0</v>
      </c>
      <c r="E515" s="1">
        <f>INDEX('Paste Calib Data'!$1:$1048576,MATCH($A$511,'Paste Calib Data'!$A:$A,0)+(ROW()-ROW($A$511)-1),COLUMN()-1)</f>
        <v>0</v>
      </c>
      <c r="F515" s="1">
        <f>INDEX('Paste Calib Data'!$1:$1048576,MATCH($A$511,'Paste Calib Data'!$A:$A,0)+(ROW()-ROW($A$511)-1),COLUMN()-1)</f>
        <v>0</v>
      </c>
      <c r="G515" s="1">
        <f>INDEX('Paste Calib Data'!$1:$1048576,MATCH($A$511,'Paste Calib Data'!$A:$A,0)+(ROW()-ROW($A$511)-1),COLUMN()-1)</f>
        <v>0</v>
      </c>
      <c r="H515" s="1">
        <f>INDEX('Paste Calib Data'!$1:$1048576,MATCH($A$511,'Paste Calib Data'!$A:$A,0)+(ROW()-ROW($A$511)-1),COLUMN()-1)</f>
        <v>0</v>
      </c>
      <c r="I515" s="1">
        <f>INDEX('Paste Calib Data'!$1:$1048576,MATCH($A$511,'Paste Calib Data'!$A:$A,0)+(ROW()-ROW($A$511)-1),COLUMN()-1)</f>
        <v>0</v>
      </c>
      <c r="J515" s="1">
        <f>INDEX('Paste Calib Data'!$1:$1048576,MATCH($A$511,'Paste Calib Data'!$A:$A,0)+(ROW()-ROW($A$511)-1),COLUMN()-1)</f>
        <v>0</v>
      </c>
      <c r="K515" s="1">
        <f>INDEX('Paste Calib Data'!$1:$1048576,MATCH($A$511,'Paste Calib Data'!$A:$A,0)+(ROW()-ROW($A$511)-1),COLUMN()-1)</f>
        <v>0</v>
      </c>
      <c r="L515" s="1">
        <f>INDEX('Paste Calib Data'!$1:$1048576,MATCH($A$511,'Paste Calib Data'!$A:$A,0)+(ROW()-ROW($A$511)-1),COLUMN()-1)</f>
        <v>0</v>
      </c>
      <c r="M515" s="1">
        <f>INDEX('Paste Calib Data'!$1:$1048576,MATCH($A$511,'Paste Calib Data'!$A:$A,0)+(ROW()-ROW($A$511)-1),COLUMN()-1)</f>
        <v>0</v>
      </c>
      <c r="N515" s="8">
        <f>M515</f>
        <v>0</v>
      </c>
    </row>
    <row r="516" spans="1:19" x14ac:dyDescent="0.3">
      <c r="A516" s="3">
        <f>INDEX('Paste Calib Data'!$1:$1048576,MATCH($A$511,'Paste Calib Data'!$A:$A,0)+(ROW()-ROW($A$511)-1),COLUMN())</f>
        <v>2000</v>
      </c>
      <c r="B516" s="8">
        <f t="shared" si="177"/>
        <v>0</v>
      </c>
      <c r="C516" s="1">
        <f>INDEX('Paste Calib Data'!$1:$1048576,MATCH($A$511,'Paste Calib Data'!$A:$A,0)+(ROW()-ROW($A$511)-1),COLUMN()-1)</f>
        <v>0</v>
      </c>
      <c r="D516" s="1">
        <f>INDEX('Paste Calib Data'!$1:$1048576,MATCH($A$511,'Paste Calib Data'!$A:$A,0)+(ROW()-ROW($A$511)-1),COLUMN()-1)</f>
        <v>0</v>
      </c>
      <c r="E516" s="1">
        <f>INDEX('Paste Calib Data'!$1:$1048576,MATCH($A$511,'Paste Calib Data'!$A:$A,0)+(ROW()-ROW($A$511)-1),COLUMN()-1)</f>
        <v>0</v>
      </c>
      <c r="F516" s="1">
        <f>INDEX('Paste Calib Data'!$1:$1048576,MATCH($A$511,'Paste Calib Data'!$A:$A,0)+(ROW()-ROW($A$511)-1),COLUMN()-1)</f>
        <v>0</v>
      </c>
      <c r="G516" s="1">
        <f>INDEX('Paste Calib Data'!$1:$1048576,MATCH($A$511,'Paste Calib Data'!$A:$A,0)+(ROW()-ROW($A$511)-1),COLUMN()-1)</f>
        <v>1.0000020000000001</v>
      </c>
      <c r="H516" s="1">
        <f>INDEX('Paste Calib Data'!$1:$1048576,MATCH($A$511,'Paste Calib Data'!$A:$A,0)+(ROW()-ROW($A$511)-1),COLUMN()-1)</f>
        <v>1.3000510000000001</v>
      </c>
      <c r="I516" s="1">
        <f>INDEX('Paste Calib Data'!$1:$1048576,MATCH($A$511,'Paste Calib Data'!$A:$A,0)+(ROW()-ROW($A$511)-1),COLUMN()-1)</f>
        <v>1.199953</v>
      </c>
      <c r="J516" s="1">
        <f>INDEX('Paste Calib Data'!$1:$1048576,MATCH($A$511,'Paste Calib Data'!$A:$A,0)+(ROW()-ROW($A$511)-1),COLUMN()-1)</f>
        <v>1.0000020000000001</v>
      </c>
      <c r="K516" s="1">
        <f>INDEX('Paste Calib Data'!$1:$1048576,MATCH($A$511,'Paste Calib Data'!$A:$A,0)+(ROW()-ROW($A$511)-1),COLUMN()-1)</f>
        <v>0</v>
      </c>
      <c r="L516" s="1">
        <f>INDEX('Paste Calib Data'!$1:$1048576,MATCH($A$511,'Paste Calib Data'!$A:$A,0)+(ROW()-ROW($A$511)-1),COLUMN()-1)</f>
        <v>0</v>
      </c>
      <c r="M516" s="1">
        <f>INDEX('Paste Calib Data'!$1:$1048576,MATCH($A$511,'Paste Calib Data'!$A:$A,0)+(ROW()-ROW($A$511)-1),COLUMN()-1)</f>
        <v>0</v>
      </c>
      <c r="N516" s="8">
        <f t="shared" ref="N516:N521" si="178">M516</f>
        <v>0</v>
      </c>
    </row>
    <row r="517" spans="1:19" x14ac:dyDescent="0.3">
      <c r="A517" s="3">
        <f>INDEX('Paste Calib Data'!$1:$1048576,MATCH($A$511,'Paste Calib Data'!$A:$A,0)+(ROW()-ROW($A$511)-1),COLUMN())</f>
        <v>2200</v>
      </c>
      <c r="B517" s="8">
        <f t="shared" si="177"/>
        <v>0</v>
      </c>
      <c r="C517" s="1">
        <f>INDEX('Paste Calib Data'!$1:$1048576,MATCH($A$511,'Paste Calib Data'!$A:$A,0)+(ROW()-ROW($A$511)-1),COLUMN()-1)</f>
        <v>0</v>
      </c>
      <c r="D517" s="1">
        <f>INDEX('Paste Calib Data'!$1:$1048576,MATCH($A$511,'Paste Calib Data'!$A:$A,0)+(ROW()-ROW($A$511)-1),COLUMN()-1)</f>
        <v>0</v>
      </c>
      <c r="E517" s="1">
        <f>INDEX('Paste Calib Data'!$1:$1048576,MATCH($A$511,'Paste Calib Data'!$A:$A,0)+(ROW()-ROW($A$511)-1),COLUMN()-1)</f>
        <v>0</v>
      </c>
      <c r="F517" s="1">
        <f>INDEX('Paste Calib Data'!$1:$1048576,MATCH($A$511,'Paste Calib Data'!$A:$A,0)+(ROW()-ROW($A$511)-1),COLUMN()-1)</f>
        <v>0</v>
      </c>
      <c r="G517" s="1">
        <f>INDEX('Paste Calib Data'!$1:$1048576,MATCH($A$511,'Paste Calib Data'!$A:$A,0)+(ROW()-ROW($A$511)-1),COLUMN()-1)</f>
        <v>1.0000020000000001</v>
      </c>
      <c r="H517" s="1">
        <f>INDEX('Paste Calib Data'!$1:$1048576,MATCH($A$511,'Paste Calib Data'!$A:$A,0)+(ROW()-ROW($A$511)-1),COLUMN()-1)</f>
        <v>1.3000510000000001</v>
      </c>
      <c r="I517" s="1">
        <f>INDEX('Paste Calib Data'!$1:$1048576,MATCH($A$511,'Paste Calib Data'!$A:$A,0)+(ROW()-ROW($A$511)-1),COLUMN()-1)</f>
        <v>1.3000510000000001</v>
      </c>
      <c r="J517" s="1">
        <f>INDEX('Paste Calib Data'!$1:$1048576,MATCH($A$511,'Paste Calib Data'!$A:$A,0)+(ROW()-ROW($A$511)-1),COLUMN()-1)</f>
        <v>1.3000510000000001</v>
      </c>
      <c r="K517" s="1">
        <f>INDEX('Paste Calib Data'!$1:$1048576,MATCH($A$511,'Paste Calib Data'!$A:$A,0)+(ROW()-ROW($A$511)-1),COLUMN()-1)</f>
        <v>1.199953</v>
      </c>
      <c r="L517" s="1">
        <f>INDEX('Paste Calib Data'!$1:$1048576,MATCH($A$511,'Paste Calib Data'!$A:$A,0)+(ROW()-ROW($A$511)-1),COLUMN()-1)</f>
        <v>1.0000020000000001</v>
      </c>
      <c r="M517" s="1">
        <f>INDEX('Paste Calib Data'!$1:$1048576,MATCH($A$511,'Paste Calib Data'!$A:$A,0)+(ROW()-ROW($A$511)-1),COLUMN()-1)</f>
        <v>0</v>
      </c>
      <c r="N517" s="8">
        <f t="shared" si="178"/>
        <v>0</v>
      </c>
    </row>
    <row r="518" spans="1:19" x14ac:dyDescent="0.3">
      <c r="A518" s="3">
        <f>INDEX('Paste Calib Data'!$1:$1048576,MATCH($A$511,'Paste Calib Data'!$A:$A,0)+(ROW()-ROW($A$511)-1),COLUMN())</f>
        <v>2400</v>
      </c>
      <c r="B518" s="8">
        <f t="shared" si="177"/>
        <v>0</v>
      </c>
      <c r="C518" s="1">
        <f>INDEX('Paste Calib Data'!$1:$1048576,MATCH($A$511,'Paste Calib Data'!$A:$A,0)+(ROW()-ROW($A$511)-1),COLUMN()-1)</f>
        <v>0</v>
      </c>
      <c r="D518" s="1">
        <f>INDEX('Paste Calib Data'!$1:$1048576,MATCH($A$511,'Paste Calib Data'!$A:$A,0)+(ROW()-ROW($A$511)-1),COLUMN()-1)</f>
        <v>0</v>
      </c>
      <c r="E518" s="1">
        <f>INDEX('Paste Calib Data'!$1:$1048576,MATCH($A$511,'Paste Calib Data'!$A:$A,0)+(ROW()-ROW($A$511)-1),COLUMN()-1)</f>
        <v>0</v>
      </c>
      <c r="F518" s="1">
        <f>INDEX('Paste Calib Data'!$1:$1048576,MATCH($A$511,'Paste Calib Data'!$A:$A,0)+(ROW()-ROW($A$511)-1),COLUMN()-1)</f>
        <v>0</v>
      </c>
      <c r="G518" s="1">
        <f>INDEX('Paste Calib Data'!$1:$1048576,MATCH($A$511,'Paste Calib Data'!$A:$A,0)+(ROW()-ROW($A$511)-1),COLUMN()-1)</f>
        <v>0</v>
      </c>
      <c r="H518" s="1">
        <f>INDEX('Paste Calib Data'!$1:$1048576,MATCH($A$511,'Paste Calib Data'!$A:$A,0)+(ROW()-ROW($A$511)-1),COLUMN()-1)</f>
        <v>1.0000020000000001</v>
      </c>
      <c r="I518" s="1">
        <f>INDEX('Paste Calib Data'!$1:$1048576,MATCH($A$511,'Paste Calib Data'!$A:$A,0)+(ROW()-ROW($A$511)-1),COLUMN()-1)</f>
        <v>1.3000510000000001</v>
      </c>
      <c r="J518" s="1">
        <f>INDEX('Paste Calib Data'!$1:$1048576,MATCH($A$511,'Paste Calib Data'!$A:$A,0)+(ROW()-ROW($A$511)-1),COLUMN()-1)</f>
        <v>1.3000510000000001</v>
      </c>
      <c r="K518" s="1">
        <f>INDEX('Paste Calib Data'!$1:$1048576,MATCH($A$511,'Paste Calib Data'!$A:$A,0)+(ROW()-ROW($A$511)-1),COLUMN()-1)</f>
        <v>1.199953</v>
      </c>
      <c r="L518" s="1">
        <f>INDEX('Paste Calib Data'!$1:$1048576,MATCH($A$511,'Paste Calib Data'!$A:$A,0)+(ROW()-ROW($A$511)-1),COLUMN()-1)</f>
        <v>1.0000020000000001</v>
      </c>
      <c r="M518" s="1">
        <f>INDEX('Paste Calib Data'!$1:$1048576,MATCH($A$511,'Paste Calib Data'!$A:$A,0)+(ROW()-ROW($A$511)-1),COLUMN()-1)</f>
        <v>0</v>
      </c>
      <c r="N518" s="8">
        <f t="shared" si="178"/>
        <v>0</v>
      </c>
    </row>
    <row r="519" spans="1:19" x14ac:dyDescent="0.3">
      <c r="A519" s="3">
        <f>INDEX('Paste Calib Data'!$1:$1048576,MATCH($A$511,'Paste Calib Data'!$A:$A,0)+(ROW()-ROW($A$511)-1),COLUMN())</f>
        <v>2600</v>
      </c>
      <c r="B519" s="8">
        <f t="shared" si="177"/>
        <v>0</v>
      </c>
      <c r="C519" s="1">
        <f>INDEX('Paste Calib Data'!$1:$1048576,MATCH($A$511,'Paste Calib Data'!$A:$A,0)+(ROW()-ROW($A$511)-1),COLUMN()-1)</f>
        <v>0</v>
      </c>
      <c r="D519" s="1">
        <f>INDEX('Paste Calib Data'!$1:$1048576,MATCH($A$511,'Paste Calib Data'!$A:$A,0)+(ROW()-ROW($A$511)-1),COLUMN()-1)</f>
        <v>0</v>
      </c>
      <c r="E519" s="1">
        <f>INDEX('Paste Calib Data'!$1:$1048576,MATCH($A$511,'Paste Calib Data'!$A:$A,0)+(ROW()-ROW($A$511)-1),COLUMN()-1)</f>
        <v>0</v>
      </c>
      <c r="F519" s="1">
        <f>INDEX('Paste Calib Data'!$1:$1048576,MATCH($A$511,'Paste Calib Data'!$A:$A,0)+(ROW()-ROW($A$511)-1),COLUMN()-1)</f>
        <v>0</v>
      </c>
      <c r="G519" s="1">
        <f>INDEX('Paste Calib Data'!$1:$1048576,MATCH($A$511,'Paste Calib Data'!$A:$A,0)+(ROW()-ROW($A$511)-1),COLUMN()-1)</f>
        <v>0</v>
      </c>
      <c r="H519" s="1">
        <f>INDEX('Paste Calib Data'!$1:$1048576,MATCH($A$511,'Paste Calib Data'!$A:$A,0)+(ROW()-ROW($A$511)-1),COLUMN()-1)</f>
        <v>1.0000020000000001</v>
      </c>
      <c r="I519" s="1">
        <f>INDEX('Paste Calib Data'!$1:$1048576,MATCH($A$511,'Paste Calib Data'!$A:$A,0)+(ROW()-ROW($A$511)-1),COLUMN()-1)</f>
        <v>1.199953</v>
      </c>
      <c r="J519" s="1">
        <f>INDEX('Paste Calib Data'!$1:$1048576,MATCH($A$511,'Paste Calib Data'!$A:$A,0)+(ROW()-ROW($A$511)-1),COLUMN()-1)</f>
        <v>1.3000510000000001</v>
      </c>
      <c r="K519" s="1">
        <f>INDEX('Paste Calib Data'!$1:$1048576,MATCH($A$511,'Paste Calib Data'!$A:$A,0)+(ROW()-ROW($A$511)-1),COLUMN()-1)</f>
        <v>1.199953</v>
      </c>
      <c r="L519" s="1">
        <f>INDEX('Paste Calib Data'!$1:$1048576,MATCH($A$511,'Paste Calib Data'!$A:$A,0)+(ROW()-ROW($A$511)-1),COLUMN()-1)</f>
        <v>1.199953</v>
      </c>
      <c r="M519" s="1">
        <f>INDEX('Paste Calib Data'!$1:$1048576,MATCH($A$511,'Paste Calib Data'!$A:$A,0)+(ROW()-ROW($A$511)-1),COLUMN()-1)</f>
        <v>0</v>
      </c>
      <c r="N519" s="8">
        <f t="shared" si="178"/>
        <v>0</v>
      </c>
    </row>
    <row r="520" spans="1:19" x14ac:dyDescent="0.3">
      <c r="A520" s="3">
        <f>INDEX('Paste Calib Data'!$1:$1048576,MATCH($A$511,'Paste Calib Data'!$A:$A,0)+(ROW()-ROW($A$511)-1),COLUMN())</f>
        <v>2800</v>
      </c>
      <c r="B520" s="8">
        <f t="shared" si="177"/>
        <v>0</v>
      </c>
      <c r="C520" s="1">
        <f>INDEX('Paste Calib Data'!$1:$1048576,MATCH($A$511,'Paste Calib Data'!$A:$A,0)+(ROW()-ROW($A$511)-1),COLUMN()-1)</f>
        <v>0</v>
      </c>
      <c r="D520" s="1">
        <f>INDEX('Paste Calib Data'!$1:$1048576,MATCH($A$511,'Paste Calib Data'!$A:$A,0)+(ROW()-ROW($A$511)-1),COLUMN()-1)</f>
        <v>0</v>
      </c>
      <c r="E520" s="1">
        <f>INDEX('Paste Calib Data'!$1:$1048576,MATCH($A$511,'Paste Calib Data'!$A:$A,0)+(ROW()-ROW($A$511)-1),COLUMN()-1)</f>
        <v>0</v>
      </c>
      <c r="F520" s="1">
        <f>INDEX('Paste Calib Data'!$1:$1048576,MATCH($A$511,'Paste Calib Data'!$A:$A,0)+(ROW()-ROW($A$511)-1),COLUMN()-1)</f>
        <v>0</v>
      </c>
      <c r="G520" s="1">
        <f>INDEX('Paste Calib Data'!$1:$1048576,MATCH($A$511,'Paste Calib Data'!$A:$A,0)+(ROW()-ROW($A$511)-1),COLUMN()-1)</f>
        <v>0</v>
      </c>
      <c r="H520" s="1">
        <f>INDEX('Paste Calib Data'!$1:$1048576,MATCH($A$511,'Paste Calib Data'!$A:$A,0)+(ROW()-ROW($A$511)-1),COLUMN()-1)</f>
        <v>1.0000020000000001</v>
      </c>
      <c r="I520" s="1">
        <f>INDEX('Paste Calib Data'!$1:$1048576,MATCH($A$511,'Paste Calib Data'!$A:$A,0)+(ROW()-ROW($A$511)-1),COLUMN()-1)</f>
        <v>1.199953</v>
      </c>
      <c r="J520" s="1">
        <f>INDEX('Paste Calib Data'!$1:$1048576,MATCH($A$511,'Paste Calib Data'!$A:$A,0)+(ROW()-ROW($A$511)-1),COLUMN()-1)</f>
        <v>1.3000510000000001</v>
      </c>
      <c r="K520" s="1">
        <f>INDEX('Paste Calib Data'!$1:$1048576,MATCH($A$511,'Paste Calib Data'!$A:$A,0)+(ROW()-ROW($A$511)-1),COLUMN()-1)</f>
        <v>1.199953</v>
      </c>
      <c r="L520" s="1">
        <f>INDEX('Paste Calib Data'!$1:$1048576,MATCH($A$511,'Paste Calib Data'!$A:$A,0)+(ROW()-ROW($A$511)-1),COLUMN()-1)</f>
        <v>1.199953</v>
      </c>
      <c r="M520" s="1">
        <f>INDEX('Paste Calib Data'!$1:$1048576,MATCH($A$511,'Paste Calib Data'!$A:$A,0)+(ROW()-ROW($A$511)-1),COLUMN()-1)</f>
        <v>0</v>
      </c>
      <c r="N520" s="8">
        <f t="shared" si="178"/>
        <v>0</v>
      </c>
    </row>
    <row r="521" spans="1:19" x14ac:dyDescent="0.3">
      <c r="A521" s="3">
        <f>INDEX('Paste Calib Data'!$1:$1048576,MATCH($A$511,'Paste Calib Data'!$A:$A,0)+(ROW()-ROW($A$511)-1),COLUMN())</f>
        <v>3000</v>
      </c>
      <c r="B521" s="8">
        <f>C521</f>
        <v>0</v>
      </c>
      <c r="C521" s="1">
        <f>INDEX('Paste Calib Data'!$1:$1048576,MATCH($A$511,'Paste Calib Data'!$A:$A,0)+(ROW()-ROW($A$511)-1),COLUMN()-1)</f>
        <v>0</v>
      </c>
      <c r="D521" s="1">
        <f>INDEX('Paste Calib Data'!$1:$1048576,MATCH($A$511,'Paste Calib Data'!$A:$A,0)+(ROW()-ROW($A$511)-1),COLUMN()-1)</f>
        <v>0</v>
      </c>
      <c r="E521" s="1">
        <f>INDEX('Paste Calib Data'!$1:$1048576,MATCH($A$511,'Paste Calib Data'!$A:$A,0)+(ROW()-ROW($A$511)-1),COLUMN()-1)</f>
        <v>0</v>
      </c>
      <c r="F521" s="1">
        <f>INDEX('Paste Calib Data'!$1:$1048576,MATCH($A$511,'Paste Calib Data'!$A:$A,0)+(ROW()-ROW($A$511)-1),COLUMN()-1)</f>
        <v>0</v>
      </c>
      <c r="G521" s="1">
        <f>INDEX('Paste Calib Data'!$1:$1048576,MATCH($A$511,'Paste Calib Data'!$A:$A,0)+(ROW()-ROW($A$511)-1),COLUMN()-1)</f>
        <v>0</v>
      </c>
      <c r="H521" s="1">
        <f>INDEX('Paste Calib Data'!$1:$1048576,MATCH($A$511,'Paste Calib Data'!$A:$A,0)+(ROW()-ROW($A$511)-1),COLUMN()-1)</f>
        <v>0</v>
      </c>
      <c r="I521" s="1">
        <f>INDEX('Paste Calib Data'!$1:$1048576,MATCH($A$511,'Paste Calib Data'!$A:$A,0)+(ROW()-ROW($A$511)-1),COLUMN()-1)</f>
        <v>0</v>
      </c>
      <c r="J521" s="1">
        <f>INDEX('Paste Calib Data'!$1:$1048576,MATCH($A$511,'Paste Calib Data'!$A:$A,0)+(ROW()-ROW($A$511)-1),COLUMN()-1)</f>
        <v>0</v>
      </c>
      <c r="K521" s="1">
        <f>INDEX('Paste Calib Data'!$1:$1048576,MATCH($A$511,'Paste Calib Data'!$A:$A,0)+(ROW()-ROW($A$511)-1),COLUMN()-1)</f>
        <v>0</v>
      </c>
      <c r="L521" s="1">
        <f>INDEX('Paste Calib Data'!$1:$1048576,MATCH($A$511,'Paste Calib Data'!$A:$A,0)+(ROW()-ROW($A$511)-1),COLUMN()-1)</f>
        <v>0</v>
      </c>
      <c r="M521" s="1">
        <f>INDEX('Paste Calib Data'!$1:$1048576,MATCH($A$511,'Paste Calib Data'!$A:$A,0)+(ROW()-ROW($A$511)-1),COLUMN()-1)</f>
        <v>0</v>
      </c>
      <c r="N521" s="8">
        <f t="shared" si="178"/>
        <v>0</v>
      </c>
    </row>
    <row r="522" spans="1:19" x14ac:dyDescent="0.3">
      <c r="A522" s="9">
        <f>A521+1</f>
        <v>3001</v>
      </c>
      <c r="B522" s="8">
        <f>B521</f>
        <v>0</v>
      </c>
      <c r="C522" s="8">
        <f>C521</f>
        <v>0</v>
      </c>
      <c r="D522" s="8">
        <f t="shared" ref="D522:N522" si="179">D521</f>
        <v>0</v>
      </c>
      <c r="E522" s="8">
        <f t="shared" si="179"/>
        <v>0</v>
      </c>
      <c r="F522" s="8">
        <f t="shared" si="179"/>
        <v>0</v>
      </c>
      <c r="G522" s="8">
        <f t="shared" si="179"/>
        <v>0</v>
      </c>
      <c r="H522" s="8">
        <f t="shared" si="179"/>
        <v>0</v>
      </c>
      <c r="I522" s="8">
        <f t="shared" si="179"/>
        <v>0</v>
      </c>
      <c r="J522" s="8">
        <f t="shared" si="179"/>
        <v>0</v>
      </c>
      <c r="K522" s="8">
        <f t="shared" si="179"/>
        <v>0</v>
      </c>
      <c r="L522" s="8">
        <f t="shared" si="179"/>
        <v>0</v>
      </c>
      <c r="M522" s="8">
        <f t="shared" si="179"/>
        <v>0</v>
      </c>
      <c r="N522" s="8">
        <f t="shared" si="179"/>
        <v>0</v>
      </c>
    </row>
    <row r="524" spans="1:19" x14ac:dyDescent="0.3">
      <c r="A524" s="13" t="s">
        <v>290</v>
      </c>
      <c r="B524" s="35" t="str">
        <f>INDEX('Paste Calib Data'!$1:$1048576,MATCH($A$524,'Paste Calib Data'!$A:$A,0)+(ROW()-ROW($A$524)),COLUMN())</f>
        <v>Timing, Minimum</v>
      </c>
      <c r="C524" s="35"/>
      <c r="D524" s="35"/>
      <c r="E524" s="35"/>
      <c r="F524" s="35"/>
      <c r="G524" s="35"/>
      <c r="H524" s="35"/>
      <c r="I524" s="35"/>
      <c r="J524" s="35"/>
      <c r="K524" s="35"/>
      <c r="L524" s="35"/>
      <c r="M524" s="35"/>
      <c r="N524" s="35"/>
      <c r="O524" s="35"/>
      <c r="P524" s="35"/>
      <c r="Q524" s="35"/>
      <c r="R524" s="35"/>
      <c r="S524" s="35"/>
    </row>
    <row r="525" spans="1:19" x14ac:dyDescent="0.3">
      <c r="A525" s="3"/>
      <c r="B525" s="3" t="str">
        <f>INDEX('Paste Calib Data'!$1:$1048576,MATCH($A$524,'Paste Calib Data'!$A:$A,0)+(ROW()-ROW($A$524)),COLUMN())</f>
        <v>mm3</v>
      </c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</row>
    <row r="526" spans="1:19" x14ac:dyDescent="0.3">
      <c r="A526" s="3" t="str">
        <f>INDEX('Paste Calib Data'!$1:$1048576,MATCH($A$524,'Paste Calib Data'!$A:$A,0)+(ROW()-ROW($A$524)),COLUMN())</f>
        <v>RPM</v>
      </c>
      <c r="B526" s="9">
        <f>C526-1</f>
        <v>-1</v>
      </c>
      <c r="C526" s="3">
        <f>INDEX('Paste Calib Data'!$1:$1048576,MATCH($A$524,'Paste Calib Data'!$A:$A,0)+(ROW()-ROW($A$524)),COLUMN()-1)</f>
        <v>0</v>
      </c>
      <c r="D526" s="3">
        <f>INDEX('Paste Calib Data'!$1:$1048576,MATCH($A$524,'Paste Calib Data'!$A:$A,0)+(ROW()-ROW($A$524)),COLUMN()-1)</f>
        <v>10</v>
      </c>
      <c r="E526" s="3">
        <f>INDEX('Paste Calib Data'!$1:$1048576,MATCH($A$524,'Paste Calib Data'!$A:$A,0)+(ROW()-ROW($A$524)),COLUMN()-1)</f>
        <v>20</v>
      </c>
      <c r="F526" s="3">
        <f>INDEX('Paste Calib Data'!$1:$1048576,MATCH($A$524,'Paste Calib Data'!$A:$A,0)+(ROW()-ROW($A$524)),COLUMN()-1)</f>
        <v>30</v>
      </c>
      <c r="G526" s="3">
        <f>INDEX('Paste Calib Data'!$1:$1048576,MATCH($A$524,'Paste Calib Data'!$A:$A,0)+(ROW()-ROW($A$524)),COLUMN()-1)</f>
        <v>40</v>
      </c>
      <c r="H526" s="3">
        <f>INDEX('Paste Calib Data'!$1:$1048576,MATCH($A$524,'Paste Calib Data'!$A:$A,0)+(ROW()-ROW($A$524)),COLUMN()-1)</f>
        <v>50</v>
      </c>
      <c r="I526" s="3">
        <f>INDEX('Paste Calib Data'!$1:$1048576,MATCH($A$524,'Paste Calib Data'!$A:$A,0)+(ROW()-ROW($A$524)),COLUMN()-1)</f>
        <v>60</v>
      </c>
      <c r="J526" s="3">
        <f>INDEX('Paste Calib Data'!$1:$1048576,MATCH($A$524,'Paste Calib Data'!$A:$A,0)+(ROW()-ROW($A$524)),COLUMN()-1)</f>
        <v>70</v>
      </c>
      <c r="K526" s="3">
        <f>INDEX('Paste Calib Data'!$1:$1048576,MATCH($A$524,'Paste Calib Data'!$A:$A,0)+(ROW()-ROW($A$524)),COLUMN()-1)</f>
        <v>80</v>
      </c>
      <c r="L526" s="3">
        <f>INDEX('Paste Calib Data'!$1:$1048576,MATCH($A$524,'Paste Calib Data'!$A:$A,0)+(ROW()-ROW($A$524)),COLUMN()-1)</f>
        <v>90</v>
      </c>
      <c r="M526" s="3">
        <f>INDEX('Paste Calib Data'!$1:$1048576,MATCH($A$524,'Paste Calib Data'!$A:$A,0)+(ROW()-ROW($A$524)),COLUMN()-1)</f>
        <v>100</v>
      </c>
      <c r="N526" s="3">
        <f>INDEX('Paste Calib Data'!$1:$1048576,MATCH($A$524,'Paste Calib Data'!$A:$A,0)+(ROW()-ROW($A$524)),COLUMN()-1)</f>
        <v>110</v>
      </c>
      <c r="O526" s="3">
        <f>INDEX('Paste Calib Data'!$1:$1048576,MATCH($A$524,'Paste Calib Data'!$A:$A,0)+(ROW()-ROW($A$524)),COLUMN()-1)</f>
        <v>120</v>
      </c>
      <c r="P526" s="3">
        <f>INDEX('Paste Calib Data'!$1:$1048576,MATCH($A$524,'Paste Calib Data'!$A:$A,0)+(ROW()-ROW($A$524)),COLUMN()-1)</f>
        <v>130</v>
      </c>
      <c r="Q526" s="3">
        <f>INDEX('Paste Calib Data'!$1:$1048576,MATCH($A$524,'Paste Calib Data'!$A:$A,0)+(ROW()-ROW($A$524)),COLUMN()-1)</f>
        <v>140</v>
      </c>
      <c r="R526" s="3">
        <f>INDEX('Paste Calib Data'!$1:$1048576,MATCH($A$524,'Paste Calib Data'!$A:$A,0)+(ROW()-ROW($A$524)),COLUMN()-1)</f>
        <v>150</v>
      </c>
      <c r="S526" s="9">
        <f>R526+1</f>
        <v>151</v>
      </c>
    </row>
    <row r="527" spans="1:19" x14ac:dyDescent="0.3">
      <c r="A527" s="9">
        <f>A528-1</f>
        <v>499</v>
      </c>
      <c r="B527" s="8">
        <f>B528</f>
        <v>-14.960938000000001</v>
      </c>
      <c r="C527" s="8">
        <f t="shared" ref="C527:S527" si="180">C528</f>
        <v>-14.960938000000001</v>
      </c>
      <c r="D527" s="8">
        <f t="shared" si="180"/>
        <v>-14.960938000000001</v>
      </c>
      <c r="E527" s="8">
        <f t="shared" si="180"/>
        <v>-14.960938000000001</v>
      </c>
      <c r="F527" s="8">
        <f t="shared" si="180"/>
        <v>-14.960938000000001</v>
      </c>
      <c r="G527" s="8">
        <f t="shared" si="180"/>
        <v>-14.960938000000001</v>
      </c>
      <c r="H527" s="8">
        <f t="shared" si="180"/>
        <v>-14.960938000000001</v>
      </c>
      <c r="I527" s="8">
        <f t="shared" si="180"/>
        <v>-14.960938000000001</v>
      </c>
      <c r="J527" s="8">
        <f t="shared" si="180"/>
        <v>-14.960938000000001</v>
      </c>
      <c r="K527" s="8">
        <f t="shared" si="180"/>
        <v>-14.960938000000001</v>
      </c>
      <c r="L527" s="8">
        <f t="shared" si="180"/>
        <v>-14.960938000000001</v>
      </c>
      <c r="M527" s="8">
        <f t="shared" si="180"/>
        <v>-14.960938000000001</v>
      </c>
      <c r="N527" s="8">
        <f t="shared" si="180"/>
        <v>-14.960938000000001</v>
      </c>
      <c r="O527" s="8">
        <f t="shared" si="180"/>
        <v>-14.960938000000001</v>
      </c>
      <c r="P527" s="8">
        <f t="shared" si="180"/>
        <v>-14.960938000000001</v>
      </c>
      <c r="Q527" s="8">
        <f t="shared" si="180"/>
        <v>-14.960938000000001</v>
      </c>
      <c r="R527" s="8">
        <f t="shared" si="180"/>
        <v>-14.960938000000001</v>
      </c>
      <c r="S527" s="8">
        <f t="shared" si="180"/>
        <v>-14.960938000000001</v>
      </c>
    </row>
    <row r="528" spans="1:19" x14ac:dyDescent="0.3">
      <c r="A528" s="3">
        <f>INDEX('Paste Calib Data'!$1:$1048576,MATCH($A$524,'Paste Calib Data'!$A:$A,0)+(ROW()-ROW($A$524)-1),COLUMN())</f>
        <v>500</v>
      </c>
      <c r="B528" s="8">
        <f t="shared" ref="B528:B545" si="181">C528</f>
        <v>-14.960938000000001</v>
      </c>
      <c r="C528" s="1">
        <f>INDEX('Paste Calib Data'!$1:$1048576,MATCH($A$524,'Paste Calib Data'!$A:$A,0)+(ROW()-ROW($A$524)-1),COLUMN()-1)</f>
        <v>-14.960938000000001</v>
      </c>
      <c r="D528" s="1">
        <f>INDEX('Paste Calib Data'!$1:$1048576,MATCH($A$524,'Paste Calib Data'!$A:$A,0)+(ROW()-ROW($A$524)-1),COLUMN()-1)</f>
        <v>-14.960938000000001</v>
      </c>
      <c r="E528" s="1">
        <f>INDEX('Paste Calib Data'!$1:$1048576,MATCH($A$524,'Paste Calib Data'!$A:$A,0)+(ROW()-ROW($A$524)-1),COLUMN()-1)</f>
        <v>-14.960938000000001</v>
      </c>
      <c r="F528" s="1">
        <f>INDEX('Paste Calib Data'!$1:$1048576,MATCH($A$524,'Paste Calib Data'!$A:$A,0)+(ROW()-ROW($A$524)-1),COLUMN()-1)</f>
        <v>-14.960938000000001</v>
      </c>
      <c r="G528" s="1">
        <f>INDEX('Paste Calib Data'!$1:$1048576,MATCH($A$524,'Paste Calib Data'!$A:$A,0)+(ROW()-ROW($A$524)-1),COLUMN()-1)</f>
        <v>-14.960938000000001</v>
      </c>
      <c r="H528" s="1">
        <f>INDEX('Paste Calib Data'!$1:$1048576,MATCH($A$524,'Paste Calib Data'!$A:$A,0)+(ROW()-ROW($A$524)-1),COLUMN()-1)</f>
        <v>-14.960938000000001</v>
      </c>
      <c r="I528" s="1">
        <f>INDEX('Paste Calib Data'!$1:$1048576,MATCH($A$524,'Paste Calib Data'!$A:$A,0)+(ROW()-ROW($A$524)-1),COLUMN()-1)</f>
        <v>-14.960938000000001</v>
      </c>
      <c r="J528" s="1">
        <f>INDEX('Paste Calib Data'!$1:$1048576,MATCH($A$524,'Paste Calib Data'!$A:$A,0)+(ROW()-ROW($A$524)-1),COLUMN()-1)</f>
        <v>-14.960938000000001</v>
      </c>
      <c r="K528" s="1">
        <f>INDEX('Paste Calib Data'!$1:$1048576,MATCH($A$524,'Paste Calib Data'!$A:$A,0)+(ROW()-ROW($A$524)-1),COLUMN()-1)</f>
        <v>-14.960938000000001</v>
      </c>
      <c r="L528" s="1">
        <f>INDEX('Paste Calib Data'!$1:$1048576,MATCH($A$524,'Paste Calib Data'!$A:$A,0)+(ROW()-ROW($A$524)-1),COLUMN()-1)</f>
        <v>-14.960938000000001</v>
      </c>
      <c r="M528" s="1">
        <f>INDEX('Paste Calib Data'!$1:$1048576,MATCH($A$524,'Paste Calib Data'!$A:$A,0)+(ROW()-ROW($A$524)-1),COLUMN()-1)</f>
        <v>-14.960938000000001</v>
      </c>
      <c r="N528" s="1">
        <f>INDEX('Paste Calib Data'!$1:$1048576,MATCH($A$524,'Paste Calib Data'!$A:$A,0)+(ROW()-ROW($A$524)-1),COLUMN()-1)</f>
        <v>-14.960938000000001</v>
      </c>
      <c r="O528" s="1">
        <f>INDEX('Paste Calib Data'!$1:$1048576,MATCH($A$524,'Paste Calib Data'!$A:$A,0)+(ROW()-ROW($A$524)-1),COLUMN()-1)</f>
        <v>-14.960938000000001</v>
      </c>
      <c r="P528" s="1">
        <f>INDEX('Paste Calib Data'!$1:$1048576,MATCH($A$524,'Paste Calib Data'!$A:$A,0)+(ROW()-ROW($A$524)-1),COLUMN()-1)</f>
        <v>-14.960938000000001</v>
      </c>
      <c r="Q528" s="1">
        <f>INDEX('Paste Calib Data'!$1:$1048576,MATCH($A$524,'Paste Calib Data'!$A:$A,0)+(ROW()-ROW($A$524)-1),COLUMN()-1)</f>
        <v>-14.960938000000001</v>
      </c>
      <c r="R528" s="1">
        <f>INDEX('Paste Calib Data'!$1:$1048576,MATCH($A$524,'Paste Calib Data'!$A:$A,0)+(ROW()-ROW($A$524)-1),COLUMN()-1)</f>
        <v>-14.960938000000001</v>
      </c>
      <c r="S528" s="8">
        <f>R528</f>
        <v>-14.960938000000001</v>
      </c>
    </row>
    <row r="529" spans="1:19" x14ac:dyDescent="0.3">
      <c r="A529" s="3">
        <f>INDEX('Paste Calib Data'!$1:$1048576,MATCH($A$524,'Paste Calib Data'!$A:$A,0)+(ROW()-ROW($A$524)-1),COLUMN())</f>
        <v>600</v>
      </c>
      <c r="B529" s="8">
        <f t="shared" si="181"/>
        <v>-14.960938000000001</v>
      </c>
      <c r="C529" s="1">
        <f>INDEX('Paste Calib Data'!$1:$1048576,MATCH($A$524,'Paste Calib Data'!$A:$A,0)+(ROW()-ROW($A$524)-1),COLUMN()-1)</f>
        <v>-14.960938000000001</v>
      </c>
      <c r="D529" s="1">
        <f>INDEX('Paste Calib Data'!$1:$1048576,MATCH($A$524,'Paste Calib Data'!$A:$A,0)+(ROW()-ROW($A$524)-1),COLUMN()-1)</f>
        <v>-14.960938000000001</v>
      </c>
      <c r="E529" s="1">
        <f>INDEX('Paste Calib Data'!$1:$1048576,MATCH($A$524,'Paste Calib Data'!$A:$A,0)+(ROW()-ROW($A$524)-1),COLUMN()-1)</f>
        <v>-14.960938000000001</v>
      </c>
      <c r="F529" s="1">
        <f>INDEX('Paste Calib Data'!$1:$1048576,MATCH($A$524,'Paste Calib Data'!$A:$A,0)+(ROW()-ROW($A$524)-1),COLUMN()-1)</f>
        <v>-14.960938000000001</v>
      </c>
      <c r="G529" s="1">
        <f>INDEX('Paste Calib Data'!$1:$1048576,MATCH($A$524,'Paste Calib Data'!$A:$A,0)+(ROW()-ROW($A$524)-1),COLUMN()-1)</f>
        <v>-14.960938000000001</v>
      </c>
      <c r="H529" s="1">
        <f>INDEX('Paste Calib Data'!$1:$1048576,MATCH($A$524,'Paste Calib Data'!$A:$A,0)+(ROW()-ROW($A$524)-1),COLUMN()-1)</f>
        <v>-14.960938000000001</v>
      </c>
      <c r="I529" s="1">
        <f>INDEX('Paste Calib Data'!$1:$1048576,MATCH($A$524,'Paste Calib Data'!$A:$A,0)+(ROW()-ROW($A$524)-1),COLUMN()-1)</f>
        <v>-14.960938000000001</v>
      </c>
      <c r="J529" s="1">
        <f>INDEX('Paste Calib Data'!$1:$1048576,MATCH($A$524,'Paste Calib Data'!$A:$A,0)+(ROW()-ROW($A$524)-1),COLUMN()-1)</f>
        <v>-14.960938000000001</v>
      </c>
      <c r="K529" s="1">
        <f>INDEX('Paste Calib Data'!$1:$1048576,MATCH($A$524,'Paste Calib Data'!$A:$A,0)+(ROW()-ROW($A$524)-1),COLUMN()-1)</f>
        <v>-14.960938000000001</v>
      </c>
      <c r="L529" s="1">
        <f>INDEX('Paste Calib Data'!$1:$1048576,MATCH($A$524,'Paste Calib Data'!$A:$A,0)+(ROW()-ROW($A$524)-1),COLUMN()-1)</f>
        <v>-14.960938000000001</v>
      </c>
      <c r="M529" s="1">
        <f>INDEX('Paste Calib Data'!$1:$1048576,MATCH($A$524,'Paste Calib Data'!$A:$A,0)+(ROW()-ROW($A$524)-1),COLUMN()-1)</f>
        <v>-14.960938000000001</v>
      </c>
      <c r="N529" s="1">
        <f>INDEX('Paste Calib Data'!$1:$1048576,MATCH($A$524,'Paste Calib Data'!$A:$A,0)+(ROW()-ROW($A$524)-1),COLUMN()-1)</f>
        <v>-14.960938000000001</v>
      </c>
      <c r="O529" s="1">
        <f>INDEX('Paste Calib Data'!$1:$1048576,MATCH($A$524,'Paste Calib Data'!$A:$A,0)+(ROW()-ROW($A$524)-1),COLUMN()-1)</f>
        <v>-14.960938000000001</v>
      </c>
      <c r="P529" s="1">
        <f>INDEX('Paste Calib Data'!$1:$1048576,MATCH($A$524,'Paste Calib Data'!$A:$A,0)+(ROW()-ROW($A$524)-1),COLUMN()-1)</f>
        <v>-14.960938000000001</v>
      </c>
      <c r="Q529" s="1">
        <f>INDEX('Paste Calib Data'!$1:$1048576,MATCH($A$524,'Paste Calib Data'!$A:$A,0)+(ROW()-ROW($A$524)-1),COLUMN()-1)</f>
        <v>-14.960938000000001</v>
      </c>
      <c r="R529" s="1">
        <f>INDEX('Paste Calib Data'!$1:$1048576,MATCH($A$524,'Paste Calib Data'!$A:$A,0)+(ROW()-ROW($A$524)-1),COLUMN()-1)</f>
        <v>-14.960938000000001</v>
      </c>
      <c r="S529" s="8">
        <f t="shared" ref="S529:S546" si="182">R529</f>
        <v>-14.960938000000001</v>
      </c>
    </row>
    <row r="530" spans="1:19" x14ac:dyDescent="0.3">
      <c r="A530" s="3">
        <f>INDEX('Paste Calib Data'!$1:$1048576,MATCH($A$524,'Paste Calib Data'!$A:$A,0)+(ROW()-ROW($A$524)-1),COLUMN())</f>
        <v>800</v>
      </c>
      <c r="B530" s="8">
        <f t="shared" si="181"/>
        <v>-14.960938000000001</v>
      </c>
      <c r="C530" s="1">
        <f>INDEX('Paste Calib Data'!$1:$1048576,MATCH($A$524,'Paste Calib Data'!$A:$A,0)+(ROW()-ROW($A$524)-1),COLUMN()-1)</f>
        <v>-14.960938000000001</v>
      </c>
      <c r="D530" s="1">
        <f>INDEX('Paste Calib Data'!$1:$1048576,MATCH($A$524,'Paste Calib Data'!$A:$A,0)+(ROW()-ROW($A$524)-1),COLUMN()-1)</f>
        <v>-14.960938000000001</v>
      </c>
      <c r="E530" s="1">
        <f>INDEX('Paste Calib Data'!$1:$1048576,MATCH($A$524,'Paste Calib Data'!$A:$A,0)+(ROW()-ROW($A$524)-1),COLUMN()-1)</f>
        <v>-14.960938000000001</v>
      </c>
      <c r="F530" s="1">
        <f>INDEX('Paste Calib Data'!$1:$1048576,MATCH($A$524,'Paste Calib Data'!$A:$A,0)+(ROW()-ROW($A$524)-1),COLUMN()-1)</f>
        <v>-14.960938000000001</v>
      </c>
      <c r="G530" s="1">
        <f>INDEX('Paste Calib Data'!$1:$1048576,MATCH($A$524,'Paste Calib Data'!$A:$A,0)+(ROW()-ROW($A$524)-1),COLUMN()-1)</f>
        <v>-14.960938000000001</v>
      </c>
      <c r="H530" s="1">
        <f>INDEX('Paste Calib Data'!$1:$1048576,MATCH($A$524,'Paste Calib Data'!$A:$A,0)+(ROW()-ROW($A$524)-1),COLUMN()-1)</f>
        <v>-14.960938000000001</v>
      </c>
      <c r="I530" s="1">
        <f>INDEX('Paste Calib Data'!$1:$1048576,MATCH($A$524,'Paste Calib Data'!$A:$A,0)+(ROW()-ROW($A$524)-1),COLUMN()-1)</f>
        <v>-14.960938000000001</v>
      </c>
      <c r="J530" s="1">
        <f>INDEX('Paste Calib Data'!$1:$1048576,MATCH($A$524,'Paste Calib Data'!$A:$A,0)+(ROW()-ROW($A$524)-1),COLUMN()-1)</f>
        <v>-14.960938000000001</v>
      </c>
      <c r="K530" s="1">
        <f>INDEX('Paste Calib Data'!$1:$1048576,MATCH($A$524,'Paste Calib Data'!$A:$A,0)+(ROW()-ROW($A$524)-1),COLUMN()-1)</f>
        <v>-14.960938000000001</v>
      </c>
      <c r="L530" s="1">
        <f>INDEX('Paste Calib Data'!$1:$1048576,MATCH($A$524,'Paste Calib Data'!$A:$A,0)+(ROW()-ROW($A$524)-1),COLUMN()-1)</f>
        <v>-14.960938000000001</v>
      </c>
      <c r="M530" s="1">
        <f>INDEX('Paste Calib Data'!$1:$1048576,MATCH($A$524,'Paste Calib Data'!$A:$A,0)+(ROW()-ROW($A$524)-1),COLUMN()-1)</f>
        <v>-14.960938000000001</v>
      </c>
      <c r="N530" s="1">
        <f>INDEX('Paste Calib Data'!$1:$1048576,MATCH($A$524,'Paste Calib Data'!$A:$A,0)+(ROW()-ROW($A$524)-1),COLUMN()-1)</f>
        <v>-14.960938000000001</v>
      </c>
      <c r="O530" s="1">
        <f>INDEX('Paste Calib Data'!$1:$1048576,MATCH($A$524,'Paste Calib Data'!$A:$A,0)+(ROW()-ROW($A$524)-1),COLUMN()-1)</f>
        <v>-14.960938000000001</v>
      </c>
      <c r="P530" s="1">
        <f>INDEX('Paste Calib Data'!$1:$1048576,MATCH($A$524,'Paste Calib Data'!$A:$A,0)+(ROW()-ROW($A$524)-1),COLUMN()-1)</f>
        <v>-14.960938000000001</v>
      </c>
      <c r="Q530" s="1">
        <f>INDEX('Paste Calib Data'!$1:$1048576,MATCH($A$524,'Paste Calib Data'!$A:$A,0)+(ROW()-ROW($A$524)-1),COLUMN()-1)</f>
        <v>-14.960938000000001</v>
      </c>
      <c r="R530" s="1">
        <f>INDEX('Paste Calib Data'!$1:$1048576,MATCH($A$524,'Paste Calib Data'!$A:$A,0)+(ROW()-ROW($A$524)-1),COLUMN()-1)</f>
        <v>-14.960938000000001</v>
      </c>
      <c r="S530" s="8">
        <f t="shared" si="182"/>
        <v>-14.960938000000001</v>
      </c>
    </row>
    <row r="531" spans="1:19" x14ac:dyDescent="0.3">
      <c r="A531" s="3">
        <f>INDEX('Paste Calib Data'!$1:$1048576,MATCH($A$524,'Paste Calib Data'!$A:$A,0)+(ROW()-ROW($A$524)-1),COLUMN())</f>
        <v>1000</v>
      </c>
      <c r="B531" s="8">
        <f t="shared" si="181"/>
        <v>-14.960938000000001</v>
      </c>
      <c r="C531" s="1">
        <f>INDEX('Paste Calib Data'!$1:$1048576,MATCH($A$524,'Paste Calib Data'!$A:$A,0)+(ROW()-ROW($A$524)-1),COLUMN()-1)</f>
        <v>-14.960938000000001</v>
      </c>
      <c r="D531" s="1">
        <f>INDEX('Paste Calib Data'!$1:$1048576,MATCH($A$524,'Paste Calib Data'!$A:$A,0)+(ROW()-ROW($A$524)-1),COLUMN()-1)</f>
        <v>-14.960938000000001</v>
      </c>
      <c r="E531" s="1">
        <f>INDEX('Paste Calib Data'!$1:$1048576,MATCH($A$524,'Paste Calib Data'!$A:$A,0)+(ROW()-ROW($A$524)-1),COLUMN()-1)</f>
        <v>-14.960938000000001</v>
      </c>
      <c r="F531" s="1">
        <f>INDEX('Paste Calib Data'!$1:$1048576,MATCH($A$524,'Paste Calib Data'!$A:$A,0)+(ROW()-ROW($A$524)-1),COLUMN()-1)</f>
        <v>-14.960938000000001</v>
      </c>
      <c r="G531" s="1">
        <f>INDEX('Paste Calib Data'!$1:$1048576,MATCH($A$524,'Paste Calib Data'!$A:$A,0)+(ROW()-ROW($A$524)-1),COLUMN()-1)</f>
        <v>-14.960938000000001</v>
      </c>
      <c r="H531" s="1">
        <f>INDEX('Paste Calib Data'!$1:$1048576,MATCH($A$524,'Paste Calib Data'!$A:$A,0)+(ROW()-ROW($A$524)-1),COLUMN()-1)</f>
        <v>-14.960938000000001</v>
      </c>
      <c r="I531" s="1">
        <f>INDEX('Paste Calib Data'!$1:$1048576,MATCH($A$524,'Paste Calib Data'!$A:$A,0)+(ROW()-ROW($A$524)-1),COLUMN()-1)</f>
        <v>-14.960938000000001</v>
      </c>
      <c r="J531" s="1">
        <f>INDEX('Paste Calib Data'!$1:$1048576,MATCH($A$524,'Paste Calib Data'!$A:$A,0)+(ROW()-ROW($A$524)-1),COLUMN()-1)</f>
        <v>-14.960938000000001</v>
      </c>
      <c r="K531" s="1">
        <f>INDEX('Paste Calib Data'!$1:$1048576,MATCH($A$524,'Paste Calib Data'!$A:$A,0)+(ROW()-ROW($A$524)-1),COLUMN()-1)</f>
        <v>-14.960938000000001</v>
      </c>
      <c r="L531" s="1">
        <f>INDEX('Paste Calib Data'!$1:$1048576,MATCH($A$524,'Paste Calib Data'!$A:$A,0)+(ROW()-ROW($A$524)-1),COLUMN()-1)</f>
        <v>-14.960938000000001</v>
      </c>
      <c r="M531" s="1">
        <f>INDEX('Paste Calib Data'!$1:$1048576,MATCH($A$524,'Paste Calib Data'!$A:$A,0)+(ROW()-ROW($A$524)-1),COLUMN()-1)</f>
        <v>-14.960938000000001</v>
      </c>
      <c r="N531" s="1">
        <f>INDEX('Paste Calib Data'!$1:$1048576,MATCH($A$524,'Paste Calib Data'!$A:$A,0)+(ROW()-ROW($A$524)-1),COLUMN()-1)</f>
        <v>-14.960938000000001</v>
      </c>
      <c r="O531" s="1">
        <f>INDEX('Paste Calib Data'!$1:$1048576,MATCH($A$524,'Paste Calib Data'!$A:$A,0)+(ROW()-ROW($A$524)-1),COLUMN()-1)</f>
        <v>-14.960938000000001</v>
      </c>
      <c r="P531" s="1">
        <f>INDEX('Paste Calib Data'!$1:$1048576,MATCH($A$524,'Paste Calib Data'!$A:$A,0)+(ROW()-ROW($A$524)-1),COLUMN()-1)</f>
        <v>-14.960938000000001</v>
      </c>
      <c r="Q531" s="1">
        <f>INDEX('Paste Calib Data'!$1:$1048576,MATCH($A$524,'Paste Calib Data'!$A:$A,0)+(ROW()-ROW($A$524)-1),COLUMN()-1)</f>
        <v>-14.960938000000001</v>
      </c>
      <c r="R531" s="1">
        <f>INDEX('Paste Calib Data'!$1:$1048576,MATCH($A$524,'Paste Calib Data'!$A:$A,0)+(ROW()-ROW($A$524)-1),COLUMN()-1)</f>
        <v>-14.960938000000001</v>
      </c>
      <c r="S531" s="8">
        <f t="shared" si="182"/>
        <v>-14.960938000000001</v>
      </c>
    </row>
    <row r="532" spans="1:19" x14ac:dyDescent="0.3">
      <c r="A532" s="3">
        <f>INDEX('Paste Calib Data'!$1:$1048576,MATCH($A$524,'Paste Calib Data'!$A:$A,0)+(ROW()-ROW($A$524)-1),COLUMN())</f>
        <v>1200</v>
      </c>
      <c r="B532" s="8">
        <f t="shared" si="181"/>
        <v>-14.960938000000001</v>
      </c>
      <c r="C532" s="1">
        <f>INDEX('Paste Calib Data'!$1:$1048576,MATCH($A$524,'Paste Calib Data'!$A:$A,0)+(ROW()-ROW($A$524)-1),COLUMN()-1)</f>
        <v>-14.960938000000001</v>
      </c>
      <c r="D532" s="1">
        <f>INDEX('Paste Calib Data'!$1:$1048576,MATCH($A$524,'Paste Calib Data'!$A:$A,0)+(ROW()-ROW($A$524)-1),COLUMN()-1)</f>
        <v>-14.960938000000001</v>
      </c>
      <c r="E532" s="1">
        <f>INDEX('Paste Calib Data'!$1:$1048576,MATCH($A$524,'Paste Calib Data'!$A:$A,0)+(ROW()-ROW($A$524)-1),COLUMN()-1)</f>
        <v>-14.960938000000001</v>
      </c>
      <c r="F532" s="1">
        <f>INDEX('Paste Calib Data'!$1:$1048576,MATCH($A$524,'Paste Calib Data'!$A:$A,0)+(ROW()-ROW($A$524)-1),COLUMN()-1)</f>
        <v>-14.960938000000001</v>
      </c>
      <c r="G532" s="1">
        <f>INDEX('Paste Calib Data'!$1:$1048576,MATCH($A$524,'Paste Calib Data'!$A:$A,0)+(ROW()-ROW($A$524)-1),COLUMN()-1)</f>
        <v>-14.960938000000001</v>
      </c>
      <c r="H532" s="1">
        <f>INDEX('Paste Calib Data'!$1:$1048576,MATCH($A$524,'Paste Calib Data'!$A:$A,0)+(ROW()-ROW($A$524)-1),COLUMN()-1)</f>
        <v>-14.960938000000001</v>
      </c>
      <c r="I532" s="1">
        <f>INDEX('Paste Calib Data'!$1:$1048576,MATCH($A$524,'Paste Calib Data'!$A:$A,0)+(ROW()-ROW($A$524)-1),COLUMN()-1)</f>
        <v>-14.960938000000001</v>
      </c>
      <c r="J532" s="1">
        <f>INDEX('Paste Calib Data'!$1:$1048576,MATCH($A$524,'Paste Calib Data'!$A:$A,0)+(ROW()-ROW($A$524)-1),COLUMN()-1)</f>
        <v>-14.960938000000001</v>
      </c>
      <c r="K532" s="1">
        <f>INDEX('Paste Calib Data'!$1:$1048576,MATCH($A$524,'Paste Calib Data'!$A:$A,0)+(ROW()-ROW($A$524)-1),COLUMN()-1)</f>
        <v>-14.960938000000001</v>
      </c>
      <c r="L532" s="1">
        <f>INDEX('Paste Calib Data'!$1:$1048576,MATCH($A$524,'Paste Calib Data'!$A:$A,0)+(ROW()-ROW($A$524)-1),COLUMN()-1)</f>
        <v>-14.960938000000001</v>
      </c>
      <c r="M532" s="1">
        <f>INDEX('Paste Calib Data'!$1:$1048576,MATCH($A$524,'Paste Calib Data'!$A:$A,0)+(ROW()-ROW($A$524)-1),COLUMN()-1)</f>
        <v>-14.960938000000001</v>
      </c>
      <c r="N532" s="1">
        <f>INDEX('Paste Calib Data'!$1:$1048576,MATCH($A$524,'Paste Calib Data'!$A:$A,0)+(ROW()-ROW($A$524)-1),COLUMN()-1)</f>
        <v>-14.960938000000001</v>
      </c>
      <c r="O532" s="1">
        <f>INDEX('Paste Calib Data'!$1:$1048576,MATCH($A$524,'Paste Calib Data'!$A:$A,0)+(ROW()-ROW($A$524)-1),COLUMN()-1)</f>
        <v>-14.960938000000001</v>
      </c>
      <c r="P532" s="1">
        <f>INDEX('Paste Calib Data'!$1:$1048576,MATCH($A$524,'Paste Calib Data'!$A:$A,0)+(ROW()-ROW($A$524)-1),COLUMN()-1)</f>
        <v>-14.960938000000001</v>
      </c>
      <c r="Q532" s="1">
        <f>INDEX('Paste Calib Data'!$1:$1048576,MATCH($A$524,'Paste Calib Data'!$A:$A,0)+(ROW()-ROW($A$524)-1),COLUMN()-1)</f>
        <v>-14.960938000000001</v>
      </c>
      <c r="R532" s="1">
        <f>INDEX('Paste Calib Data'!$1:$1048576,MATCH($A$524,'Paste Calib Data'!$A:$A,0)+(ROW()-ROW($A$524)-1),COLUMN()-1)</f>
        <v>-14.960938000000001</v>
      </c>
      <c r="S532" s="8">
        <f t="shared" si="182"/>
        <v>-14.960938000000001</v>
      </c>
    </row>
    <row r="533" spans="1:19" x14ac:dyDescent="0.3">
      <c r="A533" s="3">
        <f>INDEX('Paste Calib Data'!$1:$1048576,MATCH($A$524,'Paste Calib Data'!$A:$A,0)+(ROW()-ROW($A$524)-1),COLUMN())</f>
        <v>1400</v>
      </c>
      <c r="B533" s="8">
        <f t="shared" si="181"/>
        <v>-14.960938000000001</v>
      </c>
      <c r="C533" s="1">
        <f>INDEX('Paste Calib Data'!$1:$1048576,MATCH($A$524,'Paste Calib Data'!$A:$A,0)+(ROW()-ROW($A$524)-1),COLUMN()-1)</f>
        <v>-14.960938000000001</v>
      </c>
      <c r="D533" s="1">
        <f>INDEX('Paste Calib Data'!$1:$1048576,MATCH($A$524,'Paste Calib Data'!$A:$A,0)+(ROW()-ROW($A$524)-1),COLUMN()-1)</f>
        <v>-14.960938000000001</v>
      </c>
      <c r="E533" s="1">
        <f>INDEX('Paste Calib Data'!$1:$1048576,MATCH($A$524,'Paste Calib Data'!$A:$A,0)+(ROW()-ROW($A$524)-1),COLUMN()-1)</f>
        <v>-14.960938000000001</v>
      </c>
      <c r="F533" s="1">
        <f>INDEX('Paste Calib Data'!$1:$1048576,MATCH($A$524,'Paste Calib Data'!$A:$A,0)+(ROW()-ROW($A$524)-1),COLUMN()-1)</f>
        <v>-14.960938000000001</v>
      </c>
      <c r="G533" s="1">
        <f>INDEX('Paste Calib Data'!$1:$1048576,MATCH($A$524,'Paste Calib Data'!$A:$A,0)+(ROW()-ROW($A$524)-1),COLUMN()-1)</f>
        <v>-14.960938000000001</v>
      </c>
      <c r="H533" s="1">
        <f>INDEX('Paste Calib Data'!$1:$1048576,MATCH($A$524,'Paste Calib Data'!$A:$A,0)+(ROW()-ROW($A$524)-1),COLUMN()-1)</f>
        <v>-14.960938000000001</v>
      </c>
      <c r="I533" s="1">
        <f>INDEX('Paste Calib Data'!$1:$1048576,MATCH($A$524,'Paste Calib Data'!$A:$A,0)+(ROW()-ROW($A$524)-1),COLUMN()-1)</f>
        <v>-14.960938000000001</v>
      </c>
      <c r="J533" s="1">
        <f>INDEX('Paste Calib Data'!$1:$1048576,MATCH($A$524,'Paste Calib Data'!$A:$A,0)+(ROW()-ROW($A$524)-1),COLUMN()-1)</f>
        <v>-14.960938000000001</v>
      </c>
      <c r="K533" s="1">
        <f>INDEX('Paste Calib Data'!$1:$1048576,MATCH($A$524,'Paste Calib Data'!$A:$A,0)+(ROW()-ROW($A$524)-1),COLUMN()-1)</f>
        <v>-14.960938000000001</v>
      </c>
      <c r="L533" s="1">
        <f>INDEX('Paste Calib Data'!$1:$1048576,MATCH($A$524,'Paste Calib Data'!$A:$A,0)+(ROW()-ROW($A$524)-1),COLUMN()-1)</f>
        <v>-14.960938000000001</v>
      </c>
      <c r="M533" s="1">
        <f>INDEX('Paste Calib Data'!$1:$1048576,MATCH($A$524,'Paste Calib Data'!$A:$A,0)+(ROW()-ROW($A$524)-1),COLUMN()-1)</f>
        <v>-14.960938000000001</v>
      </c>
      <c r="N533" s="1">
        <f>INDEX('Paste Calib Data'!$1:$1048576,MATCH($A$524,'Paste Calib Data'!$A:$A,0)+(ROW()-ROW($A$524)-1),COLUMN()-1)</f>
        <v>-14.960938000000001</v>
      </c>
      <c r="O533" s="1">
        <f>INDEX('Paste Calib Data'!$1:$1048576,MATCH($A$524,'Paste Calib Data'!$A:$A,0)+(ROW()-ROW($A$524)-1),COLUMN()-1)</f>
        <v>-14.960938000000001</v>
      </c>
      <c r="P533" s="1">
        <f>INDEX('Paste Calib Data'!$1:$1048576,MATCH($A$524,'Paste Calib Data'!$A:$A,0)+(ROW()-ROW($A$524)-1),COLUMN()-1)</f>
        <v>-14.960938000000001</v>
      </c>
      <c r="Q533" s="1">
        <f>INDEX('Paste Calib Data'!$1:$1048576,MATCH($A$524,'Paste Calib Data'!$A:$A,0)+(ROW()-ROW($A$524)-1),COLUMN()-1)</f>
        <v>-14.960938000000001</v>
      </c>
      <c r="R533" s="1">
        <f>INDEX('Paste Calib Data'!$1:$1048576,MATCH($A$524,'Paste Calib Data'!$A:$A,0)+(ROW()-ROW($A$524)-1),COLUMN()-1)</f>
        <v>-14.960938000000001</v>
      </c>
      <c r="S533" s="8">
        <f t="shared" si="182"/>
        <v>-14.960938000000001</v>
      </c>
    </row>
    <row r="534" spans="1:19" x14ac:dyDescent="0.3">
      <c r="A534" s="3">
        <f>INDEX('Paste Calib Data'!$1:$1048576,MATCH($A$524,'Paste Calib Data'!$A:$A,0)+(ROW()-ROW($A$524)-1),COLUMN())</f>
        <v>1600</v>
      </c>
      <c r="B534" s="8">
        <f t="shared" si="181"/>
        <v>-14.960938000000001</v>
      </c>
      <c r="C534" s="1">
        <f>INDEX('Paste Calib Data'!$1:$1048576,MATCH($A$524,'Paste Calib Data'!$A:$A,0)+(ROW()-ROW($A$524)-1),COLUMN()-1)</f>
        <v>-14.960938000000001</v>
      </c>
      <c r="D534" s="1">
        <f>INDEX('Paste Calib Data'!$1:$1048576,MATCH($A$524,'Paste Calib Data'!$A:$A,0)+(ROW()-ROW($A$524)-1),COLUMN()-1)</f>
        <v>-14.960938000000001</v>
      </c>
      <c r="E534" s="1">
        <f>INDEX('Paste Calib Data'!$1:$1048576,MATCH($A$524,'Paste Calib Data'!$A:$A,0)+(ROW()-ROW($A$524)-1),COLUMN()-1)</f>
        <v>-14.960938000000001</v>
      </c>
      <c r="F534" s="1">
        <f>INDEX('Paste Calib Data'!$1:$1048576,MATCH($A$524,'Paste Calib Data'!$A:$A,0)+(ROW()-ROW($A$524)-1),COLUMN()-1)</f>
        <v>-14.960938000000001</v>
      </c>
      <c r="G534" s="1">
        <f>INDEX('Paste Calib Data'!$1:$1048576,MATCH($A$524,'Paste Calib Data'!$A:$A,0)+(ROW()-ROW($A$524)-1),COLUMN()-1)</f>
        <v>-14.960938000000001</v>
      </c>
      <c r="H534" s="1">
        <f>INDEX('Paste Calib Data'!$1:$1048576,MATCH($A$524,'Paste Calib Data'!$A:$A,0)+(ROW()-ROW($A$524)-1),COLUMN()-1)</f>
        <v>-14.960938000000001</v>
      </c>
      <c r="I534" s="1">
        <f>INDEX('Paste Calib Data'!$1:$1048576,MATCH($A$524,'Paste Calib Data'!$A:$A,0)+(ROW()-ROW($A$524)-1),COLUMN()-1)</f>
        <v>-14.960938000000001</v>
      </c>
      <c r="J534" s="1">
        <f>INDEX('Paste Calib Data'!$1:$1048576,MATCH($A$524,'Paste Calib Data'!$A:$A,0)+(ROW()-ROW($A$524)-1),COLUMN()-1)</f>
        <v>-14.960938000000001</v>
      </c>
      <c r="K534" s="1">
        <f>INDEX('Paste Calib Data'!$1:$1048576,MATCH($A$524,'Paste Calib Data'!$A:$A,0)+(ROW()-ROW($A$524)-1),COLUMN()-1)</f>
        <v>-14.960938000000001</v>
      </c>
      <c r="L534" s="1">
        <f>INDEX('Paste Calib Data'!$1:$1048576,MATCH($A$524,'Paste Calib Data'!$A:$A,0)+(ROW()-ROW($A$524)-1),COLUMN()-1)</f>
        <v>-14.960938000000001</v>
      </c>
      <c r="M534" s="1">
        <f>INDEX('Paste Calib Data'!$1:$1048576,MATCH($A$524,'Paste Calib Data'!$A:$A,0)+(ROW()-ROW($A$524)-1),COLUMN()-1)</f>
        <v>-14.960938000000001</v>
      </c>
      <c r="N534" s="1">
        <f>INDEX('Paste Calib Data'!$1:$1048576,MATCH($A$524,'Paste Calib Data'!$A:$A,0)+(ROW()-ROW($A$524)-1),COLUMN()-1)</f>
        <v>-14.960938000000001</v>
      </c>
      <c r="O534" s="1">
        <f>INDEX('Paste Calib Data'!$1:$1048576,MATCH($A$524,'Paste Calib Data'!$A:$A,0)+(ROW()-ROW($A$524)-1),COLUMN()-1)</f>
        <v>-14.960938000000001</v>
      </c>
      <c r="P534" s="1">
        <f>INDEX('Paste Calib Data'!$1:$1048576,MATCH($A$524,'Paste Calib Data'!$A:$A,0)+(ROW()-ROW($A$524)-1),COLUMN()-1)</f>
        <v>-14.960938000000001</v>
      </c>
      <c r="Q534" s="1">
        <f>INDEX('Paste Calib Data'!$1:$1048576,MATCH($A$524,'Paste Calib Data'!$A:$A,0)+(ROW()-ROW($A$524)-1),COLUMN()-1)</f>
        <v>-14.960938000000001</v>
      </c>
      <c r="R534" s="1">
        <f>INDEX('Paste Calib Data'!$1:$1048576,MATCH($A$524,'Paste Calib Data'!$A:$A,0)+(ROW()-ROW($A$524)-1),COLUMN()-1)</f>
        <v>-14.960938000000001</v>
      </c>
      <c r="S534" s="8">
        <f t="shared" si="182"/>
        <v>-14.960938000000001</v>
      </c>
    </row>
    <row r="535" spans="1:19" x14ac:dyDescent="0.3">
      <c r="A535" s="3">
        <f>INDEX('Paste Calib Data'!$1:$1048576,MATCH($A$524,'Paste Calib Data'!$A:$A,0)+(ROW()-ROW($A$524)-1),COLUMN())</f>
        <v>1800</v>
      </c>
      <c r="B535" s="8">
        <f t="shared" si="181"/>
        <v>-14.960938000000001</v>
      </c>
      <c r="C535" s="1">
        <f>INDEX('Paste Calib Data'!$1:$1048576,MATCH($A$524,'Paste Calib Data'!$A:$A,0)+(ROW()-ROW($A$524)-1),COLUMN()-1)</f>
        <v>-14.960938000000001</v>
      </c>
      <c r="D535" s="1">
        <f>INDEX('Paste Calib Data'!$1:$1048576,MATCH($A$524,'Paste Calib Data'!$A:$A,0)+(ROW()-ROW($A$524)-1),COLUMN()-1)</f>
        <v>-14.960938000000001</v>
      </c>
      <c r="E535" s="1">
        <f>INDEX('Paste Calib Data'!$1:$1048576,MATCH($A$524,'Paste Calib Data'!$A:$A,0)+(ROW()-ROW($A$524)-1),COLUMN()-1)</f>
        <v>-14.960938000000001</v>
      </c>
      <c r="F535" s="1">
        <f>INDEX('Paste Calib Data'!$1:$1048576,MATCH($A$524,'Paste Calib Data'!$A:$A,0)+(ROW()-ROW($A$524)-1),COLUMN()-1)</f>
        <v>-14.960938000000001</v>
      </c>
      <c r="G535" s="1">
        <f>INDEX('Paste Calib Data'!$1:$1048576,MATCH($A$524,'Paste Calib Data'!$A:$A,0)+(ROW()-ROW($A$524)-1),COLUMN()-1)</f>
        <v>-14.960938000000001</v>
      </c>
      <c r="H535" s="1">
        <f>INDEX('Paste Calib Data'!$1:$1048576,MATCH($A$524,'Paste Calib Data'!$A:$A,0)+(ROW()-ROW($A$524)-1),COLUMN()-1)</f>
        <v>-14.960938000000001</v>
      </c>
      <c r="I535" s="1">
        <f>INDEX('Paste Calib Data'!$1:$1048576,MATCH($A$524,'Paste Calib Data'!$A:$A,0)+(ROW()-ROW($A$524)-1),COLUMN()-1)</f>
        <v>-14.960938000000001</v>
      </c>
      <c r="J535" s="1">
        <f>INDEX('Paste Calib Data'!$1:$1048576,MATCH($A$524,'Paste Calib Data'!$A:$A,0)+(ROW()-ROW($A$524)-1),COLUMN()-1)</f>
        <v>-14.960938000000001</v>
      </c>
      <c r="K535" s="1">
        <f>INDEX('Paste Calib Data'!$1:$1048576,MATCH($A$524,'Paste Calib Data'!$A:$A,0)+(ROW()-ROW($A$524)-1),COLUMN()-1)</f>
        <v>-14.960938000000001</v>
      </c>
      <c r="L535" s="1">
        <f>INDEX('Paste Calib Data'!$1:$1048576,MATCH($A$524,'Paste Calib Data'!$A:$A,0)+(ROW()-ROW($A$524)-1),COLUMN()-1)</f>
        <v>-14.960938000000001</v>
      </c>
      <c r="M535" s="1">
        <f>INDEX('Paste Calib Data'!$1:$1048576,MATCH($A$524,'Paste Calib Data'!$A:$A,0)+(ROW()-ROW($A$524)-1),COLUMN()-1)</f>
        <v>-14.960938000000001</v>
      </c>
      <c r="N535" s="1">
        <f>INDEX('Paste Calib Data'!$1:$1048576,MATCH($A$524,'Paste Calib Data'!$A:$A,0)+(ROW()-ROW($A$524)-1),COLUMN()-1)</f>
        <v>-14.960938000000001</v>
      </c>
      <c r="O535" s="1">
        <f>INDEX('Paste Calib Data'!$1:$1048576,MATCH($A$524,'Paste Calib Data'!$A:$A,0)+(ROW()-ROW($A$524)-1),COLUMN()-1)</f>
        <v>-14.960938000000001</v>
      </c>
      <c r="P535" s="1">
        <f>INDEX('Paste Calib Data'!$1:$1048576,MATCH($A$524,'Paste Calib Data'!$A:$A,0)+(ROW()-ROW($A$524)-1),COLUMN()-1)</f>
        <v>-14.960938000000001</v>
      </c>
      <c r="Q535" s="1">
        <f>INDEX('Paste Calib Data'!$1:$1048576,MATCH($A$524,'Paste Calib Data'!$A:$A,0)+(ROW()-ROW($A$524)-1),COLUMN()-1)</f>
        <v>-14.960938000000001</v>
      </c>
      <c r="R535" s="1">
        <f>INDEX('Paste Calib Data'!$1:$1048576,MATCH($A$524,'Paste Calib Data'!$A:$A,0)+(ROW()-ROW($A$524)-1),COLUMN()-1)</f>
        <v>-14.960938000000001</v>
      </c>
      <c r="S535" s="8">
        <f t="shared" si="182"/>
        <v>-14.960938000000001</v>
      </c>
    </row>
    <row r="536" spans="1:19" x14ac:dyDescent="0.3">
      <c r="A536" s="3">
        <f>INDEX('Paste Calib Data'!$1:$1048576,MATCH($A$524,'Paste Calib Data'!$A:$A,0)+(ROW()-ROW($A$524)-1),COLUMN())</f>
        <v>2000</v>
      </c>
      <c r="B536" s="8">
        <f t="shared" si="181"/>
        <v>-14.960938000000001</v>
      </c>
      <c r="C536" s="1">
        <f>INDEX('Paste Calib Data'!$1:$1048576,MATCH($A$524,'Paste Calib Data'!$A:$A,0)+(ROW()-ROW($A$524)-1),COLUMN()-1)</f>
        <v>-14.960938000000001</v>
      </c>
      <c r="D536" s="1">
        <f>INDEX('Paste Calib Data'!$1:$1048576,MATCH($A$524,'Paste Calib Data'!$A:$A,0)+(ROW()-ROW($A$524)-1),COLUMN()-1)</f>
        <v>-14.960938000000001</v>
      </c>
      <c r="E536" s="1">
        <f>INDEX('Paste Calib Data'!$1:$1048576,MATCH($A$524,'Paste Calib Data'!$A:$A,0)+(ROW()-ROW($A$524)-1),COLUMN()-1)</f>
        <v>-14.960938000000001</v>
      </c>
      <c r="F536" s="1">
        <f>INDEX('Paste Calib Data'!$1:$1048576,MATCH($A$524,'Paste Calib Data'!$A:$A,0)+(ROW()-ROW($A$524)-1),COLUMN()-1)</f>
        <v>-14.960938000000001</v>
      </c>
      <c r="G536" s="1">
        <f>INDEX('Paste Calib Data'!$1:$1048576,MATCH($A$524,'Paste Calib Data'!$A:$A,0)+(ROW()-ROW($A$524)-1),COLUMN()-1)</f>
        <v>-14.960938000000001</v>
      </c>
      <c r="H536" s="1">
        <f>INDEX('Paste Calib Data'!$1:$1048576,MATCH($A$524,'Paste Calib Data'!$A:$A,0)+(ROW()-ROW($A$524)-1),COLUMN()-1)</f>
        <v>-14.960938000000001</v>
      </c>
      <c r="I536" s="1">
        <f>INDEX('Paste Calib Data'!$1:$1048576,MATCH($A$524,'Paste Calib Data'!$A:$A,0)+(ROW()-ROW($A$524)-1),COLUMN()-1)</f>
        <v>-14.960938000000001</v>
      </c>
      <c r="J536" s="1">
        <f>INDEX('Paste Calib Data'!$1:$1048576,MATCH($A$524,'Paste Calib Data'!$A:$A,0)+(ROW()-ROW($A$524)-1),COLUMN()-1)</f>
        <v>-14.960938000000001</v>
      </c>
      <c r="K536" s="1">
        <f>INDEX('Paste Calib Data'!$1:$1048576,MATCH($A$524,'Paste Calib Data'!$A:$A,0)+(ROW()-ROW($A$524)-1),COLUMN()-1)</f>
        <v>-14.960938000000001</v>
      </c>
      <c r="L536" s="1">
        <f>INDEX('Paste Calib Data'!$1:$1048576,MATCH($A$524,'Paste Calib Data'!$A:$A,0)+(ROW()-ROW($A$524)-1),COLUMN()-1)</f>
        <v>-14.960938000000001</v>
      </c>
      <c r="M536" s="1">
        <f>INDEX('Paste Calib Data'!$1:$1048576,MATCH($A$524,'Paste Calib Data'!$A:$A,0)+(ROW()-ROW($A$524)-1),COLUMN()-1)</f>
        <v>-14.960938000000001</v>
      </c>
      <c r="N536" s="1">
        <f>INDEX('Paste Calib Data'!$1:$1048576,MATCH($A$524,'Paste Calib Data'!$A:$A,0)+(ROW()-ROW($A$524)-1),COLUMN()-1)</f>
        <v>-14.960938000000001</v>
      </c>
      <c r="O536" s="1">
        <f>INDEX('Paste Calib Data'!$1:$1048576,MATCH($A$524,'Paste Calib Data'!$A:$A,0)+(ROW()-ROW($A$524)-1),COLUMN()-1)</f>
        <v>-14.960938000000001</v>
      </c>
      <c r="P536" s="1">
        <f>INDEX('Paste Calib Data'!$1:$1048576,MATCH($A$524,'Paste Calib Data'!$A:$A,0)+(ROW()-ROW($A$524)-1),COLUMN()-1)</f>
        <v>-14.960938000000001</v>
      </c>
      <c r="Q536" s="1">
        <f>INDEX('Paste Calib Data'!$1:$1048576,MATCH($A$524,'Paste Calib Data'!$A:$A,0)+(ROW()-ROW($A$524)-1),COLUMN()-1)</f>
        <v>-14.960938000000001</v>
      </c>
      <c r="R536" s="1">
        <f>INDEX('Paste Calib Data'!$1:$1048576,MATCH($A$524,'Paste Calib Data'!$A:$A,0)+(ROW()-ROW($A$524)-1),COLUMN()-1)</f>
        <v>-14.960938000000001</v>
      </c>
      <c r="S536" s="8">
        <f t="shared" si="182"/>
        <v>-14.960938000000001</v>
      </c>
    </row>
    <row r="537" spans="1:19" x14ac:dyDescent="0.3">
      <c r="A537" s="3">
        <f>INDEX('Paste Calib Data'!$1:$1048576,MATCH($A$524,'Paste Calib Data'!$A:$A,0)+(ROW()-ROW($A$524)-1),COLUMN())</f>
        <v>2200</v>
      </c>
      <c r="B537" s="8">
        <f t="shared" si="181"/>
        <v>-14.960938000000001</v>
      </c>
      <c r="C537" s="1">
        <f>INDEX('Paste Calib Data'!$1:$1048576,MATCH($A$524,'Paste Calib Data'!$A:$A,0)+(ROW()-ROW($A$524)-1),COLUMN()-1)</f>
        <v>-14.960938000000001</v>
      </c>
      <c r="D537" s="1">
        <f>INDEX('Paste Calib Data'!$1:$1048576,MATCH($A$524,'Paste Calib Data'!$A:$A,0)+(ROW()-ROW($A$524)-1),COLUMN()-1)</f>
        <v>-14.960938000000001</v>
      </c>
      <c r="E537" s="1">
        <f>INDEX('Paste Calib Data'!$1:$1048576,MATCH($A$524,'Paste Calib Data'!$A:$A,0)+(ROW()-ROW($A$524)-1),COLUMN()-1)</f>
        <v>-14.960938000000001</v>
      </c>
      <c r="F537" s="1">
        <f>INDEX('Paste Calib Data'!$1:$1048576,MATCH($A$524,'Paste Calib Data'!$A:$A,0)+(ROW()-ROW($A$524)-1),COLUMN()-1)</f>
        <v>-14.960938000000001</v>
      </c>
      <c r="G537" s="1">
        <f>INDEX('Paste Calib Data'!$1:$1048576,MATCH($A$524,'Paste Calib Data'!$A:$A,0)+(ROW()-ROW($A$524)-1),COLUMN()-1)</f>
        <v>-14.960938000000001</v>
      </c>
      <c r="H537" s="1">
        <f>INDEX('Paste Calib Data'!$1:$1048576,MATCH($A$524,'Paste Calib Data'!$A:$A,0)+(ROW()-ROW($A$524)-1),COLUMN()-1)</f>
        <v>-14.960938000000001</v>
      </c>
      <c r="I537" s="1">
        <f>INDEX('Paste Calib Data'!$1:$1048576,MATCH($A$524,'Paste Calib Data'!$A:$A,0)+(ROW()-ROW($A$524)-1),COLUMN()-1)</f>
        <v>-14.960938000000001</v>
      </c>
      <c r="J537" s="1">
        <f>INDEX('Paste Calib Data'!$1:$1048576,MATCH($A$524,'Paste Calib Data'!$A:$A,0)+(ROW()-ROW($A$524)-1),COLUMN()-1)</f>
        <v>-14.960938000000001</v>
      </c>
      <c r="K537" s="1">
        <f>INDEX('Paste Calib Data'!$1:$1048576,MATCH($A$524,'Paste Calib Data'!$A:$A,0)+(ROW()-ROW($A$524)-1),COLUMN()-1)</f>
        <v>-14.960938000000001</v>
      </c>
      <c r="L537" s="1">
        <f>INDEX('Paste Calib Data'!$1:$1048576,MATCH($A$524,'Paste Calib Data'!$A:$A,0)+(ROW()-ROW($A$524)-1),COLUMN()-1)</f>
        <v>-14.960938000000001</v>
      </c>
      <c r="M537" s="1">
        <f>INDEX('Paste Calib Data'!$1:$1048576,MATCH($A$524,'Paste Calib Data'!$A:$A,0)+(ROW()-ROW($A$524)-1),COLUMN()-1)</f>
        <v>-14.960938000000001</v>
      </c>
      <c r="N537" s="1">
        <f>INDEX('Paste Calib Data'!$1:$1048576,MATCH($A$524,'Paste Calib Data'!$A:$A,0)+(ROW()-ROW($A$524)-1),COLUMN()-1)</f>
        <v>-14.960938000000001</v>
      </c>
      <c r="O537" s="1">
        <f>INDEX('Paste Calib Data'!$1:$1048576,MATCH($A$524,'Paste Calib Data'!$A:$A,0)+(ROW()-ROW($A$524)-1),COLUMN()-1)</f>
        <v>-14.960938000000001</v>
      </c>
      <c r="P537" s="1">
        <f>INDEX('Paste Calib Data'!$1:$1048576,MATCH($A$524,'Paste Calib Data'!$A:$A,0)+(ROW()-ROW($A$524)-1),COLUMN()-1)</f>
        <v>-14.960938000000001</v>
      </c>
      <c r="Q537" s="1">
        <f>INDEX('Paste Calib Data'!$1:$1048576,MATCH($A$524,'Paste Calib Data'!$A:$A,0)+(ROW()-ROW($A$524)-1),COLUMN()-1)</f>
        <v>-14.960938000000001</v>
      </c>
      <c r="R537" s="1">
        <f>INDEX('Paste Calib Data'!$1:$1048576,MATCH($A$524,'Paste Calib Data'!$A:$A,0)+(ROW()-ROW($A$524)-1),COLUMN()-1)</f>
        <v>-14.960938000000001</v>
      </c>
      <c r="S537" s="8">
        <f t="shared" si="182"/>
        <v>-14.960938000000001</v>
      </c>
    </row>
    <row r="538" spans="1:19" x14ac:dyDescent="0.3">
      <c r="A538" s="3">
        <f>INDEX('Paste Calib Data'!$1:$1048576,MATCH($A$524,'Paste Calib Data'!$A:$A,0)+(ROW()-ROW($A$524)-1),COLUMN())</f>
        <v>2300</v>
      </c>
      <c r="B538" s="8">
        <f t="shared" si="181"/>
        <v>-14.960938000000001</v>
      </c>
      <c r="C538" s="1">
        <f>INDEX('Paste Calib Data'!$1:$1048576,MATCH($A$524,'Paste Calib Data'!$A:$A,0)+(ROW()-ROW($A$524)-1),COLUMN()-1)</f>
        <v>-14.960938000000001</v>
      </c>
      <c r="D538" s="1">
        <f>INDEX('Paste Calib Data'!$1:$1048576,MATCH($A$524,'Paste Calib Data'!$A:$A,0)+(ROW()-ROW($A$524)-1),COLUMN()-1)</f>
        <v>-14.960938000000001</v>
      </c>
      <c r="E538" s="1">
        <f>INDEX('Paste Calib Data'!$1:$1048576,MATCH($A$524,'Paste Calib Data'!$A:$A,0)+(ROW()-ROW($A$524)-1),COLUMN()-1)</f>
        <v>-14.960938000000001</v>
      </c>
      <c r="F538" s="1">
        <f>INDEX('Paste Calib Data'!$1:$1048576,MATCH($A$524,'Paste Calib Data'!$A:$A,0)+(ROW()-ROW($A$524)-1),COLUMN()-1)</f>
        <v>-14.960938000000001</v>
      </c>
      <c r="G538" s="1">
        <f>INDEX('Paste Calib Data'!$1:$1048576,MATCH($A$524,'Paste Calib Data'!$A:$A,0)+(ROW()-ROW($A$524)-1),COLUMN()-1)</f>
        <v>-14.960938000000001</v>
      </c>
      <c r="H538" s="1">
        <f>INDEX('Paste Calib Data'!$1:$1048576,MATCH($A$524,'Paste Calib Data'!$A:$A,0)+(ROW()-ROW($A$524)-1),COLUMN()-1)</f>
        <v>-14.960938000000001</v>
      </c>
      <c r="I538" s="1">
        <f>INDEX('Paste Calib Data'!$1:$1048576,MATCH($A$524,'Paste Calib Data'!$A:$A,0)+(ROW()-ROW($A$524)-1),COLUMN()-1)</f>
        <v>-14.960938000000001</v>
      </c>
      <c r="J538" s="1">
        <f>INDEX('Paste Calib Data'!$1:$1048576,MATCH($A$524,'Paste Calib Data'!$A:$A,0)+(ROW()-ROW($A$524)-1),COLUMN()-1)</f>
        <v>-14.960938000000001</v>
      </c>
      <c r="K538" s="1">
        <f>INDEX('Paste Calib Data'!$1:$1048576,MATCH($A$524,'Paste Calib Data'!$A:$A,0)+(ROW()-ROW($A$524)-1),COLUMN()-1)</f>
        <v>-14.960938000000001</v>
      </c>
      <c r="L538" s="1">
        <f>INDEX('Paste Calib Data'!$1:$1048576,MATCH($A$524,'Paste Calib Data'!$A:$A,0)+(ROW()-ROW($A$524)-1),COLUMN()-1)</f>
        <v>-14.960938000000001</v>
      </c>
      <c r="M538" s="1">
        <f>INDEX('Paste Calib Data'!$1:$1048576,MATCH($A$524,'Paste Calib Data'!$A:$A,0)+(ROW()-ROW($A$524)-1),COLUMN()-1)</f>
        <v>-14.960938000000001</v>
      </c>
      <c r="N538" s="1">
        <f>INDEX('Paste Calib Data'!$1:$1048576,MATCH($A$524,'Paste Calib Data'!$A:$A,0)+(ROW()-ROW($A$524)-1),COLUMN()-1)</f>
        <v>-14.960938000000001</v>
      </c>
      <c r="O538" s="1">
        <f>INDEX('Paste Calib Data'!$1:$1048576,MATCH($A$524,'Paste Calib Data'!$A:$A,0)+(ROW()-ROW($A$524)-1),COLUMN()-1)</f>
        <v>-14.960938000000001</v>
      </c>
      <c r="P538" s="1">
        <f>INDEX('Paste Calib Data'!$1:$1048576,MATCH($A$524,'Paste Calib Data'!$A:$A,0)+(ROW()-ROW($A$524)-1),COLUMN()-1)</f>
        <v>-14.960938000000001</v>
      </c>
      <c r="Q538" s="1">
        <f>INDEX('Paste Calib Data'!$1:$1048576,MATCH($A$524,'Paste Calib Data'!$A:$A,0)+(ROW()-ROW($A$524)-1),COLUMN()-1)</f>
        <v>-14.960938000000001</v>
      </c>
      <c r="R538" s="1">
        <f>INDEX('Paste Calib Data'!$1:$1048576,MATCH($A$524,'Paste Calib Data'!$A:$A,0)+(ROW()-ROW($A$524)-1),COLUMN()-1)</f>
        <v>-14.960938000000001</v>
      </c>
      <c r="S538" s="8">
        <f t="shared" si="182"/>
        <v>-14.960938000000001</v>
      </c>
    </row>
    <row r="539" spans="1:19" x14ac:dyDescent="0.3">
      <c r="A539" s="3">
        <f>INDEX('Paste Calib Data'!$1:$1048576,MATCH($A$524,'Paste Calib Data'!$A:$A,0)+(ROW()-ROW($A$524)-1),COLUMN())</f>
        <v>2400</v>
      </c>
      <c r="B539" s="8">
        <f t="shared" si="181"/>
        <v>-14.960938000000001</v>
      </c>
      <c r="C539" s="1">
        <f>INDEX('Paste Calib Data'!$1:$1048576,MATCH($A$524,'Paste Calib Data'!$A:$A,0)+(ROW()-ROW($A$524)-1),COLUMN()-1)</f>
        <v>-14.960938000000001</v>
      </c>
      <c r="D539" s="1">
        <f>INDEX('Paste Calib Data'!$1:$1048576,MATCH($A$524,'Paste Calib Data'!$A:$A,0)+(ROW()-ROW($A$524)-1),COLUMN()-1)</f>
        <v>-14.960938000000001</v>
      </c>
      <c r="E539" s="1">
        <f>INDEX('Paste Calib Data'!$1:$1048576,MATCH($A$524,'Paste Calib Data'!$A:$A,0)+(ROW()-ROW($A$524)-1),COLUMN()-1)</f>
        <v>-14.960938000000001</v>
      </c>
      <c r="F539" s="1">
        <f>INDEX('Paste Calib Data'!$1:$1048576,MATCH($A$524,'Paste Calib Data'!$A:$A,0)+(ROW()-ROW($A$524)-1),COLUMN()-1)</f>
        <v>-14.960938000000001</v>
      </c>
      <c r="G539" s="1">
        <f>INDEX('Paste Calib Data'!$1:$1048576,MATCH($A$524,'Paste Calib Data'!$A:$A,0)+(ROW()-ROW($A$524)-1),COLUMN()-1)</f>
        <v>-14.960938000000001</v>
      </c>
      <c r="H539" s="1">
        <f>INDEX('Paste Calib Data'!$1:$1048576,MATCH($A$524,'Paste Calib Data'!$A:$A,0)+(ROW()-ROW($A$524)-1),COLUMN()-1)</f>
        <v>-14.960938000000001</v>
      </c>
      <c r="I539" s="1">
        <f>INDEX('Paste Calib Data'!$1:$1048576,MATCH($A$524,'Paste Calib Data'!$A:$A,0)+(ROW()-ROW($A$524)-1),COLUMN()-1)</f>
        <v>-14.960938000000001</v>
      </c>
      <c r="J539" s="1">
        <f>INDEX('Paste Calib Data'!$1:$1048576,MATCH($A$524,'Paste Calib Data'!$A:$A,0)+(ROW()-ROW($A$524)-1),COLUMN()-1)</f>
        <v>-14.960938000000001</v>
      </c>
      <c r="K539" s="1">
        <f>INDEX('Paste Calib Data'!$1:$1048576,MATCH($A$524,'Paste Calib Data'!$A:$A,0)+(ROW()-ROW($A$524)-1),COLUMN()-1)</f>
        <v>-14.960938000000001</v>
      </c>
      <c r="L539" s="1">
        <f>INDEX('Paste Calib Data'!$1:$1048576,MATCH($A$524,'Paste Calib Data'!$A:$A,0)+(ROW()-ROW($A$524)-1),COLUMN()-1)</f>
        <v>-14.960938000000001</v>
      </c>
      <c r="M539" s="1">
        <f>INDEX('Paste Calib Data'!$1:$1048576,MATCH($A$524,'Paste Calib Data'!$A:$A,0)+(ROW()-ROW($A$524)-1),COLUMN()-1)</f>
        <v>-14.960938000000001</v>
      </c>
      <c r="N539" s="1">
        <f>INDEX('Paste Calib Data'!$1:$1048576,MATCH($A$524,'Paste Calib Data'!$A:$A,0)+(ROW()-ROW($A$524)-1),COLUMN()-1)</f>
        <v>-14.960938000000001</v>
      </c>
      <c r="O539" s="1">
        <f>INDEX('Paste Calib Data'!$1:$1048576,MATCH($A$524,'Paste Calib Data'!$A:$A,0)+(ROW()-ROW($A$524)-1),COLUMN()-1)</f>
        <v>-14.960938000000001</v>
      </c>
      <c r="P539" s="1">
        <f>INDEX('Paste Calib Data'!$1:$1048576,MATCH($A$524,'Paste Calib Data'!$A:$A,0)+(ROW()-ROW($A$524)-1),COLUMN()-1)</f>
        <v>-14.960938000000001</v>
      </c>
      <c r="Q539" s="1">
        <f>INDEX('Paste Calib Data'!$1:$1048576,MATCH($A$524,'Paste Calib Data'!$A:$A,0)+(ROW()-ROW($A$524)-1),COLUMN()-1)</f>
        <v>-14.960938000000001</v>
      </c>
      <c r="R539" s="1">
        <f>INDEX('Paste Calib Data'!$1:$1048576,MATCH($A$524,'Paste Calib Data'!$A:$A,0)+(ROW()-ROW($A$524)-1),COLUMN()-1)</f>
        <v>-14.960938000000001</v>
      </c>
      <c r="S539" s="8">
        <f t="shared" si="182"/>
        <v>-14.960938000000001</v>
      </c>
    </row>
    <row r="540" spans="1:19" x14ac:dyDescent="0.3">
      <c r="A540" s="3">
        <f>INDEX('Paste Calib Data'!$1:$1048576,MATCH($A$524,'Paste Calib Data'!$A:$A,0)+(ROW()-ROW($A$524)-1),COLUMN())</f>
        <v>2600</v>
      </c>
      <c r="B540" s="8">
        <f t="shared" si="181"/>
        <v>-14.960938000000001</v>
      </c>
      <c r="C540" s="1">
        <f>INDEX('Paste Calib Data'!$1:$1048576,MATCH($A$524,'Paste Calib Data'!$A:$A,0)+(ROW()-ROW($A$524)-1),COLUMN()-1)</f>
        <v>-14.960938000000001</v>
      </c>
      <c r="D540" s="1">
        <f>INDEX('Paste Calib Data'!$1:$1048576,MATCH($A$524,'Paste Calib Data'!$A:$A,0)+(ROW()-ROW($A$524)-1),COLUMN()-1)</f>
        <v>-14.960938000000001</v>
      </c>
      <c r="E540" s="1">
        <f>INDEX('Paste Calib Data'!$1:$1048576,MATCH($A$524,'Paste Calib Data'!$A:$A,0)+(ROW()-ROW($A$524)-1),COLUMN()-1)</f>
        <v>-14.960938000000001</v>
      </c>
      <c r="F540" s="1">
        <f>INDEX('Paste Calib Data'!$1:$1048576,MATCH($A$524,'Paste Calib Data'!$A:$A,0)+(ROW()-ROW($A$524)-1),COLUMN()-1)</f>
        <v>-14.960938000000001</v>
      </c>
      <c r="G540" s="1">
        <f>INDEX('Paste Calib Data'!$1:$1048576,MATCH($A$524,'Paste Calib Data'!$A:$A,0)+(ROW()-ROW($A$524)-1),COLUMN()-1)</f>
        <v>-14.960938000000001</v>
      </c>
      <c r="H540" s="1">
        <f>INDEX('Paste Calib Data'!$1:$1048576,MATCH($A$524,'Paste Calib Data'!$A:$A,0)+(ROW()-ROW($A$524)-1),COLUMN()-1)</f>
        <v>-14.960938000000001</v>
      </c>
      <c r="I540" s="1">
        <f>INDEX('Paste Calib Data'!$1:$1048576,MATCH($A$524,'Paste Calib Data'!$A:$A,0)+(ROW()-ROW($A$524)-1),COLUMN()-1)</f>
        <v>-14.960938000000001</v>
      </c>
      <c r="J540" s="1">
        <f>INDEX('Paste Calib Data'!$1:$1048576,MATCH($A$524,'Paste Calib Data'!$A:$A,0)+(ROW()-ROW($A$524)-1),COLUMN()-1)</f>
        <v>-14.960938000000001</v>
      </c>
      <c r="K540" s="1">
        <f>INDEX('Paste Calib Data'!$1:$1048576,MATCH($A$524,'Paste Calib Data'!$A:$A,0)+(ROW()-ROW($A$524)-1),COLUMN()-1)</f>
        <v>-14.960938000000001</v>
      </c>
      <c r="L540" s="1">
        <f>INDEX('Paste Calib Data'!$1:$1048576,MATCH($A$524,'Paste Calib Data'!$A:$A,0)+(ROW()-ROW($A$524)-1),COLUMN()-1)</f>
        <v>-14.960938000000001</v>
      </c>
      <c r="M540" s="1">
        <f>INDEX('Paste Calib Data'!$1:$1048576,MATCH($A$524,'Paste Calib Data'!$A:$A,0)+(ROW()-ROW($A$524)-1),COLUMN()-1)</f>
        <v>-14.960938000000001</v>
      </c>
      <c r="N540" s="1">
        <f>INDEX('Paste Calib Data'!$1:$1048576,MATCH($A$524,'Paste Calib Data'!$A:$A,0)+(ROW()-ROW($A$524)-1),COLUMN()-1)</f>
        <v>-14.960938000000001</v>
      </c>
      <c r="O540" s="1">
        <f>INDEX('Paste Calib Data'!$1:$1048576,MATCH($A$524,'Paste Calib Data'!$A:$A,0)+(ROW()-ROW($A$524)-1),COLUMN()-1)</f>
        <v>-14.960938000000001</v>
      </c>
      <c r="P540" s="1">
        <f>INDEX('Paste Calib Data'!$1:$1048576,MATCH($A$524,'Paste Calib Data'!$A:$A,0)+(ROW()-ROW($A$524)-1),COLUMN()-1)</f>
        <v>-14.960938000000001</v>
      </c>
      <c r="Q540" s="1">
        <f>INDEX('Paste Calib Data'!$1:$1048576,MATCH($A$524,'Paste Calib Data'!$A:$A,0)+(ROW()-ROW($A$524)-1),COLUMN()-1)</f>
        <v>-14.960938000000001</v>
      </c>
      <c r="R540" s="1">
        <f>INDEX('Paste Calib Data'!$1:$1048576,MATCH($A$524,'Paste Calib Data'!$A:$A,0)+(ROW()-ROW($A$524)-1),COLUMN()-1)</f>
        <v>-14.960938000000001</v>
      </c>
      <c r="S540" s="8">
        <f t="shared" si="182"/>
        <v>-14.960938000000001</v>
      </c>
    </row>
    <row r="541" spans="1:19" x14ac:dyDescent="0.3">
      <c r="A541" s="3">
        <f>INDEX('Paste Calib Data'!$1:$1048576,MATCH($A$524,'Paste Calib Data'!$A:$A,0)+(ROW()-ROW($A$524)-1),COLUMN())</f>
        <v>2800</v>
      </c>
      <c r="B541" s="8">
        <f t="shared" si="181"/>
        <v>-14.960938000000001</v>
      </c>
      <c r="C541" s="1">
        <f>INDEX('Paste Calib Data'!$1:$1048576,MATCH($A$524,'Paste Calib Data'!$A:$A,0)+(ROW()-ROW($A$524)-1),COLUMN()-1)</f>
        <v>-14.960938000000001</v>
      </c>
      <c r="D541" s="1">
        <f>INDEX('Paste Calib Data'!$1:$1048576,MATCH($A$524,'Paste Calib Data'!$A:$A,0)+(ROW()-ROW($A$524)-1),COLUMN()-1)</f>
        <v>-14.960938000000001</v>
      </c>
      <c r="E541" s="1">
        <f>INDEX('Paste Calib Data'!$1:$1048576,MATCH($A$524,'Paste Calib Data'!$A:$A,0)+(ROW()-ROW($A$524)-1),COLUMN()-1)</f>
        <v>-14.960938000000001</v>
      </c>
      <c r="F541" s="1">
        <f>INDEX('Paste Calib Data'!$1:$1048576,MATCH($A$524,'Paste Calib Data'!$A:$A,0)+(ROW()-ROW($A$524)-1),COLUMN()-1)</f>
        <v>-14.960938000000001</v>
      </c>
      <c r="G541" s="1">
        <f>INDEX('Paste Calib Data'!$1:$1048576,MATCH($A$524,'Paste Calib Data'!$A:$A,0)+(ROW()-ROW($A$524)-1),COLUMN()-1)</f>
        <v>-14.960938000000001</v>
      </c>
      <c r="H541" s="1">
        <f>INDEX('Paste Calib Data'!$1:$1048576,MATCH($A$524,'Paste Calib Data'!$A:$A,0)+(ROW()-ROW($A$524)-1),COLUMN()-1)</f>
        <v>-14.960938000000001</v>
      </c>
      <c r="I541" s="1">
        <f>INDEX('Paste Calib Data'!$1:$1048576,MATCH($A$524,'Paste Calib Data'!$A:$A,0)+(ROW()-ROW($A$524)-1),COLUMN()-1)</f>
        <v>-14.960938000000001</v>
      </c>
      <c r="J541" s="1">
        <f>INDEX('Paste Calib Data'!$1:$1048576,MATCH($A$524,'Paste Calib Data'!$A:$A,0)+(ROW()-ROW($A$524)-1),COLUMN()-1)</f>
        <v>-14.960938000000001</v>
      </c>
      <c r="K541" s="1">
        <f>INDEX('Paste Calib Data'!$1:$1048576,MATCH($A$524,'Paste Calib Data'!$A:$A,0)+(ROW()-ROW($A$524)-1),COLUMN()-1)</f>
        <v>-14.960938000000001</v>
      </c>
      <c r="L541" s="1">
        <f>INDEX('Paste Calib Data'!$1:$1048576,MATCH($A$524,'Paste Calib Data'!$A:$A,0)+(ROW()-ROW($A$524)-1),COLUMN()-1)</f>
        <v>-14.960938000000001</v>
      </c>
      <c r="M541" s="1">
        <f>INDEX('Paste Calib Data'!$1:$1048576,MATCH($A$524,'Paste Calib Data'!$A:$A,0)+(ROW()-ROW($A$524)-1),COLUMN()-1)</f>
        <v>-14.960938000000001</v>
      </c>
      <c r="N541" s="1">
        <f>INDEX('Paste Calib Data'!$1:$1048576,MATCH($A$524,'Paste Calib Data'!$A:$A,0)+(ROW()-ROW($A$524)-1),COLUMN()-1)</f>
        <v>-14.960938000000001</v>
      </c>
      <c r="O541" s="1">
        <f>INDEX('Paste Calib Data'!$1:$1048576,MATCH($A$524,'Paste Calib Data'!$A:$A,0)+(ROW()-ROW($A$524)-1),COLUMN()-1)</f>
        <v>-14.960938000000001</v>
      </c>
      <c r="P541" s="1">
        <f>INDEX('Paste Calib Data'!$1:$1048576,MATCH($A$524,'Paste Calib Data'!$A:$A,0)+(ROW()-ROW($A$524)-1),COLUMN()-1)</f>
        <v>-14.960938000000001</v>
      </c>
      <c r="Q541" s="1">
        <f>INDEX('Paste Calib Data'!$1:$1048576,MATCH($A$524,'Paste Calib Data'!$A:$A,0)+(ROW()-ROW($A$524)-1),COLUMN()-1)</f>
        <v>-14.960938000000001</v>
      </c>
      <c r="R541" s="1">
        <f>INDEX('Paste Calib Data'!$1:$1048576,MATCH($A$524,'Paste Calib Data'!$A:$A,0)+(ROW()-ROW($A$524)-1),COLUMN()-1)</f>
        <v>-14.960938000000001</v>
      </c>
      <c r="S541" s="8">
        <f t="shared" si="182"/>
        <v>-14.960938000000001</v>
      </c>
    </row>
    <row r="542" spans="1:19" x14ac:dyDescent="0.3">
      <c r="A542" s="3">
        <f>INDEX('Paste Calib Data'!$1:$1048576,MATCH($A$524,'Paste Calib Data'!$A:$A,0)+(ROW()-ROW($A$524)-1),COLUMN())</f>
        <v>2900</v>
      </c>
      <c r="B542" s="8">
        <f t="shared" si="181"/>
        <v>-14.960938000000001</v>
      </c>
      <c r="C542" s="1">
        <f>INDEX('Paste Calib Data'!$1:$1048576,MATCH($A$524,'Paste Calib Data'!$A:$A,0)+(ROW()-ROW($A$524)-1),COLUMN()-1)</f>
        <v>-14.960938000000001</v>
      </c>
      <c r="D542" s="1">
        <f>INDEX('Paste Calib Data'!$1:$1048576,MATCH($A$524,'Paste Calib Data'!$A:$A,0)+(ROW()-ROW($A$524)-1),COLUMN()-1)</f>
        <v>-14.960938000000001</v>
      </c>
      <c r="E542" s="1">
        <f>INDEX('Paste Calib Data'!$1:$1048576,MATCH($A$524,'Paste Calib Data'!$A:$A,0)+(ROW()-ROW($A$524)-1),COLUMN()-1)</f>
        <v>-14.960938000000001</v>
      </c>
      <c r="F542" s="1">
        <f>INDEX('Paste Calib Data'!$1:$1048576,MATCH($A$524,'Paste Calib Data'!$A:$A,0)+(ROW()-ROW($A$524)-1),COLUMN()-1)</f>
        <v>-14.960938000000001</v>
      </c>
      <c r="G542" s="1">
        <f>INDEX('Paste Calib Data'!$1:$1048576,MATCH($A$524,'Paste Calib Data'!$A:$A,0)+(ROW()-ROW($A$524)-1),COLUMN()-1)</f>
        <v>-14.960938000000001</v>
      </c>
      <c r="H542" s="1">
        <f>INDEX('Paste Calib Data'!$1:$1048576,MATCH($A$524,'Paste Calib Data'!$A:$A,0)+(ROW()-ROW($A$524)-1),COLUMN()-1)</f>
        <v>-14.960938000000001</v>
      </c>
      <c r="I542" s="1">
        <f>INDEX('Paste Calib Data'!$1:$1048576,MATCH($A$524,'Paste Calib Data'!$A:$A,0)+(ROW()-ROW($A$524)-1),COLUMN()-1)</f>
        <v>-14.960938000000001</v>
      </c>
      <c r="J542" s="1">
        <f>INDEX('Paste Calib Data'!$1:$1048576,MATCH($A$524,'Paste Calib Data'!$A:$A,0)+(ROW()-ROW($A$524)-1),COLUMN()-1)</f>
        <v>-14.960938000000001</v>
      </c>
      <c r="K542" s="1">
        <f>INDEX('Paste Calib Data'!$1:$1048576,MATCH($A$524,'Paste Calib Data'!$A:$A,0)+(ROW()-ROW($A$524)-1),COLUMN()-1)</f>
        <v>-14.960938000000001</v>
      </c>
      <c r="L542" s="1">
        <f>INDEX('Paste Calib Data'!$1:$1048576,MATCH($A$524,'Paste Calib Data'!$A:$A,0)+(ROW()-ROW($A$524)-1),COLUMN()-1)</f>
        <v>-14.960938000000001</v>
      </c>
      <c r="M542" s="1">
        <f>INDEX('Paste Calib Data'!$1:$1048576,MATCH($A$524,'Paste Calib Data'!$A:$A,0)+(ROW()-ROW($A$524)-1),COLUMN()-1)</f>
        <v>-14.960938000000001</v>
      </c>
      <c r="N542" s="1">
        <f>INDEX('Paste Calib Data'!$1:$1048576,MATCH($A$524,'Paste Calib Data'!$A:$A,0)+(ROW()-ROW($A$524)-1),COLUMN()-1)</f>
        <v>-14.960938000000001</v>
      </c>
      <c r="O542" s="1">
        <f>INDEX('Paste Calib Data'!$1:$1048576,MATCH($A$524,'Paste Calib Data'!$A:$A,0)+(ROW()-ROW($A$524)-1),COLUMN()-1)</f>
        <v>-14.960938000000001</v>
      </c>
      <c r="P542" s="1">
        <f>INDEX('Paste Calib Data'!$1:$1048576,MATCH($A$524,'Paste Calib Data'!$A:$A,0)+(ROW()-ROW($A$524)-1),COLUMN()-1)</f>
        <v>-14.960938000000001</v>
      </c>
      <c r="Q542" s="1">
        <f>INDEX('Paste Calib Data'!$1:$1048576,MATCH($A$524,'Paste Calib Data'!$A:$A,0)+(ROW()-ROW($A$524)-1),COLUMN()-1)</f>
        <v>-14.960938000000001</v>
      </c>
      <c r="R542" s="1">
        <f>INDEX('Paste Calib Data'!$1:$1048576,MATCH($A$524,'Paste Calib Data'!$A:$A,0)+(ROW()-ROW($A$524)-1),COLUMN()-1)</f>
        <v>-14.960938000000001</v>
      </c>
      <c r="S542" s="8">
        <f t="shared" si="182"/>
        <v>-14.960938000000001</v>
      </c>
    </row>
    <row r="543" spans="1:19" x14ac:dyDescent="0.3">
      <c r="A543" s="3">
        <f>INDEX('Paste Calib Data'!$1:$1048576,MATCH($A$524,'Paste Calib Data'!$A:$A,0)+(ROW()-ROW($A$524)-1),COLUMN())</f>
        <v>3000</v>
      </c>
      <c r="B543" s="8">
        <f t="shared" si="181"/>
        <v>-14.960938000000001</v>
      </c>
      <c r="C543" s="1">
        <f>INDEX('Paste Calib Data'!$1:$1048576,MATCH($A$524,'Paste Calib Data'!$A:$A,0)+(ROW()-ROW($A$524)-1),COLUMN()-1)</f>
        <v>-14.960938000000001</v>
      </c>
      <c r="D543" s="1">
        <f>INDEX('Paste Calib Data'!$1:$1048576,MATCH($A$524,'Paste Calib Data'!$A:$A,0)+(ROW()-ROW($A$524)-1),COLUMN()-1)</f>
        <v>-14.960938000000001</v>
      </c>
      <c r="E543" s="1">
        <f>INDEX('Paste Calib Data'!$1:$1048576,MATCH($A$524,'Paste Calib Data'!$A:$A,0)+(ROW()-ROW($A$524)-1),COLUMN()-1)</f>
        <v>-14.960938000000001</v>
      </c>
      <c r="F543" s="1">
        <f>INDEX('Paste Calib Data'!$1:$1048576,MATCH($A$524,'Paste Calib Data'!$A:$A,0)+(ROW()-ROW($A$524)-1),COLUMN()-1)</f>
        <v>-14.960938000000001</v>
      </c>
      <c r="G543" s="1">
        <f>INDEX('Paste Calib Data'!$1:$1048576,MATCH($A$524,'Paste Calib Data'!$A:$A,0)+(ROW()-ROW($A$524)-1),COLUMN()-1)</f>
        <v>-14.960938000000001</v>
      </c>
      <c r="H543" s="1">
        <f>INDEX('Paste Calib Data'!$1:$1048576,MATCH($A$524,'Paste Calib Data'!$A:$A,0)+(ROW()-ROW($A$524)-1),COLUMN()-1)</f>
        <v>-14.960938000000001</v>
      </c>
      <c r="I543" s="1">
        <f>INDEX('Paste Calib Data'!$1:$1048576,MATCH($A$524,'Paste Calib Data'!$A:$A,0)+(ROW()-ROW($A$524)-1),COLUMN()-1)</f>
        <v>-14.960938000000001</v>
      </c>
      <c r="J543" s="1">
        <f>INDEX('Paste Calib Data'!$1:$1048576,MATCH($A$524,'Paste Calib Data'!$A:$A,0)+(ROW()-ROW($A$524)-1),COLUMN()-1)</f>
        <v>-14.960938000000001</v>
      </c>
      <c r="K543" s="1">
        <f>INDEX('Paste Calib Data'!$1:$1048576,MATCH($A$524,'Paste Calib Data'!$A:$A,0)+(ROW()-ROW($A$524)-1),COLUMN()-1)</f>
        <v>-14.960938000000001</v>
      </c>
      <c r="L543" s="1">
        <f>INDEX('Paste Calib Data'!$1:$1048576,MATCH($A$524,'Paste Calib Data'!$A:$A,0)+(ROW()-ROW($A$524)-1),COLUMN()-1)</f>
        <v>-14.960938000000001</v>
      </c>
      <c r="M543" s="1">
        <f>INDEX('Paste Calib Data'!$1:$1048576,MATCH($A$524,'Paste Calib Data'!$A:$A,0)+(ROW()-ROW($A$524)-1),COLUMN()-1)</f>
        <v>-14.960938000000001</v>
      </c>
      <c r="N543" s="1">
        <f>INDEX('Paste Calib Data'!$1:$1048576,MATCH($A$524,'Paste Calib Data'!$A:$A,0)+(ROW()-ROW($A$524)-1),COLUMN()-1)</f>
        <v>-14.960938000000001</v>
      </c>
      <c r="O543" s="1">
        <f>INDEX('Paste Calib Data'!$1:$1048576,MATCH($A$524,'Paste Calib Data'!$A:$A,0)+(ROW()-ROW($A$524)-1),COLUMN()-1)</f>
        <v>-14.960938000000001</v>
      </c>
      <c r="P543" s="1">
        <f>INDEX('Paste Calib Data'!$1:$1048576,MATCH($A$524,'Paste Calib Data'!$A:$A,0)+(ROW()-ROW($A$524)-1),COLUMN()-1)</f>
        <v>-14.960938000000001</v>
      </c>
      <c r="Q543" s="1">
        <f>INDEX('Paste Calib Data'!$1:$1048576,MATCH($A$524,'Paste Calib Data'!$A:$A,0)+(ROW()-ROW($A$524)-1),COLUMN()-1)</f>
        <v>-14.960938000000001</v>
      </c>
      <c r="R543" s="1">
        <f>INDEX('Paste Calib Data'!$1:$1048576,MATCH($A$524,'Paste Calib Data'!$A:$A,0)+(ROW()-ROW($A$524)-1),COLUMN()-1)</f>
        <v>-14.960938000000001</v>
      </c>
      <c r="S543" s="8">
        <f t="shared" si="182"/>
        <v>-14.960938000000001</v>
      </c>
    </row>
    <row r="544" spans="1:19" x14ac:dyDescent="0.3">
      <c r="A544" s="3">
        <f>INDEX('Paste Calib Data'!$1:$1048576,MATCH($A$524,'Paste Calib Data'!$A:$A,0)+(ROW()-ROW($A$524)-1),COLUMN())</f>
        <v>3200</v>
      </c>
      <c r="B544" s="8">
        <f t="shared" si="181"/>
        <v>-14.960938000000001</v>
      </c>
      <c r="C544" s="1">
        <f>INDEX('Paste Calib Data'!$1:$1048576,MATCH($A$524,'Paste Calib Data'!$A:$A,0)+(ROW()-ROW($A$524)-1),COLUMN()-1)</f>
        <v>-14.960938000000001</v>
      </c>
      <c r="D544" s="1">
        <f>INDEX('Paste Calib Data'!$1:$1048576,MATCH($A$524,'Paste Calib Data'!$A:$A,0)+(ROW()-ROW($A$524)-1),COLUMN()-1)</f>
        <v>-14.960938000000001</v>
      </c>
      <c r="E544" s="1">
        <f>INDEX('Paste Calib Data'!$1:$1048576,MATCH($A$524,'Paste Calib Data'!$A:$A,0)+(ROW()-ROW($A$524)-1),COLUMN()-1)</f>
        <v>-14.960938000000001</v>
      </c>
      <c r="F544" s="1">
        <f>INDEX('Paste Calib Data'!$1:$1048576,MATCH($A$524,'Paste Calib Data'!$A:$A,0)+(ROW()-ROW($A$524)-1),COLUMN()-1)</f>
        <v>-14.960938000000001</v>
      </c>
      <c r="G544" s="1">
        <f>INDEX('Paste Calib Data'!$1:$1048576,MATCH($A$524,'Paste Calib Data'!$A:$A,0)+(ROW()-ROW($A$524)-1),COLUMN()-1)</f>
        <v>-14.960938000000001</v>
      </c>
      <c r="H544" s="1">
        <f>INDEX('Paste Calib Data'!$1:$1048576,MATCH($A$524,'Paste Calib Data'!$A:$A,0)+(ROW()-ROW($A$524)-1),COLUMN()-1)</f>
        <v>-14.960938000000001</v>
      </c>
      <c r="I544" s="1">
        <f>INDEX('Paste Calib Data'!$1:$1048576,MATCH($A$524,'Paste Calib Data'!$A:$A,0)+(ROW()-ROW($A$524)-1),COLUMN()-1)</f>
        <v>-14.960938000000001</v>
      </c>
      <c r="J544" s="1">
        <f>INDEX('Paste Calib Data'!$1:$1048576,MATCH($A$524,'Paste Calib Data'!$A:$A,0)+(ROW()-ROW($A$524)-1),COLUMN()-1)</f>
        <v>-14.960938000000001</v>
      </c>
      <c r="K544" s="1">
        <f>INDEX('Paste Calib Data'!$1:$1048576,MATCH($A$524,'Paste Calib Data'!$A:$A,0)+(ROW()-ROW($A$524)-1),COLUMN()-1)</f>
        <v>-14.960938000000001</v>
      </c>
      <c r="L544" s="1">
        <f>INDEX('Paste Calib Data'!$1:$1048576,MATCH($A$524,'Paste Calib Data'!$A:$A,0)+(ROW()-ROW($A$524)-1),COLUMN()-1)</f>
        <v>-14.960938000000001</v>
      </c>
      <c r="M544" s="1">
        <f>INDEX('Paste Calib Data'!$1:$1048576,MATCH($A$524,'Paste Calib Data'!$A:$A,0)+(ROW()-ROW($A$524)-1),COLUMN()-1)</f>
        <v>-14.960938000000001</v>
      </c>
      <c r="N544" s="1">
        <f>INDEX('Paste Calib Data'!$1:$1048576,MATCH($A$524,'Paste Calib Data'!$A:$A,0)+(ROW()-ROW($A$524)-1),COLUMN()-1)</f>
        <v>-14.960938000000001</v>
      </c>
      <c r="O544" s="1">
        <f>INDEX('Paste Calib Data'!$1:$1048576,MATCH($A$524,'Paste Calib Data'!$A:$A,0)+(ROW()-ROW($A$524)-1),COLUMN()-1)</f>
        <v>-14.960938000000001</v>
      </c>
      <c r="P544" s="1">
        <f>INDEX('Paste Calib Data'!$1:$1048576,MATCH($A$524,'Paste Calib Data'!$A:$A,0)+(ROW()-ROW($A$524)-1),COLUMN()-1)</f>
        <v>-14.960938000000001</v>
      </c>
      <c r="Q544" s="1">
        <f>INDEX('Paste Calib Data'!$1:$1048576,MATCH($A$524,'Paste Calib Data'!$A:$A,0)+(ROW()-ROW($A$524)-1),COLUMN()-1)</f>
        <v>-14.960938000000001</v>
      </c>
      <c r="R544" s="1">
        <f>INDEX('Paste Calib Data'!$1:$1048576,MATCH($A$524,'Paste Calib Data'!$A:$A,0)+(ROW()-ROW($A$524)-1),COLUMN()-1)</f>
        <v>-14.960938000000001</v>
      </c>
      <c r="S544" s="8">
        <f t="shared" si="182"/>
        <v>-14.960938000000001</v>
      </c>
    </row>
    <row r="545" spans="1:19" x14ac:dyDescent="0.3">
      <c r="A545" s="3">
        <f>INDEX('Paste Calib Data'!$1:$1048576,MATCH($A$524,'Paste Calib Data'!$A:$A,0)+(ROW()-ROW($A$524)-1),COLUMN())</f>
        <v>3400</v>
      </c>
      <c r="B545" s="8">
        <f t="shared" si="181"/>
        <v>-14.960938000000001</v>
      </c>
      <c r="C545" s="1">
        <f>INDEX('Paste Calib Data'!$1:$1048576,MATCH($A$524,'Paste Calib Data'!$A:$A,0)+(ROW()-ROW($A$524)-1),COLUMN()-1)</f>
        <v>-14.960938000000001</v>
      </c>
      <c r="D545" s="1">
        <f>INDEX('Paste Calib Data'!$1:$1048576,MATCH($A$524,'Paste Calib Data'!$A:$A,0)+(ROW()-ROW($A$524)-1),COLUMN()-1)</f>
        <v>-14.960938000000001</v>
      </c>
      <c r="E545" s="1">
        <f>INDEX('Paste Calib Data'!$1:$1048576,MATCH($A$524,'Paste Calib Data'!$A:$A,0)+(ROW()-ROW($A$524)-1),COLUMN()-1)</f>
        <v>-14.960938000000001</v>
      </c>
      <c r="F545" s="1">
        <f>INDEX('Paste Calib Data'!$1:$1048576,MATCH($A$524,'Paste Calib Data'!$A:$A,0)+(ROW()-ROW($A$524)-1),COLUMN()-1)</f>
        <v>-14.960938000000001</v>
      </c>
      <c r="G545" s="1">
        <f>INDEX('Paste Calib Data'!$1:$1048576,MATCH($A$524,'Paste Calib Data'!$A:$A,0)+(ROW()-ROW($A$524)-1),COLUMN()-1)</f>
        <v>-14.960938000000001</v>
      </c>
      <c r="H545" s="1">
        <f>INDEX('Paste Calib Data'!$1:$1048576,MATCH($A$524,'Paste Calib Data'!$A:$A,0)+(ROW()-ROW($A$524)-1),COLUMN()-1)</f>
        <v>-14.960938000000001</v>
      </c>
      <c r="I545" s="1">
        <f>INDEX('Paste Calib Data'!$1:$1048576,MATCH($A$524,'Paste Calib Data'!$A:$A,0)+(ROW()-ROW($A$524)-1),COLUMN()-1)</f>
        <v>-14.960938000000001</v>
      </c>
      <c r="J545" s="1">
        <f>INDEX('Paste Calib Data'!$1:$1048576,MATCH($A$524,'Paste Calib Data'!$A:$A,0)+(ROW()-ROW($A$524)-1),COLUMN()-1)</f>
        <v>-14.960938000000001</v>
      </c>
      <c r="K545" s="1">
        <f>INDEX('Paste Calib Data'!$1:$1048576,MATCH($A$524,'Paste Calib Data'!$A:$A,0)+(ROW()-ROW($A$524)-1),COLUMN()-1)</f>
        <v>-14.960938000000001</v>
      </c>
      <c r="L545" s="1">
        <f>INDEX('Paste Calib Data'!$1:$1048576,MATCH($A$524,'Paste Calib Data'!$A:$A,0)+(ROW()-ROW($A$524)-1),COLUMN()-1)</f>
        <v>-14.960938000000001</v>
      </c>
      <c r="M545" s="1">
        <f>INDEX('Paste Calib Data'!$1:$1048576,MATCH($A$524,'Paste Calib Data'!$A:$A,0)+(ROW()-ROW($A$524)-1),COLUMN()-1)</f>
        <v>-14.960938000000001</v>
      </c>
      <c r="N545" s="1">
        <f>INDEX('Paste Calib Data'!$1:$1048576,MATCH($A$524,'Paste Calib Data'!$A:$A,0)+(ROW()-ROW($A$524)-1),COLUMN()-1)</f>
        <v>-14.960938000000001</v>
      </c>
      <c r="O545" s="1">
        <f>INDEX('Paste Calib Data'!$1:$1048576,MATCH($A$524,'Paste Calib Data'!$A:$A,0)+(ROW()-ROW($A$524)-1),COLUMN()-1)</f>
        <v>-14.960938000000001</v>
      </c>
      <c r="P545" s="1">
        <f>INDEX('Paste Calib Data'!$1:$1048576,MATCH($A$524,'Paste Calib Data'!$A:$A,0)+(ROW()-ROW($A$524)-1),COLUMN()-1)</f>
        <v>-14.960938000000001</v>
      </c>
      <c r="Q545" s="1">
        <f>INDEX('Paste Calib Data'!$1:$1048576,MATCH($A$524,'Paste Calib Data'!$A:$A,0)+(ROW()-ROW($A$524)-1),COLUMN()-1)</f>
        <v>-14.960938000000001</v>
      </c>
      <c r="R545" s="1">
        <f>INDEX('Paste Calib Data'!$1:$1048576,MATCH($A$524,'Paste Calib Data'!$A:$A,0)+(ROW()-ROW($A$524)-1),COLUMN()-1)</f>
        <v>-14.960938000000001</v>
      </c>
      <c r="S545" s="8">
        <f t="shared" si="182"/>
        <v>-14.960938000000001</v>
      </c>
    </row>
    <row r="546" spans="1:19" x14ac:dyDescent="0.3">
      <c r="A546" s="3">
        <f>INDEX('Paste Calib Data'!$1:$1048576,MATCH($A$524,'Paste Calib Data'!$A:$A,0)+(ROW()-ROW($A$524)-1),COLUMN())</f>
        <v>3500</v>
      </c>
      <c r="B546" s="8">
        <f>C546</f>
        <v>-14.960938000000001</v>
      </c>
      <c r="C546" s="1">
        <f>INDEX('Paste Calib Data'!$1:$1048576,MATCH($A$524,'Paste Calib Data'!$A:$A,0)+(ROW()-ROW($A$524)-1),COLUMN()-1)</f>
        <v>-14.960938000000001</v>
      </c>
      <c r="D546" s="1">
        <f>INDEX('Paste Calib Data'!$1:$1048576,MATCH($A$524,'Paste Calib Data'!$A:$A,0)+(ROW()-ROW($A$524)-1),COLUMN()-1)</f>
        <v>-14.960938000000001</v>
      </c>
      <c r="E546" s="1">
        <f>INDEX('Paste Calib Data'!$1:$1048576,MATCH($A$524,'Paste Calib Data'!$A:$A,0)+(ROW()-ROW($A$524)-1),COLUMN()-1)</f>
        <v>-14.960938000000001</v>
      </c>
      <c r="F546" s="1">
        <f>INDEX('Paste Calib Data'!$1:$1048576,MATCH($A$524,'Paste Calib Data'!$A:$A,0)+(ROW()-ROW($A$524)-1),COLUMN()-1)</f>
        <v>-14.960938000000001</v>
      </c>
      <c r="G546" s="1">
        <f>INDEX('Paste Calib Data'!$1:$1048576,MATCH($A$524,'Paste Calib Data'!$A:$A,0)+(ROW()-ROW($A$524)-1),COLUMN()-1)</f>
        <v>-14.960938000000001</v>
      </c>
      <c r="H546" s="1">
        <f>INDEX('Paste Calib Data'!$1:$1048576,MATCH($A$524,'Paste Calib Data'!$A:$A,0)+(ROW()-ROW($A$524)-1),COLUMN()-1)</f>
        <v>-14.960938000000001</v>
      </c>
      <c r="I546" s="1">
        <f>INDEX('Paste Calib Data'!$1:$1048576,MATCH($A$524,'Paste Calib Data'!$A:$A,0)+(ROW()-ROW($A$524)-1),COLUMN()-1)</f>
        <v>-14.960938000000001</v>
      </c>
      <c r="J546" s="1">
        <f>INDEX('Paste Calib Data'!$1:$1048576,MATCH($A$524,'Paste Calib Data'!$A:$A,0)+(ROW()-ROW($A$524)-1),COLUMN()-1)</f>
        <v>-14.960938000000001</v>
      </c>
      <c r="K546" s="1">
        <f>INDEX('Paste Calib Data'!$1:$1048576,MATCH($A$524,'Paste Calib Data'!$A:$A,0)+(ROW()-ROW($A$524)-1),COLUMN()-1)</f>
        <v>-14.960938000000001</v>
      </c>
      <c r="L546" s="1">
        <f>INDEX('Paste Calib Data'!$1:$1048576,MATCH($A$524,'Paste Calib Data'!$A:$A,0)+(ROW()-ROW($A$524)-1),COLUMN()-1)</f>
        <v>-14.960938000000001</v>
      </c>
      <c r="M546" s="1">
        <f>INDEX('Paste Calib Data'!$1:$1048576,MATCH($A$524,'Paste Calib Data'!$A:$A,0)+(ROW()-ROW($A$524)-1),COLUMN()-1)</f>
        <v>-14.960938000000001</v>
      </c>
      <c r="N546" s="1">
        <f>INDEX('Paste Calib Data'!$1:$1048576,MATCH($A$524,'Paste Calib Data'!$A:$A,0)+(ROW()-ROW($A$524)-1),COLUMN()-1)</f>
        <v>-14.960938000000001</v>
      </c>
      <c r="O546" s="1">
        <f>INDEX('Paste Calib Data'!$1:$1048576,MATCH($A$524,'Paste Calib Data'!$A:$A,0)+(ROW()-ROW($A$524)-1),COLUMN()-1)</f>
        <v>-14.960938000000001</v>
      </c>
      <c r="P546" s="1">
        <f>INDEX('Paste Calib Data'!$1:$1048576,MATCH($A$524,'Paste Calib Data'!$A:$A,0)+(ROW()-ROW($A$524)-1),COLUMN()-1)</f>
        <v>-14.960938000000001</v>
      </c>
      <c r="Q546" s="1">
        <f>INDEX('Paste Calib Data'!$1:$1048576,MATCH($A$524,'Paste Calib Data'!$A:$A,0)+(ROW()-ROW($A$524)-1),COLUMN()-1)</f>
        <v>-14.960938000000001</v>
      </c>
      <c r="R546" s="1">
        <f>INDEX('Paste Calib Data'!$1:$1048576,MATCH($A$524,'Paste Calib Data'!$A:$A,0)+(ROW()-ROW($A$524)-1),COLUMN()-1)</f>
        <v>-14.960938000000001</v>
      </c>
      <c r="S546" s="8">
        <f t="shared" si="182"/>
        <v>-14.960938000000001</v>
      </c>
    </row>
    <row r="547" spans="1:19" x14ac:dyDescent="0.3">
      <c r="A547" s="9">
        <f>A546+1</f>
        <v>3501</v>
      </c>
      <c r="B547" s="8">
        <f>B546</f>
        <v>-14.960938000000001</v>
      </c>
      <c r="C547" s="8">
        <f>C546</f>
        <v>-14.960938000000001</v>
      </c>
      <c r="D547" s="8">
        <f t="shared" ref="D547:S547" si="183">D546</f>
        <v>-14.960938000000001</v>
      </c>
      <c r="E547" s="8">
        <f t="shared" si="183"/>
        <v>-14.960938000000001</v>
      </c>
      <c r="F547" s="8">
        <f t="shared" si="183"/>
        <v>-14.960938000000001</v>
      </c>
      <c r="G547" s="8">
        <f t="shared" si="183"/>
        <v>-14.960938000000001</v>
      </c>
      <c r="H547" s="8">
        <f t="shared" si="183"/>
        <v>-14.960938000000001</v>
      </c>
      <c r="I547" s="8">
        <f t="shared" si="183"/>
        <v>-14.960938000000001</v>
      </c>
      <c r="J547" s="8">
        <f t="shared" si="183"/>
        <v>-14.960938000000001</v>
      </c>
      <c r="K547" s="8">
        <f t="shared" si="183"/>
        <v>-14.960938000000001</v>
      </c>
      <c r="L547" s="8">
        <f t="shared" si="183"/>
        <v>-14.960938000000001</v>
      </c>
      <c r="M547" s="8">
        <f t="shared" si="183"/>
        <v>-14.960938000000001</v>
      </c>
      <c r="N547" s="8">
        <f t="shared" si="183"/>
        <v>-14.960938000000001</v>
      </c>
      <c r="O547" s="8">
        <f t="shared" si="183"/>
        <v>-14.960938000000001</v>
      </c>
      <c r="P547" s="8">
        <f t="shared" si="183"/>
        <v>-14.960938000000001</v>
      </c>
      <c r="Q547" s="8">
        <f t="shared" si="183"/>
        <v>-14.960938000000001</v>
      </c>
      <c r="R547" s="8">
        <f t="shared" si="183"/>
        <v>-14.960938000000001</v>
      </c>
      <c r="S547" s="8">
        <f t="shared" si="183"/>
        <v>-14.960938000000001</v>
      </c>
    </row>
    <row r="549" spans="1:19" x14ac:dyDescent="0.3">
      <c r="A549" s="13" t="s">
        <v>296</v>
      </c>
      <c r="B549" s="35" t="str">
        <f>INDEX('Paste Calib Data'!$1:$1048576,MATCH($A$549,'Paste Calib Data'!$A:$A,0)+(ROW()-ROW($A$549)),COLUMN())</f>
        <v>Timing, Maximum</v>
      </c>
      <c r="C549" s="35"/>
      <c r="D549" s="35"/>
      <c r="E549" s="35"/>
      <c r="F549" s="35"/>
      <c r="G549" s="35"/>
      <c r="H549" s="35"/>
      <c r="I549" s="35"/>
      <c r="J549" s="35"/>
      <c r="K549" s="35"/>
      <c r="L549" s="35"/>
      <c r="M549" s="35"/>
      <c r="N549" s="35"/>
      <c r="O549" s="35"/>
      <c r="P549" s="35"/>
      <c r="Q549" s="35"/>
      <c r="R549" s="35"/>
      <c r="S549" s="35"/>
    </row>
    <row r="550" spans="1:19" x14ac:dyDescent="0.3">
      <c r="A550" s="3"/>
      <c r="B550" s="3" t="str">
        <f>INDEX('Paste Calib Data'!$1:$1048576,MATCH($A$549,'Paste Calib Data'!$A:$A,0)+(ROW()-ROW($A$549)),COLUMN())</f>
        <v>mm3</v>
      </c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</row>
    <row r="551" spans="1:19" x14ac:dyDescent="0.3">
      <c r="A551" s="3" t="str">
        <f>INDEX('Paste Calib Data'!$1:$1048576,MATCH($A$549,'Paste Calib Data'!$A:$A,0)+(ROW()-ROW($A$549)),COLUMN())</f>
        <v>RPM</v>
      </c>
      <c r="B551" s="9">
        <f>C551-1</f>
        <v>-1</v>
      </c>
      <c r="C551" s="3">
        <f>INDEX('Paste Calib Data'!$1:$1048576,MATCH($A$549,'Paste Calib Data'!$A:$A,0)+(ROW()-ROW($A$549)),COLUMN()-1)</f>
        <v>0</v>
      </c>
      <c r="D551" s="3">
        <f>INDEX('Paste Calib Data'!$1:$1048576,MATCH($A$549,'Paste Calib Data'!$A:$A,0)+(ROW()-ROW($A$549)),COLUMN()-1)</f>
        <v>10</v>
      </c>
      <c r="E551" s="3">
        <f>INDEX('Paste Calib Data'!$1:$1048576,MATCH($A$549,'Paste Calib Data'!$A:$A,0)+(ROW()-ROW($A$549)),COLUMN()-1)</f>
        <v>20</v>
      </c>
      <c r="F551" s="3">
        <f>INDEX('Paste Calib Data'!$1:$1048576,MATCH($A$549,'Paste Calib Data'!$A:$A,0)+(ROW()-ROW($A$549)),COLUMN()-1)</f>
        <v>30</v>
      </c>
      <c r="G551" s="3">
        <f>INDEX('Paste Calib Data'!$1:$1048576,MATCH($A$549,'Paste Calib Data'!$A:$A,0)+(ROW()-ROW($A$549)),COLUMN()-1)</f>
        <v>40</v>
      </c>
      <c r="H551" s="3">
        <f>INDEX('Paste Calib Data'!$1:$1048576,MATCH($A$549,'Paste Calib Data'!$A:$A,0)+(ROW()-ROW($A$549)),COLUMN()-1)</f>
        <v>50</v>
      </c>
      <c r="I551" s="3">
        <f>INDEX('Paste Calib Data'!$1:$1048576,MATCH($A$549,'Paste Calib Data'!$A:$A,0)+(ROW()-ROW($A$549)),COLUMN()-1)</f>
        <v>60</v>
      </c>
      <c r="J551" s="3">
        <f>INDEX('Paste Calib Data'!$1:$1048576,MATCH($A$549,'Paste Calib Data'!$A:$A,0)+(ROW()-ROW($A$549)),COLUMN()-1)</f>
        <v>70</v>
      </c>
      <c r="K551" s="3">
        <f>INDEX('Paste Calib Data'!$1:$1048576,MATCH($A$549,'Paste Calib Data'!$A:$A,0)+(ROW()-ROW($A$549)),COLUMN()-1)</f>
        <v>80</v>
      </c>
      <c r="L551" s="3">
        <f>INDEX('Paste Calib Data'!$1:$1048576,MATCH($A$549,'Paste Calib Data'!$A:$A,0)+(ROW()-ROW($A$549)),COLUMN()-1)</f>
        <v>90</v>
      </c>
      <c r="M551" s="3">
        <f>INDEX('Paste Calib Data'!$1:$1048576,MATCH($A$549,'Paste Calib Data'!$A:$A,0)+(ROW()-ROW($A$549)),COLUMN()-1)</f>
        <v>100</v>
      </c>
      <c r="N551" s="3">
        <f>INDEX('Paste Calib Data'!$1:$1048576,MATCH($A$549,'Paste Calib Data'!$A:$A,0)+(ROW()-ROW($A$549)),COLUMN()-1)</f>
        <v>110</v>
      </c>
      <c r="O551" s="3">
        <f>INDEX('Paste Calib Data'!$1:$1048576,MATCH($A$549,'Paste Calib Data'!$A:$A,0)+(ROW()-ROW($A$549)),COLUMN()-1)</f>
        <v>120</v>
      </c>
      <c r="P551" s="3">
        <f>INDEX('Paste Calib Data'!$1:$1048576,MATCH($A$549,'Paste Calib Data'!$A:$A,0)+(ROW()-ROW($A$549)),COLUMN()-1)</f>
        <v>130</v>
      </c>
      <c r="Q551" s="3">
        <f>INDEX('Paste Calib Data'!$1:$1048576,MATCH($A$549,'Paste Calib Data'!$A:$A,0)+(ROW()-ROW($A$549)),COLUMN()-1)</f>
        <v>140</v>
      </c>
      <c r="R551" s="3">
        <f>INDEX('Paste Calib Data'!$1:$1048576,MATCH($A$549,'Paste Calib Data'!$A:$A,0)+(ROW()-ROW($A$549)),COLUMN()-1)</f>
        <v>150</v>
      </c>
      <c r="S551" s="9">
        <f>R551+1</f>
        <v>151</v>
      </c>
    </row>
    <row r="552" spans="1:19" x14ac:dyDescent="0.3">
      <c r="A552" s="9">
        <f>A553-1</f>
        <v>499</v>
      </c>
      <c r="B552" s="8">
        <f>B553</f>
        <v>25</v>
      </c>
      <c r="C552" s="8">
        <f t="shared" ref="C552:S552" si="184">C553</f>
        <v>25</v>
      </c>
      <c r="D552" s="8">
        <f t="shared" si="184"/>
        <v>25</v>
      </c>
      <c r="E552" s="8">
        <f t="shared" si="184"/>
        <v>25</v>
      </c>
      <c r="F552" s="8">
        <f t="shared" si="184"/>
        <v>25</v>
      </c>
      <c r="G552" s="8">
        <f t="shared" si="184"/>
        <v>25</v>
      </c>
      <c r="H552" s="8">
        <f t="shared" si="184"/>
        <v>25</v>
      </c>
      <c r="I552" s="8">
        <f t="shared" si="184"/>
        <v>25</v>
      </c>
      <c r="J552" s="8">
        <f t="shared" si="184"/>
        <v>25</v>
      </c>
      <c r="K552" s="8">
        <f t="shared" si="184"/>
        <v>25</v>
      </c>
      <c r="L552" s="8">
        <f t="shared" si="184"/>
        <v>25</v>
      </c>
      <c r="M552" s="8">
        <f t="shared" si="184"/>
        <v>25</v>
      </c>
      <c r="N552" s="8">
        <f t="shared" si="184"/>
        <v>25</v>
      </c>
      <c r="O552" s="8">
        <f t="shared" si="184"/>
        <v>25</v>
      </c>
      <c r="P552" s="8">
        <f t="shared" si="184"/>
        <v>25</v>
      </c>
      <c r="Q552" s="8">
        <f t="shared" si="184"/>
        <v>25</v>
      </c>
      <c r="R552" s="8">
        <f t="shared" si="184"/>
        <v>25</v>
      </c>
      <c r="S552" s="8">
        <f t="shared" si="184"/>
        <v>25</v>
      </c>
    </row>
    <row r="553" spans="1:19" x14ac:dyDescent="0.3">
      <c r="A553" s="3">
        <f>INDEX('Paste Calib Data'!$1:$1048576,MATCH($A$549,'Paste Calib Data'!$A:$A,0)+(ROW()-ROW($A$549)-1),COLUMN())</f>
        <v>500</v>
      </c>
      <c r="B553" s="8">
        <f t="shared" ref="B553:B570" si="185">C553</f>
        <v>25</v>
      </c>
      <c r="C553" s="1">
        <f>INDEX('Paste Calib Data'!$1:$1048576,MATCH($A$549,'Paste Calib Data'!$A:$A,0)+(ROW()-ROW($A$549)-1),COLUMN()-1)</f>
        <v>25</v>
      </c>
      <c r="D553" s="1">
        <f>INDEX('Paste Calib Data'!$1:$1048576,MATCH($A$549,'Paste Calib Data'!$A:$A,0)+(ROW()-ROW($A$549)-1),COLUMN()-1)</f>
        <v>25</v>
      </c>
      <c r="E553" s="1">
        <f>INDEX('Paste Calib Data'!$1:$1048576,MATCH($A$549,'Paste Calib Data'!$A:$A,0)+(ROW()-ROW($A$549)-1),COLUMN()-1)</f>
        <v>25</v>
      </c>
      <c r="F553" s="1">
        <f>INDEX('Paste Calib Data'!$1:$1048576,MATCH($A$549,'Paste Calib Data'!$A:$A,0)+(ROW()-ROW($A$549)-1),COLUMN()-1)</f>
        <v>25</v>
      </c>
      <c r="G553" s="1">
        <f>INDEX('Paste Calib Data'!$1:$1048576,MATCH($A$549,'Paste Calib Data'!$A:$A,0)+(ROW()-ROW($A$549)-1),COLUMN()-1)</f>
        <v>25</v>
      </c>
      <c r="H553" s="1">
        <f>INDEX('Paste Calib Data'!$1:$1048576,MATCH($A$549,'Paste Calib Data'!$A:$A,0)+(ROW()-ROW($A$549)-1),COLUMN()-1)</f>
        <v>25</v>
      </c>
      <c r="I553" s="1">
        <f>INDEX('Paste Calib Data'!$1:$1048576,MATCH($A$549,'Paste Calib Data'!$A:$A,0)+(ROW()-ROW($A$549)-1),COLUMN()-1)</f>
        <v>25</v>
      </c>
      <c r="J553" s="1">
        <f>INDEX('Paste Calib Data'!$1:$1048576,MATCH($A$549,'Paste Calib Data'!$A:$A,0)+(ROW()-ROW($A$549)-1),COLUMN()-1)</f>
        <v>25</v>
      </c>
      <c r="K553" s="1">
        <f>INDEX('Paste Calib Data'!$1:$1048576,MATCH($A$549,'Paste Calib Data'!$A:$A,0)+(ROW()-ROW($A$549)-1),COLUMN()-1)</f>
        <v>25</v>
      </c>
      <c r="L553" s="1">
        <f>INDEX('Paste Calib Data'!$1:$1048576,MATCH($A$549,'Paste Calib Data'!$A:$A,0)+(ROW()-ROW($A$549)-1),COLUMN()-1)</f>
        <v>25</v>
      </c>
      <c r="M553" s="1">
        <f>INDEX('Paste Calib Data'!$1:$1048576,MATCH($A$549,'Paste Calib Data'!$A:$A,0)+(ROW()-ROW($A$549)-1),COLUMN()-1)</f>
        <v>25</v>
      </c>
      <c r="N553" s="1">
        <f>INDEX('Paste Calib Data'!$1:$1048576,MATCH($A$549,'Paste Calib Data'!$A:$A,0)+(ROW()-ROW($A$549)-1),COLUMN()-1)</f>
        <v>25</v>
      </c>
      <c r="O553" s="1">
        <f>INDEX('Paste Calib Data'!$1:$1048576,MATCH($A$549,'Paste Calib Data'!$A:$A,0)+(ROW()-ROW($A$549)-1),COLUMN()-1)</f>
        <v>25</v>
      </c>
      <c r="P553" s="1">
        <f>INDEX('Paste Calib Data'!$1:$1048576,MATCH($A$549,'Paste Calib Data'!$A:$A,0)+(ROW()-ROW($A$549)-1),COLUMN()-1)</f>
        <v>25</v>
      </c>
      <c r="Q553" s="1">
        <f>INDEX('Paste Calib Data'!$1:$1048576,MATCH($A$549,'Paste Calib Data'!$A:$A,0)+(ROW()-ROW($A$549)-1),COLUMN()-1)</f>
        <v>25</v>
      </c>
      <c r="R553" s="1">
        <f>INDEX('Paste Calib Data'!$1:$1048576,MATCH($A$549,'Paste Calib Data'!$A:$A,0)+(ROW()-ROW($A$549)-1),COLUMN()-1)</f>
        <v>25</v>
      </c>
      <c r="S553" s="8">
        <f>R553</f>
        <v>25</v>
      </c>
    </row>
    <row r="554" spans="1:19" x14ac:dyDescent="0.3">
      <c r="A554" s="3">
        <f>INDEX('Paste Calib Data'!$1:$1048576,MATCH($A$549,'Paste Calib Data'!$A:$A,0)+(ROW()-ROW($A$549)-1),COLUMN())</f>
        <v>600</v>
      </c>
      <c r="B554" s="8">
        <f t="shared" si="185"/>
        <v>25</v>
      </c>
      <c r="C554" s="1">
        <f>INDEX('Paste Calib Data'!$1:$1048576,MATCH($A$549,'Paste Calib Data'!$A:$A,0)+(ROW()-ROW($A$549)-1),COLUMN()-1)</f>
        <v>25</v>
      </c>
      <c r="D554" s="1">
        <f>INDEX('Paste Calib Data'!$1:$1048576,MATCH($A$549,'Paste Calib Data'!$A:$A,0)+(ROW()-ROW($A$549)-1),COLUMN()-1)</f>
        <v>25</v>
      </c>
      <c r="E554" s="1">
        <f>INDEX('Paste Calib Data'!$1:$1048576,MATCH($A$549,'Paste Calib Data'!$A:$A,0)+(ROW()-ROW($A$549)-1),COLUMN()-1)</f>
        <v>25</v>
      </c>
      <c r="F554" s="1">
        <f>INDEX('Paste Calib Data'!$1:$1048576,MATCH($A$549,'Paste Calib Data'!$A:$A,0)+(ROW()-ROW($A$549)-1),COLUMN()-1)</f>
        <v>25</v>
      </c>
      <c r="G554" s="1">
        <f>INDEX('Paste Calib Data'!$1:$1048576,MATCH($A$549,'Paste Calib Data'!$A:$A,0)+(ROW()-ROW($A$549)-1),COLUMN()-1)</f>
        <v>25</v>
      </c>
      <c r="H554" s="1">
        <f>INDEX('Paste Calib Data'!$1:$1048576,MATCH($A$549,'Paste Calib Data'!$A:$A,0)+(ROW()-ROW($A$549)-1),COLUMN()-1)</f>
        <v>25</v>
      </c>
      <c r="I554" s="1">
        <f>INDEX('Paste Calib Data'!$1:$1048576,MATCH($A$549,'Paste Calib Data'!$A:$A,0)+(ROW()-ROW($A$549)-1),COLUMN()-1)</f>
        <v>25</v>
      </c>
      <c r="J554" s="1">
        <f>INDEX('Paste Calib Data'!$1:$1048576,MATCH($A$549,'Paste Calib Data'!$A:$A,0)+(ROW()-ROW($A$549)-1),COLUMN()-1)</f>
        <v>25</v>
      </c>
      <c r="K554" s="1">
        <f>INDEX('Paste Calib Data'!$1:$1048576,MATCH($A$549,'Paste Calib Data'!$A:$A,0)+(ROW()-ROW($A$549)-1),COLUMN()-1)</f>
        <v>25</v>
      </c>
      <c r="L554" s="1">
        <f>INDEX('Paste Calib Data'!$1:$1048576,MATCH($A$549,'Paste Calib Data'!$A:$A,0)+(ROW()-ROW($A$549)-1),COLUMN()-1)</f>
        <v>25</v>
      </c>
      <c r="M554" s="1">
        <f>INDEX('Paste Calib Data'!$1:$1048576,MATCH($A$549,'Paste Calib Data'!$A:$A,0)+(ROW()-ROW($A$549)-1),COLUMN()-1)</f>
        <v>25</v>
      </c>
      <c r="N554" s="1">
        <f>INDEX('Paste Calib Data'!$1:$1048576,MATCH($A$549,'Paste Calib Data'!$A:$A,0)+(ROW()-ROW($A$549)-1),COLUMN()-1)</f>
        <v>25</v>
      </c>
      <c r="O554" s="1">
        <f>INDEX('Paste Calib Data'!$1:$1048576,MATCH($A$549,'Paste Calib Data'!$A:$A,0)+(ROW()-ROW($A$549)-1),COLUMN()-1)</f>
        <v>25</v>
      </c>
      <c r="P554" s="1">
        <f>INDEX('Paste Calib Data'!$1:$1048576,MATCH($A$549,'Paste Calib Data'!$A:$A,0)+(ROW()-ROW($A$549)-1),COLUMN()-1)</f>
        <v>25</v>
      </c>
      <c r="Q554" s="1">
        <f>INDEX('Paste Calib Data'!$1:$1048576,MATCH($A$549,'Paste Calib Data'!$A:$A,0)+(ROW()-ROW($A$549)-1),COLUMN()-1)</f>
        <v>25</v>
      </c>
      <c r="R554" s="1">
        <f>INDEX('Paste Calib Data'!$1:$1048576,MATCH($A$549,'Paste Calib Data'!$A:$A,0)+(ROW()-ROW($A$549)-1),COLUMN()-1)</f>
        <v>25</v>
      </c>
      <c r="S554" s="8">
        <f t="shared" ref="S554:S571" si="186">R554</f>
        <v>25</v>
      </c>
    </row>
    <row r="555" spans="1:19" x14ac:dyDescent="0.3">
      <c r="A555" s="3">
        <f>INDEX('Paste Calib Data'!$1:$1048576,MATCH($A$549,'Paste Calib Data'!$A:$A,0)+(ROW()-ROW($A$549)-1),COLUMN())</f>
        <v>800</v>
      </c>
      <c r="B555" s="8">
        <f t="shared" si="185"/>
        <v>25</v>
      </c>
      <c r="C555" s="1">
        <f>INDEX('Paste Calib Data'!$1:$1048576,MATCH($A$549,'Paste Calib Data'!$A:$A,0)+(ROW()-ROW($A$549)-1),COLUMN()-1)</f>
        <v>25</v>
      </c>
      <c r="D555" s="1">
        <f>INDEX('Paste Calib Data'!$1:$1048576,MATCH($A$549,'Paste Calib Data'!$A:$A,0)+(ROW()-ROW($A$549)-1),COLUMN()-1)</f>
        <v>25</v>
      </c>
      <c r="E555" s="1">
        <f>INDEX('Paste Calib Data'!$1:$1048576,MATCH($A$549,'Paste Calib Data'!$A:$A,0)+(ROW()-ROW($A$549)-1),COLUMN()-1)</f>
        <v>25</v>
      </c>
      <c r="F555" s="1">
        <f>INDEX('Paste Calib Data'!$1:$1048576,MATCH($A$549,'Paste Calib Data'!$A:$A,0)+(ROW()-ROW($A$549)-1),COLUMN()-1)</f>
        <v>25</v>
      </c>
      <c r="G555" s="1">
        <f>INDEX('Paste Calib Data'!$1:$1048576,MATCH($A$549,'Paste Calib Data'!$A:$A,0)+(ROW()-ROW($A$549)-1),COLUMN()-1)</f>
        <v>25</v>
      </c>
      <c r="H555" s="1">
        <f>INDEX('Paste Calib Data'!$1:$1048576,MATCH($A$549,'Paste Calib Data'!$A:$A,0)+(ROW()-ROW($A$549)-1),COLUMN()-1)</f>
        <v>25</v>
      </c>
      <c r="I555" s="1">
        <f>INDEX('Paste Calib Data'!$1:$1048576,MATCH($A$549,'Paste Calib Data'!$A:$A,0)+(ROW()-ROW($A$549)-1),COLUMN()-1)</f>
        <v>25</v>
      </c>
      <c r="J555" s="1">
        <f>INDEX('Paste Calib Data'!$1:$1048576,MATCH($A$549,'Paste Calib Data'!$A:$A,0)+(ROW()-ROW($A$549)-1),COLUMN()-1)</f>
        <v>25</v>
      </c>
      <c r="K555" s="1">
        <f>INDEX('Paste Calib Data'!$1:$1048576,MATCH($A$549,'Paste Calib Data'!$A:$A,0)+(ROW()-ROW($A$549)-1),COLUMN()-1)</f>
        <v>25</v>
      </c>
      <c r="L555" s="1">
        <f>INDEX('Paste Calib Data'!$1:$1048576,MATCH($A$549,'Paste Calib Data'!$A:$A,0)+(ROW()-ROW($A$549)-1),COLUMN()-1)</f>
        <v>25</v>
      </c>
      <c r="M555" s="1">
        <f>INDEX('Paste Calib Data'!$1:$1048576,MATCH($A$549,'Paste Calib Data'!$A:$A,0)+(ROW()-ROW($A$549)-1),COLUMN()-1)</f>
        <v>25</v>
      </c>
      <c r="N555" s="1">
        <f>INDEX('Paste Calib Data'!$1:$1048576,MATCH($A$549,'Paste Calib Data'!$A:$A,0)+(ROW()-ROW($A$549)-1),COLUMN()-1)</f>
        <v>25</v>
      </c>
      <c r="O555" s="1">
        <f>INDEX('Paste Calib Data'!$1:$1048576,MATCH($A$549,'Paste Calib Data'!$A:$A,0)+(ROW()-ROW($A$549)-1),COLUMN()-1)</f>
        <v>25</v>
      </c>
      <c r="P555" s="1">
        <f>INDEX('Paste Calib Data'!$1:$1048576,MATCH($A$549,'Paste Calib Data'!$A:$A,0)+(ROW()-ROW($A$549)-1),COLUMN()-1)</f>
        <v>25</v>
      </c>
      <c r="Q555" s="1">
        <f>INDEX('Paste Calib Data'!$1:$1048576,MATCH($A$549,'Paste Calib Data'!$A:$A,0)+(ROW()-ROW($A$549)-1),COLUMN()-1)</f>
        <v>25</v>
      </c>
      <c r="R555" s="1">
        <f>INDEX('Paste Calib Data'!$1:$1048576,MATCH($A$549,'Paste Calib Data'!$A:$A,0)+(ROW()-ROW($A$549)-1),COLUMN()-1)</f>
        <v>25</v>
      </c>
      <c r="S555" s="8">
        <f t="shared" si="186"/>
        <v>25</v>
      </c>
    </row>
    <row r="556" spans="1:19" x14ac:dyDescent="0.3">
      <c r="A556" s="3">
        <f>INDEX('Paste Calib Data'!$1:$1048576,MATCH($A$549,'Paste Calib Data'!$A:$A,0)+(ROW()-ROW($A$549)-1),COLUMN())</f>
        <v>1000</v>
      </c>
      <c r="B556" s="8">
        <f t="shared" si="185"/>
        <v>25</v>
      </c>
      <c r="C556" s="1">
        <f>INDEX('Paste Calib Data'!$1:$1048576,MATCH($A$549,'Paste Calib Data'!$A:$A,0)+(ROW()-ROW($A$549)-1),COLUMN()-1)</f>
        <v>25</v>
      </c>
      <c r="D556" s="1">
        <f>INDEX('Paste Calib Data'!$1:$1048576,MATCH($A$549,'Paste Calib Data'!$A:$A,0)+(ROW()-ROW($A$549)-1),COLUMN()-1)</f>
        <v>25</v>
      </c>
      <c r="E556" s="1">
        <f>INDEX('Paste Calib Data'!$1:$1048576,MATCH($A$549,'Paste Calib Data'!$A:$A,0)+(ROW()-ROW($A$549)-1),COLUMN()-1)</f>
        <v>25</v>
      </c>
      <c r="F556" s="1">
        <f>INDEX('Paste Calib Data'!$1:$1048576,MATCH($A$549,'Paste Calib Data'!$A:$A,0)+(ROW()-ROW($A$549)-1),COLUMN()-1)</f>
        <v>25</v>
      </c>
      <c r="G556" s="1">
        <f>INDEX('Paste Calib Data'!$1:$1048576,MATCH($A$549,'Paste Calib Data'!$A:$A,0)+(ROW()-ROW($A$549)-1),COLUMN()-1)</f>
        <v>25</v>
      </c>
      <c r="H556" s="1">
        <f>INDEX('Paste Calib Data'!$1:$1048576,MATCH($A$549,'Paste Calib Data'!$A:$A,0)+(ROW()-ROW($A$549)-1),COLUMN()-1)</f>
        <v>25</v>
      </c>
      <c r="I556" s="1">
        <f>INDEX('Paste Calib Data'!$1:$1048576,MATCH($A$549,'Paste Calib Data'!$A:$A,0)+(ROW()-ROW($A$549)-1),COLUMN()-1)</f>
        <v>25</v>
      </c>
      <c r="J556" s="1">
        <f>INDEX('Paste Calib Data'!$1:$1048576,MATCH($A$549,'Paste Calib Data'!$A:$A,0)+(ROW()-ROW($A$549)-1),COLUMN()-1)</f>
        <v>25</v>
      </c>
      <c r="K556" s="1">
        <f>INDEX('Paste Calib Data'!$1:$1048576,MATCH($A$549,'Paste Calib Data'!$A:$A,0)+(ROW()-ROW($A$549)-1),COLUMN()-1)</f>
        <v>25</v>
      </c>
      <c r="L556" s="1">
        <f>INDEX('Paste Calib Data'!$1:$1048576,MATCH($A$549,'Paste Calib Data'!$A:$A,0)+(ROW()-ROW($A$549)-1),COLUMN()-1)</f>
        <v>25</v>
      </c>
      <c r="M556" s="1">
        <f>INDEX('Paste Calib Data'!$1:$1048576,MATCH($A$549,'Paste Calib Data'!$A:$A,0)+(ROW()-ROW($A$549)-1),COLUMN()-1)</f>
        <v>25</v>
      </c>
      <c r="N556" s="1">
        <f>INDEX('Paste Calib Data'!$1:$1048576,MATCH($A$549,'Paste Calib Data'!$A:$A,0)+(ROW()-ROW($A$549)-1),COLUMN()-1)</f>
        <v>25</v>
      </c>
      <c r="O556" s="1">
        <f>INDEX('Paste Calib Data'!$1:$1048576,MATCH($A$549,'Paste Calib Data'!$A:$A,0)+(ROW()-ROW($A$549)-1),COLUMN()-1)</f>
        <v>25</v>
      </c>
      <c r="P556" s="1">
        <f>INDEX('Paste Calib Data'!$1:$1048576,MATCH($A$549,'Paste Calib Data'!$A:$A,0)+(ROW()-ROW($A$549)-1),COLUMN()-1)</f>
        <v>25</v>
      </c>
      <c r="Q556" s="1">
        <f>INDEX('Paste Calib Data'!$1:$1048576,MATCH($A$549,'Paste Calib Data'!$A:$A,0)+(ROW()-ROW($A$549)-1),COLUMN()-1)</f>
        <v>25</v>
      </c>
      <c r="R556" s="1">
        <f>INDEX('Paste Calib Data'!$1:$1048576,MATCH($A$549,'Paste Calib Data'!$A:$A,0)+(ROW()-ROW($A$549)-1),COLUMN()-1)</f>
        <v>25</v>
      </c>
      <c r="S556" s="8">
        <f t="shared" si="186"/>
        <v>25</v>
      </c>
    </row>
    <row r="557" spans="1:19" x14ac:dyDescent="0.3">
      <c r="A557" s="3">
        <f>INDEX('Paste Calib Data'!$1:$1048576,MATCH($A$549,'Paste Calib Data'!$A:$A,0)+(ROW()-ROW($A$549)-1),COLUMN())</f>
        <v>1200</v>
      </c>
      <c r="B557" s="8">
        <f t="shared" si="185"/>
        <v>25</v>
      </c>
      <c r="C557" s="1">
        <f>INDEX('Paste Calib Data'!$1:$1048576,MATCH($A$549,'Paste Calib Data'!$A:$A,0)+(ROW()-ROW($A$549)-1),COLUMN()-1)</f>
        <v>25</v>
      </c>
      <c r="D557" s="1">
        <f>INDEX('Paste Calib Data'!$1:$1048576,MATCH($A$549,'Paste Calib Data'!$A:$A,0)+(ROW()-ROW($A$549)-1),COLUMN()-1)</f>
        <v>25</v>
      </c>
      <c r="E557" s="1">
        <f>INDEX('Paste Calib Data'!$1:$1048576,MATCH($A$549,'Paste Calib Data'!$A:$A,0)+(ROW()-ROW($A$549)-1),COLUMN()-1)</f>
        <v>25</v>
      </c>
      <c r="F557" s="1">
        <f>INDEX('Paste Calib Data'!$1:$1048576,MATCH($A$549,'Paste Calib Data'!$A:$A,0)+(ROW()-ROW($A$549)-1),COLUMN()-1)</f>
        <v>25</v>
      </c>
      <c r="G557" s="1">
        <f>INDEX('Paste Calib Data'!$1:$1048576,MATCH($A$549,'Paste Calib Data'!$A:$A,0)+(ROW()-ROW($A$549)-1),COLUMN()-1)</f>
        <v>25</v>
      </c>
      <c r="H557" s="1">
        <f>INDEX('Paste Calib Data'!$1:$1048576,MATCH($A$549,'Paste Calib Data'!$A:$A,0)+(ROW()-ROW($A$549)-1),COLUMN()-1)</f>
        <v>25</v>
      </c>
      <c r="I557" s="1">
        <f>INDEX('Paste Calib Data'!$1:$1048576,MATCH($A$549,'Paste Calib Data'!$A:$A,0)+(ROW()-ROW($A$549)-1),COLUMN()-1)</f>
        <v>25</v>
      </c>
      <c r="J557" s="1">
        <f>INDEX('Paste Calib Data'!$1:$1048576,MATCH($A$549,'Paste Calib Data'!$A:$A,0)+(ROW()-ROW($A$549)-1),COLUMN()-1)</f>
        <v>25</v>
      </c>
      <c r="K557" s="1">
        <f>INDEX('Paste Calib Data'!$1:$1048576,MATCH($A$549,'Paste Calib Data'!$A:$A,0)+(ROW()-ROW($A$549)-1),COLUMN()-1)</f>
        <v>25</v>
      </c>
      <c r="L557" s="1">
        <f>INDEX('Paste Calib Data'!$1:$1048576,MATCH($A$549,'Paste Calib Data'!$A:$A,0)+(ROW()-ROW($A$549)-1),COLUMN()-1)</f>
        <v>25</v>
      </c>
      <c r="M557" s="1">
        <f>INDEX('Paste Calib Data'!$1:$1048576,MATCH($A$549,'Paste Calib Data'!$A:$A,0)+(ROW()-ROW($A$549)-1),COLUMN()-1)</f>
        <v>25</v>
      </c>
      <c r="N557" s="1">
        <f>INDEX('Paste Calib Data'!$1:$1048576,MATCH($A$549,'Paste Calib Data'!$A:$A,0)+(ROW()-ROW($A$549)-1),COLUMN()-1)</f>
        <v>25</v>
      </c>
      <c r="O557" s="1">
        <f>INDEX('Paste Calib Data'!$1:$1048576,MATCH($A$549,'Paste Calib Data'!$A:$A,0)+(ROW()-ROW($A$549)-1),COLUMN()-1)</f>
        <v>25</v>
      </c>
      <c r="P557" s="1">
        <f>INDEX('Paste Calib Data'!$1:$1048576,MATCH($A$549,'Paste Calib Data'!$A:$A,0)+(ROW()-ROW($A$549)-1),COLUMN()-1)</f>
        <v>25</v>
      </c>
      <c r="Q557" s="1">
        <f>INDEX('Paste Calib Data'!$1:$1048576,MATCH($A$549,'Paste Calib Data'!$A:$A,0)+(ROW()-ROW($A$549)-1),COLUMN()-1)</f>
        <v>25</v>
      </c>
      <c r="R557" s="1">
        <f>INDEX('Paste Calib Data'!$1:$1048576,MATCH($A$549,'Paste Calib Data'!$A:$A,0)+(ROW()-ROW($A$549)-1),COLUMN()-1)</f>
        <v>25</v>
      </c>
      <c r="S557" s="8">
        <f t="shared" si="186"/>
        <v>25</v>
      </c>
    </row>
    <row r="558" spans="1:19" x14ac:dyDescent="0.3">
      <c r="A558" s="3">
        <f>INDEX('Paste Calib Data'!$1:$1048576,MATCH($A$549,'Paste Calib Data'!$A:$A,0)+(ROW()-ROW($A$549)-1),COLUMN())</f>
        <v>1400</v>
      </c>
      <c r="B558" s="8">
        <f t="shared" si="185"/>
        <v>25</v>
      </c>
      <c r="C558" s="1">
        <f>INDEX('Paste Calib Data'!$1:$1048576,MATCH($A$549,'Paste Calib Data'!$A:$A,0)+(ROW()-ROW($A$549)-1),COLUMN()-1)</f>
        <v>25</v>
      </c>
      <c r="D558" s="1">
        <f>INDEX('Paste Calib Data'!$1:$1048576,MATCH($A$549,'Paste Calib Data'!$A:$A,0)+(ROW()-ROW($A$549)-1),COLUMN()-1)</f>
        <v>25</v>
      </c>
      <c r="E558" s="1">
        <f>INDEX('Paste Calib Data'!$1:$1048576,MATCH($A$549,'Paste Calib Data'!$A:$A,0)+(ROW()-ROW($A$549)-1),COLUMN()-1)</f>
        <v>25</v>
      </c>
      <c r="F558" s="1">
        <f>INDEX('Paste Calib Data'!$1:$1048576,MATCH($A$549,'Paste Calib Data'!$A:$A,0)+(ROW()-ROW($A$549)-1),COLUMN()-1)</f>
        <v>25</v>
      </c>
      <c r="G558" s="1">
        <f>INDEX('Paste Calib Data'!$1:$1048576,MATCH($A$549,'Paste Calib Data'!$A:$A,0)+(ROW()-ROW($A$549)-1),COLUMN()-1)</f>
        <v>25</v>
      </c>
      <c r="H558" s="1">
        <f>INDEX('Paste Calib Data'!$1:$1048576,MATCH($A$549,'Paste Calib Data'!$A:$A,0)+(ROW()-ROW($A$549)-1),COLUMN()-1)</f>
        <v>25</v>
      </c>
      <c r="I558" s="1">
        <f>INDEX('Paste Calib Data'!$1:$1048576,MATCH($A$549,'Paste Calib Data'!$A:$A,0)+(ROW()-ROW($A$549)-1),COLUMN()-1)</f>
        <v>25</v>
      </c>
      <c r="J558" s="1">
        <f>INDEX('Paste Calib Data'!$1:$1048576,MATCH($A$549,'Paste Calib Data'!$A:$A,0)+(ROW()-ROW($A$549)-1),COLUMN()-1)</f>
        <v>25</v>
      </c>
      <c r="K558" s="1">
        <f>INDEX('Paste Calib Data'!$1:$1048576,MATCH($A$549,'Paste Calib Data'!$A:$A,0)+(ROW()-ROW($A$549)-1),COLUMN()-1)</f>
        <v>25</v>
      </c>
      <c r="L558" s="1">
        <f>INDEX('Paste Calib Data'!$1:$1048576,MATCH($A$549,'Paste Calib Data'!$A:$A,0)+(ROW()-ROW($A$549)-1),COLUMN()-1)</f>
        <v>25</v>
      </c>
      <c r="M558" s="1">
        <f>INDEX('Paste Calib Data'!$1:$1048576,MATCH($A$549,'Paste Calib Data'!$A:$A,0)+(ROW()-ROW($A$549)-1),COLUMN()-1)</f>
        <v>25</v>
      </c>
      <c r="N558" s="1">
        <f>INDEX('Paste Calib Data'!$1:$1048576,MATCH($A$549,'Paste Calib Data'!$A:$A,0)+(ROW()-ROW($A$549)-1),COLUMN()-1)</f>
        <v>25</v>
      </c>
      <c r="O558" s="1">
        <f>INDEX('Paste Calib Data'!$1:$1048576,MATCH($A$549,'Paste Calib Data'!$A:$A,0)+(ROW()-ROW($A$549)-1),COLUMN()-1)</f>
        <v>25</v>
      </c>
      <c r="P558" s="1">
        <f>INDEX('Paste Calib Data'!$1:$1048576,MATCH($A$549,'Paste Calib Data'!$A:$A,0)+(ROW()-ROW($A$549)-1),COLUMN()-1)</f>
        <v>25</v>
      </c>
      <c r="Q558" s="1">
        <f>INDEX('Paste Calib Data'!$1:$1048576,MATCH($A$549,'Paste Calib Data'!$A:$A,0)+(ROW()-ROW($A$549)-1),COLUMN()-1)</f>
        <v>25</v>
      </c>
      <c r="R558" s="1">
        <f>INDEX('Paste Calib Data'!$1:$1048576,MATCH($A$549,'Paste Calib Data'!$A:$A,0)+(ROW()-ROW($A$549)-1),COLUMN()-1)</f>
        <v>25</v>
      </c>
      <c r="S558" s="8">
        <f t="shared" si="186"/>
        <v>25</v>
      </c>
    </row>
    <row r="559" spans="1:19" x14ac:dyDescent="0.3">
      <c r="A559" s="3">
        <f>INDEX('Paste Calib Data'!$1:$1048576,MATCH($A$549,'Paste Calib Data'!$A:$A,0)+(ROW()-ROW($A$549)-1),COLUMN())</f>
        <v>1600</v>
      </c>
      <c r="B559" s="8">
        <f t="shared" si="185"/>
        <v>25</v>
      </c>
      <c r="C559" s="1">
        <f>INDEX('Paste Calib Data'!$1:$1048576,MATCH($A$549,'Paste Calib Data'!$A:$A,0)+(ROW()-ROW($A$549)-1),COLUMN()-1)</f>
        <v>25</v>
      </c>
      <c r="D559" s="1">
        <f>INDEX('Paste Calib Data'!$1:$1048576,MATCH($A$549,'Paste Calib Data'!$A:$A,0)+(ROW()-ROW($A$549)-1),COLUMN()-1)</f>
        <v>25</v>
      </c>
      <c r="E559" s="1">
        <f>INDEX('Paste Calib Data'!$1:$1048576,MATCH($A$549,'Paste Calib Data'!$A:$A,0)+(ROW()-ROW($A$549)-1),COLUMN()-1)</f>
        <v>25</v>
      </c>
      <c r="F559" s="1">
        <f>INDEX('Paste Calib Data'!$1:$1048576,MATCH($A$549,'Paste Calib Data'!$A:$A,0)+(ROW()-ROW($A$549)-1),COLUMN()-1)</f>
        <v>25</v>
      </c>
      <c r="G559" s="1">
        <f>INDEX('Paste Calib Data'!$1:$1048576,MATCH($A$549,'Paste Calib Data'!$A:$A,0)+(ROW()-ROW($A$549)-1),COLUMN()-1)</f>
        <v>25</v>
      </c>
      <c r="H559" s="1">
        <f>INDEX('Paste Calib Data'!$1:$1048576,MATCH($A$549,'Paste Calib Data'!$A:$A,0)+(ROW()-ROW($A$549)-1),COLUMN()-1)</f>
        <v>25</v>
      </c>
      <c r="I559" s="1">
        <f>INDEX('Paste Calib Data'!$1:$1048576,MATCH($A$549,'Paste Calib Data'!$A:$A,0)+(ROW()-ROW($A$549)-1),COLUMN()-1)</f>
        <v>25</v>
      </c>
      <c r="J559" s="1">
        <f>INDEX('Paste Calib Data'!$1:$1048576,MATCH($A$549,'Paste Calib Data'!$A:$A,0)+(ROW()-ROW($A$549)-1),COLUMN()-1)</f>
        <v>25</v>
      </c>
      <c r="K559" s="1">
        <f>INDEX('Paste Calib Data'!$1:$1048576,MATCH($A$549,'Paste Calib Data'!$A:$A,0)+(ROW()-ROW($A$549)-1),COLUMN()-1)</f>
        <v>25</v>
      </c>
      <c r="L559" s="1">
        <f>INDEX('Paste Calib Data'!$1:$1048576,MATCH($A$549,'Paste Calib Data'!$A:$A,0)+(ROW()-ROW($A$549)-1),COLUMN()-1)</f>
        <v>25</v>
      </c>
      <c r="M559" s="1">
        <f>INDEX('Paste Calib Data'!$1:$1048576,MATCH($A$549,'Paste Calib Data'!$A:$A,0)+(ROW()-ROW($A$549)-1),COLUMN()-1)</f>
        <v>25</v>
      </c>
      <c r="N559" s="1">
        <f>INDEX('Paste Calib Data'!$1:$1048576,MATCH($A$549,'Paste Calib Data'!$A:$A,0)+(ROW()-ROW($A$549)-1),COLUMN()-1)</f>
        <v>25</v>
      </c>
      <c r="O559" s="1">
        <f>INDEX('Paste Calib Data'!$1:$1048576,MATCH($A$549,'Paste Calib Data'!$A:$A,0)+(ROW()-ROW($A$549)-1),COLUMN()-1)</f>
        <v>25</v>
      </c>
      <c r="P559" s="1">
        <f>INDEX('Paste Calib Data'!$1:$1048576,MATCH($A$549,'Paste Calib Data'!$A:$A,0)+(ROW()-ROW($A$549)-1),COLUMN()-1)</f>
        <v>25</v>
      </c>
      <c r="Q559" s="1">
        <f>INDEX('Paste Calib Data'!$1:$1048576,MATCH($A$549,'Paste Calib Data'!$A:$A,0)+(ROW()-ROW($A$549)-1),COLUMN()-1)</f>
        <v>25</v>
      </c>
      <c r="R559" s="1">
        <f>INDEX('Paste Calib Data'!$1:$1048576,MATCH($A$549,'Paste Calib Data'!$A:$A,0)+(ROW()-ROW($A$549)-1),COLUMN()-1)</f>
        <v>25</v>
      </c>
      <c r="S559" s="8">
        <f t="shared" si="186"/>
        <v>25</v>
      </c>
    </row>
    <row r="560" spans="1:19" x14ac:dyDescent="0.3">
      <c r="A560" s="3">
        <f>INDEX('Paste Calib Data'!$1:$1048576,MATCH($A$549,'Paste Calib Data'!$A:$A,0)+(ROW()-ROW($A$549)-1),COLUMN())</f>
        <v>1800</v>
      </c>
      <c r="B560" s="8">
        <f t="shared" si="185"/>
        <v>25</v>
      </c>
      <c r="C560" s="1">
        <f>INDEX('Paste Calib Data'!$1:$1048576,MATCH($A$549,'Paste Calib Data'!$A:$A,0)+(ROW()-ROW($A$549)-1),COLUMN()-1)</f>
        <v>25</v>
      </c>
      <c r="D560" s="1">
        <f>INDEX('Paste Calib Data'!$1:$1048576,MATCH($A$549,'Paste Calib Data'!$A:$A,0)+(ROW()-ROW($A$549)-1),COLUMN()-1)</f>
        <v>25</v>
      </c>
      <c r="E560" s="1">
        <f>INDEX('Paste Calib Data'!$1:$1048576,MATCH($A$549,'Paste Calib Data'!$A:$A,0)+(ROW()-ROW($A$549)-1),COLUMN()-1)</f>
        <v>25</v>
      </c>
      <c r="F560" s="1">
        <f>INDEX('Paste Calib Data'!$1:$1048576,MATCH($A$549,'Paste Calib Data'!$A:$A,0)+(ROW()-ROW($A$549)-1),COLUMN()-1)</f>
        <v>25</v>
      </c>
      <c r="G560" s="1">
        <f>INDEX('Paste Calib Data'!$1:$1048576,MATCH($A$549,'Paste Calib Data'!$A:$A,0)+(ROW()-ROW($A$549)-1),COLUMN()-1)</f>
        <v>25</v>
      </c>
      <c r="H560" s="1">
        <f>INDEX('Paste Calib Data'!$1:$1048576,MATCH($A$549,'Paste Calib Data'!$A:$A,0)+(ROW()-ROW($A$549)-1),COLUMN()-1)</f>
        <v>25</v>
      </c>
      <c r="I560" s="1">
        <f>INDEX('Paste Calib Data'!$1:$1048576,MATCH($A$549,'Paste Calib Data'!$A:$A,0)+(ROW()-ROW($A$549)-1),COLUMN()-1)</f>
        <v>25</v>
      </c>
      <c r="J560" s="1">
        <f>INDEX('Paste Calib Data'!$1:$1048576,MATCH($A$549,'Paste Calib Data'!$A:$A,0)+(ROW()-ROW($A$549)-1),COLUMN()-1)</f>
        <v>25</v>
      </c>
      <c r="K560" s="1">
        <f>INDEX('Paste Calib Data'!$1:$1048576,MATCH($A$549,'Paste Calib Data'!$A:$A,0)+(ROW()-ROW($A$549)-1),COLUMN()-1)</f>
        <v>25</v>
      </c>
      <c r="L560" s="1">
        <f>INDEX('Paste Calib Data'!$1:$1048576,MATCH($A$549,'Paste Calib Data'!$A:$A,0)+(ROW()-ROW($A$549)-1),COLUMN()-1)</f>
        <v>25</v>
      </c>
      <c r="M560" s="1">
        <f>INDEX('Paste Calib Data'!$1:$1048576,MATCH($A$549,'Paste Calib Data'!$A:$A,0)+(ROW()-ROW($A$549)-1),COLUMN()-1)</f>
        <v>25</v>
      </c>
      <c r="N560" s="1">
        <f>INDEX('Paste Calib Data'!$1:$1048576,MATCH($A$549,'Paste Calib Data'!$A:$A,0)+(ROW()-ROW($A$549)-1),COLUMN()-1)</f>
        <v>25</v>
      </c>
      <c r="O560" s="1">
        <f>INDEX('Paste Calib Data'!$1:$1048576,MATCH($A$549,'Paste Calib Data'!$A:$A,0)+(ROW()-ROW($A$549)-1),COLUMN()-1)</f>
        <v>25</v>
      </c>
      <c r="P560" s="1">
        <f>INDEX('Paste Calib Data'!$1:$1048576,MATCH($A$549,'Paste Calib Data'!$A:$A,0)+(ROW()-ROW($A$549)-1),COLUMN()-1)</f>
        <v>25</v>
      </c>
      <c r="Q560" s="1">
        <f>INDEX('Paste Calib Data'!$1:$1048576,MATCH($A$549,'Paste Calib Data'!$A:$A,0)+(ROW()-ROW($A$549)-1),COLUMN()-1)</f>
        <v>25</v>
      </c>
      <c r="R560" s="1">
        <f>INDEX('Paste Calib Data'!$1:$1048576,MATCH($A$549,'Paste Calib Data'!$A:$A,0)+(ROW()-ROW($A$549)-1),COLUMN()-1)</f>
        <v>25</v>
      </c>
      <c r="S560" s="8">
        <f t="shared" si="186"/>
        <v>25</v>
      </c>
    </row>
    <row r="561" spans="1:19" x14ac:dyDescent="0.3">
      <c r="A561" s="3">
        <f>INDEX('Paste Calib Data'!$1:$1048576,MATCH($A$549,'Paste Calib Data'!$A:$A,0)+(ROW()-ROW($A$549)-1),COLUMN())</f>
        <v>2000</v>
      </c>
      <c r="B561" s="8">
        <f t="shared" si="185"/>
        <v>25</v>
      </c>
      <c r="C561" s="1">
        <f>INDEX('Paste Calib Data'!$1:$1048576,MATCH($A$549,'Paste Calib Data'!$A:$A,0)+(ROW()-ROW($A$549)-1),COLUMN()-1)</f>
        <v>25</v>
      </c>
      <c r="D561" s="1">
        <f>INDEX('Paste Calib Data'!$1:$1048576,MATCH($A$549,'Paste Calib Data'!$A:$A,0)+(ROW()-ROW($A$549)-1),COLUMN()-1)</f>
        <v>25</v>
      </c>
      <c r="E561" s="1">
        <f>INDEX('Paste Calib Data'!$1:$1048576,MATCH($A$549,'Paste Calib Data'!$A:$A,0)+(ROW()-ROW($A$549)-1),COLUMN()-1)</f>
        <v>25</v>
      </c>
      <c r="F561" s="1">
        <f>INDEX('Paste Calib Data'!$1:$1048576,MATCH($A$549,'Paste Calib Data'!$A:$A,0)+(ROW()-ROW($A$549)-1),COLUMN()-1)</f>
        <v>25</v>
      </c>
      <c r="G561" s="1">
        <f>INDEX('Paste Calib Data'!$1:$1048576,MATCH($A$549,'Paste Calib Data'!$A:$A,0)+(ROW()-ROW($A$549)-1),COLUMN()-1)</f>
        <v>25</v>
      </c>
      <c r="H561" s="1">
        <f>INDEX('Paste Calib Data'!$1:$1048576,MATCH($A$549,'Paste Calib Data'!$A:$A,0)+(ROW()-ROW($A$549)-1),COLUMN()-1)</f>
        <v>25</v>
      </c>
      <c r="I561" s="1">
        <f>INDEX('Paste Calib Data'!$1:$1048576,MATCH($A$549,'Paste Calib Data'!$A:$A,0)+(ROW()-ROW($A$549)-1),COLUMN()-1)</f>
        <v>25</v>
      </c>
      <c r="J561" s="1">
        <f>INDEX('Paste Calib Data'!$1:$1048576,MATCH($A$549,'Paste Calib Data'!$A:$A,0)+(ROW()-ROW($A$549)-1),COLUMN()-1)</f>
        <v>25</v>
      </c>
      <c r="K561" s="1">
        <f>INDEX('Paste Calib Data'!$1:$1048576,MATCH($A$549,'Paste Calib Data'!$A:$A,0)+(ROW()-ROW($A$549)-1),COLUMN()-1)</f>
        <v>25</v>
      </c>
      <c r="L561" s="1">
        <f>INDEX('Paste Calib Data'!$1:$1048576,MATCH($A$549,'Paste Calib Data'!$A:$A,0)+(ROW()-ROW($A$549)-1),COLUMN()-1)</f>
        <v>25</v>
      </c>
      <c r="M561" s="1">
        <f>INDEX('Paste Calib Data'!$1:$1048576,MATCH($A$549,'Paste Calib Data'!$A:$A,0)+(ROW()-ROW($A$549)-1),COLUMN()-1)</f>
        <v>25</v>
      </c>
      <c r="N561" s="1">
        <f>INDEX('Paste Calib Data'!$1:$1048576,MATCH($A$549,'Paste Calib Data'!$A:$A,0)+(ROW()-ROW($A$549)-1),COLUMN()-1)</f>
        <v>25</v>
      </c>
      <c r="O561" s="1">
        <f>INDEX('Paste Calib Data'!$1:$1048576,MATCH($A$549,'Paste Calib Data'!$A:$A,0)+(ROW()-ROW($A$549)-1),COLUMN()-1)</f>
        <v>25</v>
      </c>
      <c r="P561" s="1">
        <f>INDEX('Paste Calib Data'!$1:$1048576,MATCH($A$549,'Paste Calib Data'!$A:$A,0)+(ROW()-ROW($A$549)-1),COLUMN()-1)</f>
        <v>25</v>
      </c>
      <c r="Q561" s="1">
        <f>INDEX('Paste Calib Data'!$1:$1048576,MATCH($A$549,'Paste Calib Data'!$A:$A,0)+(ROW()-ROW($A$549)-1),COLUMN()-1)</f>
        <v>25</v>
      </c>
      <c r="R561" s="1">
        <f>INDEX('Paste Calib Data'!$1:$1048576,MATCH($A$549,'Paste Calib Data'!$A:$A,0)+(ROW()-ROW($A$549)-1),COLUMN()-1)</f>
        <v>25</v>
      </c>
      <c r="S561" s="8">
        <f t="shared" si="186"/>
        <v>25</v>
      </c>
    </row>
    <row r="562" spans="1:19" x14ac:dyDescent="0.3">
      <c r="A562" s="3">
        <f>INDEX('Paste Calib Data'!$1:$1048576,MATCH($A$549,'Paste Calib Data'!$A:$A,0)+(ROW()-ROW($A$549)-1),COLUMN())</f>
        <v>2200</v>
      </c>
      <c r="B562" s="8">
        <f t="shared" si="185"/>
        <v>25</v>
      </c>
      <c r="C562" s="1">
        <f>INDEX('Paste Calib Data'!$1:$1048576,MATCH($A$549,'Paste Calib Data'!$A:$A,0)+(ROW()-ROW($A$549)-1),COLUMN()-1)</f>
        <v>25</v>
      </c>
      <c r="D562" s="1">
        <f>INDEX('Paste Calib Data'!$1:$1048576,MATCH($A$549,'Paste Calib Data'!$A:$A,0)+(ROW()-ROW($A$549)-1),COLUMN()-1)</f>
        <v>25</v>
      </c>
      <c r="E562" s="1">
        <f>INDEX('Paste Calib Data'!$1:$1048576,MATCH($A$549,'Paste Calib Data'!$A:$A,0)+(ROW()-ROW($A$549)-1),COLUMN()-1)</f>
        <v>25</v>
      </c>
      <c r="F562" s="1">
        <f>INDEX('Paste Calib Data'!$1:$1048576,MATCH($A$549,'Paste Calib Data'!$A:$A,0)+(ROW()-ROW($A$549)-1),COLUMN()-1)</f>
        <v>25</v>
      </c>
      <c r="G562" s="1">
        <f>INDEX('Paste Calib Data'!$1:$1048576,MATCH($A$549,'Paste Calib Data'!$A:$A,0)+(ROW()-ROW($A$549)-1),COLUMN()-1)</f>
        <v>25</v>
      </c>
      <c r="H562" s="1">
        <f>INDEX('Paste Calib Data'!$1:$1048576,MATCH($A$549,'Paste Calib Data'!$A:$A,0)+(ROW()-ROW($A$549)-1),COLUMN()-1)</f>
        <v>25</v>
      </c>
      <c r="I562" s="1">
        <f>INDEX('Paste Calib Data'!$1:$1048576,MATCH($A$549,'Paste Calib Data'!$A:$A,0)+(ROW()-ROW($A$549)-1),COLUMN()-1)</f>
        <v>25</v>
      </c>
      <c r="J562" s="1">
        <f>INDEX('Paste Calib Data'!$1:$1048576,MATCH($A$549,'Paste Calib Data'!$A:$A,0)+(ROW()-ROW($A$549)-1),COLUMN()-1)</f>
        <v>25</v>
      </c>
      <c r="K562" s="1">
        <f>INDEX('Paste Calib Data'!$1:$1048576,MATCH($A$549,'Paste Calib Data'!$A:$A,0)+(ROW()-ROW($A$549)-1),COLUMN()-1)</f>
        <v>25</v>
      </c>
      <c r="L562" s="1">
        <f>INDEX('Paste Calib Data'!$1:$1048576,MATCH($A$549,'Paste Calib Data'!$A:$A,0)+(ROW()-ROW($A$549)-1),COLUMN()-1)</f>
        <v>25</v>
      </c>
      <c r="M562" s="1">
        <f>INDEX('Paste Calib Data'!$1:$1048576,MATCH($A$549,'Paste Calib Data'!$A:$A,0)+(ROW()-ROW($A$549)-1),COLUMN()-1)</f>
        <v>25</v>
      </c>
      <c r="N562" s="1">
        <f>INDEX('Paste Calib Data'!$1:$1048576,MATCH($A$549,'Paste Calib Data'!$A:$A,0)+(ROW()-ROW($A$549)-1),COLUMN()-1)</f>
        <v>25</v>
      </c>
      <c r="O562" s="1">
        <f>INDEX('Paste Calib Data'!$1:$1048576,MATCH($A$549,'Paste Calib Data'!$A:$A,0)+(ROW()-ROW($A$549)-1),COLUMN()-1)</f>
        <v>25</v>
      </c>
      <c r="P562" s="1">
        <f>INDEX('Paste Calib Data'!$1:$1048576,MATCH($A$549,'Paste Calib Data'!$A:$A,0)+(ROW()-ROW($A$549)-1),COLUMN()-1)</f>
        <v>25</v>
      </c>
      <c r="Q562" s="1">
        <f>INDEX('Paste Calib Data'!$1:$1048576,MATCH($A$549,'Paste Calib Data'!$A:$A,0)+(ROW()-ROW($A$549)-1),COLUMN()-1)</f>
        <v>25</v>
      </c>
      <c r="R562" s="1">
        <f>INDEX('Paste Calib Data'!$1:$1048576,MATCH($A$549,'Paste Calib Data'!$A:$A,0)+(ROW()-ROW($A$549)-1),COLUMN()-1)</f>
        <v>25</v>
      </c>
      <c r="S562" s="8">
        <f t="shared" si="186"/>
        <v>25</v>
      </c>
    </row>
    <row r="563" spans="1:19" x14ac:dyDescent="0.3">
      <c r="A563" s="3">
        <f>INDEX('Paste Calib Data'!$1:$1048576,MATCH($A$549,'Paste Calib Data'!$A:$A,0)+(ROW()-ROW($A$549)-1),COLUMN())</f>
        <v>2300</v>
      </c>
      <c r="B563" s="8">
        <f t="shared" si="185"/>
        <v>25</v>
      </c>
      <c r="C563" s="1">
        <f>INDEX('Paste Calib Data'!$1:$1048576,MATCH($A$549,'Paste Calib Data'!$A:$A,0)+(ROW()-ROW($A$549)-1),COLUMN()-1)</f>
        <v>25</v>
      </c>
      <c r="D563" s="1">
        <f>INDEX('Paste Calib Data'!$1:$1048576,MATCH($A$549,'Paste Calib Data'!$A:$A,0)+(ROW()-ROW($A$549)-1),COLUMN()-1)</f>
        <v>25</v>
      </c>
      <c r="E563" s="1">
        <f>INDEX('Paste Calib Data'!$1:$1048576,MATCH($A$549,'Paste Calib Data'!$A:$A,0)+(ROW()-ROW($A$549)-1),COLUMN()-1)</f>
        <v>25</v>
      </c>
      <c r="F563" s="1">
        <f>INDEX('Paste Calib Data'!$1:$1048576,MATCH($A$549,'Paste Calib Data'!$A:$A,0)+(ROW()-ROW($A$549)-1),COLUMN()-1)</f>
        <v>25</v>
      </c>
      <c r="G563" s="1">
        <f>INDEX('Paste Calib Data'!$1:$1048576,MATCH($A$549,'Paste Calib Data'!$A:$A,0)+(ROW()-ROW($A$549)-1),COLUMN()-1)</f>
        <v>25</v>
      </c>
      <c r="H563" s="1">
        <f>INDEX('Paste Calib Data'!$1:$1048576,MATCH($A$549,'Paste Calib Data'!$A:$A,0)+(ROW()-ROW($A$549)-1),COLUMN()-1)</f>
        <v>25</v>
      </c>
      <c r="I563" s="1">
        <f>INDEX('Paste Calib Data'!$1:$1048576,MATCH($A$549,'Paste Calib Data'!$A:$A,0)+(ROW()-ROW($A$549)-1),COLUMN()-1)</f>
        <v>25</v>
      </c>
      <c r="J563" s="1">
        <f>INDEX('Paste Calib Data'!$1:$1048576,MATCH($A$549,'Paste Calib Data'!$A:$A,0)+(ROW()-ROW($A$549)-1),COLUMN()-1)</f>
        <v>25</v>
      </c>
      <c r="K563" s="1">
        <f>INDEX('Paste Calib Data'!$1:$1048576,MATCH($A$549,'Paste Calib Data'!$A:$A,0)+(ROW()-ROW($A$549)-1),COLUMN()-1)</f>
        <v>25</v>
      </c>
      <c r="L563" s="1">
        <f>INDEX('Paste Calib Data'!$1:$1048576,MATCH($A$549,'Paste Calib Data'!$A:$A,0)+(ROW()-ROW($A$549)-1),COLUMN()-1)</f>
        <v>25</v>
      </c>
      <c r="M563" s="1">
        <f>INDEX('Paste Calib Data'!$1:$1048576,MATCH($A$549,'Paste Calib Data'!$A:$A,0)+(ROW()-ROW($A$549)-1),COLUMN()-1)</f>
        <v>25</v>
      </c>
      <c r="N563" s="1">
        <f>INDEX('Paste Calib Data'!$1:$1048576,MATCH($A$549,'Paste Calib Data'!$A:$A,0)+(ROW()-ROW($A$549)-1),COLUMN()-1)</f>
        <v>25</v>
      </c>
      <c r="O563" s="1">
        <f>INDEX('Paste Calib Data'!$1:$1048576,MATCH($A$549,'Paste Calib Data'!$A:$A,0)+(ROW()-ROW($A$549)-1),COLUMN()-1)</f>
        <v>25</v>
      </c>
      <c r="P563" s="1">
        <f>INDEX('Paste Calib Data'!$1:$1048576,MATCH($A$549,'Paste Calib Data'!$A:$A,0)+(ROW()-ROW($A$549)-1),COLUMN()-1)</f>
        <v>25</v>
      </c>
      <c r="Q563" s="1">
        <f>INDEX('Paste Calib Data'!$1:$1048576,MATCH($A$549,'Paste Calib Data'!$A:$A,0)+(ROW()-ROW($A$549)-1),COLUMN()-1)</f>
        <v>25</v>
      </c>
      <c r="R563" s="1">
        <f>INDEX('Paste Calib Data'!$1:$1048576,MATCH($A$549,'Paste Calib Data'!$A:$A,0)+(ROW()-ROW($A$549)-1),COLUMN()-1)</f>
        <v>25</v>
      </c>
      <c r="S563" s="8">
        <f t="shared" si="186"/>
        <v>25</v>
      </c>
    </row>
    <row r="564" spans="1:19" x14ac:dyDescent="0.3">
      <c r="A564" s="3">
        <f>INDEX('Paste Calib Data'!$1:$1048576,MATCH($A$549,'Paste Calib Data'!$A:$A,0)+(ROW()-ROW($A$549)-1),COLUMN())</f>
        <v>2400</v>
      </c>
      <c r="B564" s="8">
        <f t="shared" si="185"/>
        <v>25</v>
      </c>
      <c r="C564" s="1">
        <f>INDEX('Paste Calib Data'!$1:$1048576,MATCH($A$549,'Paste Calib Data'!$A:$A,0)+(ROW()-ROW($A$549)-1),COLUMN()-1)</f>
        <v>25</v>
      </c>
      <c r="D564" s="1">
        <f>INDEX('Paste Calib Data'!$1:$1048576,MATCH($A$549,'Paste Calib Data'!$A:$A,0)+(ROW()-ROW($A$549)-1),COLUMN()-1)</f>
        <v>25</v>
      </c>
      <c r="E564" s="1">
        <f>INDEX('Paste Calib Data'!$1:$1048576,MATCH($A$549,'Paste Calib Data'!$A:$A,0)+(ROW()-ROW($A$549)-1),COLUMN()-1)</f>
        <v>25</v>
      </c>
      <c r="F564" s="1">
        <f>INDEX('Paste Calib Data'!$1:$1048576,MATCH($A$549,'Paste Calib Data'!$A:$A,0)+(ROW()-ROW($A$549)-1),COLUMN()-1)</f>
        <v>25</v>
      </c>
      <c r="G564" s="1">
        <f>INDEX('Paste Calib Data'!$1:$1048576,MATCH($A$549,'Paste Calib Data'!$A:$A,0)+(ROW()-ROW($A$549)-1),COLUMN()-1)</f>
        <v>25</v>
      </c>
      <c r="H564" s="1">
        <f>INDEX('Paste Calib Data'!$1:$1048576,MATCH($A$549,'Paste Calib Data'!$A:$A,0)+(ROW()-ROW($A$549)-1),COLUMN()-1)</f>
        <v>25</v>
      </c>
      <c r="I564" s="1">
        <f>INDEX('Paste Calib Data'!$1:$1048576,MATCH($A$549,'Paste Calib Data'!$A:$A,0)+(ROW()-ROW($A$549)-1),COLUMN()-1)</f>
        <v>25</v>
      </c>
      <c r="J564" s="1">
        <f>INDEX('Paste Calib Data'!$1:$1048576,MATCH($A$549,'Paste Calib Data'!$A:$A,0)+(ROW()-ROW($A$549)-1),COLUMN()-1)</f>
        <v>25</v>
      </c>
      <c r="K564" s="1">
        <f>INDEX('Paste Calib Data'!$1:$1048576,MATCH($A$549,'Paste Calib Data'!$A:$A,0)+(ROW()-ROW($A$549)-1),COLUMN()-1)</f>
        <v>25</v>
      </c>
      <c r="L564" s="1">
        <f>INDEX('Paste Calib Data'!$1:$1048576,MATCH($A$549,'Paste Calib Data'!$A:$A,0)+(ROW()-ROW($A$549)-1),COLUMN()-1)</f>
        <v>25</v>
      </c>
      <c r="M564" s="1">
        <f>INDEX('Paste Calib Data'!$1:$1048576,MATCH($A$549,'Paste Calib Data'!$A:$A,0)+(ROW()-ROW($A$549)-1),COLUMN()-1)</f>
        <v>25</v>
      </c>
      <c r="N564" s="1">
        <f>INDEX('Paste Calib Data'!$1:$1048576,MATCH($A$549,'Paste Calib Data'!$A:$A,0)+(ROW()-ROW($A$549)-1),COLUMN()-1)</f>
        <v>25</v>
      </c>
      <c r="O564" s="1">
        <f>INDEX('Paste Calib Data'!$1:$1048576,MATCH($A$549,'Paste Calib Data'!$A:$A,0)+(ROW()-ROW($A$549)-1),COLUMN()-1)</f>
        <v>25</v>
      </c>
      <c r="P564" s="1">
        <f>INDEX('Paste Calib Data'!$1:$1048576,MATCH($A$549,'Paste Calib Data'!$A:$A,0)+(ROW()-ROW($A$549)-1),COLUMN()-1)</f>
        <v>25</v>
      </c>
      <c r="Q564" s="1">
        <f>INDEX('Paste Calib Data'!$1:$1048576,MATCH($A$549,'Paste Calib Data'!$A:$A,0)+(ROW()-ROW($A$549)-1),COLUMN()-1)</f>
        <v>25</v>
      </c>
      <c r="R564" s="1">
        <f>INDEX('Paste Calib Data'!$1:$1048576,MATCH($A$549,'Paste Calib Data'!$A:$A,0)+(ROW()-ROW($A$549)-1),COLUMN()-1)</f>
        <v>25</v>
      </c>
      <c r="S564" s="8">
        <f t="shared" si="186"/>
        <v>25</v>
      </c>
    </row>
    <row r="565" spans="1:19" x14ac:dyDescent="0.3">
      <c r="A565" s="3">
        <f>INDEX('Paste Calib Data'!$1:$1048576,MATCH($A$549,'Paste Calib Data'!$A:$A,0)+(ROW()-ROW($A$549)-1),COLUMN())</f>
        <v>2600</v>
      </c>
      <c r="B565" s="8">
        <f t="shared" si="185"/>
        <v>25</v>
      </c>
      <c r="C565" s="1">
        <f>INDEX('Paste Calib Data'!$1:$1048576,MATCH($A$549,'Paste Calib Data'!$A:$A,0)+(ROW()-ROW($A$549)-1),COLUMN()-1)</f>
        <v>25</v>
      </c>
      <c r="D565" s="1">
        <f>INDEX('Paste Calib Data'!$1:$1048576,MATCH($A$549,'Paste Calib Data'!$A:$A,0)+(ROW()-ROW($A$549)-1),COLUMN()-1)</f>
        <v>25</v>
      </c>
      <c r="E565" s="1">
        <f>INDEX('Paste Calib Data'!$1:$1048576,MATCH($A$549,'Paste Calib Data'!$A:$A,0)+(ROW()-ROW($A$549)-1),COLUMN()-1)</f>
        <v>25</v>
      </c>
      <c r="F565" s="1">
        <f>INDEX('Paste Calib Data'!$1:$1048576,MATCH($A$549,'Paste Calib Data'!$A:$A,0)+(ROW()-ROW($A$549)-1),COLUMN()-1)</f>
        <v>25</v>
      </c>
      <c r="G565" s="1">
        <f>INDEX('Paste Calib Data'!$1:$1048576,MATCH($A$549,'Paste Calib Data'!$A:$A,0)+(ROW()-ROW($A$549)-1),COLUMN()-1)</f>
        <v>25</v>
      </c>
      <c r="H565" s="1">
        <f>INDEX('Paste Calib Data'!$1:$1048576,MATCH($A$549,'Paste Calib Data'!$A:$A,0)+(ROW()-ROW($A$549)-1),COLUMN()-1)</f>
        <v>25</v>
      </c>
      <c r="I565" s="1">
        <f>INDEX('Paste Calib Data'!$1:$1048576,MATCH($A$549,'Paste Calib Data'!$A:$A,0)+(ROW()-ROW($A$549)-1),COLUMN()-1)</f>
        <v>25</v>
      </c>
      <c r="J565" s="1">
        <f>INDEX('Paste Calib Data'!$1:$1048576,MATCH($A$549,'Paste Calib Data'!$A:$A,0)+(ROW()-ROW($A$549)-1),COLUMN()-1)</f>
        <v>25</v>
      </c>
      <c r="K565" s="1">
        <f>INDEX('Paste Calib Data'!$1:$1048576,MATCH($A$549,'Paste Calib Data'!$A:$A,0)+(ROW()-ROW($A$549)-1),COLUMN()-1)</f>
        <v>25</v>
      </c>
      <c r="L565" s="1">
        <f>INDEX('Paste Calib Data'!$1:$1048576,MATCH($A$549,'Paste Calib Data'!$A:$A,0)+(ROW()-ROW($A$549)-1),COLUMN()-1)</f>
        <v>25</v>
      </c>
      <c r="M565" s="1">
        <f>INDEX('Paste Calib Data'!$1:$1048576,MATCH($A$549,'Paste Calib Data'!$A:$A,0)+(ROW()-ROW($A$549)-1),COLUMN()-1)</f>
        <v>25</v>
      </c>
      <c r="N565" s="1">
        <f>INDEX('Paste Calib Data'!$1:$1048576,MATCH($A$549,'Paste Calib Data'!$A:$A,0)+(ROW()-ROW($A$549)-1),COLUMN()-1)</f>
        <v>25</v>
      </c>
      <c r="O565" s="1">
        <f>INDEX('Paste Calib Data'!$1:$1048576,MATCH($A$549,'Paste Calib Data'!$A:$A,0)+(ROW()-ROW($A$549)-1),COLUMN()-1)</f>
        <v>25</v>
      </c>
      <c r="P565" s="1">
        <f>INDEX('Paste Calib Data'!$1:$1048576,MATCH($A$549,'Paste Calib Data'!$A:$A,0)+(ROW()-ROW($A$549)-1),COLUMN()-1)</f>
        <v>25</v>
      </c>
      <c r="Q565" s="1">
        <f>INDEX('Paste Calib Data'!$1:$1048576,MATCH($A$549,'Paste Calib Data'!$A:$A,0)+(ROW()-ROW($A$549)-1),COLUMN()-1)</f>
        <v>25</v>
      </c>
      <c r="R565" s="1">
        <f>INDEX('Paste Calib Data'!$1:$1048576,MATCH($A$549,'Paste Calib Data'!$A:$A,0)+(ROW()-ROW($A$549)-1),COLUMN()-1)</f>
        <v>25</v>
      </c>
      <c r="S565" s="8">
        <f t="shared" si="186"/>
        <v>25</v>
      </c>
    </row>
    <row r="566" spans="1:19" x14ac:dyDescent="0.3">
      <c r="A566" s="3">
        <f>INDEX('Paste Calib Data'!$1:$1048576,MATCH($A$549,'Paste Calib Data'!$A:$A,0)+(ROW()-ROW($A$549)-1),COLUMN())</f>
        <v>2800</v>
      </c>
      <c r="B566" s="8">
        <f t="shared" si="185"/>
        <v>25</v>
      </c>
      <c r="C566" s="1">
        <f>INDEX('Paste Calib Data'!$1:$1048576,MATCH($A$549,'Paste Calib Data'!$A:$A,0)+(ROW()-ROW($A$549)-1),COLUMN()-1)</f>
        <v>25</v>
      </c>
      <c r="D566" s="1">
        <f>INDEX('Paste Calib Data'!$1:$1048576,MATCH($A$549,'Paste Calib Data'!$A:$A,0)+(ROW()-ROW($A$549)-1),COLUMN()-1)</f>
        <v>25</v>
      </c>
      <c r="E566" s="1">
        <f>INDEX('Paste Calib Data'!$1:$1048576,MATCH($A$549,'Paste Calib Data'!$A:$A,0)+(ROW()-ROW($A$549)-1),COLUMN()-1)</f>
        <v>25</v>
      </c>
      <c r="F566" s="1">
        <f>INDEX('Paste Calib Data'!$1:$1048576,MATCH($A$549,'Paste Calib Data'!$A:$A,0)+(ROW()-ROW($A$549)-1),COLUMN()-1)</f>
        <v>25</v>
      </c>
      <c r="G566" s="1">
        <f>INDEX('Paste Calib Data'!$1:$1048576,MATCH($A$549,'Paste Calib Data'!$A:$A,0)+(ROW()-ROW($A$549)-1),COLUMN()-1)</f>
        <v>25</v>
      </c>
      <c r="H566" s="1">
        <f>INDEX('Paste Calib Data'!$1:$1048576,MATCH($A$549,'Paste Calib Data'!$A:$A,0)+(ROW()-ROW($A$549)-1),COLUMN()-1)</f>
        <v>25</v>
      </c>
      <c r="I566" s="1">
        <f>INDEX('Paste Calib Data'!$1:$1048576,MATCH($A$549,'Paste Calib Data'!$A:$A,0)+(ROW()-ROW($A$549)-1),COLUMN()-1)</f>
        <v>25</v>
      </c>
      <c r="J566" s="1">
        <f>INDEX('Paste Calib Data'!$1:$1048576,MATCH($A$549,'Paste Calib Data'!$A:$A,0)+(ROW()-ROW($A$549)-1),COLUMN()-1)</f>
        <v>25</v>
      </c>
      <c r="K566" s="1">
        <f>INDEX('Paste Calib Data'!$1:$1048576,MATCH($A$549,'Paste Calib Data'!$A:$A,0)+(ROW()-ROW($A$549)-1),COLUMN()-1)</f>
        <v>25</v>
      </c>
      <c r="L566" s="1">
        <f>INDEX('Paste Calib Data'!$1:$1048576,MATCH($A$549,'Paste Calib Data'!$A:$A,0)+(ROW()-ROW($A$549)-1),COLUMN()-1)</f>
        <v>25</v>
      </c>
      <c r="M566" s="1">
        <f>INDEX('Paste Calib Data'!$1:$1048576,MATCH($A$549,'Paste Calib Data'!$A:$A,0)+(ROW()-ROW($A$549)-1),COLUMN()-1)</f>
        <v>25</v>
      </c>
      <c r="N566" s="1">
        <f>INDEX('Paste Calib Data'!$1:$1048576,MATCH($A$549,'Paste Calib Data'!$A:$A,0)+(ROW()-ROW($A$549)-1),COLUMN()-1)</f>
        <v>25</v>
      </c>
      <c r="O566" s="1">
        <f>INDEX('Paste Calib Data'!$1:$1048576,MATCH($A$549,'Paste Calib Data'!$A:$A,0)+(ROW()-ROW($A$549)-1),COLUMN()-1)</f>
        <v>25</v>
      </c>
      <c r="P566" s="1">
        <f>INDEX('Paste Calib Data'!$1:$1048576,MATCH($A$549,'Paste Calib Data'!$A:$A,0)+(ROW()-ROW($A$549)-1),COLUMN()-1)</f>
        <v>25</v>
      </c>
      <c r="Q566" s="1">
        <f>INDEX('Paste Calib Data'!$1:$1048576,MATCH($A$549,'Paste Calib Data'!$A:$A,0)+(ROW()-ROW($A$549)-1),COLUMN()-1)</f>
        <v>25</v>
      </c>
      <c r="R566" s="1">
        <f>INDEX('Paste Calib Data'!$1:$1048576,MATCH($A$549,'Paste Calib Data'!$A:$A,0)+(ROW()-ROW($A$549)-1),COLUMN()-1)</f>
        <v>25</v>
      </c>
      <c r="S566" s="8">
        <f t="shared" si="186"/>
        <v>25</v>
      </c>
    </row>
    <row r="567" spans="1:19" x14ac:dyDescent="0.3">
      <c r="A567" s="3">
        <f>INDEX('Paste Calib Data'!$1:$1048576,MATCH($A$549,'Paste Calib Data'!$A:$A,0)+(ROW()-ROW($A$549)-1),COLUMN())</f>
        <v>2900</v>
      </c>
      <c r="B567" s="8">
        <f t="shared" si="185"/>
        <v>25</v>
      </c>
      <c r="C567" s="1">
        <f>INDEX('Paste Calib Data'!$1:$1048576,MATCH($A$549,'Paste Calib Data'!$A:$A,0)+(ROW()-ROW($A$549)-1),COLUMN()-1)</f>
        <v>25</v>
      </c>
      <c r="D567" s="1">
        <f>INDEX('Paste Calib Data'!$1:$1048576,MATCH($A$549,'Paste Calib Data'!$A:$A,0)+(ROW()-ROW($A$549)-1),COLUMN()-1)</f>
        <v>25</v>
      </c>
      <c r="E567" s="1">
        <f>INDEX('Paste Calib Data'!$1:$1048576,MATCH($A$549,'Paste Calib Data'!$A:$A,0)+(ROW()-ROW($A$549)-1),COLUMN()-1)</f>
        <v>25</v>
      </c>
      <c r="F567" s="1">
        <f>INDEX('Paste Calib Data'!$1:$1048576,MATCH($A$549,'Paste Calib Data'!$A:$A,0)+(ROW()-ROW($A$549)-1),COLUMN()-1)</f>
        <v>25</v>
      </c>
      <c r="G567" s="1">
        <f>INDEX('Paste Calib Data'!$1:$1048576,MATCH($A$549,'Paste Calib Data'!$A:$A,0)+(ROW()-ROW($A$549)-1),COLUMN()-1)</f>
        <v>25</v>
      </c>
      <c r="H567" s="1">
        <f>INDEX('Paste Calib Data'!$1:$1048576,MATCH($A$549,'Paste Calib Data'!$A:$A,0)+(ROW()-ROW($A$549)-1),COLUMN()-1)</f>
        <v>25</v>
      </c>
      <c r="I567" s="1">
        <f>INDEX('Paste Calib Data'!$1:$1048576,MATCH($A$549,'Paste Calib Data'!$A:$A,0)+(ROW()-ROW($A$549)-1),COLUMN()-1)</f>
        <v>25</v>
      </c>
      <c r="J567" s="1">
        <f>INDEX('Paste Calib Data'!$1:$1048576,MATCH($A$549,'Paste Calib Data'!$A:$A,0)+(ROW()-ROW($A$549)-1),COLUMN()-1)</f>
        <v>25</v>
      </c>
      <c r="K567" s="1">
        <f>INDEX('Paste Calib Data'!$1:$1048576,MATCH($A$549,'Paste Calib Data'!$A:$A,0)+(ROW()-ROW($A$549)-1),COLUMN()-1)</f>
        <v>25</v>
      </c>
      <c r="L567" s="1">
        <f>INDEX('Paste Calib Data'!$1:$1048576,MATCH($A$549,'Paste Calib Data'!$A:$A,0)+(ROW()-ROW($A$549)-1),COLUMN()-1)</f>
        <v>25</v>
      </c>
      <c r="M567" s="1">
        <f>INDEX('Paste Calib Data'!$1:$1048576,MATCH($A$549,'Paste Calib Data'!$A:$A,0)+(ROW()-ROW($A$549)-1),COLUMN()-1)</f>
        <v>25</v>
      </c>
      <c r="N567" s="1">
        <f>INDEX('Paste Calib Data'!$1:$1048576,MATCH($A$549,'Paste Calib Data'!$A:$A,0)+(ROW()-ROW($A$549)-1),COLUMN()-1)</f>
        <v>25</v>
      </c>
      <c r="O567" s="1">
        <f>INDEX('Paste Calib Data'!$1:$1048576,MATCH($A$549,'Paste Calib Data'!$A:$A,0)+(ROW()-ROW($A$549)-1),COLUMN()-1)</f>
        <v>25</v>
      </c>
      <c r="P567" s="1">
        <f>INDEX('Paste Calib Data'!$1:$1048576,MATCH($A$549,'Paste Calib Data'!$A:$A,0)+(ROW()-ROW($A$549)-1),COLUMN()-1)</f>
        <v>25</v>
      </c>
      <c r="Q567" s="1">
        <f>INDEX('Paste Calib Data'!$1:$1048576,MATCH($A$549,'Paste Calib Data'!$A:$A,0)+(ROW()-ROW($A$549)-1),COLUMN()-1)</f>
        <v>25</v>
      </c>
      <c r="R567" s="1">
        <f>INDEX('Paste Calib Data'!$1:$1048576,MATCH($A$549,'Paste Calib Data'!$A:$A,0)+(ROW()-ROW($A$549)-1),COLUMN()-1)</f>
        <v>25</v>
      </c>
      <c r="S567" s="8">
        <f t="shared" si="186"/>
        <v>25</v>
      </c>
    </row>
    <row r="568" spans="1:19" x14ac:dyDescent="0.3">
      <c r="A568" s="3">
        <f>INDEX('Paste Calib Data'!$1:$1048576,MATCH($A$549,'Paste Calib Data'!$A:$A,0)+(ROW()-ROW($A$549)-1),COLUMN())</f>
        <v>3000</v>
      </c>
      <c r="B568" s="8">
        <f t="shared" si="185"/>
        <v>25</v>
      </c>
      <c r="C568" s="1">
        <f>INDEX('Paste Calib Data'!$1:$1048576,MATCH($A$549,'Paste Calib Data'!$A:$A,0)+(ROW()-ROW($A$549)-1),COLUMN()-1)</f>
        <v>25</v>
      </c>
      <c r="D568" s="1">
        <f>INDEX('Paste Calib Data'!$1:$1048576,MATCH($A$549,'Paste Calib Data'!$A:$A,0)+(ROW()-ROW($A$549)-1),COLUMN()-1)</f>
        <v>25</v>
      </c>
      <c r="E568" s="1">
        <f>INDEX('Paste Calib Data'!$1:$1048576,MATCH($A$549,'Paste Calib Data'!$A:$A,0)+(ROW()-ROW($A$549)-1),COLUMN()-1)</f>
        <v>25</v>
      </c>
      <c r="F568" s="1">
        <f>INDEX('Paste Calib Data'!$1:$1048576,MATCH($A$549,'Paste Calib Data'!$A:$A,0)+(ROW()-ROW($A$549)-1),COLUMN()-1)</f>
        <v>25</v>
      </c>
      <c r="G568" s="1">
        <f>INDEX('Paste Calib Data'!$1:$1048576,MATCH($A$549,'Paste Calib Data'!$A:$A,0)+(ROW()-ROW($A$549)-1),COLUMN()-1)</f>
        <v>25</v>
      </c>
      <c r="H568" s="1">
        <f>INDEX('Paste Calib Data'!$1:$1048576,MATCH($A$549,'Paste Calib Data'!$A:$A,0)+(ROW()-ROW($A$549)-1),COLUMN()-1)</f>
        <v>25</v>
      </c>
      <c r="I568" s="1">
        <f>INDEX('Paste Calib Data'!$1:$1048576,MATCH($A$549,'Paste Calib Data'!$A:$A,0)+(ROW()-ROW($A$549)-1),COLUMN()-1)</f>
        <v>25</v>
      </c>
      <c r="J568" s="1">
        <f>INDEX('Paste Calib Data'!$1:$1048576,MATCH($A$549,'Paste Calib Data'!$A:$A,0)+(ROW()-ROW($A$549)-1),COLUMN()-1)</f>
        <v>25</v>
      </c>
      <c r="K568" s="1">
        <f>INDEX('Paste Calib Data'!$1:$1048576,MATCH($A$549,'Paste Calib Data'!$A:$A,0)+(ROW()-ROW($A$549)-1),COLUMN()-1)</f>
        <v>25</v>
      </c>
      <c r="L568" s="1">
        <f>INDEX('Paste Calib Data'!$1:$1048576,MATCH($A$549,'Paste Calib Data'!$A:$A,0)+(ROW()-ROW($A$549)-1),COLUMN()-1)</f>
        <v>25</v>
      </c>
      <c r="M568" s="1">
        <f>INDEX('Paste Calib Data'!$1:$1048576,MATCH($A$549,'Paste Calib Data'!$A:$A,0)+(ROW()-ROW($A$549)-1),COLUMN()-1)</f>
        <v>25</v>
      </c>
      <c r="N568" s="1">
        <f>INDEX('Paste Calib Data'!$1:$1048576,MATCH($A$549,'Paste Calib Data'!$A:$A,0)+(ROW()-ROW($A$549)-1),COLUMN()-1)</f>
        <v>25</v>
      </c>
      <c r="O568" s="1">
        <f>INDEX('Paste Calib Data'!$1:$1048576,MATCH($A$549,'Paste Calib Data'!$A:$A,0)+(ROW()-ROW($A$549)-1),COLUMN()-1)</f>
        <v>25</v>
      </c>
      <c r="P568" s="1">
        <f>INDEX('Paste Calib Data'!$1:$1048576,MATCH($A$549,'Paste Calib Data'!$A:$A,0)+(ROW()-ROW($A$549)-1),COLUMN()-1)</f>
        <v>25</v>
      </c>
      <c r="Q568" s="1">
        <f>INDEX('Paste Calib Data'!$1:$1048576,MATCH($A$549,'Paste Calib Data'!$A:$A,0)+(ROW()-ROW($A$549)-1),COLUMN()-1)</f>
        <v>25</v>
      </c>
      <c r="R568" s="1">
        <f>INDEX('Paste Calib Data'!$1:$1048576,MATCH($A$549,'Paste Calib Data'!$A:$A,0)+(ROW()-ROW($A$549)-1),COLUMN()-1)</f>
        <v>25</v>
      </c>
      <c r="S568" s="8">
        <f t="shared" si="186"/>
        <v>25</v>
      </c>
    </row>
    <row r="569" spans="1:19" x14ac:dyDescent="0.3">
      <c r="A569" s="3">
        <f>INDEX('Paste Calib Data'!$1:$1048576,MATCH($A$549,'Paste Calib Data'!$A:$A,0)+(ROW()-ROW($A$549)-1),COLUMN())</f>
        <v>3200</v>
      </c>
      <c r="B569" s="8">
        <f t="shared" si="185"/>
        <v>25</v>
      </c>
      <c r="C569" s="1">
        <f>INDEX('Paste Calib Data'!$1:$1048576,MATCH($A$549,'Paste Calib Data'!$A:$A,0)+(ROW()-ROW($A$549)-1),COLUMN()-1)</f>
        <v>25</v>
      </c>
      <c r="D569" s="1">
        <f>INDEX('Paste Calib Data'!$1:$1048576,MATCH($A$549,'Paste Calib Data'!$A:$A,0)+(ROW()-ROW($A$549)-1),COLUMN()-1)</f>
        <v>25</v>
      </c>
      <c r="E569" s="1">
        <f>INDEX('Paste Calib Data'!$1:$1048576,MATCH($A$549,'Paste Calib Data'!$A:$A,0)+(ROW()-ROW($A$549)-1),COLUMN()-1)</f>
        <v>25</v>
      </c>
      <c r="F569" s="1">
        <f>INDEX('Paste Calib Data'!$1:$1048576,MATCH($A$549,'Paste Calib Data'!$A:$A,0)+(ROW()-ROW($A$549)-1),COLUMN()-1)</f>
        <v>25</v>
      </c>
      <c r="G569" s="1">
        <f>INDEX('Paste Calib Data'!$1:$1048576,MATCH($A$549,'Paste Calib Data'!$A:$A,0)+(ROW()-ROW($A$549)-1),COLUMN()-1)</f>
        <v>25</v>
      </c>
      <c r="H569" s="1">
        <f>INDEX('Paste Calib Data'!$1:$1048576,MATCH($A$549,'Paste Calib Data'!$A:$A,0)+(ROW()-ROW($A$549)-1),COLUMN()-1)</f>
        <v>25</v>
      </c>
      <c r="I569" s="1">
        <f>INDEX('Paste Calib Data'!$1:$1048576,MATCH($A$549,'Paste Calib Data'!$A:$A,0)+(ROW()-ROW($A$549)-1),COLUMN()-1)</f>
        <v>25</v>
      </c>
      <c r="J569" s="1">
        <f>INDEX('Paste Calib Data'!$1:$1048576,MATCH($A$549,'Paste Calib Data'!$A:$A,0)+(ROW()-ROW($A$549)-1),COLUMN()-1)</f>
        <v>25</v>
      </c>
      <c r="K569" s="1">
        <f>INDEX('Paste Calib Data'!$1:$1048576,MATCH($A$549,'Paste Calib Data'!$A:$A,0)+(ROW()-ROW($A$549)-1),COLUMN()-1)</f>
        <v>25</v>
      </c>
      <c r="L569" s="1">
        <f>INDEX('Paste Calib Data'!$1:$1048576,MATCH($A$549,'Paste Calib Data'!$A:$A,0)+(ROW()-ROW($A$549)-1),COLUMN()-1)</f>
        <v>25</v>
      </c>
      <c r="M569" s="1">
        <f>INDEX('Paste Calib Data'!$1:$1048576,MATCH($A$549,'Paste Calib Data'!$A:$A,0)+(ROW()-ROW($A$549)-1),COLUMN()-1)</f>
        <v>25</v>
      </c>
      <c r="N569" s="1">
        <f>INDEX('Paste Calib Data'!$1:$1048576,MATCH($A$549,'Paste Calib Data'!$A:$A,0)+(ROW()-ROW($A$549)-1),COLUMN()-1)</f>
        <v>25</v>
      </c>
      <c r="O569" s="1">
        <f>INDEX('Paste Calib Data'!$1:$1048576,MATCH($A$549,'Paste Calib Data'!$A:$A,0)+(ROW()-ROW($A$549)-1),COLUMN()-1)</f>
        <v>25</v>
      </c>
      <c r="P569" s="1">
        <f>INDEX('Paste Calib Data'!$1:$1048576,MATCH($A$549,'Paste Calib Data'!$A:$A,0)+(ROW()-ROW($A$549)-1),COLUMN()-1)</f>
        <v>25</v>
      </c>
      <c r="Q569" s="1">
        <f>INDEX('Paste Calib Data'!$1:$1048576,MATCH($A$549,'Paste Calib Data'!$A:$A,0)+(ROW()-ROW($A$549)-1),COLUMN()-1)</f>
        <v>25</v>
      </c>
      <c r="R569" s="1">
        <f>INDEX('Paste Calib Data'!$1:$1048576,MATCH($A$549,'Paste Calib Data'!$A:$A,0)+(ROW()-ROW($A$549)-1),COLUMN()-1)</f>
        <v>25</v>
      </c>
      <c r="S569" s="8">
        <f t="shared" si="186"/>
        <v>25</v>
      </c>
    </row>
    <row r="570" spans="1:19" x14ac:dyDescent="0.3">
      <c r="A570" s="3">
        <f>INDEX('Paste Calib Data'!$1:$1048576,MATCH($A$549,'Paste Calib Data'!$A:$A,0)+(ROW()-ROW($A$549)-1),COLUMN())</f>
        <v>3400</v>
      </c>
      <c r="B570" s="8">
        <f t="shared" si="185"/>
        <v>25</v>
      </c>
      <c r="C570" s="1">
        <f>INDEX('Paste Calib Data'!$1:$1048576,MATCH($A$549,'Paste Calib Data'!$A:$A,0)+(ROW()-ROW($A$549)-1),COLUMN()-1)</f>
        <v>25</v>
      </c>
      <c r="D570" s="1">
        <f>INDEX('Paste Calib Data'!$1:$1048576,MATCH($A$549,'Paste Calib Data'!$A:$A,0)+(ROW()-ROW($A$549)-1),COLUMN()-1)</f>
        <v>25</v>
      </c>
      <c r="E570" s="1">
        <f>INDEX('Paste Calib Data'!$1:$1048576,MATCH($A$549,'Paste Calib Data'!$A:$A,0)+(ROW()-ROW($A$549)-1),COLUMN()-1)</f>
        <v>25</v>
      </c>
      <c r="F570" s="1">
        <f>INDEX('Paste Calib Data'!$1:$1048576,MATCH($A$549,'Paste Calib Data'!$A:$A,0)+(ROW()-ROW($A$549)-1),COLUMN()-1)</f>
        <v>25</v>
      </c>
      <c r="G570" s="1">
        <f>INDEX('Paste Calib Data'!$1:$1048576,MATCH($A$549,'Paste Calib Data'!$A:$A,0)+(ROW()-ROW($A$549)-1),COLUMN()-1)</f>
        <v>25</v>
      </c>
      <c r="H570" s="1">
        <f>INDEX('Paste Calib Data'!$1:$1048576,MATCH($A$549,'Paste Calib Data'!$A:$A,0)+(ROW()-ROW($A$549)-1),COLUMN()-1)</f>
        <v>25</v>
      </c>
      <c r="I570" s="1">
        <f>INDEX('Paste Calib Data'!$1:$1048576,MATCH($A$549,'Paste Calib Data'!$A:$A,0)+(ROW()-ROW($A$549)-1),COLUMN()-1)</f>
        <v>25</v>
      </c>
      <c r="J570" s="1">
        <f>INDEX('Paste Calib Data'!$1:$1048576,MATCH($A$549,'Paste Calib Data'!$A:$A,0)+(ROW()-ROW($A$549)-1),COLUMN()-1)</f>
        <v>25</v>
      </c>
      <c r="K570" s="1">
        <f>INDEX('Paste Calib Data'!$1:$1048576,MATCH($A$549,'Paste Calib Data'!$A:$A,0)+(ROW()-ROW($A$549)-1),COLUMN()-1)</f>
        <v>25</v>
      </c>
      <c r="L570" s="1">
        <f>INDEX('Paste Calib Data'!$1:$1048576,MATCH($A$549,'Paste Calib Data'!$A:$A,0)+(ROW()-ROW($A$549)-1),COLUMN()-1)</f>
        <v>25</v>
      </c>
      <c r="M570" s="1">
        <f>INDEX('Paste Calib Data'!$1:$1048576,MATCH($A$549,'Paste Calib Data'!$A:$A,0)+(ROW()-ROW($A$549)-1),COLUMN()-1)</f>
        <v>25</v>
      </c>
      <c r="N570" s="1">
        <f>INDEX('Paste Calib Data'!$1:$1048576,MATCH($A$549,'Paste Calib Data'!$A:$A,0)+(ROW()-ROW($A$549)-1),COLUMN()-1)</f>
        <v>25</v>
      </c>
      <c r="O570" s="1">
        <f>INDEX('Paste Calib Data'!$1:$1048576,MATCH($A$549,'Paste Calib Data'!$A:$A,0)+(ROW()-ROW($A$549)-1),COLUMN()-1)</f>
        <v>25</v>
      </c>
      <c r="P570" s="1">
        <f>INDEX('Paste Calib Data'!$1:$1048576,MATCH($A$549,'Paste Calib Data'!$A:$A,0)+(ROW()-ROW($A$549)-1),COLUMN()-1)</f>
        <v>25</v>
      </c>
      <c r="Q570" s="1">
        <f>INDEX('Paste Calib Data'!$1:$1048576,MATCH($A$549,'Paste Calib Data'!$A:$A,0)+(ROW()-ROW($A$549)-1),COLUMN()-1)</f>
        <v>25</v>
      </c>
      <c r="R570" s="1">
        <f>INDEX('Paste Calib Data'!$1:$1048576,MATCH($A$549,'Paste Calib Data'!$A:$A,0)+(ROW()-ROW($A$549)-1),COLUMN()-1)</f>
        <v>25</v>
      </c>
      <c r="S570" s="8">
        <f t="shared" si="186"/>
        <v>25</v>
      </c>
    </row>
    <row r="571" spans="1:19" x14ac:dyDescent="0.3">
      <c r="A571" s="3">
        <f>INDEX('Paste Calib Data'!$1:$1048576,MATCH($A$549,'Paste Calib Data'!$A:$A,0)+(ROW()-ROW($A$549)-1),COLUMN())</f>
        <v>3500</v>
      </c>
      <c r="B571" s="8">
        <f>C571</f>
        <v>25</v>
      </c>
      <c r="C571" s="1">
        <f>INDEX('Paste Calib Data'!$1:$1048576,MATCH($A$549,'Paste Calib Data'!$A:$A,0)+(ROW()-ROW($A$549)-1),COLUMN()-1)</f>
        <v>25</v>
      </c>
      <c r="D571" s="1">
        <f>INDEX('Paste Calib Data'!$1:$1048576,MATCH($A$549,'Paste Calib Data'!$A:$A,0)+(ROW()-ROW($A$549)-1),COLUMN()-1)</f>
        <v>25</v>
      </c>
      <c r="E571" s="1">
        <f>INDEX('Paste Calib Data'!$1:$1048576,MATCH($A$549,'Paste Calib Data'!$A:$A,0)+(ROW()-ROW($A$549)-1),COLUMN()-1)</f>
        <v>25</v>
      </c>
      <c r="F571" s="1">
        <f>INDEX('Paste Calib Data'!$1:$1048576,MATCH($A$549,'Paste Calib Data'!$A:$A,0)+(ROW()-ROW($A$549)-1),COLUMN()-1)</f>
        <v>25</v>
      </c>
      <c r="G571" s="1">
        <f>INDEX('Paste Calib Data'!$1:$1048576,MATCH($A$549,'Paste Calib Data'!$A:$A,0)+(ROW()-ROW($A$549)-1),COLUMN()-1)</f>
        <v>25</v>
      </c>
      <c r="H571" s="1">
        <f>INDEX('Paste Calib Data'!$1:$1048576,MATCH($A$549,'Paste Calib Data'!$A:$A,0)+(ROW()-ROW($A$549)-1),COLUMN()-1)</f>
        <v>25</v>
      </c>
      <c r="I571" s="1">
        <f>INDEX('Paste Calib Data'!$1:$1048576,MATCH($A$549,'Paste Calib Data'!$A:$A,0)+(ROW()-ROW($A$549)-1),COLUMN()-1)</f>
        <v>25</v>
      </c>
      <c r="J571" s="1">
        <f>INDEX('Paste Calib Data'!$1:$1048576,MATCH($A$549,'Paste Calib Data'!$A:$A,0)+(ROW()-ROW($A$549)-1),COLUMN()-1)</f>
        <v>25</v>
      </c>
      <c r="K571" s="1">
        <f>INDEX('Paste Calib Data'!$1:$1048576,MATCH($A$549,'Paste Calib Data'!$A:$A,0)+(ROW()-ROW($A$549)-1),COLUMN()-1)</f>
        <v>25</v>
      </c>
      <c r="L571" s="1">
        <f>INDEX('Paste Calib Data'!$1:$1048576,MATCH($A$549,'Paste Calib Data'!$A:$A,0)+(ROW()-ROW($A$549)-1),COLUMN()-1)</f>
        <v>25</v>
      </c>
      <c r="M571" s="1">
        <f>INDEX('Paste Calib Data'!$1:$1048576,MATCH($A$549,'Paste Calib Data'!$A:$A,0)+(ROW()-ROW($A$549)-1),COLUMN()-1)</f>
        <v>25</v>
      </c>
      <c r="N571" s="1">
        <f>INDEX('Paste Calib Data'!$1:$1048576,MATCH($A$549,'Paste Calib Data'!$A:$A,0)+(ROW()-ROW($A$549)-1),COLUMN()-1)</f>
        <v>25</v>
      </c>
      <c r="O571" s="1">
        <f>INDEX('Paste Calib Data'!$1:$1048576,MATCH($A$549,'Paste Calib Data'!$A:$A,0)+(ROW()-ROW($A$549)-1),COLUMN()-1)</f>
        <v>25</v>
      </c>
      <c r="P571" s="1">
        <f>INDEX('Paste Calib Data'!$1:$1048576,MATCH($A$549,'Paste Calib Data'!$A:$A,0)+(ROW()-ROW($A$549)-1),COLUMN()-1)</f>
        <v>25</v>
      </c>
      <c r="Q571" s="1">
        <f>INDEX('Paste Calib Data'!$1:$1048576,MATCH($A$549,'Paste Calib Data'!$A:$A,0)+(ROW()-ROW($A$549)-1),COLUMN()-1)</f>
        <v>25</v>
      </c>
      <c r="R571" s="1">
        <f>INDEX('Paste Calib Data'!$1:$1048576,MATCH($A$549,'Paste Calib Data'!$A:$A,0)+(ROW()-ROW($A$549)-1),COLUMN()-1)</f>
        <v>25</v>
      </c>
      <c r="S571" s="8">
        <f t="shared" si="186"/>
        <v>25</v>
      </c>
    </row>
    <row r="572" spans="1:19" x14ac:dyDescent="0.3">
      <c r="A572" s="9">
        <f>A571+1</f>
        <v>3501</v>
      </c>
      <c r="B572" s="8">
        <f>B571</f>
        <v>25</v>
      </c>
      <c r="C572" s="8">
        <f>C571</f>
        <v>25</v>
      </c>
      <c r="D572" s="8">
        <f t="shared" ref="D572:S572" si="187">D571</f>
        <v>25</v>
      </c>
      <c r="E572" s="8">
        <f t="shared" si="187"/>
        <v>25</v>
      </c>
      <c r="F572" s="8">
        <f t="shared" si="187"/>
        <v>25</v>
      </c>
      <c r="G572" s="8">
        <f t="shared" si="187"/>
        <v>25</v>
      </c>
      <c r="H572" s="8">
        <f t="shared" si="187"/>
        <v>25</v>
      </c>
      <c r="I572" s="8">
        <f t="shared" si="187"/>
        <v>25</v>
      </c>
      <c r="J572" s="8">
        <f t="shared" si="187"/>
        <v>25</v>
      </c>
      <c r="K572" s="8">
        <f t="shared" si="187"/>
        <v>25</v>
      </c>
      <c r="L572" s="8">
        <f t="shared" si="187"/>
        <v>25</v>
      </c>
      <c r="M572" s="8">
        <f t="shared" si="187"/>
        <v>25</v>
      </c>
      <c r="N572" s="8">
        <f t="shared" si="187"/>
        <v>25</v>
      </c>
      <c r="O572" s="8">
        <f t="shared" si="187"/>
        <v>25</v>
      </c>
      <c r="P572" s="8">
        <f t="shared" si="187"/>
        <v>25</v>
      </c>
      <c r="Q572" s="8">
        <f t="shared" si="187"/>
        <v>25</v>
      </c>
      <c r="R572" s="8">
        <f t="shared" si="187"/>
        <v>25</v>
      </c>
      <c r="S572" s="8">
        <f t="shared" si="187"/>
        <v>25</v>
      </c>
    </row>
    <row r="574" spans="1:19" x14ac:dyDescent="0.3">
      <c r="A574" s="13" t="s">
        <v>300</v>
      </c>
      <c r="B574" s="13" t="str">
        <f>INDEX('Paste Calib Data'!$1:$1048576,MATCH($A$574,'Paste Calib Data'!$A:$A,0)+(ROW()-ROW($A$574)),COLUMN())</f>
        <v>Injection Shutoff vs RPM</v>
      </c>
    </row>
    <row r="575" spans="1:19" x14ac:dyDescent="0.3">
      <c r="A575" s="3" t="str">
        <f>INDEX('Paste Calib Data'!$1:$1048576,MATCH($A$574,'Paste Calib Data'!$A:$A,0)+(ROW()-ROW($A$574)),COLUMN())</f>
        <v>.</v>
      </c>
      <c r="B575" s="3" t="str">
        <f>INDEX('Paste Calib Data'!$1:$1048576,MATCH($A$574,'Paste Calib Data'!$A:$A,0)+(ROW()-ROW($A$574)),COLUMN())</f>
        <v>Value (Degrees)</v>
      </c>
    </row>
    <row r="576" spans="1:19" x14ac:dyDescent="0.3">
      <c r="A576" s="9">
        <f>A577-1</f>
        <v>-1</v>
      </c>
      <c r="B576" s="8">
        <f>B577</f>
        <v>42.007812999999999</v>
      </c>
    </row>
    <row r="577" spans="1:14" x14ac:dyDescent="0.3">
      <c r="A577" s="3">
        <f>INDEX('Paste Calib Data'!$1:$1048576,MATCH($A$574,'Paste Calib Data'!$A:$A,0)+(ROW()-ROW($A$574)-1),COLUMN())</f>
        <v>0</v>
      </c>
      <c r="B577" s="1">
        <f>INDEX('Paste Calib Data'!$1:$1048576,MATCH($A$574,'Paste Calib Data'!$A:$A,0)+(ROW()-ROW($A$574)-1),COLUMN())</f>
        <v>42.007812999999999</v>
      </c>
    </row>
    <row r="578" spans="1:14" x14ac:dyDescent="0.3">
      <c r="A578" s="3">
        <f>INDEX('Paste Calib Data'!$1:$1048576,MATCH($A$574,'Paste Calib Data'!$A:$A,0)+(ROW()-ROW($A$574)-1),COLUMN())</f>
        <v>500</v>
      </c>
      <c r="B578" s="1">
        <f>INDEX('Paste Calib Data'!$1:$1048576,MATCH($A$574,'Paste Calib Data'!$A:$A,0)+(ROW()-ROW($A$574)-1),COLUMN())</f>
        <v>42.007812999999999</v>
      </c>
    </row>
    <row r="579" spans="1:14" x14ac:dyDescent="0.3">
      <c r="A579" s="3">
        <f>INDEX('Paste Calib Data'!$1:$1048576,MATCH($A$574,'Paste Calib Data'!$A:$A,0)+(ROW()-ROW($A$574)-1),COLUMN())</f>
        <v>1000</v>
      </c>
      <c r="B579" s="1">
        <f>INDEX('Paste Calib Data'!$1:$1048576,MATCH($A$574,'Paste Calib Data'!$A:$A,0)+(ROW()-ROW($A$574)-1),COLUMN())</f>
        <v>42.007812999999999</v>
      </c>
    </row>
    <row r="580" spans="1:14" x14ac:dyDescent="0.3">
      <c r="A580" s="3">
        <f>INDEX('Paste Calib Data'!$1:$1048576,MATCH($A$574,'Paste Calib Data'!$A:$A,0)+(ROW()-ROW($A$574)-1),COLUMN())</f>
        <v>1500</v>
      </c>
      <c r="B580" s="1">
        <f>INDEX('Paste Calib Data'!$1:$1048576,MATCH($A$574,'Paste Calib Data'!$A:$A,0)+(ROW()-ROW($A$574)-1),COLUMN())</f>
        <v>42.007812999999999</v>
      </c>
    </row>
    <row r="581" spans="1:14" x14ac:dyDescent="0.3">
      <c r="A581" s="3">
        <f>INDEX('Paste Calib Data'!$1:$1048576,MATCH($A$574,'Paste Calib Data'!$A:$A,0)+(ROW()-ROW($A$574)-1),COLUMN())</f>
        <v>3000</v>
      </c>
      <c r="B581" s="1">
        <f>INDEX('Paste Calib Data'!$1:$1048576,MATCH($A$574,'Paste Calib Data'!$A:$A,0)+(ROW()-ROW($A$574)-1),COLUMN())</f>
        <v>42.007812999999999</v>
      </c>
    </row>
    <row r="582" spans="1:14" x14ac:dyDescent="0.3">
      <c r="A582" s="3">
        <f>INDEX('Paste Calib Data'!$1:$1048576,MATCH($A$574,'Paste Calib Data'!$A:$A,0)+(ROW()-ROW($A$574)-1),COLUMN())</f>
        <v>3200</v>
      </c>
      <c r="B582" s="1">
        <f>INDEX('Paste Calib Data'!$1:$1048576,MATCH($A$574,'Paste Calib Data'!$A:$A,0)+(ROW()-ROW($A$574)-1),COLUMN())</f>
        <v>39.992187999999999</v>
      </c>
    </row>
    <row r="583" spans="1:14" x14ac:dyDescent="0.3">
      <c r="A583" s="3">
        <f>INDEX('Paste Calib Data'!$1:$1048576,MATCH($A$574,'Paste Calib Data'!$A:$A,0)+(ROW()-ROW($A$574)-1),COLUMN())</f>
        <v>4000</v>
      </c>
      <c r="B583" s="1">
        <f>INDEX('Paste Calib Data'!$1:$1048576,MATCH($A$574,'Paste Calib Data'!$A:$A,0)+(ROW()-ROW($A$574)-1),COLUMN())</f>
        <v>33.992187999999999</v>
      </c>
    </row>
    <row r="584" spans="1:14" x14ac:dyDescent="0.3">
      <c r="A584" s="9">
        <f>A583+1</f>
        <v>4001</v>
      </c>
      <c r="B584" s="8">
        <f>B583</f>
        <v>33.992187999999999</v>
      </c>
    </row>
    <row r="585" spans="1:14" x14ac:dyDescent="0.3">
      <c r="A585" s="14"/>
    </row>
    <row r="586" spans="1:14" x14ac:dyDescent="0.3">
      <c r="A586" s="13" t="s">
        <v>339</v>
      </c>
      <c r="B586" s="35" t="str">
        <f>INDEX('Paste Calib Data'!$1:$1048576,MATCH($A$586,'Paste Calib Data'!$A:$A,0)+(ROW()-ROW($A$586)),COLUMN())</f>
        <v>Timing, Coolant Temp Adjust</v>
      </c>
      <c r="C586" s="35"/>
      <c r="D586" s="35"/>
      <c r="E586" s="35"/>
      <c r="F586" s="35"/>
      <c r="G586" s="35"/>
      <c r="H586" s="35"/>
      <c r="I586" s="35"/>
      <c r="J586" s="35"/>
      <c r="K586" s="35"/>
      <c r="L586" s="35"/>
      <c r="M586" s="35"/>
      <c r="N586" s="35"/>
    </row>
    <row r="587" spans="1:14" x14ac:dyDescent="0.3">
      <c r="A587" s="3"/>
      <c r="B587" s="3" t="str">
        <f>INDEX('Paste Calib Data'!$1:$1048576,MATCH($A$586,'Paste Calib Data'!$A:$A,0)+(ROW()-ROW($A$586)),COLUMN())</f>
        <v>mm3</v>
      </c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</row>
    <row r="588" spans="1:14" x14ac:dyDescent="0.3">
      <c r="A588" s="3" t="str">
        <f>INDEX('Paste Calib Data'!$1:$1048576,MATCH($A$586,'Paste Calib Data'!$A:$A,0)+(ROW()-ROW($A$586)),COLUMN())</f>
        <v>RPM</v>
      </c>
      <c r="B588" s="9">
        <f>C588-1</f>
        <v>-1</v>
      </c>
      <c r="C588" s="3">
        <f>INDEX('Paste Calib Data'!$1:$1048576,MATCH($A$586,'Paste Calib Data'!$A:$A,0)+(ROW()-ROW($A$586)),COLUMN()-1)</f>
        <v>0</v>
      </c>
      <c r="D588" s="3">
        <f>INDEX('Paste Calib Data'!$1:$1048576,MATCH($A$586,'Paste Calib Data'!$A:$A,0)+(ROW()-ROW($A$586)),COLUMN()-1)</f>
        <v>22</v>
      </c>
      <c r="E588" s="3">
        <f>INDEX('Paste Calib Data'!$1:$1048576,MATCH($A$586,'Paste Calib Data'!$A:$A,0)+(ROW()-ROW($A$586)),COLUMN()-1)</f>
        <v>29</v>
      </c>
      <c r="F588" s="3">
        <f>INDEX('Paste Calib Data'!$1:$1048576,MATCH($A$586,'Paste Calib Data'!$A:$A,0)+(ROW()-ROW($A$586)),COLUMN()-1)</f>
        <v>36</v>
      </c>
      <c r="G588" s="3">
        <f>INDEX('Paste Calib Data'!$1:$1048576,MATCH($A$586,'Paste Calib Data'!$A:$A,0)+(ROW()-ROW($A$586)),COLUMN()-1)</f>
        <v>43</v>
      </c>
      <c r="H588" s="3">
        <f>INDEX('Paste Calib Data'!$1:$1048576,MATCH($A$586,'Paste Calib Data'!$A:$A,0)+(ROW()-ROW($A$586)),COLUMN()-1)</f>
        <v>50</v>
      </c>
      <c r="I588" s="3">
        <f>INDEX('Paste Calib Data'!$1:$1048576,MATCH($A$586,'Paste Calib Data'!$A:$A,0)+(ROW()-ROW($A$586)),COLUMN()-1)</f>
        <v>60</v>
      </c>
      <c r="J588" s="3">
        <f>INDEX('Paste Calib Data'!$1:$1048576,MATCH($A$586,'Paste Calib Data'!$A:$A,0)+(ROW()-ROW($A$586)),COLUMN()-1)</f>
        <v>70</v>
      </c>
      <c r="K588" s="3">
        <f>INDEX('Paste Calib Data'!$1:$1048576,MATCH($A$586,'Paste Calib Data'!$A:$A,0)+(ROW()-ROW($A$586)),COLUMN()-1)</f>
        <v>100</v>
      </c>
      <c r="L588" s="3">
        <f>INDEX('Paste Calib Data'!$1:$1048576,MATCH($A$586,'Paste Calib Data'!$A:$A,0)+(ROW()-ROW($A$586)),COLUMN()-1)</f>
        <v>110</v>
      </c>
      <c r="M588" s="3">
        <f>INDEX('Paste Calib Data'!$1:$1048576,MATCH($A$586,'Paste Calib Data'!$A:$A,0)+(ROW()-ROW($A$586)),COLUMN()-1)</f>
        <v>120</v>
      </c>
      <c r="N588" s="9">
        <f>M588+1</f>
        <v>121</v>
      </c>
    </row>
    <row r="589" spans="1:14" x14ac:dyDescent="0.3">
      <c r="A589" s="9">
        <f>A590-1</f>
        <v>499</v>
      </c>
      <c r="B589" s="8">
        <f>B590</f>
        <v>9.9609380000000005</v>
      </c>
      <c r="C589" s="8">
        <f t="shared" ref="C589:N589" si="188">C590</f>
        <v>9.9609380000000005</v>
      </c>
      <c r="D589" s="8">
        <f t="shared" si="188"/>
        <v>9.9609380000000005</v>
      </c>
      <c r="E589" s="8">
        <f t="shared" si="188"/>
        <v>9.9609380000000005</v>
      </c>
      <c r="F589" s="8">
        <f t="shared" si="188"/>
        <v>9.9609380000000005</v>
      </c>
      <c r="G589" s="8">
        <f t="shared" si="188"/>
        <v>9.9609380000000005</v>
      </c>
      <c r="H589" s="8">
        <f t="shared" si="188"/>
        <v>9.9609380000000005</v>
      </c>
      <c r="I589" s="8">
        <f t="shared" si="188"/>
        <v>9.9609380000000005</v>
      </c>
      <c r="J589" s="8">
        <f t="shared" si="188"/>
        <v>9.9609380000000005</v>
      </c>
      <c r="K589" s="8">
        <f t="shared" si="188"/>
        <v>9.9609380000000005</v>
      </c>
      <c r="L589" s="8">
        <f t="shared" si="188"/>
        <v>9.9609380000000005</v>
      </c>
      <c r="M589" s="8">
        <f t="shared" si="188"/>
        <v>11.015625</v>
      </c>
      <c r="N589" s="8">
        <f t="shared" si="188"/>
        <v>11.015625</v>
      </c>
    </row>
    <row r="590" spans="1:14" x14ac:dyDescent="0.3">
      <c r="A590" s="3">
        <f>INDEX('Paste Calib Data'!$1:$1048576,MATCH($A$586,'Paste Calib Data'!$A:$A,0)+(ROW()-ROW($A$586)-1),COLUMN())</f>
        <v>500</v>
      </c>
      <c r="B590" s="8">
        <f t="shared" ref="B590:B601" si="189">C590</f>
        <v>9.9609380000000005</v>
      </c>
      <c r="C590" s="1">
        <f>INDEX('Paste Calib Data'!$1:$1048576,MATCH($A$586,'Paste Calib Data'!$A:$A,0)+(ROW()-ROW($A$586)-1),COLUMN()-1)</f>
        <v>9.9609380000000005</v>
      </c>
      <c r="D590" s="1">
        <f>INDEX('Paste Calib Data'!$1:$1048576,MATCH($A$586,'Paste Calib Data'!$A:$A,0)+(ROW()-ROW($A$586)-1),COLUMN()-1)</f>
        <v>9.9609380000000005</v>
      </c>
      <c r="E590" s="1">
        <f>INDEX('Paste Calib Data'!$1:$1048576,MATCH($A$586,'Paste Calib Data'!$A:$A,0)+(ROW()-ROW($A$586)-1),COLUMN()-1)</f>
        <v>9.9609380000000005</v>
      </c>
      <c r="F590" s="1">
        <f>INDEX('Paste Calib Data'!$1:$1048576,MATCH($A$586,'Paste Calib Data'!$A:$A,0)+(ROW()-ROW($A$586)-1),COLUMN()-1)</f>
        <v>9.9609380000000005</v>
      </c>
      <c r="G590" s="1">
        <f>INDEX('Paste Calib Data'!$1:$1048576,MATCH($A$586,'Paste Calib Data'!$A:$A,0)+(ROW()-ROW($A$586)-1),COLUMN()-1)</f>
        <v>9.9609380000000005</v>
      </c>
      <c r="H590" s="1">
        <f>INDEX('Paste Calib Data'!$1:$1048576,MATCH($A$586,'Paste Calib Data'!$A:$A,0)+(ROW()-ROW($A$586)-1),COLUMN()-1)</f>
        <v>9.9609380000000005</v>
      </c>
      <c r="I590" s="1">
        <f>INDEX('Paste Calib Data'!$1:$1048576,MATCH($A$586,'Paste Calib Data'!$A:$A,0)+(ROW()-ROW($A$586)-1),COLUMN()-1)</f>
        <v>9.9609380000000005</v>
      </c>
      <c r="J590" s="1">
        <f>INDEX('Paste Calib Data'!$1:$1048576,MATCH($A$586,'Paste Calib Data'!$A:$A,0)+(ROW()-ROW($A$586)-1),COLUMN()-1)</f>
        <v>9.9609380000000005</v>
      </c>
      <c r="K590" s="1">
        <f>INDEX('Paste Calib Data'!$1:$1048576,MATCH($A$586,'Paste Calib Data'!$A:$A,0)+(ROW()-ROW($A$586)-1),COLUMN()-1)</f>
        <v>9.9609380000000005</v>
      </c>
      <c r="L590" s="1">
        <f>INDEX('Paste Calib Data'!$1:$1048576,MATCH($A$586,'Paste Calib Data'!$A:$A,0)+(ROW()-ROW($A$586)-1),COLUMN()-1)</f>
        <v>9.9609380000000005</v>
      </c>
      <c r="M590" s="1">
        <f>INDEX('Paste Calib Data'!$1:$1048576,MATCH($A$586,'Paste Calib Data'!$A:$A,0)+(ROW()-ROW($A$586)-1),COLUMN()-1)</f>
        <v>11.015625</v>
      </c>
      <c r="N590" s="8">
        <f>M590</f>
        <v>11.015625</v>
      </c>
    </row>
    <row r="591" spans="1:14" x14ac:dyDescent="0.3">
      <c r="A591" s="3">
        <f>INDEX('Paste Calib Data'!$1:$1048576,MATCH($A$586,'Paste Calib Data'!$A:$A,0)+(ROW()-ROW($A$586)-1),COLUMN())</f>
        <v>600</v>
      </c>
      <c r="B591" s="8">
        <f t="shared" si="189"/>
        <v>7.96875</v>
      </c>
      <c r="C591" s="1">
        <f>INDEX('Paste Calib Data'!$1:$1048576,MATCH($A$586,'Paste Calib Data'!$A:$A,0)+(ROW()-ROW($A$586)-1),COLUMN()-1)</f>
        <v>7.96875</v>
      </c>
      <c r="D591" s="1">
        <f>INDEX('Paste Calib Data'!$1:$1048576,MATCH($A$586,'Paste Calib Data'!$A:$A,0)+(ROW()-ROW($A$586)-1),COLUMN()-1)</f>
        <v>7.96875</v>
      </c>
      <c r="E591" s="1">
        <f>INDEX('Paste Calib Data'!$1:$1048576,MATCH($A$586,'Paste Calib Data'!$A:$A,0)+(ROW()-ROW($A$586)-1),COLUMN()-1)</f>
        <v>7.96875</v>
      </c>
      <c r="F591" s="1">
        <f>INDEX('Paste Calib Data'!$1:$1048576,MATCH($A$586,'Paste Calib Data'!$A:$A,0)+(ROW()-ROW($A$586)-1),COLUMN()-1)</f>
        <v>9.0234380000000005</v>
      </c>
      <c r="G591" s="1">
        <f>INDEX('Paste Calib Data'!$1:$1048576,MATCH($A$586,'Paste Calib Data'!$A:$A,0)+(ROW()-ROW($A$586)-1),COLUMN()-1)</f>
        <v>9.9609380000000005</v>
      </c>
      <c r="H591" s="1">
        <f>INDEX('Paste Calib Data'!$1:$1048576,MATCH($A$586,'Paste Calib Data'!$A:$A,0)+(ROW()-ROW($A$586)-1),COLUMN()-1)</f>
        <v>9.9609380000000005</v>
      </c>
      <c r="I591" s="1">
        <f>INDEX('Paste Calib Data'!$1:$1048576,MATCH($A$586,'Paste Calib Data'!$A:$A,0)+(ROW()-ROW($A$586)-1),COLUMN()-1)</f>
        <v>9.9609380000000005</v>
      </c>
      <c r="J591" s="1">
        <f>INDEX('Paste Calib Data'!$1:$1048576,MATCH($A$586,'Paste Calib Data'!$A:$A,0)+(ROW()-ROW($A$586)-1),COLUMN()-1)</f>
        <v>11.015625</v>
      </c>
      <c r="K591" s="1">
        <f>INDEX('Paste Calib Data'!$1:$1048576,MATCH($A$586,'Paste Calib Data'!$A:$A,0)+(ROW()-ROW($A$586)-1),COLUMN()-1)</f>
        <v>11.015625</v>
      </c>
      <c r="L591" s="1">
        <f>INDEX('Paste Calib Data'!$1:$1048576,MATCH($A$586,'Paste Calib Data'!$A:$A,0)+(ROW()-ROW($A$586)-1),COLUMN()-1)</f>
        <v>11.015625</v>
      </c>
      <c r="M591" s="1">
        <f>INDEX('Paste Calib Data'!$1:$1048576,MATCH($A$586,'Paste Calib Data'!$A:$A,0)+(ROW()-ROW($A$586)-1),COLUMN()-1)</f>
        <v>11.953125</v>
      </c>
      <c r="N591" s="8">
        <f t="shared" ref="N591:N602" si="190">M591</f>
        <v>11.953125</v>
      </c>
    </row>
    <row r="592" spans="1:14" x14ac:dyDescent="0.3">
      <c r="A592" s="3">
        <f>INDEX('Paste Calib Data'!$1:$1048576,MATCH($A$586,'Paste Calib Data'!$A:$A,0)+(ROW()-ROW($A$586)-1),COLUMN())</f>
        <v>650</v>
      </c>
      <c r="B592" s="8">
        <f t="shared" si="189"/>
        <v>7.96875</v>
      </c>
      <c r="C592" s="1">
        <f>INDEX('Paste Calib Data'!$1:$1048576,MATCH($A$586,'Paste Calib Data'!$A:$A,0)+(ROW()-ROW($A$586)-1),COLUMN()-1)</f>
        <v>7.96875</v>
      </c>
      <c r="D592" s="1">
        <f>INDEX('Paste Calib Data'!$1:$1048576,MATCH($A$586,'Paste Calib Data'!$A:$A,0)+(ROW()-ROW($A$586)-1),COLUMN()-1)</f>
        <v>7.96875</v>
      </c>
      <c r="E592" s="1">
        <f>INDEX('Paste Calib Data'!$1:$1048576,MATCH($A$586,'Paste Calib Data'!$A:$A,0)+(ROW()-ROW($A$586)-1),COLUMN()-1)</f>
        <v>7.96875</v>
      </c>
      <c r="F592" s="1">
        <f>INDEX('Paste Calib Data'!$1:$1048576,MATCH($A$586,'Paste Calib Data'!$A:$A,0)+(ROW()-ROW($A$586)-1),COLUMN()-1)</f>
        <v>9.0234380000000005</v>
      </c>
      <c r="G592" s="1">
        <f>INDEX('Paste Calib Data'!$1:$1048576,MATCH($A$586,'Paste Calib Data'!$A:$A,0)+(ROW()-ROW($A$586)-1),COLUMN()-1)</f>
        <v>9.9609380000000005</v>
      </c>
      <c r="H592" s="1">
        <f>INDEX('Paste Calib Data'!$1:$1048576,MATCH($A$586,'Paste Calib Data'!$A:$A,0)+(ROW()-ROW($A$586)-1),COLUMN()-1)</f>
        <v>9.9609380000000005</v>
      </c>
      <c r="I592" s="1">
        <f>INDEX('Paste Calib Data'!$1:$1048576,MATCH($A$586,'Paste Calib Data'!$A:$A,0)+(ROW()-ROW($A$586)-1),COLUMN()-1)</f>
        <v>9.9609380000000005</v>
      </c>
      <c r="J592" s="1">
        <f>INDEX('Paste Calib Data'!$1:$1048576,MATCH($A$586,'Paste Calib Data'!$A:$A,0)+(ROW()-ROW($A$586)-1),COLUMN()-1)</f>
        <v>11.015625</v>
      </c>
      <c r="K592" s="1">
        <f>INDEX('Paste Calib Data'!$1:$1048576,MATCH($A$586,'Paste Calib Data'!$A:$A,0)+(ROW()-ROW($A$586)-1),COLUMN()-1)</f>
        <v>11.015625</v>
      </c>
      <c r="L592" s="1">
        <f>INDEX('Paste Calib Data'!$1:$1048576,MATCH($A$586,'Paste Calib Data'!$A:$A,0)+(ROW()-ROW($A$586)-1),COLUMN()-1)</f>
        <v>11.015625</v>
      </c>
      <c r="M592" s="1">
        <f>INDEX('Paste Calib Data'!$1:$1048576,MATCH($A$586,'Paste Calib Data'!$A:$A,0)+(ROW()-ROW($A$586)-1),COLUMN()-1)</f>
        <v>13.945313000000001</v>
      </c>
      <c r="N592" s="8">
        <f t="shared" si="190"/>
        <v>13.945313000000001</v>
      </c>
    </row>
    <row r="593" spans="1:14" x14ac:dyDescent="0.3">
      <c r="A593" s="3">
        <f>INDEX('Paste Calib Data'!$1:$1048576,MATCH($A$586,'Paste Calib Data'!$A:$A,0)+(ROW()-ROW($A$586)-1),COLUMN())</f>
        <v>700</v>
      </c>
      <c r="B593" s="8">
        <f t="shared" si="189"/>
        <v>7.96875</v>
      </c>
      <c r="C593" s="1">
        <f>INDEX('Paste Calib Data'!$1:$1048576,MATCH($A$586,'Paste Calib Data'!$A:$A,0)+(ROW()-ROW($A$586)-1),COLUMN()-1)</f>
        <v>7.96875</v>
      </c>
      <c r="D593" s="1">
        <f>INDEX('Paste Calib Data'!$1:$1048576,MATCH($A$586,'Paste Calib Data'!$A:$A,0)+(ROW()-ROW($A$586)-1),COLUMN()-1)</f>
        <v>7.96875</v>
      </c>
      <c r="E593" s="1">
        <f>INDEX('Paste Calib Data'!$1:$1048576,MATCH($A$586,'Paste Calib Data'!$A:$A,0)+(ROW()-ROW($A$586)-1),COLUMN()-1)</f>
        <v>9.0234380000000005</v>
      </c>
      <c r="F593" s="1">
        <f>INDEX('Paste Calib Data'!$1:$1048576,MATCH($A$586,'Paste Calib Data'!$A:$A,0)+(ROW()-ROW($A$586)-1),COLUMN()-1)</f>
        <v>9.0234380000000005</v>
      </c>
      <c r="G593" s="1">
        <f>INDEX('Paste Calib Data'!$1:$1048576,MATCH($A$586,'Paste Calib Data'!$A:$A,0)+(ROW()-ROW($A$586)-1),COLUMN()-1)</f>
        <v>9.9609380000000005</v>
      </c>
      <c r="H593" s="1">
        <f>INDEX('Paste Calib Data'!$1:$1048576,MATCH($A$586,'Paste Calib Data'!$A:$A,0)+(ROW()-ROW($A$586)-1),COLUMN()-1)</f>
        <v>9.9609380000000005</v>
      </c>
      <c r="I593" s="1">
        <f>INDEX('Paste Calib Data'!$1:$1048576,MATCH($A$586,'Paste Calib Data'!$A:$A,0)+(ROW()-ROW($A$586)-1),COLUMN()-1)</f>
        <v>11.015625</v>
      </c>
      <c r="J593" s="1">
        <f>INDEX('Paste Calib Data'!$1:$1048576,MATCH($A$586,'Paste Calib Data'!$A:$A,0)+(ROW()-ROW($A$586)-1),COLUMN()-1)</f>
        <v>11.015625</v>
      </c>
      <c r="K593" s="1">
        <f>INDEX('Paste Calib Data'!$1:$1048576,MATCH($A$586,'Paste Calib Data'!$A:$A,0)+(ROW()-ROW($A$586)-1),COLUMN()-1)</f>
        <v>11.015625</v>
      </c>
      <c r="L593" s="1">
        <f>INDEX('Paste Calib Data'!$1:$1048576,MATCH($A$586,'Paste Calib Data'!$A:$A,0)+(ROW()-ROW($A$586)-1),COLUMN()-1)</f>
        <v>11.015625</v>
      </c>
      <c r="M593" s="1">
        <f>INDEX('Paste Calib Data'!$1:$1048576,MATCH($A$586,'Paste Calib Data'!$A:$A,0)+(ROW()-ROW($A$586)-1),COLUMN()-1)</f>
        <v>13.945313000000001</v>
      </c>
      <c r="N593" s="8">
        <f t="shared" si="190"/>
        <v>13.945313000000001</v>
      </c>
    </row>
    <row r="594" spans="1:14" x14ac:dyDescent="0.3">
      <c r="A594" s="3">
        <f>INDEX('Paste Calib Data'!$1:$1048576,MATCH($A$586,'Paste Calib Data'!$A:$A,0)+(ROW()-ROW($A$586)-1),COLUMN())</f>
        <v>800</v>
      </c>
      <c r="B594" s="8">
        <f t="shared" si="189"/>
        <v>7.96875</v>
      </c>
      <c r="C594" s="1">
        <f>INDEX('Paste Calib Data'!$1:$1048576,MATCH($A$586,'Paste Calib Data'!$A:$A,0)+(ROW()-ROW($A$586)-1),COLUMN()-1)</f>
        <v>7.96875</v>
      </c>
      <c r="D594" s="1">
        <f>INDEX('Paste Calib Data'!$1:$1048576,MATCH($A$586,'Paste Calib Data'!$A:$A,0)+(ROW()-ROW($A$586)-1),COLUMN()-1)</f>
        <v>7.96875</v>
      </c>
      <c r="E594" s="1">
        <f>INDEX('Paste Calib Data'!$1:$1048576,MATCH($A$586,'Paste Calib Data'!$A:$A,0)+(ROW()-ROW($A$586)-1),COLUMN()-1)</f>
        <v>9.0234380000000005</v>
      </c>
      <c r="F594" s="1">
        <f>INDEX('Paste Calib Data'!$1:$1048576,MATCH($A$586,'Paste Calib Data'!$A:$A,0)+(ROW()-ROW($A$586)-1),COLUMN()-1)</f>
        <v>9.0234380000000005</v>
      </c>
      <c r="G594" s="1">
        <f>INDEX('Paste Calib Data'!$1:$1048576,MATCH($A$586,'Paste Calib Data'!$A:$A,0)+(ROW()-ROW($A$586)-1),COLUMN()-1)</f>
        <v>9.9609380000000005</v>
      </c>
      <c r="H594" s="1">
        <f>INDEX('Paste Calib Data'!$1:$1048576,MATCH($A$586,'Paste Calib Data'!$A:$A,0)+(ROW()-ROW($A$586)-1),COLUMN()-1)</f>
        <v>9.9609380000000005</v>
      </c>
      <c r="I594" s="1">
        <f>INDEX('Paste Calib Data'!$1:$1048576,MATCH($A$586,'Paste Calib Data'!$A:$A,0)+(ROW()-ROW($A$586)-1),COLUMN()-1)</f>
        <v>11.015625</v>
      </c>
      <c r="J594" s="1">
        <f>INDEX('Paste Calib Data'!$1:$1048576,MATCH($A$586,'Paste Calib Data'!$A:$A,0)+(ROW()-ROW($A$586)-1),COLUMN()-1)</f>
        <v>11.015625</v>
      </c>
      <c r="K594" s="1">
        <f>INDEX('Paste Calib Data'!$1:$1048576,MATCH($A$586,'Paste Calib Data'!$A:$A,0)+(ROW()-ROW($A$586)-1),COLUMN()-1)</f>
        <v>11.015625</v>
      </c>
      <c r="L594" s="1">
        <f>INDEX('Paste Calib Data'!$1:$1048576,MATCH($A$586,'Paste Calib Data'!$A:$A,0)+(ROW()-ROW($A$586)-1),COLUMN()-1)</f>
        <v>11.015625</v>
      </c>
      <c r="M594" s="1">
        <f>INDEX('Paste Calib Data'!$1:$1048576,MATCH($A$586,'Paste Calib Data'!$A:$A,0)+(ROW()-ROW($A$586)-1),COLUMN()-1)</f>
        <v>15</v>
      </c>
      <c r="N594" s="8">
        <f t="shared" si="190"/>
        <v>15</v>
      </c>
    </row>
    <row r="595" spans="1:14" x14ac:dyDescent="0.3">
      <c r="A595" s="3">
        <f>INDEX('Paste Calib Data'!$1:$1048576,MATCH($A$586,'Paste Calib Data'!$A:$A,0)+(ROW()-ROW($A$586)-1),COLUMN())</f>
        <v>950</v>
      </c>
      <c r="B595" s="8">
        <f t="shared" si="189"/>
        <v>7.96875</v>
      </c>
      <c r="C595" s="1">
        <f>INDEX('Paste Calib Data'!$1:$1048576,MATCH($A$586,'Paste Calib Data'!$A:$A,0)+(ROW()-ROW($A$586)-1),COLUMN()-1)</f>
        <v>7.96875</v>
      </c>
      <c r="D595" s="1">
        <f>INDEX('Paste Calib Data'!$1:$1048576,MATCH($A$586,'Paste Calib Data'!$A:$A,0)+(ROW()-ROW($A$586)-1),COLUMN()-1)</f>
        <v>7.96875</v>
      </c>
      <c r="E595" s="1">
        <f>INDEX('Paste Calib Data'!$1:$1048576,MATCH($A$586,'Paste Calib Data'!$A:$A,0)+(ROW()-ROW($A$586)-1),COLUMN()-1)</f>
        <v>9.0234380000000005</v>
      </c>
      <c r="F595" s="1">
        <f>INDEX('Paste Calib Data'!$1:$1048576,MATCH($A$586,'Paste Calib Data'!$A:$A,0)+(ROW()-ROW($A$586)-1),COLUMN()-1)</f>
        <v>9.0234380000000005</v>
      </c>
      <c r="G595" s="1">
        <f>INDEX('Paste Calib Data'!$1:$1048576,MATCH($A$586,'Paste Calib Data'!$A:$A,0)+(ROW()-ROW($A$586)-1),COLUMN()-1)</f>
        <v>9.9609380000000005</v>
      </c>
      <c r="H595" s="1">
        <f>INDEX('Paste Calib Data'!$1:$1048576,MATCH($A$586,'Paste Calib Data'!$A:$A,0)+(ROW()-ROW($A$586)-1),COLUMN()-1)</f>
        <v>9.9609380000000005</v>
      </c>
      <c r="I595" s="1">
        <f>INDEX('Paste Calib Data'!$1:$1048576,MATCH($A$586,'Paste Calib Data'!$A:$A,0)+(ROW()-ROW($A$586)-1),COLUMN()-1)</f>
        <v>11.015625</v>
      </c>
      <c r="J595" s="1">
        <f>INDEX('Paste Calib Data'!$1:$1048576,MATCH($A$586,'Paste Calib Data'!$A:$A,0)+(ROW()-ROW($A$586)-1),COLUMN()-1)</f>
        <v>11.953125</v>
      </c>
      <c r="K595" s="1">
        <f>INDEX('Paste Calib Data'!$1:$1048576,MATCH($A$586,'Paste Calib Data'!$A:$A,0)+(ROW()-ROW($A$586)-1),COLUMN()-1)</f>
        <v>11.953125</v>
      </c>
      <c r="L595" s="1">
        <f>INDEX('Paste Calib Data'!$1:$1048576,MATCH($A$586,'Paste Calib Data'!$A:$A,0)+(ROW()-ROW($A$586)-1),COLUMN()-1)</f>
        <v>11.953125</v>
      </c>
      <c r="M595" s="1">
        <f>INDEX('Paste Calib Data'!$1:$1048576,MATCH($A$586,'Paste Calib Data'!$A:$A,0)+(ROW()-ROW($A$586)-1),COLUMN()-1)</f>
        <v>15</v>
      </c>
      <c r="N595" s="8">
        <f t="shared" si="190"/>
        <v>15</v>
      </c>
    </row>
    <row r="596" spans="1:14" x14ac:dyDescent="0.3">
      <c r="A596" s="3">
        <f>INDEX('Paste Calib Data'!$1:$1048576,MATCH($A$586,'Paste Calib Data'!$A:$A,0)+(ROW()-ROW($A$586)-1),COLUMN())</f>
        <v>1000</v>
      </c>
      <c r="B596" s="8">
        <f t="shared" si="189"/>
        <v>7.96875</v>
      </c>
      <c r="C596" s="1">
        <f>INDEX('Paste Calib Data'!$1:$1048576,MATCH($A$586,'Paste Calib Data'!$A:$A,0)+(ROW()-ROW($A$586)-1),COLUMN()-1)</f>
        <v>7.96875</v>
      </c>
      <c r="D596" s="1">
        <f>INDEX('Paste Calib Data'!$1:$1048576,MATCH($A$586,'Paste Calib Data'!$A:$A,0)+(ROW()-ROW($A$586)-1),COLUMN()-1)</f>
        <v>7.96875</v>
      </c>
      <c r="E596" s="1">
        <f>INDEX('Paste Calib Data'!$1:$1048576,MATCH($A$586,'Paste Calib Data'!$A:$A,0)+(ROW()-ROW($A$586)-1),COLUMN()-1)</f>
        <v>9.0234380000000005</v>
      </c>
      <c r="F596" s="1">
        <f>INDEX('Paste Calib Data'!$1:$1048576,MATCH($A$586,'Paste Calib Data'!$A:$A,0)+(ROW()-ROW($A$586)-1),COLUMN()-1)</f>
        <v>9.0234380000000005</v>
      </c>
      <c r="G596" s="1">
        <f>INDEX('Paste Calib Data'!$1:$1048576,MATCH($A$586,'Paste Calib Data'!$A:$A,0)+(ROW()-ROW($A$586)-1),COLUMN()-1)</f>
        <v>9.9609380000000005</v>
      </c>
      <c r="H596" s="1">
        <f>INDEX('Paste Calib Data'!$1:$1048576,MATCH($A$586,'Paste Calib Data'!$A:$A,0)+(ROW()-ROW($A$586)-1),COLUMN()-1)</f>
        <v>9.9609380000000005</v>
      </c>
      <c r="I596" s="1">
        <f>INDEX('Paste Calib Data'!$1:$1048576,MATCH($A$586,'Paste Calib Data'!$A:$A,0)+(ROW()-ROW($A$586)-1),COLUMN()-1)</f>
        <v>11.015625</v>
      </c>
      <c r="J596" s="1">
        <f>INDEX('Paste Calib Data'!$1:$1048576,MATCH($A$586,'Paste Calib Data'!$A:$A,0)+(ROW()-ROW($A$586)-1),COLUMN()-1)</f>
        <v>13.007813000000001</v>
      </c>
      <c r="K596" s="1">
        <f>INDEX('Paste Calib Data'!$1:$1048576,MATCH($A$586,'Paste Calib Data'!$A:$A,0)+(ROW()-ROW($A$586)-1),COLUMN()-1)</f>
        <v>13.007813000000001</v>
      </c>
      <c r="L596" s="1">
        <f>INDEX('Paste Calib Data'!$1:$1048576,MATCH($A$586,'Paste Calib Data'!$A:$A,0)+(ROW()-ROW($A$586)-1),COLUMN()-1)</f>
        <v>13.007813000000001</v>
      </c>
      <c r="M596" s="1">
        <f>INDEX('Paste Calib Data'!$1:$1048576,MATCH($A$586,'Paste Calib Data'!$A:$A,0)+(ROW()-ROW($A$586)-1),COLUMN()-1)</f>
        <v>16.054687999999999</v>
      </c>
      <c r="N596" s="8">
        <f t="shared" si="190"/>
        <v>16.054687999999999</v>
      </c>
    </row>
    <row r="597" spans="1:14" x14ac:dyDescent="0.3">
      <c r="A597" s="3">
        <f>INDEX('Paste Calib Data'!$1:$1048576,MATCH($A$586,'Paste Calib Data'!$A:$A,0)+(ROW()-ROW($A$586)-1),COLUMN())</f>
        <v>1050</v>
      </c>
      <c r="B597" s="8">
        <f t="shared" si="189"/>
        <v>9.0234380000000005</v>
      </c>
      <c r="C597" s="1">
        <f>INDEX('Paste Calib Data'!$1:$1048576,MATCH($A$586,'Paste Calib Data'!$A:$A,0)+(ROW()-ROW($A$586)-1),COLUMN()-1)</f>
        <v>9.0234380000000005</v>
      </c>
      <c r="D597" s="1">
        <f>INDEX('Paste Calib Data'!$1:$1048576,MATCH($A$586,'Paste Calib Data'!$A:$A,0)+(ROW()-ROW($A$586)-1),COLUMN()-1)</f>
        <v>9.0234380000000005</v>
      </c>
      <c r="E597" s="1">
        <f>INDEX('Paste Calib Data'!$1:$1048576,MATCH($A$586,'Paste Calib Data'!$A:$A,0)+(ROW()-ROW($A$586)-1),COLUMN()-1)</f>
        <v>9.0234380000000005</v>
      </c>
      <c r="F597" s="1">
        <f>INDEX('Paste Calib Data'!$1:$1048576,MATCH($A$586,'Paste Calib Data'!$A:$A,0)+(ROW()-ROW($A$586)-1),COLUMN()-1)</f>
        <v>9.0234380000000005</v>
      </c>
      <c r="G597" s="1">
        <f>INDEX('Paste Calib Data'!$1:$1048576,MATCH($A$586,'Paste Calib Data'!$A:$A,0)+(ROW()-ROW($A$586)-1),COLUMN()-1)</f>
        <v>9.9609380000000005</v>
      </c>
      <c r="H597" s="1">
        <f>INDEX('Paste Calib Data'!$1:$1048576,MATCH($A$586,'Paste Calib Data'!$A:$A,0)+(ROW()-ROW($A$586)-1),COLUMN()-1)</f>
        <v>9.9609380000000005</v>
      </c>
      <c r="I597" s="1">
        <f>INDEX('Paste Calib Data'!$1:$1048576,MATCH($A$586,'Paste Calib Data'!$A:$A,0)+(ROW()-ROW($A$586)-1),COLUMN()-1)</f>
        <v>11.015625</v>
      </c>
      <c r="J597" s="1">
        <f>INDEX('Paste Calib Data'!$1:$1048576,MATCH($A$586,'Paste Calib Data'!$A:$A,0)+(ROW()-ROW($A$586)-1),COLUMN()-1)</f>
        <v>13.007813000000001</v>
      </c>
      <c r="K597" s="1">
        <f>INDEX('Paste Calib Data'!$1:$1048576,MATCH($A$586,'Paste Calib Data'!$A:$A,0)+(ROW()-ROW($A$586)-1),COLUMN()-1)</f>
        <v>13.007813000000001</v>
      </c>
      <c r="L597" s="1">
        <f>INDEX('Paste Calib Data'!$1:$1048576,MATCH($A$586,'Paste Calib Data'!$A:$A,0)+(ROW()-ROW($A$586)-1),COLUMN()-1)</f>
        <v>16.054687999999999</v>
      </c>
      <c r="M597" s="1">
        <f>INDEX('Paste Calib Data'!$1:$1048576,MATCH($A$586,'Paste Calib Data'!$A:$A,0)+(ROW()-ROW($A$586)-1),COLUMN()-1)</f>
        <v>18.046875</v>
      </c>
      <c r="N597" s="8">
        <f t="shared" si="190"/>
        <v>18.046875</v>
      </c>
    </row>
    <row r="598" spans="1:14" x14ac:dyDescent="0.3">
      <c r="A598" s="3">
        <f>INDEX('Paste Calib Data'!$1:$1048576,MATCH($A$586,'Paste Calib Data'!$A:$A,0)+(ROW()-ROW($A$586)-1),COLUMN())</f>
        <v>1200</v>
      </c>
      <c r="B598" s="8">
        <f t="shared" si="189"/>
        <v>9.9609380000000005</v>
      </c>
      <c r="C598" s="1">
        <f>INDEX('Paste Calib Data'!$1:$1048576,MATCH($A$586,'Paste Calib Data'!$A:$A,0)+(ROW()-ROW($A$586)-1),COLUMN()-1)</f>
        <v>9.9609380000000005</v>
      </c>
      <c r="D598" s="1">
        <f>INDEX('Paste Calib Data'!$1:$1048576,MATCH($A$586,'Paste Calib Data'!$A:$A,0)+(ROW()-ROW($A$586)-1),COLUMN()-1)</f>
        <v>9.9609380000000005</v>
      </c>
      <c r="E598" s="1">
        <f>INDEX('Paste Calib Data'!$1:$1048576,MATCH($A$586,'Paste Calib Data'!$A:$A,0)+(ROW()-ROW($A$586)-1),COLUMN()-1)</f>
        <v>9.9609380000000005</v>
      </c>
      <c r="F598" s="1">
        <f>INDEX('Paste Calib Data'!$1:$1048576,MATCH($A$586,'Paste Calib Data'!$A:$A,0)+(ROW()-ROW($A$586)-1),COLUMN()-1)</f>
        <v>9.9609380000000005</v>
      </c>
      <c r="G598" s="1">
        <f>INDEX('Paste Calib Data'!$1:$1048576,MATCH($A$586,'Paste Calib Data'!$A:$A,0)+(ROW()-ROW($A$586)-1),COLUMN()-1)</f>
        <v>9.9609380000000005</v>
      </c>
      <c r="H598" s="1">
        <f>INDEX('Paste Calib Data'!$1:$1048576,MATCH($A$586,'Paste Calib Data'!$A:$A,0)+(ROW()-ROW($A$586)-1),COLUMN()-1)</f>
        <v>11.015625</v>
      </c>
      <c r="I598" s="1">
        <f>INDEX('Paste Calib Data'!$1:$1048576,MATCH($A$586,'Paste Calib Data'!$A:$A,0)+(ROW()-ROW($A$586)-1),COLUMN()-1)</f>
        <v>11.953125</v>
      </c>
      <c r="J598" s="1">
        <f>INDEX('Paste Calib Data'!$1:$1048576,MATCH($A$586,'Paste Calib Data'!$A:$A,0)+(ROW()-ROW($A$586)-1),COLUMN()-1)</f>
        <v>15</v>
      </c>
      <c r="K598" s="1">
        <f>INDEX('Paste Calib Data'!$1:$1048576,MATCH($A$586,'Paste Calib Data'!$A:$A,0)+(ROW()-ROW($A$586)-1),COLUMN()-1)</f>
        <v>15</v>
      </c>
      <c r="L598" s="1">
        <f>INDEX('Paste Calib Data'!$1:$1048576,MATCH($A$586,'Paste Calib Data'!$A:$A,0)+(ROW()-ROW($A$586)-1),COLUMN()-1)</f>
        <v>16.992187999999999</v>
      </c>
      <c r="M598" s="1">
        <f>INDEX('Paste Calib Data'!$1:$1048576,MATCH($A$586,'Paste Calib Data'!$A:$A,0)+(ROW()-ROW($A$586)-1),COLUMN()-1)</f>
        <v>20.039062999999999</v>
      </c>
      <c r="N598" s="8">
        <f t="shared" si="190"/>
        <v>20.039062999999999</v>
      </c>
    </row>
    <row r="599" spans="1:14" x14ac:dyDescent="0.3">
      <c r="A599" s="3">
        <f>INDEX('Paste Calib Data'!$1:$1048576,MATCH($A$586,'Paste Calib Data'!$A:$A,0)+(ROW()-ROW($A$586)-1),COLUMN())</f>
        <v>1400</v>
      </c>
      <c r="B599" s="8">
        <f t="shared" si="189"/>
        <v>9.9609380000000005</v>
      </c>
      <c r="C599" s="1">
        <f>INDEX('Paste Calib Data'!$1:$1048576,MATCH($A$586,'Paste Calib Data'!$A:$A,0)+(ROW()-ROW($A$586)-1),COLUMN()-1)</f>
        <v>9.9609380000000005</v>
      </c>
      <c r="D599" s="1">
        <f>INDEX('Paste Calib Data'!$1:$1048576,MATCH($A$586,'Paste Calib Data'!$A:$A,0)+(ROW()-ROW($A$586)-1),COLUMN()-1)</f>
        <v>9.9609380000000005</v>
      </c>
      <c r="E599" s="1">
        <f>INDEX('Paste Calib Data'!$1:$1048576,MATCH($A$586,'Paste Calib Data'!$A:$A,0)+(ROW()-ROW($A$586)-1),COLUMN()-1)</f>
        <v>9.9609380000000005</v>
      </c>
      <c r="F599" s="1">
        <f>INDEX('Paste Calib Data'!$1:$1048576,MATCH($A$586,'Paste Calib Data'!$A:$A,0)+(ROW()-ROW($A$586)-1),COLUMN()-1)</f>
        <v>9.9609380000000005</v>
      </c>
      <c r="G599" s="1">
        <f>INDEX('Paste Calib Data'!$1:$1048576,MATCH($A$586,'Paste Calib Data'!$A:$A,0)+(ROW()-ROW($A$586)-1),COLUMN()-1)</f>
        <v>9.9609380000000005</v>
      </c>
      <c r="H599" s="1">
        <f>INDEX('Paste Calib Data'!$1:$1048576,MATCH($A$586,'Paste Calib Data'!$A:$A,0)+(ROW()-ROW($A$586)-1),COLUMN()-1)</f>
        <v>13.007813000000001</v>
      </c>
      <c r="I599" s="1">
        <f>INDEX('Paste Calib Data'!$1:$1048576,MATCH($A$586,'Paste Calib Data'!$A:$A,0)+(ROW()-ROW($A$586)-1),COLUMN()-1)</f>
        <v>13.007813000000001</v>
      </c>
      <c r="J599" s="1">
        <f>INDEX('Paste Calib Data'!$1:$1048576,MATCH($A$586,'Paste Calib Data'!$A:$A,0)+(ROW()-ROW($A$586)-1),COLUMN()-1)</f>
        <v>16.054687999999999</v>
      </c>
      <c r="K599" s="1">
        <f>INDEX('Paste Calib Data'!$1:$1048576,MATCH($A$586,'Paste Calib Data'!$A:$A,0)+(ROW()-ROW($A$586)-1),COLUMN()-1)</f>
        <v>16.054687999999999</v>
      </c>
      <c r="L599" s="1">
        <f>INDEX('Paste Calib Data'!$1:$1048576,MATCH($A$586,'Paste Calib Data'!$A:$A,0)+(ROW()-ROW($A$586)-1),COLUMN()-1)</f>
        <v>22.03125</v>
      </c>
      <c r="M599" s="1">
        <f>INDEX('Paste Calib Data'!$1:$1048576,MATCH($A$586,'Paste Calib Data'!$A:$A,0)+(ROW()-ROW($A$586)-1),COLUMN()-1)</f>
        <v>30</v>
      </c>
      <c r="N599" s="8">
        <f t="shared" si="190"/>
        <v>30</v>
      </c>
    </row>
    <row r="600" spans="1:14" x14ac:dyDescent="0.3">
      <c r="A600" s="3">
        <f>INDEX('Paste Calib Data'!$1:$1048576,MATCH($A$586,'Paste Calib Data'!$A:$A,0)+(ROW()-ROW($A$586)-1),COLUMN())</f>
        <v>2000</v>
      </c>
      <c r="B600" s="8">
        <f t="shared" si="189"/>
        <v>9.9609380000000005</v>
      </c>
      <c r="C600" s="1">
        <f>INDEX('Paste Calib Data'!$1:$1048576,MATCH($A$586,'Paste Calib Data'!$A:$A,0)+(ROW()-ROW($A$586)-1),COLUMN()-1)</f>
        <v>9.9609380000000005</v>
      </c>
      <c r="D600" s="1">
        <f>INDEX('Paste Calib Data'!$1:$1048576,MATCH($A$586,'Paste Calib Data'!$A:$A,0)+(ROW()-ROW($A$586)-1),COLUMN()-1)</f>
        <v>9.9609380000000005</v>
      </c>
      <c r="E600" s="1">
        <f>INDEX('Paste Calib Data'!$1:$1048576,MATCH($A$586,'Paste Calib Data'!$A:$A,0)+(ROW()-ROW($A$586)-1),COLUMN()-1)</f>
        <v>9.9609380000000005</v>
      </c>
      <c r="F600" s="1">
        <f>INDEX('Paste Calib Data'!$1:$1048576,MATCH($A$586,'Paste Calib Data'!$A:$A,0)+(ROW()-ROW($A$586)-1),COLUMN()-1)</f>
        <v>9.9609380000000005</v>
      </c>
      <c r="G600" s="1">
        <f>INDEX('Paste Calib Data'!$1:$1048576,MATCH($A$586,'Paste Calib Data'!$A:$A,0)+(ROW()-ROW($A$586)-1),COLUMN()-1)</f>
        <v>9.9609380000000005</v>
      </c>
      <c r="H600" s="1">
        <f>INDEX('Paste Calib Data'!$1:$1048576,MATCH($A$586,'Paste Calib Data'!$A:$A,0)+(ROW()-ROW($A$586)-1),COLUMN()-1)</f>
        <v>13.945313000000001</v>
      </c>
      <c r="I600" s="1">
        <f>INDEX('Paste Calib Data'!$1:$1048576,MATCH($A$586,'Paste Calib Data'!$A:$A,0)+(ROW()-ROW($A$586)-1),COLUMN()-1)</f>
        <v>15.46875</v>
      </c>
      <c r="J600" s="1">
        <f>INDEX('Paste Calib Data'!$1:$1048576,MATCH($A$586,'Paste Calib Data'!$A:$A,0)+(ROW()-ROW($A$586)-1),COLUMN()-1)</f>
        <v>16.054687999999999</v>
      </c>
      <c r="K600" s="1">
        <f>INDEX('Paste Calib Data'!$1:$1048576,MATCH($A$586,'Paste Calib Data'!$A:$A,0)+(ROW()-ROW($A$586)-1),COLUMN()-1)</f>
        <v>16.054687999999999</v>
      </c>
      <c r="L600" s="1">
        <f>INDEX('Paste Calib Data'!$1:$1048576,MATCH($A$586,'Paste Calib Data'!$A:$A,0)+(ROW()-ROW($A$586)-1),COLUMN()-1)</f>
        <v>26.015625</v>
      </c>
      <c r="M600" s="1">
        <f>INDEX('Paste Calib Data'!$1:$1048576,MATCH($A$586,'Paste Calib Data'!$A:$A,0)+(ROW()-ROW($A$586)-1),COLUMN()-1)</f>
        <v>30</v>
      </c>
      <c r="N600" s="8">
        <f t="shared" si="190"/>
        <v>30</v>
      </c>
    </row>
    <row r="601" spans="1:14" x14ac:dyDescent="0.3">
      <c r="A601" s="3">
        <f>INDEX('Paste Calib Data'!$1:$1048576,MATCH($A$586,'Paste Calib Data'!$A:$A,0)+(ROW()-ROW($A$586)-1),COLUMN())</f>
        <v>2500</v>
      </c>
      <c r="B601" s="8">
        <f t="shared" si="189"/>
        <v>9.9609380000000005</v>
      </c>
      <c r="C601" s="1">
        <f>INDEX('Paste Calib Data'!$1:$1048576,MATCH($A$586,'Paste Calib Data'!$A:$A,0)+(ROW()-ROW($A$586)-1),COLUMN()-1)</f>
        <v>9.9609380000000005</v>
      </c>
      <c r="D601" s="1">
        <f>INDEX('Paste Calib Data'!$1:$1048576,MATCH($A$586,'Paste Calib Data'!$A:$A,0)+(ROW()-ROW($A$586)-1),COLUMN()-1)</f>
        <v>9.9609380000000005</v>
      </c>
      <c r="E601" s="1">
        <f>INDEX('Paste Calib Data'!$1:$1048576,MATCH($A$586,'Paste Calib Data'!$A:$A,0)+(ROW()-ROW($A$586)-1),COLUMN()-1)</f>
        <v>9.9609380000000005</v>
      </c>
      <c r="F601" s="1">
        <f>INDEX('Paste Calib Data'!$1:$1048576,MATCH($A$586,'Paste Calib Data'!$A:$A,0)+(ROW()-ROW($A$586)-1),COLUMN()-1)</f>
        <v>9.9609380000000005</v>
      </c>
      <c r="G601" s="1">
        <f>INDEX('Paste Calib Data'!$1:$1048576,MATCH($A$586,'Paste Calib Data'!$A:$A,0)+(ROW()-ROW($A$586)-1),COLUMN()-1)</f>
        <v>9.9609380000000005</v>
      </c>
      <c r="H601" s="1">
        <f>INDEX('Paste Calib Data'!$1:$1048576,MATCH($A$586,'Paste Calib Data'!$A:$A,0)+(ROW()-ROW($A$586)-1),COLUMN()-1)</f>
        <v>15</v>
      </c>
      <c r="I601" s="1">
        <f>INDEX('Paste Calib Data'!$1:$1048576,MATCH($A$586,'Paste Calib Data'!$A:$A,0)+(ROW()-ROW($A$586)-1),COLUMN()-1)</f>
        <v>16.054687999999999</v>
      </c>
      <c r="J601" s="1">
        <f>INDEX('Paste Calib Data'!$1:$1048576,MATCH($A$586,'Paste Calib Data'!$A:$A,0)+(ROW()-ROW($A$586)-1),COLUMN()-1)</f>
        <v>16.992187999999999</v>
      </c>
      <c r="K601" s="1">
        <f>INDEX('Paste Calib Data'!$1:$1048576,MATCH($A$586,'Paste Calib Data'!$A:$A,0)+(ROW()-ROW($A$586)-1),COLUMN()-1)</f>
        <v>16.992187999999999</v>
      </c>
      <c r="L601" s="1">
        <f>INDEX('Paste Calib Data'!$1:$1048576,MATCH($A$586,'Paste Calib Data'!$A:$A,0)+(ROW()-ROW($A$586)-1),COLUMN()-1)</f>
        <v>26.015625</v>
      </c>
      <c r="M601" s="1">
        <f>INDEX('Paste Calib Data'!$1:$1048576,MATCH($A$586,'Paste Calib Data'!$A:$A,0)+(ROW()-ROW($A$586)-1),COLUMN()-1)</f>
        <v>35.039062999999999</v>
      </c>
      <c r="N601" s="8">
        <f t="shared" si="190"/>
        <v>35.039062999999999</v>
      </c>
    </row>
    <row r="602" spans="1:14" x14ac:dyDescent="0.3">
      <c r="A602" s="3">
        <f>INDEX('Paste Calib Data'!$1:$1048576,MATCH($A$586,'Paste Calib Data'!$A:$A,0)+(ROW()-ROW($A$586)-1),COLUMN())</f>
        <v>3200</v>
      </c>
      <c r="B602" s="8">
        <f>C602</f>
        <v>9.9609380000000005</v>
      </c>
      <c r="C602" s="1">
        <f>INDEX('Paste Calib Data'!$1:$1048576,MATCH($A$586,'Paste Calib Data'!$A:$A,0)+(ROW()-ROW($A$586)-1),COLUMN()-1)</f>
        <v>9.9609380000000005</v>
      </c>
      <c r="D602" s="1">
        <f>INDEX('Paste Calib Data'!$1:$1048576,MATCH($A$586,'Paste Calib Data'!$A:$A,0)+(ROW()-ROW($A$586)-1),COLUMN()-1)</f>
        <v>9.9609380000000005</v>
      </c>
      <c r="E602" s="1">
        <f>INDEX('Paste Calib Data'!$1:$1048576,MATCH($A$586,'Paste Calib Data'!$A:$A,0)+(ROW()-ROW($A$586)-1),COLUMN()-1)</f>
        <v>9.9609380000000005</v>
      </c>
      <c r="F602" s="1">
        <f>INDEX('Paste Calib Data'!$1:$1048576,MATCH($A$586,'Paste Calib Data'!$A:$A,0)+(ROW()-ROW($A$586)-1),COLUMN()-1)</f>
        <v>9.9609380000000005</v>
      </c>
      <c r="G602" s="1">
        <f>INDEX('Paste Calib Data'!$1:$1048576,MATCH($A$586,'Paste Calib Data'!$A:$A,0)+(ROW()-ROW($A$586)-1),COLUMN()-1)</f>
        <v>9.9609380000000005</v>
      </c>
      <c r="H602" s="1">
        <f>INDEX('Paste Calib Data'!$1:$1048576,MATCH($A$586,'Paste Calib Data'!$A:$A,0)+(ROW()-ROW($A$586)-1),COLUMN()-1)</f>
        <v>11.015625</v>
      </c>
      <c r="I602" s="1">
        <f>INDEX('Paste Calib Data'!$1:$1048576,MATCH($A$586,'Paste Calib Data'!$A:$A,0)+(ROW()-ROW($A$586)-1),COLUMN()-1)</f>
        <v>16.054687999999999</v>
      </c>
      <c r="J602" s="1">
        <f>INDEX('Paste Calib Data'!$1:$1048576,MATCH($A$586,'Paste Calib Data'!$A:$A,0)+(ROW()-ROW($A$586)-1),COLUMN()-1)</f>
        <v>16.054687999999999</v>
      </c>
      <c r="K602" s="1">
        <f>INDEX('Paste Calib Data'!$1:$1048576,MATCH($A$586,'Paste Calib Data'!$A:$A,0)+(ROW()-ROW($A$586)-1),COLUMN()-1)</f>
        <v>16.054687999999999</v>
      </c>
      <c r="L602" s="1">
        <f>INDEX('Paste Calib Data'!$1:$1048576,MATCH($A$586,'Paste Calib Data'!$A:$A,0)+(ROW()-ROW($A$586)-1),COLUMN()-1)</f>
        <v>16.054687999999999</v>
      </c>
      <c r="M602" s="1">
        <f>INDEX('Paste Calib Data'!$1:$1048576,MATCH($A$586,'Paste Calib Data'!$A:$A,0)+(ROW()-ROW($A$586)-1),COLUMN()-1)</f>
        <v>35.039062999999999</v>
      </c>
      <c r="N602" s="8">
        <f t="shared" si="190"/>
        <v>35.039062999999999</v>
      </c>
    </row>
    <row r="603" spans="1:14" x14ac:dyDescent="0.3">
      <c r="A603" s="9">
        <f>A602+1</f>
        <v>3201</v>
      </c>
      <c r="B603" s="8">
        <f>B602</f>
        <v>9.9609380000000005</v>
      </c>
      <c r="C603" s="8">
        <f>C602</f>
        <v>9.9609380000000005</v>
      </c>
      <c r="D603" s="8">
        <f t="shared" ref="D603:N603" si="191">D602</f>
        <v>9.9609380000000005</v>
      </c>
      <c r="E603" s="8">
        <f t="shared" si="191"/>
        <v>9.9609380000000005</v>
      </c>
      <c r="F603" s="8">
        <f t="shared" si="191"/>
        <v>9.9609380000000005</v>
      </c>
      <c r="G603" s="8">
        <f t="shared" si="191"/>
        <v>9.9609380000000005</v>
      </c>
      <c r="H603" s="8">
        <f t="shared" si="191"/>
        <v>11.015625</v>
      </c>
      <c r="I603" s="8">
        <f t="shared" si="191"/>
        <v>16.054687999999999</v>
      </c>
      <c r="J603" s="8">
        <f t="shared" si="191"/>
        <v>16.054687999999999</v>
      </c>
      <c r="K603" s="8">
        <f t="shared" si="191"/>
        <v>16.054687999999999</v>
      </c>
      <c r="L603" s="8">
        <f t="shared" si="191"/>
        <v>16.054687999999999</v>
      </c>
      <c r="M603" s="8">
        <f t="shared" si="191"/>
        <v>35.039062999999999</v>
      </c>
      <c r="N603" s="8">
        <f t="shared" si="191"/>
        <v>35.039062999999999</v>
      </c>
    </row>
    <row r="605" spans="1:14" x14ac:dyDescent="0.3">
      <c r="A605" s="13" t="s">
        <v>342</v>
      </c>
      <c r="B605" s="35" t="str">
        <f>INDEX('Paste Calib Data'!$1:$1048576,MATCH($A$605,'Paste Calib Data'!$A:$A,0)+(ROW()-ROW($A$605)),COLUMN())</f>
        <v>Timing, Coolant Temp Adjust Multiplier</v>
      </c>
      <c r="C605" s="35"/>
      <c r="D605" s="35"/>
      <c r="E605" s="35"/>
      <c r="F605" s="35"/>
      <c r="G605" s="35"/>
      <c r="H605" s="35"/>
      <c r="I605" s="35"/>
      <c r="J605" s="35"/>
      <c r="K605" s="35"/>
    </row>
    <row r="606" spans="1:14" x14ac:dyDescent="0.3">
      <c r="A606" s="3"/>
      <c r="B606" s="3" t="str">
        <f>INDEX('Paste Calib Data'!$1:$1048576,MATCH($A$605,'Paste Calib Data'!$A:$A,0)+(ROW()-ROW($A$605)),COLUMN())</f>
        <v>IAT °F</v>
      </c>
      <c r="C606" s="3"/>
      <c r="D606" s="3"/>
      <c r="E606" s="3"/>
      <c r="F606" s="3"/>
      <c r="G606" s="3"/>
      <c r="H606" s="3"/>
      <c r="I606" s="3"/>
      <c r="J606" s="3"/>
      <c r="K606" s="3"/>
    </row>
    <row r="607" spans="1:14" x14ac:dyDescent="0.3">
      <c r="A607" s="3" t="str">
        <f>INDEX('Paste Calib Data'!$1:$1048576,MATCH($A$605,'Paste Calib Data'!$A:$A,0)+(ROW()-ROW($A$605)),COLUMN())</f>
        <v>ECT °F</v>
      </c>
      <c r="B607" s="9">
        <f>C607-1</f>
        <v>-1</v>
      </c>
      <c r="C607" s="3">
        <f>INDEX('Paste Calib Data'!$1:$1048576,MATCH($A$605,'Paste Calib Data'!$A:$A,0)+(ROW()-ROW($A$605)),COLUMN()-1)</f>
        <v>0</v>
      </c>
      <c r="D607" s="3">
        <f>INDEX('Paste Calib Data'!$1:$1048576,MATCH($A$605,'Paste Calib Data'!$A:$A,0)+(ROW()-ROW($A$605)),COLUMN()-1)</f>
        <v>10</v>
      </c>
      <c r="E607" s="3">
        <f>INDEX('Paste Calib Data'!$1:$1048576,MATCH($A$605,'Paste Calib Data'!$A:$A,0)+(ROW()-ROW($A$605)),COLUMN()-1)</f>
        <v>20</v>
      </c>
      <c r="F607" s="3">
        <f>INDEX('Paste Calib Data'!$1:$1048576,MATCH($A$605,'Paste Calib Data'!$A:$A,0)+(ROW()-ROW($A$605)),COLUMN()-1)</f>
        <v>30</v>
      </c>
      <c r="G607" s="3">
        <f>INDEX('Paste Calib Data'!$1:$1048576,MATCH($A$605,'Paste Calib Data'!$A:$A,0)+(ROW()-ROW($A$605)),COLUMN()-1)</f>
        <v>55</v>
      </c>
      <c r="H607" s="3">
        <f>INDEX('Paste Calib Data'!$1:$1048576,MATCH($A$605,'Paste Calib Data'!$A:$A,0)+(ROW()-ROW($A$605)),COLUMN()-1)</f>
        <v>60</v>
      </c>
      <c r="I607" s="3">
        <f>INDEX('Paste Calib Data'!$1:$1048576,MATCH($A$605,'Paste Calib Data'!$A:$A,0)+(ROW()-ROW($A$605)),COLUMN()-1)</f>
        <v>90</v>
      </c>
      <c r="J607" s="3">
        <f>INDEX('Paste Calib Data'!$1:$1048576,MATCH($A$605,'Paste Calib Data'!$A:$A,0)+(ROW()-ROW($A$605)),COLUMN()-1)</f>
        <v>120</v>
      </c>
      <c r="K607" s="9">
        <f>J607+1</f>
        <v>121</v>
      </c>
    </row>
    <row r="608" spans="1:14" x14ac:dyDescent="0.3">
      <c r="A608" s="9">
        <f>A609-1</f>
        <v>-21</v>
      </c>
      <c r="B608" s="8">
        <f>B609</f>
        <v>1.0000020000000001</v>
      </c>
      <c r="C608" s="8">
        <f t="shared" ref="C608:K608" si="192">C609</f>
        <v>1.0000020000000001</v>
      </c>
      <c r="D608" s="8">
        <f t="shared" si="192"/>
        <v>1.0000020000000001</v>
      </c>
      <c r="E608" s="8">
        <f t="shared" si="192"/>
        <v>1.0000020000000001</v>
      </c>
      <c r="F608" s="8">
        <f t="shared" si="192"/>
        <v>1.0000020000000001</v>
      </c>
      <c r="G608" s="8">
        <f t="shared" si="192"/>
        <v>1.0000020000000001</v>
      </c>
      <c r="H608" s="8">
        <f t="shared" si="192"/>
        <v>1.1000989999999999</v>
      </c>
      <c r="I608" s="8">
        <f t="shared" si="192"/>
        <v>1.3000510000000001</v>
      </c>
      <c r="J608" s="8">
        <f t="shared" si="192"/>
        <v>1.5000020000000001</v>
      </c>
      <c r="K608" s="8">
        <f t="shared" si="192"/>
        <v>1.5000020000000001</v>
      </c>
    </row>
    <row r="609" spans="1:11" x14ac:dyDescent="0.3">
      <c r="A609" s="3">
        <f>INDEX('Paste Calib Data'!$1:$1048576,MATCH($A$605,'Paste Calib Data'!$A:$A,0)+(ROW()-ROW($A$605)-1),COLUMN())</f>
        <v>-20</v>
      </c>
      <c r="B609" s="8">
        <f t="shared" ref="B609:B615" si="193">C609</f>
        <v>1.0000020000000001</v>
      </c>
      <c r="C609" s="1">
        <f>INDEX('Paste Calib Data'!$1:$1048576,MATCH($A$605,'Paste Calib Data'!$A:$A,0)+(ROW()-ROW($A$605)-1),COLUMN()-1)</f>
        <v>1.0000020000000001</v>
      </c>
      <c r="D609" s="1">
        <f>INDEX('Paste Calib Data'!$1:$1048576,MATCH($A$605,'Paste Calib Data'!$A:$A,0)+(ROW()-ROW($A$605)-1),COLUMN()-1)</f>
        <v>1.0000020000000001</v>
      </c>
      <c r="E609" s="1">
        <f>INDEX('Paste Calib Data'!$1:$1048576,MATCH($A$605,'Paste Calib Data'!$A:$A,0)+(ROW()-ROW($A$605)-1),COLUMN()-1)</f>
        <v>1.0000020000000001</v>
      </c>
      <c r="F609" s="1">
        <f>INDEX('Paste Calib Data'!$1:$1048576,MATCH($A$605,'Paste Calib Data'!$A:$A,0)+(ROW()-ROW($A$605)-1),COLUMN()-1)</f>
        <v>1.0000020000000001</v>
      </c>
      <c r="G609" s="1">
        <f>INDEX('Paste Calib Data'!$1:$1048576,MATCH($A$605,'Paste Calib Data'!$A:$A,0)+(ROW()-ROW($A$605)-1),COLUMN()-1)</f>
        <v>1.0000020000000001</v>
      </c>
      <c r="H609" s="1">
        <f>INDEX('Paste Calib Data'!$1:$1048576,MATCH($A$605,'Paste Calib Data'!$A:$A,0)+(ROW()-ROW($A$605)-1),COLUMN()-1)</f>
        <v>1.1000989999999999</v>
      </c>
      <c r="I609" s="1">
        <f>INDEX('Paste Calib Data'!$1:$1048576,MATCH($A$605,'Paste Calib Data'!$A:$A,0)+(ROW()-ROW($A$605)-1),COLUMN()-1)</f>
        <v>1.3000510000000001</v>
      </c>
      <c r="J609" s="1">
        <f>INDEX('Paste Calib Data'!$1:$1048576,MATCH($A$605,'Paste Calib Data'!$A:$A,0)+(ROW()-ROW($A$605)-1),COLUMN()-1)</f>
        <v>1.5000020000000001</v>
      </c>
      <c r="K609" s="8">
        <f>J609</f>
        <v>1.5000020000000001</v>
      </c>
    </row>
    <row r="610" spans="1:11" x14ac:dyDescent="0.3">
      <c r="A610" s="3">
        <f>INDEX('Paste Calib Data'!$1:$1048576,MATCH($A$605,'Paste Calib Data'!$A:$A,0)+(ROW()-ROW($A$605)-1),COLUMN())</f>
        <v>0</v>
      </c>
      <c r="B610" s="8">
        <f t="shared" si="193"/>
        <v>1.0000020000000001</v>
      </c>
      <c r="C610" s="1">
        <f>INDEX('Paste Calib Data'!$1:$1048576,MATCH($A$605,'Paste Calib Data'!$A:$A,0)+(ROW()-ROW($A$605)-1),COLUMN()-1)</f>
        <v>1.0000020000000001</v>
      </c>
      <c r="D610" s="1">
        <f>INDEX('Paste Calib Data'!$1:$1048576,MATCH($A$605,'Paste Calib Data'!$A:$A,0)+(ROW()-ROW($A$605)-1),COLUMN()-1)</f>
        <v>1.0000020000000001</v>
      </c>
      <c r="E610" s="1">
        <f>INDEX('Paste Calib Data'!$1:$1048576,MATCH($A$605,'Paste Calib Data'!$A:$A,0)+(ROW()-ROW($A$605)-1),COLUMN()-1)</f>
        <v>1.0000020000000001</v>
      </c>
      <c r="F610" s="1">
        <f>INDEX('Paste Calib Data'!$1:$1048576,MATCH($A$605,'Paste Calib Data'!$A:$A,0)+(ROW()-ROW($A$605)-1),COLUMN()-1)</f>
        <v>1.0000020000000001</v>
      </c>
      <c r="G610" s="1">
        <f>INDEX('Paste Calib Data'!$1:$1048576,MATCH($A$605,'Paste Calib Data'!$A:$A,0)+(ROW()-ROW($A$605)-1),COLUMN()-1)</f>
        <v>1.0000020000000001</v>
      </c>
      <c r="H610" s="1">
        <f>INDEX('Paste Calib Data'!$1:$1048576,MATCH($A$605,'Paste Calib Data'!$A:$A,0)+(ROW()-ROW($A$605)-1),COLUMN()-1)</f>
        <v>1.1000989999999999</v>
      </c>
      <c r="I610" s="1">
        <f>INDEX('Paste Calib Data'!$1:$1048576,MATCH($A$605,'Paste Calib Data'!$A:$A,0)+(ROW()-ROW($A$605)-1),COLUMN()-1)</f>
        <v>1.3000510000000001</v>
      </c>
      <c r="J610" s="1">
        <f>INDEX('Paste Calib Data'!$1:$1048576,MATCH($A$605,'Paste Calib Data'!$A:$A,0)+(ROW()-ROW($A$605)-1),COLUMN()-1)</f>
        <v>1.5000020000000001</v>
      </c>
      <c r="K610" s="8">
        <f t="shared" ref="K610:K616" si="194">J610</f>
        <v>1.5000020000000001</v>
      </c>
    </row>
    <row r="611" spans="1:11" x14ac:dyDescent="0.3">
      <c r="A611" s="3">
        <f>INDEX('Paste Calib Data'!$1:$1048576,MATCH($A$605,'Paste Calib Data'!$A:$A,0)+(ROW()-ROW($A$605)-1),COLUMN())</f>
        <v>20</v>
      </c>
      <c r="B611" s="8">
        <f t="shared" si="193"/>
        <v>1.0000020000000001</v>
      </c>
      <c r="C611" s="1">
        <f>INDEX('Paste Calib Data'!$1:$1048576,MATCH($A$605,'Paste Calib Data'!$A:$A,0)+(ROW()-ROW($A$605)-1),COLUMN()-1)</f>
        <v>1.0000020000000001</v>
      </c>
      <c r="D611" s="1">
        <f>INDEX('Paste Calib Data'!$1:$1048576,MATCH($A$605,'Paste Calib Data'!$A:$A,0)+(ROW()-ROW($A$605)-1),COLUMN()-1)</f>
        <v>1.0000020000000001</v>
      </c>
      <c r="E611" s="1">
        <f>INDEX('Paste Calib Data'!$1:$1048576,MATCH($A$605,'Paste Calib Data'!$A:$A,0)+(ROW()-ROW($A$605)-1),COLUMN()-1)</f>
        <v>1.0000020000000001</v>
      </c>
      <c r="F611" s="1">
        <f>INDEX('Paste Calib Data'!$1:$1048576,MATCH($A$605,'Paste Calib Data'!$A:$A,0)+(ROW()-ROW($A$605)-1),COLUMN()-1)</f>
        <v>1.0000020000000001</v>
      </c>
      <c r="G611" s="1">
        <f>INDEX('Paste Calib Data'!$1:$1048576,MATCH($A$605,'Paste Calib Data'!$A:$A,0)+(ROW()-ROW($A$605)-1),COLUMN()-1)</f>
        <v>1.0000020000000001</v>
      </c>
      <c r="H611" s="1">
        <f>INDEX('Paste Calib Data'!$1:$1048576,MATCH($A$605,'Paste Calib Data'!$A:$A,0)+(ROW()-ROW($A$605)-1),COLUMN()-1)</f>
        <v>1.1000989999999999</v>
      </c>
      <c r="I611" s="1">
        <f>INDEX('Paste Calib Data'!$1:$1048576,MATCH($A$605,'Paste Calib Data'!$A:$A,0)+(ROW()-ROW($A$605)-1),COLUMN()-1)</f>
        <v>1.3000510000000001</v>
      </c>
      <c r="J611" s="1">
        <f>INDEX('Paste Calib Data'!$1:$1048576,MATCH($A$605,'Paste Calib Data'!$A:$A,0)+(ROW()-ROW($A$605)-1),COLUMN()-1)</f>
        <v>1.5000020000000001</v>
      </c>
      <c r="K611" s="8">
        <f t="shared" si="194"/>
        <v>1.5000020000000001</v>
      </c>
    </row>
    <row r="612" spans="1:11" x14ac:dyDescent="0.3">
      <c r="A612" s="3">
        <f>INDEX('Paste Calib Data'!$1:$1048576,MATCH($A$605,'Paste Calib Data'!$A:$A,0)+(ROW()-ROW($A$605)-1),COLUMN())</f>
        <v>50</v>
      </c>
      <c r="B612" s="8">
        <f t="shared" si="193"/>
        <v>1.0000020000000001</v>
      </c>
      <c r="C612" s="1">
        <f>INDEX('Paste Calib Data'!$1:$1048576,MATCH($A$605,'Paste Calib Data'!$A:$A,0)+(ROW()-ROW($A$605)-1),COLUMN()-1)</f>
        <v>1.0000020000000001</v>
      </c>
      <c r="D612" s="1">
        <f>INDEX('Paste Calib Data'!$1:$1048576,MATCH($A$605,'Paste Calib Data'!$A:$A,0)+(ROW()-ROW($A$605)-1),COLUMN()-1)</f>
        <v>1.0000020000000001</v>
      </c>
      <c r="E612" s="1">
        <f>INDEX('Paste Calib Data'!$1:$1048576,MATCH($A$605,'Paste Calib Data'!$A:$A,0)+(ROW()-ROW($A$605)-1),COLUMN()-1)</f>
        <v>1.0000020000000001</v>
      </c>
      <c r="F612" s="1">
        <f>INDEX('Paste Calib Data'!$1:$1048576,MATCH($A$605,'Paste Calib Data'!$A:$A,0)+(ROW()-ROW($A$605)-1),COLUMN()-1)</f>
        <v>1.0000020000000001</v>
      </c>
      <c r="G612" s="1">
        <f>INDEX('Paste Calib Data'!$1:$1048576,MATCH($A$605,'Paste Calib Data'!$A:$A,0)+(ROW()-ROW($A$605)-1),COLUMN()-1)</f>
        <v>1.199953</v>
      </c>
      <c r="H612" s="1">
        <f>INDEX('Paste Calib Data'!$1:$1048576,MATCH($A$605,'Paste Calib Data'!$A:$A,0)+(ROW()-ROW($A$605)-1),COLUMN()-1)</f>
        <v>1.1000989999999999</v>
      </c>
      <c r="I612" s="1">
        <f>INDEX('Paste Calib Data'!$1:$1048576,MATCH($A$605,'Paste Calib Data'!$A:$A,0)+(ROW()-ROW($A$605)-1),COLUMN()-1)</f>
        <v>1.3000510000000001</v>
      </c>
      <c r="J612" s="1">
        <f>INDEX('Paste Calib Data'!$1:$1048576,MATCH($A$605,'Paste Calib Data'!$A:$A,0)+(ROW()-ROW($A$605)-1),COLUMN()-1)</f>
        <v>1.5000020000000001</v>
      </c>
      <c r="K612" s="8">
        <f t="shared" si="194"/>
        <v>1.5000020000000001</v>
      </c>
    </row>
    <row r="613" spans="1:11" x14ac:dyDescent="0.3">
      <c r="A613" s="3">
        <f>INDEX('Paste Calib Data'!$1:$1048576,MATCH($A$605,'Paste Calib Data'!$A:$A,0)+(ROW()-ROW($A$605)-1),COLUMN())</f>
        <v>75</v>
      </c>
      <c r="B613" s="8">
        <f t="shared" si="193"/>
        <v>1.0000020000000001</v>
      </c>
      <c r="C613" s="1">
        <f>INDEX('Paste Calib Data'!$1:$1048576,MATCH($A$605,'Paste Calib Data'!$A:$A,0)+(ROW()-ROW($A$605)-1),COLUMN()-1)</f>
        <v>1.0000020000000001</v>
      </c>
      <c r="D613" s="1">
        <f>INDEX('Paste Calib Data'!$1:$1048576,MATCH($A$605,'Paste Calib Data'!$A:$A,0)+(ROW()-ROW($A$605)-1),COLUMN()-1)</f>
        <v>1.0000020000000001</v>
      </c>
      <c r="E613" s="1">
        <f>INDEX('Paste Calib Data'!$1:$1048576,MATCH($A$605,'Paste Calib Data'!$A:$A,0)+(ROW()-ROW($A$605)-1),COLUMN()-1)</f>
        <v>1.1000989999999999</v>
      </c>
      <c r="F613" s="1">
        <f>INDEX('Paste Calib Data'!$1:$1048576,MATCH($A$605,'Paste Calib Data'!$A:$A,0)+(ROW()-ROW($A$605)-1),COLUMN()-1)</f>
        <v>1.199953</v>
      </c>
      <c r="G613" s="1">
        <f>INDEX('Paste Calib Data'!$1:$1048576,MATCH($A$605,'Paste Calib Data'!$A:$A,0)+(ROW()-ROW($A$605)-1),COLUMN()-1)</f>
        <v>1.199953</v>
      </c>
      <c r="H613" s="1">
        <f>INDEX('Paste Calib Data'!$1:$1048576,MATCH($A$605,'Paste Calib Data'!$A:$A,0)+(ROW()-ROW($A$605)-1),COLUMN()-1)</f>
        <v>1.199953</v>
      </c>
      <c r="I613" s="1">
        <f>INDEX('Paste Calib Data'!$1:$1048576,MATCH($A$605,'Paste Calib Data'!$A:$A,0)+(ROW()-ROW($A$605)-1),COLUMN()-1)</f>
        <v>1.449953</v>
      </c>
      <c r="J613" s="1">
        <f>INDEX('Paste Calib Data'!$1:$1048576,MATCH($A$605,'Paste Calib Data'!$A:$A,0)+(ROW()-ROW($A$605)-1),COLUMN()-1)</f>
        <v>2.000003</v>
      </c>
      <c r="K613" s="8">
        <f t="shared" si="194"/>
        <v>2.000003</v>
      </c>
    </row>
    <row r="614" spans="1:11" x14ac:dyDescent="0.3">
      <c r="A614" s="3">
        <f>INDEX('Paste Calib Data'!$1:$1048576,MATCH($A$605,'Paste Calib Data'!$A:$A,0)+(ROW()-ROW($A$605)-1),COLUMN())</f>
        <v>90</v>
      </c>
      <c r="B614" s="8">
        <f t="shared" si="193"/>
        <v>1.0000020000000001</v>
      </c>
      <c r="C614" s="1">
        <f>INDEX('Paste Calib Data'!$1:$1048576,MATCH($A$605,'Paste Calib Data'!$A:$A,0)+(ROW()-ROW($A$605)-1),COLUMN()-1)</f>
        <v>1.0000020000000001</v>
      </c>
      <c r="D614" s="1">
        <f>INDEX('Paste Calib Data'!$1:$1048576,MATCH($A$605,'Paste Calib Data'!$A:$A,0)+(ROW()-ROW($A$605)-1),COLUMN()-1)</f>
        <v>1.0000020000000001</v>
      </c>
      <c r="E614" s="1">
        <f>INDEX('Paste Calib Data'!$1:$1048576,MATCH($A$605,'Paste Calib Data'!$A:$A,0)+(ROW()-ROW($A$605)-1),COLUMN()-1)</f>
        <v>1.1000989999999999</v>
      </c>
      <c r="F614" s="1">
        <f>INDEX('Paste Calib Data'!$1:$1048576,MATCH($A$605,'Paste Calib Data'!$A:$A,0)+(ROW()-ROW($A$605)-1),COLUMN()-1)</f>
        <v>1.199953</v>
      </c>
      <c r="G614" s="1">
        <f>INDEX('Paste Calib Data'!$1:$1048576,MATCH($A$605,'Paste Calib Data'!$A:$A,0)+(ROW()-ROW($A$605)-1),COLUMN()-1)</f>
        <v>1.199953</v>
      </c>
      <c r="H614" s="1">
        <f>INDEX('Paste Calib Data'!$1:$1048576,MATCH($A$605,'Paste Calib Data'!$A:$A,0)+(ROW()-ROW($A$605)-1),COLUMN()-1)</f>
        <v>1.199953</v>
      </c>
      <c r="I614" s="1">
        <f>INDEX('Paste Calib Data'!$1:$1048576,MATCH($A$605,'Paste Calib Data'!$A:$A,0)+(ROW()-ROW($A$605)-1),COLUMN()-1)</f>
        <v>1.5000020000000001</v>
      </c>
      <c r="J614" s="1">
        <f>INDEX('Paste Calib Data'!$1:$1048576,MATCH($A$605,'Paste Calib Data'!$A:$A,0)+(ROW()-ROW($A$605)-1),COLUMN()-1)</f>
        <v>3.0000049999999998</v>
      </c>
      <c r="K614" s="8">
        <f t="shared" si="194"/>
        <v>3.0000049999999998</v>
      </c>
    </row>
    <row r="615" spans="1:11" x14ac:dyDescent="0.3">
      <c r="A615" s="3">
        <f>INDEX('Paste Calib Data'!$1:$1048576,MATCH($A$605,'Paste Calib Data'!$A:$A,0)+(ROW()-ROW($A$605)-1),COLUMN())</f>
        <v>160</v>
      </c>
      <c r="B615" s="8">
        <f t="shared" si="193"/>
        <v>1.0000020000000001</v>
      </c>
      <c r="C615" s="1">
        <f>INDEX('Paste Calib Data'!$1:$1048576,MATCH($A$605,'Paste Calib Data'!$A:$A,0)+(ROW()-ROW($A$605)-1),COLUMN()-1)</f>
        <v>1.0000020000000001</v>
      </c>
      <c r="D615" s="1">
        <f>INDEX('Paste Calib Data'!$1:$1048576,MATCH($A$605,'Paste Calib Data'!$A:$A,0)+(ROW()-ROW($A$605)-1),COLUMN()-1)</f>
        <v>1.0000020000000001</v>
      </c>
      <c r="E615" s="1">
        <f>INDEX('Paste Calib Data'!$1:$1048576,MATCH($A$605,'Paste Calib Data'!$A:$A,0)+(ROW()-ROW($A$605)-1),COLUMN()-1)</f>
        <v>1.1000989999999999</v>
      </c>
      <c r="F615" s="1">
        <f>INDEX('Paste Calib Data'!$1:$1048576,MATCH($A$605,'Paste Calib Data'!$A:$A,0)+(ROW()-ROW($A$605)-1),COLUMN()-1)</f>
        <v>1.199953</v>
      </c>
      <c r="G615" s="1">
        <f>INDEX('Paste Calib Data'!$1:$1048576,MATCH($A$605,'Paste Calib Data'!$A:$A,0)+(ROW()-ROW($A$605)-1),COLUMN()-1)</f>
        <v>1.199953</v>
      </c>
      <c r="H615" s="1">
        <f>INDEX('Paste Calib Data'!$1:$1048576,MATCH($A$605,'Paste Calib Data'!$A:$A,0)+(ROW()-ROW($A$605)-1),COLUMN()-1)</f>
        <v>1.199953</v>
      </c>
      <c r="I615" s="1">
        <f>INDEX('Paste Calib Data'!$1:$1048576,MATCH($A$605,'Paste Calib Data'!$A:$A,0)+(ROW()-ROW($A$605)-1),COLUMN()-1)</f>
        <v>1.699954</v>
      </c>
      <c r="J615" s="1">
        <f>INDEX('Paste Calib Data'!$1:$1048576,MATCH($A$605,'Paste Calib Data'!$A:$A,0)+(ROW()-ROW($A$605)-1),COLUMN()-1)</f>
        <v>4.000006</v>
      </c>
      <c r="K615" s="8">
        <f t="shared" si="194"/>
        <v>4.000006</v>
      </c>
    </row>
    <row r="616" spans="1:11" x14ac:dyDescent="0.3">
      <c r="A616" s="3">
        <f>INDEX('Paste Calib Data'!$1:$1048576,MATCH($A$605,'Paste Calib Data'!$A:$A,0)+(ROW()-ROW($A$605)-1),COLUMN())</f>
        <v>180</v>
      </c>
      <c r="B616" s="8">
        <f>C616</f>
        <v>1.0000020000000001</v>
      </c>
      <c r="C616" s="1">
        <f>INDEX('Paste Calib Data'!$1:$1048576,MATCH($A$605,'Paste Calib Data'!$A:$A,0)+(ROW()-ROW($A$605)-1),COLUMN()-1)</f>
        <v>1.0000020000000001</v>
      </c>
      <c r="D616" s="1">
        <f>INDEX('Paste Calib Data'!$1:$1048576,MATCH($A$605,'Paste Calib Data'!$A:$A,0)+(ROW()-ROW($A$605)-1),COLUMN()-1)</f>
        <v>1.0000020000000001</v>
      </c>
      <c r="E616" s="1">
        <f>INDEX('Paste Calib Data'!$1:$1048576,MATCH($A$605,'Paste Calib Data'!$A:$A,0)+(ROW()-ROW($A$605)-1),COLUMN()-1)</f>
        <v>1.1000989999999999</v>
      </c>
      <c r="F616" s="1">
        <f>INDEX('Paste Calib Data'!$1:$1048576,MATCH($A$605,'Paste Calib Data'!$A:$A,0)+(ROW()-ROW($A$605)-1),COLUMN()-1)</f>
        <v>1.199953</v>
      </c>
      <c r="G616" s="1">
        <f>INDEX('Paste Calib Data'!$1:$1048576,MATCH($A$605,'Paste Calib Data'!$A:$A,0)+(ROW()-ROW($A$605)-1),COLUMN()-1)</f>
        <v>2.7500040000000001</v>
      </c>
      <c r="H616" s="1">
        <f>INDEX('Paste Calib Data'!$1:$1048576,MATCH($A$605,'Paste Calib Data'!$A:$A,0)+(ROW()-ROW($A$605)-1),COLUMN()-1)</f>
        <v>3.8100640000000001</v>
      </c>
      <c r="I616" s="1">
        <f>INDEX('Paste Calib Data'!$1:$1048576,MATCH($A$605,'Paste Calib Data'!$A:$A,0)+(ROW()-ROW($A$605)-1),COLUMN()-1)</f>
        <v>4.000006</v>
      </c>
      <c r="J616" s="1">
        <f>INDEX('Paste Calib Data'!$1:$1048576,MATCH($A$605,'Paste Calib Data'!$A:$A,0)+(ROW()-ROW($A$605)-1),COLUMN()-1)</f>
        <v>7.0000109999999998</v>
      </c>
      <c r="K616" s="8">
        <f t="shared" si="194"/>
        <v>7.0000109999999998</v>
      </c>
    </row>
    <row r="617" spans="1:11" x14ac:dyDescent="0.3">
      <c r="A617" s="9">
        <f>A616+1</f>
        <v>181</v>
      </c>
      <c r="B617" s="8">
        <f>B616</f>
        <v>1.0000020000000001</v>
      </c>
      <c r="C617" s="8">
        <f>C616</f>
        <v>1.0000020000000001</v>
      </c>
      <c r="D617" s="8">
        <f t="shared" ref="D617:K617" si="195">D616</f>
        <v>1.0000020000000001</v>
      </c>
      <c r="E617" s="8">
        <f t="shared" si="195"/>
        <v>1.1000989999999999</v>
      </c>
      <c r="F617" s="8">
        <f t="shared" si="195"/>
        <v>1.199953</v>
      </c>
      <c r="G617" s="8">
        <f t="shared" si="195"/>
        <v>2.7500040000000001</v>
      </c>
      <c r="H617" s="8">
        <f t="shared" si="195"/>
        <v>3.8100640000000001</v>
      </c>
      <c r="I617" s="8">
        <f t="shared" si="195"/>
        <v>4.000006</v>
      </c>
      <c r="J617" s="8">
        <f t="shared" si="195"/>
        <v>7.0000109999999998</v>
      </c>
      <c r="K617" s="8">
        <f t="shared" si="195"/>
        <v>7.0000109999999998</v>
      </c>
    </row>
    <row r="618" spans="1:11" x14ac:dyDescent="0.3">
      <c r="B618" s="1"/>
      <c r="C618" s="1"/>
      <c r="D618" s="1"/>
      <c r="E618" s="1"/>
      <c r="F618" s="1"/>
      <c r="G618" s="1"/>
      <c r="H618" s="1"/>
      <c r="I618" s="1"/>
      <c r="J618" s="1"/>
      <c r="K618" s="1"/>
    </row>
    <row r="619" spans="1:11" x14ac:dyDescent="0.3">
      <c r="A619" s="13" t="s">
        <v>360</v>
      </c>
      <c r="B619" s="1">
        <f>INDEX('Paste Calib Data'!$1:$1048576,MATCH($A$619,'Paste Calib Data'!$A:$A,0)+(ROW()-ROW($A$619)),COLUMN())</f>
        <v>2.5078130000000001</v>
      </c>
      <c r="C619" s="3" t="str">
        <f>INDEX('Paste Calib Data'!$1:$1048576,MATCH($A$619,'Paste Calib Data'!$A:$A,0)+(ROW()-ROW($A$619)),COLUMN())</f>
        <v>Degrees</v>
      </c>
      <c r="D619" s="3" t="str">
        <f>INDEX('Paste Calib Data'!$1:$1048576,MATCH($A$619,'Paste Calib Data'!$A:$A,0)+(ROW()-ROW($A$619)),COLUMN())</f>
        <v>End Of Injection Cancel</v>
      </c>
    </row>
    <row r="620" spans="1:11" x14ac:dyDescent="0.3">
      <c r="A620" s="14"/>
    </row>
    <row r="621" spans="1:11" x14ac:dyDescent="0.3">
      <c r="A621" s="13" t="s">
        <v>555</v>
      </c>
      <c r="B621" s="13" t="str">
        <f>INDEX('Paste Calib Data'!$1:$1048576,MATCH($A$621,'Paste Calib Data'!$A:$A,0)+(ROW()-ROW($A$621)),COLUMN())</f>
        <v>Air Density Table Select</v>
      </c>
    </row>
    <row r="622" spans="1:11" x14ac:dyDescent="0.3">
      <c r="A622" s="3" t="str">
        <f>INDEX('Paste Calib Data'!$1:$1048576,MATCH($A$621,'Paste Calib Data'!$A:$A,0)+(ROW()-ROW($A$621)),COLUMN())</f>
        <v>.</v>
      </c>
      <c r="B622" s="3" t="str">
        <f>INDEX('Paste Calib Data'!$1:$1048576,MATCH($A$621,'Paste Calib Data'!$A:$A,0)+(ROW()-ROW($A$621)),COLUMN())</f>
        <v>Value</v>
      </c>
    </row>
    <row r="623" spans="1:11" x14ac:dyDescent="0.3">
      <c r="A623" s="16">
        <f>-A624-1</f>
        <v>-1.0399799999999999</v>
      </c>
      <c r="B623" s="11">
        <f>B624</f>
        <v>4</v>
      </c>
    </row>
    <row r="624" spans="1:11" x14ac:dyDescent="0.3">
      <c r="A624" s="15">
        <f>INDEX('Paste Calib Data'!$1:$1048576,MATCH($A$621,'Paste Calib Data'!$A:$A,0)+(ROW()-ROW($A$621)-1),COLUMN())</f>
        <v>3.9980000000000002E-2</v>
      </c>
      <c r="B624" s="5">
        <f>INDEX('Paste Calib Data'!$1:$1048576,MATCH($A$621,'Paste Calib Data'!$A:$A,0)+(ROW()-ROW($A$621)-1),COLUMN())</f>
        <v>4</v>
      </c>
    </row>
    <row r="625" spans="1:2" x14ac:dyDescent="0.3">
      <c r="A625" s="15">
        <f>INDEX('Paste Calib Data'!$1:$1048576,MATCH($A$621,'Paste Calib Data'!$A:$A,0)+(ROW()-ROW($A$621)-1),COLUMN())</f>
        <v>3.9980000000000002E-2</v>
      </c>
      <c r="B625" s="5">
        <f>INDEX('Paste Calib Data'!$1:$1048576,MATCH($A$621,'Paste Calib Data'!$A:$A,0)+(ROW()-ROW($A$621)-1),COLUMN())</f>
        <v>4</v>
      </c>
    </row>
    <row r="626" spans="1:2" x14ac:dyDescent="0.3">
      <c r="A626" s="15">
        <f>INDEX('Paste Calib Data'!$1:$1048576,MATCH($A$621,'Paste Calib Data'!$A:$A,0)+(ROW()-ROW($A$621)-1),COLUMN())</f>
        <v>3.9980000000000002E-2</v>
      </c>
      <c r="B626" s="5">
        <f>INDEX('Paste Calib Data'!$1:$1048576,MATCH($A$621,'Paste Calib Data'!$A:$A,0)+(ROW()-ROW($A$621)-1),COLUMN())</f>
        <v>4</v>
      </c>
    </row>
    <row r="627" spans="1:2" x14ac:dyDescent="0.3">
      <c r="A627" s="15">
        <f>INDEX('Paste Calib Data'!$1:$1048576,MATCH($A$621,'Paste Calib Data'!$A:$A,0)+(ROW()-ROW($A$621)-1),COLUMN())</f>
        <v>3.9980000000000002E-2</v>
      </c>
      <c r="B627" s="5">
        <f>INDEX('Paste Calib Data'!$1:$1048576,MATCH($A$621,'Paste Calib Data'!$A:$A,0)+(ROW()-ROW($A$621)-1),COLUMN())</f>
        <v>4</v>
      </c>
    </row>
    <row r="628" spans="1:2" x14ac:dyDescent="0.3">
      <c r="A628" s="15">
        <f>INDEX('Paste Calib Data'!$1:$1048576,MATCH($A$621,'Paste Calib Data'!$A:$A,0)+(ROW()-ROW($A$621)-1),COLUMN())</f>
        <v>3.9980000000000002E-2</v>
      </c>
      <c r="B628" s="5">
        <f>INDEX('Paste Calib Data'!$1:$1048576,MATCH($A$621,'Paste Calib Data'!$A:$A,0)+(ROW()-ROW($A$621)-1),COLUMN())</f>
        <v>4</v>
      </c>
    </row>
    <row r="629" spans="1:2" x14ac:dyDescent="0.3">
      <c r="A629" s="15">
        <f>INDEX('Paste Calib Data'!$1:$1048576,MATCH($A$621,'Paste Calib Data'!$A:$A,0)+(ROW()-ROW($A$621)-1),COLUMN())</f>
        <v>3.9980000000000002E-2</v>
      </c>
      <c r="B629" s="5">
        <f>INDEX('Paste Calib Data'!$1:$1048576,MATCH($A$621,'Paste Calib Data'!$A:$A,0)+(ROW()-ROW($A$621)-1),COLUMN())</f>
        <v>4</v>
      </c>
    </row>
    <row r="630" spans="1:2" x14ac:dyDescent="0.3">
      <c r="A630" s="15">
        <f>INDEX('Paste Calib Data'!$1:$1048576,MATCH($A$621,'Paste Calib Data'!$A:$A,0)+(ROW()-ROW($A$621)-1),COLUMN())</f>
        <v>3.9980000000000002E-2</v>
      </c>
      <c r="B630" s="5">
        <f>INDEX('Paste Calib Data'!$1:$1048576,MATCH($A$621,'Paste Calib Data'!$A:$A,0)+(ROW()-ROW($A$621)-1),COLUMN())</f>
        <v>4</v>
      </c>
    </row>
    <row r="631" spans="1:2" x14ac:dyDescent="0.3">
      <c r="A631" s="15">
        <f>INDEX('Paste Calib Data'!$1:$1048576,MATCH($A$621,'Paste Calib Data'!$A:$A,0)+(ROW()-ROW($A$621)-1),COLUMN())</f>
        <v>3.9980000000000002E-2</v>
      </c>
      <c r="B631" s="5">
        <f>INDEX('Paste Calib Data'!$1:$1048576,MATCH($A$621,'Paste Calib Data'!$A:$A,0)+(ROW()-ROW($A$621)-1),COLUMN())</f>
        <v>4</v>
      </c>
    </row>
    <row r="632" spans="1:2" x14ac:dyDescent="0.3">
      <c r="A632" s="15">
        <f>INDEX('Paste Calib Data'!$1:$1048576,MATCH($A$621,'Paste Calib Data'!$A:$A,0)+(ROW()-ROW($A$621)-1),COLUMN())</f>
        <v>3.9980000000000002E-2</v>
      </c>
      <c r="B632" s="5">
        <f>INDEX('Paste Calib Data'!$1:$1048576,MATCH($A$621,'Paste Calib Data'!$A:$A,0)+(ROW()-ROW($A$621)-1),COLUMN())</f>
        <v>4</v>
      </c>
    </row>
    <row r="633" spans="1:2" x14ac:dyDescent="0.3">
      <c r="A633" s="15">
        <f>INDEX('Paste Calib Data'!$1:$1048576,MATCH($A$621,'Paste Calib Data'!$A:$A,0)+(ROW()-ROW($A$621)-1),COLUMN())</f>
        <v>3.9980000000000002E-2</v>
      </c>
      <c r="B633" s="5">
        <f>INDEX('Paste Calib Data'!$1:$1048576,MATCH($A$621,'Paste Calib Data'!$A:$A,0)+(ROW()-ROW($A$621)-1),COLUMN())</f>
        <v>4</v>
      </c>
    </row>
    <row r="634" spans="1:2" x14ac:dyDescent="0.3">
      <c r="A634" s="15">
        <f>INDEX('Paste Calib Data'!$1:$1048576,MATCH($A$621,'Paste Calib Data'!$A:$A,0)+(ROW()-ROW($A$621)-1),COLUMN())</f>
        <v>3.9980000000000002E-2</v>
      </c>
      <c r="B634" s="5">
        <f>INDEX('Paste Calib Data'!$1:$1048576,MATCH($A$621,'Paste Calib Data'!$A:$A,0)+(ROW()-ROW($A$621)-1),COLUMN())</f>
        <v>4</v>
      </c>
    </row>
    <row r="635" spans="1:2" x14ac:dyDescent="0.3">
      <c r="A635" s="15">
        <f>INDEX('Paste Calib Data'!$1:$1048576,MATCH($A$621,'Paste Calib Data'!$A:$A,0)+(ROW()-ROW($A$621)-1),COLUMN())</f>
        <v>4.4979999999999999E-2</v>
      </c>
      <c r="B635" s="5">
        <f>INDEX('Paste Calib Data'!$1:$1048576,MATCH($A$621,'Paste Calib Data'!$A:$A,0)+(ROW()-ROW($A$621)-1),COLUMN())</f>
        <v>4</v>
      </c>
    </row>
    <row r="636" spans="1:2" x14ac:dyDescent="0.3">
      <c r="A636" s="15">
        <f>INDEX('Paste Calib Data'!$1:$1048576,MATCH($A$621,'Paste Calib Data'!$A:$A,0)+(ROW()-ROW($A$621)-1),COLUMN())</f>
        <v>4.7969999999999999E-2</v>
      </c>
      <c r="B636" s="5">
        <f>INDEX('Paste Calib Data'!$1:$1048576,MATCH($A$621,'Paste Calib Data'!$A:$A,0)+(ROW()-ROW($A$621)-1),COLUMN())</f>
        <v>3</v>
      </c>
    </row>
    <row r="637" spans="1:2" x14ac:dyDescent="0.3">
      <c r="A637" s="15">
        <f>INDEX('Paste Calib Data'!$1:$1048576,MATCH($A$621,'Paste Calib Data'!$A:$A,0)+(ROW()-ROW($A$621)-1),COLUMN())</f>
        <v>5.1999999999999998E-2</v>
      </c>
      <c r="B637" s="5">
        <f>INDEX('Paste Calib Data'!$1:$1048576,MATCH($A$621,'Paste Calib Data'!$A:$A,0)+(ROW()-ROW($A$621)-1),COLUMN())</f>
        <v>2</v>
      </c>
    </row>
    <row r="638" spans="1:2" x14ac:dyDescent="0.3">
      <c r="A638" s="15">
        <f>INDEX('Paste Calib Data'!$1:$1048576,MATCH($A$621,'Paste Calib Data'!$A:$A,0)+(ROW()-ROW($A$621)-1),COLUMN())</f>
        <v>5.6030000000000003E-2</v>
      </c>
      <c r="B638" s="5">
        <f>INDEX('Paste Calib Data'!$1:$1048576,MATCH($A$621,'Paste Calib Data'!$A:$A,0)+(ROW()-ROW($A$621)-1),COLUMN())</f>
        <v>1</v>
      </c>
    </row>
    <row r="639" spans="1:2" x14ac:dyDescent="0.3">
      <c r="A639" s="15">
        <f>INDEX('Paste Calib Data'!$1:$1048576,MATCH($A$621,'Paste Calib Data'!$A:$A,0)+(ROW()-ROW($A$621)-1),COLUMN())</f>
        <v>9.9979999999999999E-2</v>
      </c>
      <c r="B639" s="5">
        <f>INDEX('Paste Calib Data'!$1:$1048576,MATCH($A$621,'Paste Calib Data'!$A:$A,0)+(ROW()-ROW($A$621)-1),COLUMN())</f>
        <v>1</v>
      </c>
    </row>
    <row r="640" spans="1:2" x14ac:dyDescent="0.3">
      <c r="A640" s="16">
        <f>A639+1</f>
        <v>1.09998</v>
      </c>
      <c r="B640" s="11">
        <f>B639</f>
        <v>1</v>
      </c>
    </row>
    <row r="641" spans="1:4" x14ac:dyDescent="0.3">
      <c r="A641" s="14"/>
    </row>
    <row r="642" spans="1:4" x14ac:dyDescent="0.3">
      <c r="A642" s="13" t="s">
        <v>380</v>
      </c>
      <c r="B642" s="1">
        <f>INDEX('Paste Calib Data'!$1:$1048576,MATCH($A$642,'Paste Calib Data'!$A:$A,0)+(ROW()-ROW($A$642)),COLUMN())</f>
        <v>160.01519999999999</v>
      </c>
      <c r="C642" s="3" t="str">
        <f>INDEX('Paste Calib Data'!$1:$1048576,MATCH($A$642,'Paste Calib Data'!$A:$A,0)+(ROW()-ROW($A$642)),COLUMN())</f>
        <v>MPa</v>
      </c>
      <c r="D642" s="3" t="str">
        <f>INDEX('Paste Calib Data'!$1:$1048576,MATCH($A$642,'Paste Calib Data'!$A:$A,0)+(ROW()-ROW($A$642)),COLUMN())</f>
        <v>Fuel Pressure Limit, Commanded</v>
      </c>
    </row>
  </sheetData>
  <mergeCells count="28">
    <mergeCell ref="B265:S265"/>
    <mergeCell ref="B238:I238"/>
    <mergeCell ref="B105:K105"/>
    <mergeCell ref="B119:N119"/>
    <mergeCell ref="B138:H138"/>
    <mergeCell ref="B156:N156"/>
    <mergeCell ref="B175:N175"/>
    <mergeCell ref="B194:L194"/>
    <mergeCell ref="B211:I211"/>
    <mergeCell ref="B2:N2"/>
    <mergeCell ref="B21:K21"/>
    <mergeCell ref="B35:N35"/>
    <mergeCell ref="B69:L69"/>
    <mergeCell ref="B86:N86"/>
    <mergeCell ref="B549:S549"/>
    <mergeCell ref="B586:N586"/>
    <mergeCell ref="B605:K605"/>
    <mergeCell ref="B290:F290"/>
    <mergeCell ref="B310:F310"/>
    <mergeCell ref="B337:F337"/>
    <mergeCell ref="B364:S364"/>
    <mergeCell ref="B394:N394"/>
    <mergeCell ref="B413:K413"/>
    <mergeCell ref="B427:N427"/>
    <mergeCell ref="B463:N463"/>
    <mergeCell ref="B492:N492"/>
    <mergeCell ref="B511:N511"/>
    <mergeCell ref="B524:S524"/>
  </mergeCells>
  <conditionalFormatting sqref="B57:B66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8:B66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49:B458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49:B460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50:B458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85:B489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77:B58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24:B63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94:F307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14:F334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41:F361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42:G153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15:H235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42:H26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5:J32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09:J116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17:J424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09:J61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3:K83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98:K208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:M18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9:M51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0:M102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23:M135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60:M172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79:M191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98:M410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31:M443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67:M479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96:M508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15:M521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90:M60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69:R287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68:R386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28:R54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53:R57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AE243"/>
  <sheetViews>
    <sheetView topLeftCell="A208" workbookViewId="0">
      <selection activeCell="H222" sqref="H222"/>
    </sheetView>
  </sheetViews>
  <sheetFormatPr defaultRowHeight="14.4" x14ac:dyDescent="0.3"/>
  <cols>
    <col min="2" max="13" width="6.5546875" bestFit="1" customWidth="1"/>
    <col min="14" max="16" width="5" bestFit="1" customWidth="1"/>
    <col min="18" max="18" width="5.5546875" bestFit="1" customWidth="1"/>
    <col min="19" max="19" width="4.5546875" bestFit="1" customWidth="1"/>
    <col min="20" max="31" width="5" bestFit="1" customWidth="1"/>
    <col min="32" max="32" width="4.5546875" bestFit="1" customWidth="1"/>
  </cols>
  <sheetData>
    <row r="2" spans="1:16" x14ac:dyDescent="0.3">
      <c r="A2" s="13">
        <v>7887</v>
      </c>
      <c r="B2" s="35" t="s">
        <v>1163</v>
      </c>
      <c r="C2" s="35"/>
      <c r="D2" s="35"/>
      <c r="E2" s="35"/>
      <c r="F2" s="35"/>
      <c r="G2" s="35"/>
      <c r="H2" s="35"/>
      <c r="I2" s="35"/>
      <c r="J2" s="35"/>
      <c r="K2" s="35"/>
    </row>
    <row r="3" spans="1:16" x14ac:dyDescent="0.3">
      <c r="A3" s="3"/>
      <c r="B3" s="3" t="s">
        <v>1164</v>
      </c>
      <c r="C3" s="3"/>
      <c r="D3" s="3"/>
      <c r="E3" s="3"/>
      <c r="F3" s="3"/>
      <c r="G3" s="3"/>
      <c r="H3" s="3"/>
      <c r="I3" s="3"/>
      <c r="J3" s="3"/>
      <c r="K3" s="3"/>
    </row>
    <row r="4" spans="1:16" x14ac:dyDescent="0.3">
      <c r="A4" s="3" t="s">
        <v>1162</v>
      </c>
      <c r="B4" s="9">
        <f>C4-1</f>
        <v>-1</v>
      </c>
      <c r="C4" s="17">
        <v>0</v>
      </c>
      <c r="D4" s="17">
        <v>19.951219512195099</v>
      </c>
      <c r="E4" s="17">
        <v>39.951219512195102</v>
      </c>
      <c r="F4" s="17">
        <v>59.902439024390198</v>
      </c>
      <c r="G4" s="17">
        <v>79.902439024390205</v>
      </c>
      <c r="H4" s="17">
        <v>99.853658536585399</v>
      </c>
      <c r="I4" s="17">
        <v>119.853658536585</v>
      </c>
      <c r="J4" s="17">
        <v>139.80487804878001</v>
      </c>
      <c r="K4" s="8">
        <f>J4+1</f>
        <v>140.80487804878001</v>
      </c>
    </row>
    <row r="5" spans="1:16" x14ac:dyDescent="0.3">
      <c r="A5" s="3"/>
      <c r="B5" s="8">
        <f>C5</f>
        <v>150</v>
      </c>
      <c r="C5" s="1">
        <v>150</v>
      </c>
      <c r="D5" s="1">
        <v>150</v>
      </c>
      <c r="E5" s="1">
        <v>150</v>
      </c>
      <c r="F5" s="1">
        <v>150</v>
      </c>
      <c r="G5" s="1">
        <v>150</v>
      </c>
      <c r="H5" s="1">
        <v>150</v>
      </c>
      <c r="I5" s="1">
        <v>150</v>
      </c>
      <c r="J5" s="1">
        <v>150</v>
      </c>
      <c r="K5" s="8">
        <f t="shared" ref="K5" si="0">J5</f>
        <v>150</v>
      </c>
    </row>
    <row r="7" spans="1:16" x14ac:dyDescent="0.3">
      <c r="A7" s="13">
        <v>7913</v>
      </c>
      <c r="B7" s="35" t="s">
        <v>1166</v>
      </c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</row>
    <row r="8" spans="1:16" x14ac:dyDescent="0.3">
      <c r="A8" s="3"/>
      <c r="B8" s="3" t="s">
        <v>22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</row>
    <row r="9" spans="1:16" x14ac:dyDescent="0.3">
      <c r="A9" s="3" t="s">
        <v>26</v>
      </c>
      <c r="B9" s="9">
        <f>C9-1</f>
        <v>499</v>
      </c>
      <c r="C9" s="3">
        <v>500</v>
      </c>
      <c r="D9" s="3">
        <v>600</v>
      </c>
      <c r="E9" s="3">
        <v>800</v>
      </c>
      <c r="F9" s="3">
        <v>1000</v>
      </c>
      <c r="G9" s="3">
        <v>1200</v>
      </c>
      <c r="H9" s="3">
        <v>1400</v>
      </c>
      <c r="I9" s="3">
        <v>1600</v>
      </c>
      <c r="J9" s="3">
        <v>1800</v>
      </c>
      <c r="K9" s="3">
        <v>2000</v>
      </c>
      <c r="L9" s="3">
        <v>2200</v>
      </c>
      <c r="M9" s="3">
        <v>2400</v>
      </c>
      <c r="N9" s="3">
        <v>2600</v>
      </c>
      <c r="O9" s="3">
        <v>3000</v>
      </c>
      <c r="P9" s="9">
        <f>O9+1</f>
        <v>3001</v>
      </c>
    </row>
    <row r="10" spans="1:16" x14ac:dyDescent="0.3">
      <c r="A10" s="8">
        <f>A11-1</f>
        <v>-1</v>
      </c>
      <c r="B10" s="8">
        <f>B11</f>
        <v>12.024456521739101</v>
      </c>
      <c r="C10" s="8">
        <f t="shared" ref="C10:P10" si="1">C11</f>
        <v>12.024456521739101</v>
      </c>
      <c r="D10" s="8">
        <f t="shared" si="1"/>
        <v>12.024456521739101</v>
      </c>
      <c r="E10" s="8">
        <f t="shared" si="1"/>
        <v>12.024456521739101</v>
      </c>
      <c r="F10" s="8">
        <f t="shared" si="1"/>
        <v>12.024456521739101</v>
      </c>
      <c r="G10" s="8">
        <f t="shared" si="1"/>
        <v>12.024456521739101</v>
      </c>
      <c r="H10" s="8">
        <f t="shared" si="1"/>
        <v>12.024456521739101</v>
      </c>
      <c r="I10" s="8">
        <f t="shared" si="1"/>
        <v>12.024456521739101</v>
      </c>
      <c r="J10" s="8">
        <f t="shared" si="1"/>
        <v>12.024456521739101</v>
      </c>
      <c r="K10" s="8">
        <f t="shared" si="1"/>
        <v>12.024456521739101</v>
      </c>
      <c r="L10" s="8">
        <f t="shared" si="1"/>
        <v>12.024456521739101</v>
      </c>
      <c r="M10" s="8">
        <f t="shared" si="1"/>
        <v>12.024456521739101</v>
      </c>
      <c r="N10" s="8">
        <f t="shared" si="1"/>
        <v>12.024456521739101</v>
      </c>
      <c r="O10" s="8">
        <f t="shared" si="1"/>
        <v>12.024456521739101</v>
      </c>
      <c r="P10" s="8">
        <f t="shared" si="1"/>
        <v>12.024456521739101</v>
      </c>
    </row>
    <row r="11" spans="1:16" x14ac:dyDescent="0.3">
      <c r="A11" s="17">
        <v>0</v>
      </c>
      <c r="B11" s="8">
        <f>C11</f>
        <v>12.024456521739101</v>
      </c>
      <c r="C11" s="1">
        <v>12.024456521739101</v>
      </c>
      <c r="D11" s="1">
        <v>12.024456521739101</v>
      </c>
      <c r="E11" s="1">
        <v>12.024456521739101</v>
      </c>
      <c r="F11" s="1">
        <v>12.024456521739101</v>
      </c>
      <c r="G11" s="1">
        <v>12.024456521739101</v>
      </c>
      <c r="H11" s="1">
        <v>12.024456521739101</v>
      </c>
      <c r="I11" s="1">
        <v>12.024456521739101</v>
      </c>
      <c r="J11" s="1">
        <v>12.024456521739101</v>
      </c>
      <c r="K11" s="1">
        <v>12.024456521739101</v>
      </c>
      <c r="L11" s="1">
        <v>12.024456521739101</v>
      </c>
      <c r="M11" s="1">
        <v>12.024456521739101</v>
      </c>
      <c r="N11" s="1">
        <v>12.024456521739101</v>
      </c>
      <c r="O11" s="1">
        <v>12.024456521739101</v>
      </c>
      <c r="P11" s="8">
        <f>O11</f>
        <v>12.024456521739101</v>
      </c>
    </row>
    <row r="12" spans="1:16" x14ac:dyDescent="0.3">
      <c r="A12" s="17">
        <v>5.9782608695652204</v>
      </c>
      <c r="B12" s="8">
        <f t="shared" ref="B12:B21" si="2">C12</f>
        <v>12.024456521739101</v>
      </c>
      <c r="C12" s="1">
        <v>12.024456521739101</v>
      </c>
      <c r="D12" s="1">
        <v>12.024456521739101</v>
      </c>
      <c r="E12" s="1">
        <v>12.024456521739101</v>
      </c>
      <c r="F12" s="1">
        <v>12.024456521739101</v>
      </c>
      <c r="G12" s="1">
        <v>12.024456521739101</v>
      </c>
      <c r="H12" s="1">
        <v>12.024456521739101</v>
      </c>
      <c r="I12" s="1">
        <v>12.024456521739101</v>
      </c>
      <c r="J12" s="1">
        <v>12.024456521739101</v>
      </c>
      <c r="K12" s="1">
        <v>12.024456521739101</v>
      </c>
      <c r="L12" s="1">
        <v>12.024456521739101</v>
      </c>
      <c r="M12" s="1">
        <v>12.024456521739101</v>
      </c>
      <c r="N12" s="1">
        <v>12.024456521739101</v>
      </c>
      <c r="O12" s="1">
        <v>12.024456521739101</v>
      </c>
      <c r="P12" s="8">
        <f t="shared" ref="P12:P21" si="3">O12</f>
        <v>12.024456521739101</v>
      </c>
    </row>
    <row r="13" spans="1:16" x14ac:dyDescent="0.3">
      <c r="A13" s="17">
        <v>23.980978260869598</v>
      </c>
      <c r="B13" s="8">
        <f t="shared" si="2"/>
        <v>12.024456521739101</v>
      </c>
      <c r="C13" s="1">
        <v>12.024456521739101</v>
      </c>
      <c r="D13" s="1">
        <v>12.024456521739101</v>
      </c>
      <c r="E13" s="1">
        <v>12.024456521739101</v>
      </c>
      <c r="F13" s="1">
        <v>12.024456521739101</v>
      </c>
      <c r="G13" s="1">
        <v>12.024456521739101</v>
      </c>
      <c r="H13" s="1">
        <v>12.024456521739101</v>
      </c>
      <c r="I13" s="1">
        <v>12.024456521739101</v>
      </c>
      <c r="J13" s="1">
        <v>12.024456521739101</v>
      </c>
      <c r="K13" s="1">
        <v>12.024456521739101</v>
      </c>
      <c r="L13" s="1">
        <v>12.024456521739101</v>
      </c>
      <c r="M13" s="1">
        <v>12.024456521739101</v>
      </c>
      <c r="N13" s="1">
        <v>12.024456521739101</v>
      </c>
      <c r="O13" s="1">
        <v>12.024456521739101</v>
      </c>
      <c r="P13" s="8">
        <f t="shared" si="3"/>
        <v>12.024456521739101</v>
      </c>
    </row>
    <row r="14" spans="1:16" x14ac:dyDescent="0.3">
      <c r="A14" s="17">
        <v>31.997282608695699</v>
      </c>
      <c r="B14" s="8">
        <f t="shared" si="2"/>
        <v>12.024456521739101</v>
      </c>
      <c r="C14" s="1">
        <v>12.024456521739101</v>
      </c>
      <c r="D14" s="1">
        <v>12.024456521739101</v>
      </c>
      <c r="E14" s="1">
        <v>12.024456521739101</v>
      </c>
      <c r="F14" s="1">
        <v>12.024456521739101</v>
      </c>
      <c r="G14" s="1">
        <v>12.024456521739101</v>
      </c>
      <c r="H14" s="1">
        <v>12.024456521739101</v>
      </c>
      <c r="I14" s="1">
        <v>12.024456521739101</v>
      </c>
      <c r="J14" s="1">
        <v>12.024456521739101</v>
      </c>
      <c r="K14" s="1">
        <v>12.024456521739101</v>
      </c>
      <c r="L14" s="1">
        <v>12.024456521739101</v>
      </c>
      <c r="M14" s="1">
        <v>12.024456521739101</v>
      </c>
      <c r="N14" s="1">
        <v>12.024456521739101</v>
      </c>
      <c r="O14" s="1">
        <v>12.024456521739101</v>
      </c>
      <c r="P14" s="8">
        <f t="shared" si="3"/>
        <v>12.024456521739101</v>
      </c>
    </row>
    <row r="15" spans="1:16" x14ac:dyDescent="0.3">
      <c r="A15" s="17">
        <v>36.005434782608702</v>
      </c>
      <c r="B15" s="8">
        <f t="shared" si="2"/>
        <v>12.024456521739101</v>
      </c>
      <c r="C15" s="1">
        <v>12.024456521739101</v>
      </c>
      <c r="D15" s="1">
        <v>12.024456521739101</v>
      </c>
      <c r="E15" s="1">
        <v>12.024456521739101</v>
      </c>
      <c r="F15" s="1">
        <v>12.024456521739101</v>
      </c>
      <c r="G15" s="1">
        <v>12.024456521739101</v>
      </c>
      <c r="H15" s="1">
        <v>12.024456521739101</v>
      </c>
      <c r="I15" s="1">
        <v>12.024456521739101</v>
      </c>
      <c r="J15" s="1">
        <v>12.024456521739101</v>
      </c>
      <c r="K15" s="1">
        <v>12.024456521739101</v>
      </c>
      <c r="L15" s="1">
        <v>12.024456521739101</v>
      </c>
      <c r="M15" s="1">
        <v>12.024456521739101</v>
      </c>
      <c r="N15" s="1">
        <v>12.024456521739101</v>
      </c>
      <c r="O15" s="1">
        <v>12.024456521739101</v>
      </c>
      <c r="P15" s="8">
        <f t="shared" si="3"/>
        <v>12.024456521739101</v>
      </c>
    </row>
    <row r="16" spans="1:16" x14ac:dyDescent="0.3">
      <c r="A16" s="17">
        <v>44.972826086956502</v>
      </c>
      <c r="B16" s="8">
        <f t="shared" si="2"/>
        <v>12.024456521739101</v>
      </c>
      <c r="C16" s="1">
        <v>12.024456521739101</v>
      </c>
      <c r="D16" s="1">
        <v>12.024456521739101</v>
      </c>
      <c r="E16" s="1">
        <v>12.024456521739101</v>
      </c>
      <c r="F16" s="1">
        <v>12.024456521739101</v>
      </c>
      <c r="G16" s="1">
        <v>12.024456521739101</v>
      </c>
      <c r="H16" s="1">
        <v>12.024456521739101</v>
      </c>
      <c r="I16" s="1">
        <v>12.024456521739101</v>
      </c>
      <c r="J16" s="1">
        <v>12.024456521739101</v>
      </c>
      <c r="K16" s="1">
        <v>12.024456521739101</v>
      </c>
      <c r="L16" s="1">
        <v>12.024456521739101</v>
      </c>
      <c r="M16" s="1">
        <v>12.024456521739101</v>
      </c>
      <c r="N16" s="1">
        <v>12.024456521739101</v>
      </c>
      <c r="O16" s="1">
        <v>12.024456521739101</v>
      </c>
      <c r="P16" s="8">
        <f t="shared" si="3"/>
        <v>12.024456521739101</v>
      </c>
    </row>
    <row r="17" spans="1:16" x14ac:dyDescent="0.3">
      <c r="A17" s="17">
        <v>54.008152173912997</v>
      </c>
      <c r="B17" s="8">
        <f t="shared" si="2"/>
        <v>12.024456521739101</v>
      </c>
      <c r="C17" s="1">
        <v>12.024456521739101</v>
      </c>
      <c r="D17" s="1">
        <v>12.024456521739101</v>
      </c>
      <c r="E17" s="1">
        <v>12.024456521739101</v>
      </c>
      <c r="F17" s="1">
        <v>12.024456521739101</v>
      </c>
      <c r="G17" s="1">
        <v>12.024456521739101</v>
      </c>
      <c r="H17" s="1">
        <v>12.024456521739101</v>
      </c>
      <c r="I17" s="1">
        <v>12.024456521739101</v>
      </c>
      <c r="J17" s="1">
        <v>12.024456521739101</v>
      </c>
      <c r="K17" s="1">
        <v>12.024456521739101</v>
      </c>
      <c r="L17" s="1">
        <v>12.024456521739101</v>
      </c>
      <c r="M17" s="1">
        <v>12.024456521739101</v>
      </c>
      <c r="N17" s="1">
        <v>12.024456521739101</v>
      </c>
      <c r="O17" s="1">
        <v>12.024456521739101</v>
      </c>
      <c r="P17" s="8">
        <f t="shared" si="3"/>
        <v>12.024456521739101</v>
      </c>
    </row>
    <row r="18" spans="1:16" x14ac:dyDescent="0.3">
      <c r="A18" s="17">
        <v>69.972826086956502</v>
      </c>
      <c r="B18" s="8">
        <f t="shared" si="2"/>
        <v>12.024456521739101</v>
      </c>
      <c r="C18" s="1">
        <v>12.024456521739101</v>
      </c>
      <c r="D18" s="1">
        <v>15.013586956521699</v>
      </c>
      <c r="E18" s="1">
        <v>15.013586956521699</v>
      </c>
      <c r="F18" s="1">
        <v>15.013586956521699</v>
      </c>
      <c r="G18" s="1">
        <v>15.013586956521699</v>
      </c>
      <c r="H18" s="1">
        <v>15.013586956521699</v>
      </c>
      <c r="I18" s="1">
        <v>15.013586956521699</v>
      </c>
      <c r="J18" s="1">
        <v>15.013586956521699</v>
      </c>
      <c r="K18" s="1">
        <v>15.013586956521699</v>
      </c>
      <c r="L18" s="1">
        <v>15.013586956521699</v>
      </c>
      <c r="M18" s="1">
        <v>15.013586956521699</v>
      </c>
      <c r="N18" s="1">
        <v>15.013586956521699</v>
      </c>
      <c r="O18" s="1">
        <v>15.013586956521699</v>
      </c>
      <c r="P18" s="8">
        <f t="shared" si="3"/>
        <v>15.013586956521699</v>
      </c>
    </row>
    <row r="19" spans="1:16" x14ac:dyDescent="0.3">
      <c r="A19" s="17">
        <v>80.027173913043498</v>
      </c>
      <c r="B19" s="8">
        <f t="shared" si="2"/>
        <v>12.024456521739101</v>
      </c>
      <c r="C19" s="1">
        <v>12.024456521739101</v>
      </c>
      <c r="D19" s="1">
        <v>20.991847826087</v>
      </c>
      <c r="E19" s="1">
        <v>20.991847826087</v>
      </c>
      <c r="F19" s="1">
        <v>20.991847826087</v>
      </c>
      <c r="G19" s="1">
        <v>20.991847826087</v>
      </c>
      <c r="H19" s="1">
        <v>20.991847826087</v>
      </c>
      <c r="I19" s="1">
        <v>20.991847826087</v>
      </c>
      <c r="J19" s="1">
        <v>20.991847826087</v>
      </c>
      <c r="K19" s="1">
        <v>20.991847826087</v>
      </c>
      <c r="L19" s="1">
        <v>20.991847826087</v>
      </c>
      <c r="M19" s="1">
        <v>20.991847826087</v>
      </c>
      <c r="N19" s="1">
        <v>20.991847826087</v>
      </c>
      <c r="O19" s="1">
        <v>20.991847826087</v>
      </c>
      <c r="P19" s="8">
        <f t="shared" si="3"/>
        <v>20.991847826087</v>
      </c>
    </row>
    <row r="20" spans="1:16" x14ac:dyDescent="0.3">
      <c r="A20" s="17">
        <v>90.013586956521706</v>
      </c>
      <c r="B20" s="8">
        <f t="shared" si="2"/>
        <v>12.024456521739101</v>
      </c>
      <c r="C20" s="1">
        <v>12.024456521739101</v>
      </c>
      <c r="D20" s="1">
        <v>22.010869565217401</v>
      </c>
      <c r="E20" s="1">
        <v>22.010869565217401</v>
      </c>
      <c r="F20" s="1">
        <v>22.010869565217401</v>
      </c>
      <c r="G20" s="1">
        <v>22.010869565217401</v>
      </c>
      <c r="H20" s="1">
        <v>22.010869565217401</v>
      </c>
      <c r="I20" s="1">
        <v>22.010869565217401</v>
      </c>
      <c r="J20" s="1">
        <v>22.010869565217401</v>
      </c>
      <c r="K20" s="1">
        <v>22.010869565217401</v>
      </c>
      <c r="L20" s="1">
        <v>22.010869565217401</v>
      </c>
      <c r="M20" s="1">
        <v>22.010869565217401</v>
      </c>
      <c r="N20" s="1">
        <v>22.010869565217401</v>
      </c>
      <c r="O20" s="1">
        <v>22.010869565217401</v>
      </c>
      <c r="P20" s="8">
        <f t="shared" si="3"/>
        <v>22.010869565217401</v>
      </c>
    </row>
    <row r="21" spans="1:16" x14ac:dyDescent="0.3">
      <c r="A21" s="17">
        <v>100</v>
      </c>
      <c r="B21" s="8">
        <f t="shared" si="2"/>
        <v>12.024456521739101</v>
      </c>
      <c r="C21" s="1">
        <v>12.024456521739101</v>
      </c>
      <c r="D21" s="1">
        <v>33.0163043478261</v>
      </c>
      <c r="E21" s="1">
        <v>33.0163043478261</v>
      </c>
      <c r="F21" s="1">
        <v>33.0163043478261</v>
      </c>
      <c r="G21" s="1">
        <v>33.0163043478261</v>
      </c>
      <c r="H21" s="1">
        <v>33.0163043478261</v>
      </c>
      <c r="I21" s="1">
        <v>33.0163043478261</v>
      </c>
      <c r="J21" s="1">
        <v>33.0163043478261</v>
      </c>
      <c r="K21" s="1">
        <v>33.0163043478261</v>
      </c>
      <c r="L21" s="1">
        <v>33.0163043478261</v>
      </c>
      <c r="M21" s="1">
        <v>33.0163043478261</v>
      </c>
      <c r="N21" s="1">
        <v>33.0163043478261</v>
      </c>
      <c r="O21" s="1">
        <v>33.0163043478261</v>
      </c>
      <c r="P21" s="8">
        <f t="shared" si="3"/>
        <v>33.0163043478261</v>
      </c>
    </row>
    <row r="22" spans="1:16" x14ac:dyDescent="0.3">
      <c r="A22" s="8">
        <f>A21+1</f>
        <v>101</v>
      </c>
      <c r="B22" s="8">
        <f>B21</f>
        <v>12.024456521739101</v>
      </c>
      <c r="C22" s="8">
        <f t="shared" ref="C22:P22" si="4">C21</f>
        <v>12.024456521739101</v>
      </c>
      <c r="D22" s="8">
        <f t="shared" si="4"/>
        <v>33.0163043478261</v>
      </c>
      <c r="E22" s="8">
        <f t="shared" si="4"/>
        <v>33.0163043478261</v>
      </c>
      <c r="F22" s="8">
        <f t="shared" si="4"/>
        <v>33.0163043478261</v>
      </c>
      <c r="G22" s="8">
        <f t="shared" si="4"/>
        <v>33.0163043478261</v>
      </c>
      <c r="H22" s="8">
        <f t="shared" si="4"/>
        <v>33.0163043478261</v>
      </c>
      <c r="I22" s="8">
        <f t="shared" si="4"/>
        <v>33.0163043478261</v>
      </c>
      <c r="J22" s="8">
        <f t="shared" si="4"/>
        <v>33.0163043478261</v>
      </c>
      <c r="K22" s="8">
        <f t="shared" si="4"/>
        <v>33.0163043478261</v>
      </c>
      <c r="L22" s="8">
        <f t="shared" si="4"/>
        <v>33.0163043478261</v>
      </c>
      <c r="M22" s="8">
        <f t="shared" si="4"/>
        <v>33.0163043478261</v>
      </c>
      <c r="N22" s="8">
        <f t="shared" si="4"/>
        <v>33.0163043478261</v>
      </c>
      <c r="O22" s="8">
        <f t="shared" si="4"/>
        <v>33.0163043478261</v>
      </c>
      <c r="P22" s="8">
        <f t="shared" si="4"/>
        <v>33.0163043478261</v>
      </c>
    </row>
    <row r="24" spans="1:16" x14ac:dyDescent="0.3">
      <c r="A24" s="22">
        <v>7914</v>
      </c>
      <c r="B24" s="35" t="s">
        <v>1168</v>
      </c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</row>
    <row r="25" spans="1:16" x14ac:dyDescent="0.3">
      <c r="A25" s="3"/>
      <c r="B25" s="3" t="s">
        <v>74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</row>
    <row r="26" spans="1:16" x14ac:dyDescent="0.3">
      <c r="A26" s="3" t="s">
        <v>1167</v>
      </c>
      <c r="B26" s="12">
        <f>C26-1</f>
        <v>-40.860000000000099</v>
      </c>
      <c r="C26" s="6">
        <v>-39.860000000000099</v>
      </c>
      <c r="D26" s="6">
        <v>-19.860000000000099</v>
      </c>
      <c r="E26" s="6">
        <v>0.13999999999993001</v>
      </c>
      <c r="F26" s="6">
        <v>10.139999999999899</v>
      </c>
      <c r="G26" s="6">
        <v>20.139999999999901</v>
      </c>
      <c r="H26" s="6">
        <v>30.139999999999901</v>
      </c>
      <c r="I26" s="6">
        <v>40.139999999999901</v>
      </c>
      <c r="J26" s="6">
        <v>50.139999999999901</v>
      </c>
      <c r="K26" s="6">
        <v>70.139999999999901</v>
      </c>
      <c r="L26" s="6">
        <v>80.139999999999901</v>
      </c>
      <c r="M26" s="6">
        <v>170.14</v>
      </c>
      <c r="N26" s="6">
        <v>250.14</v>
      </c>
      <c r="O26" s="12">
        <f>N26+1</f>
        <v>251.14</v>
      </c>
    </row>
    <row r="27" spans="1:16" x14ac:dyDescent="0.3">
      <c r="A27" s="8">
        <f>A28-1</f>
        <v>7.9999181777360704</v>
      </c>
      <c r="B27" s="9">
        <f>B28</f>
        <v>5</v>
      </c>
      <c r="C27" s="9">
        <f t="shared" ref="C27:O27" si="5">C28</f>
        <v>5</v>
      </c>
      <c r="D27" s="9">
        <f t="shared" si="5"/>
        <v>5</v>
      </c>
      <c r="E27" s="9">
        <f t="shared" si="5"/>
        <v>5</v>
      </c>
      <c r="F27" s="9">
        <f t="shared" si="5"/>
        <v>5</v>
      </c>
      <c r="G27" s="9">
        <f t="shared" si="5"/>
        <v>5</v>
      </c>
      <c r="H27" s="9">
        <f t="shared" si="5"/>
        <v>5</v>
      </c>
      <c r="I27" s="9">
        <f t="shared" si="5"/>
        <v>5</v>
      </c>
      <c r="J27" s="9">
        <f t="shared" si="5"/>
        <v>5</v>
      </c>
      <c r="K27" s="9">
        <f t="shared" si="5"/>
        <v>5</v>
      </c>
      <c r="L27" s="9">
        <f t="shared" si="5"/>
        <v>5</v>
      </c>
      <c r="M27" s="9">
        <f t="shared" si="5"/>
        <v>5</v>
      </c>
      <c r="N27" s="9">
        <f t="shared" si="5"/>
        <v>5</v>
      </c>
      <c r="O27" s="9">
        <f t="shared" si="5"/>
        <v>5</v>
      </c>
    </row>
    <row r="28" spans="1:16" x14ac:dyDescent="0.3">
      <c r="A28" s="17">
        <v>8.9999181777360704</v>
      </c>
      <c r="B28" s="9">
        <f>C28</f>
        <v>5</v>
      </c>
      <c r="C28">
        <v>5</v>
      </c>
      <c r="D28">
        <v>5</v>
      </c>
      <c r="E28">
        <v>5</v>
      </c>
      <c r="F28">
        <v>5</v>
      </c>
      <c r="G28">
        <v>5</v>
      </c>
      <c r="H28">
        <v>5</v>
      </c>
      <c r="I28">
        <v>5</v>
      </c>
      <c r="J28">
        <v>5</v>
      </c>
      <c r="K28">
        <v>5</v>
      </c>
      <c r="L28">
        <v>5</v>
      </c>
      <c r="M28">
        <v>5</v>
      </c>
      <c r="N28">
        <v>5</v>
      </c>
      <c r="O28" s="9">
        <f>N28</f>
        <v>5</v>
      </c>
    </row>
    <row r="29" spans="1:16" x14ac:dyDescent="0.3">
      <c r="A29" s="17">
        <v>9.9999090863734104</v>
      </c>
      <c r="B29" s="9">
        <f t="shared" ref="B29:B32" si="6">C29</f>
        <v>5</v>
      </c>
      <c r="C29">
        <v>5</v>
      </c>
      <c r="D29">
        <v>5</v>
      </c>
      <c r="E29">
        <v>5</v>
      </c>
      <c r="F29">
        <v>5</v>
      </c>
      <c r="G29">
        <v>5</v>
      </c>
      <c r="H29">
        <v>5</v>
      </c>
      <c r="I29">
        <v>5</v>
      </c>
      <c r="J29">
        <v>5</v>
      </c>
      <c r="K29">
        <v>5</v>
      </c>
      <c r="L29">
        <v>5</v>
      </c>
      <c r="M29">
        <v>5</v>
      </c>
      <c r="N29">
        <v>5</v>
      </c>
      <c r="O29" s="9">
        <f t="shared" ref="O29:O32" si="7">N29</f>
        <v>5</v>
      </c>
    </row>
    <row r="30" spans="1:16" x14ac:dyDescent="0.3">
      <c r="A30" s="17">
        <v>10.9998999950108</v>
      </c>
      <c r="B30" s="9">
        <f t="shared" si="6"/>
        <v>5</v>
      </c>
      <c r="C30">
        <v>5</v>
      </c>
      <c r="D30">
        <v>5</v>
      </c>
      <c r="E30">
        <v>5</v>
      </c>
      <c r="F30">
        <v>5</v>
      </c>
      <c r="G30">
        <v>5</v>
      </c>
      <c r="H30">
        <v>5</v>
      </c>
      <c r="I30">
        <v>5</v>
      </c>
      <c r="J30">
        <v>5</v>
      </c>
      <c r="K30">
        <v>5</v>
      </c>
      <c r="L30">
        <v>5</v>
      </c>
      <c r="M30">
        <v>5</v>
      </c>
      <c r="N30">
        <v>5</v>
      </c>
      <c r="O30" s="9">
        <f t="shared" si="7"/>
        <v>5</v>
      </c>
    </row>
    <row r="31" spans="1:16" x14ac:dyDescent="0.3">
      <c r="A31" s="17">
        <v>11.999890903648099</v>
      </c>
      <c r="B31" s="9">
        <f t="shared" si="6"/>
        <v>5</v>
      </c>
      <c r="C31">
        <v>5</v>
      </c>
      <c r="D31">
        <v>5</v>
      </c>
      <c r="E31">
        <v>5</v>
      </c>
      <c r="F31">
        <v>5</v>
      </c>
      <c r="G31">
        <v>5</v>
      </c>
      <c r="H31">
        <v>5</v>
      </c>
      <c r="I31">
        <v>5</v>
      </c>
      <c r="J31">
        <v>5</v>
      </c>
      <c r="K31">
        <v>5</v>
      </c>
      <c r="L31">
        <v>5</v>
      </c>
      <c r="M31">
        <v>5</v>
      </c>
      <c r="N31">
        <v>5</v>
      </c>
      <c r="O31" s="9">
        <f t="shared" si="7"/>
        <v>5</v>
      </c>
    </row>
    <row r="32" spans="1:16" x14ac:dyDescent="0.3">
      <c r="A32" s="17">
        <v>14.499868175241399</v>
      </c>
      <c r="B32" s="9">
        <f t="shared" si="6"/>
        <v>5</v>
      </c>
      <c r="C32">
        <v>5</v>
      </c>
      <c r="D32">
        <v>5</v>
      </c>
      <c r="E32">
        <v>5</v>
      </c>
      <c r="F32">
        <v>5</v>
      </c>
      <c r="G32">
        <v>5</v>
      </c>
      <c r="H32">
        <v>5</v>
      </c>
      <c r="I32">
        <v>5</v>
      </c>
      <c r="J32">
        <v>5</v>
      </c>
      <c r="K32">
        <v>5</v>
      </c>
      <c r="L32">
        <v>5</v>
      </c>
      <c r="M32">
        <v>5</v>
      </c>
      <c r="N32">
        <v>5</v>
      </c>
      <c r="O32" s="9">
        <f t="shared" si="7"/>
        <v>5</v>
      </c>
    </row>
    <row r="33" spans="1:16" x14ac:dyDescent="0.3">
      <c r="A33" s="8">
        <f>A32+1</f>
        <v>15.499868175241399</v>
      </c>
      <c r="B33" s="9">
        <f>B32</f>
        <v>5</v>
      </c>
      <c r="C33" s="9">
        <f t="shared" ref="C33:O33" si="8">C32</f>
        <v>5</v>
      </c>
      <c r="D33" s="9">
        <f t="shared" si="8"/>
        <v>5</v>
      </c>
      <c r="E33" s="9">
        <f t="shared" si="8"/>
        <v>5</v>
      </c>
      <c r="F33" s="9">
        <f t="shared" si="8"/>
        <v>5</v>
      </c>
      <c r="G33" s="9">
        <f t="shared" si="8"/>
        <v>5</v>
      </c>
      <c r="H33" s="9">
        <f t="shared" si="8"/>
        <v>5</v>
      </c>
      <c r="I33" s="9">
        <f t="shared" si="8"/>
        <v>5</v>
      </c>
      <c r="J33" s="9">
        <f t="shared" si="8"/>
        <v>5</v>
      </c>
      <c r="K33" s="9">
        <f t="shared" si="8"/>
        <v>5</v>
      </c>
      <c r="L33" s="9">
        <f t="shared" si="8"/>
        <v>5</v>
      </c>
      <c r="M33" s="9">
        <f t="shared" si="8"/>
        <v>5</v>
      </c>
      <c r="N33" s="9">
        <f t="shared" si="8"/>
        <v>5</v>
      </c>
      <c r="O33" s="9">
        <f t="shared" si="8"/>
        <v>5</v>
      </c>
    </row>
    <row r="35" spans="1:16" x14ac:dyDescent="0.3">
      <c r="A35" s="22">
        <v>7915</v>
      </c>
      <c r="B35" s="35" t="s">
        <v>1169</v>
      </c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</row>
    <row r="36" spans="1:16" x14ac:dyDescent="0.3">
      <c r="A36" s="3"/>
      <c r="B36" s="3" t="s">
        <v>22</v>
      </c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</row>
    <row r="37" spans="1:16" x14ac:dyDescent="0.3">
      <c r="A37" s="3" t="s">
        <v>1165</v>
      </c>
      <c r="B37" s="9">
        <f>C37-1</f>
        <v>799</v>
      </c>
      <c r="C37" s="3">
        <v>800</v>
      </c>
      <c r="D37" s="3">
        <v>1000</v>
      </c>
      <c r="E37" s="3">
        <v>1200</v>
      </c>
      <c r="F37" s="3">
        <v>1400</v>
      </c>
      <c r="G37" s="3">
        <v>1600</v>
      </c>
      <c r="H37" s="3">
        <v>1800</v>
      </c>
      <c r="I37" s="3">
        <v>2000</v>
      </c>
      <c r="J37" s="3">
        <v>2200</v>
      </c>
      <c r="K37" s="3">
        <v>2400</v>
      </c>
      <c r="L37" s="3">
        <v>2600</v>
      </c>
      <c r="M37" s="3">
        <v>2800</v>
      </c>
      <c r="N37" s="3">
        <v>3000</v>
      </c>
      <c r="O37" s="3">
        <v>3200</v>
      </c>
      <c r="P37" s="9">
        <f>O37+1</f>
        <v>3201</v>
      </c>
    </row>
    <row r="38" spans="1:16" x14ac:dyDescent="0.3">
      <c r="A38" s="12">
        <f>A39-1</f>
        <v>-1</v>
      </c>
      <c r="B38" s="8">
        <f>B39</f>
        <v>4.0081521739130404</v>
      </c>
      <c r="C38" s="8">
        <f t="shared" ref="C38:P38" si="9">C39</f>
        <v>4.0081521739130404</v>
      </c>
      <c r="D38" s="8">
        <f t="shared" si="9"/>
        <v>4.0081521739130404</v>
      </c>
      <c r="E38" s="8">
        <f t="shared" si="9"/>
        <v>4.0081521739130404</v>
      </c>
      <c r="F38" s="8">
        <f t="shared" si="9"/>
        <v>4.0081521739130404</v>
      </c>
      <c r="G38" s="8">
        <f t="shared" si="9"/>
        <v>4.0081521739130404</v>
      </c>
      <c r="H38" s="8">
        <f t="shared" si="9"/>
        <v>4.0081521739130404</v>
      </c>
      <c r="I38" s="8">
        <f t="shared" si="9"/>
        <v>4.0081521739130404</v>
      </c>
      <c r="J38" s="8">
        <f t="shared" si="9"/>
        <v>4.0081521739130404</v>
      </c>
      <c r="K38" s="8">
        <f t="shared" si="9"/>
        <v>5.9782608695652204</v>
      </c>
      <c r="L38" s="8">
        <f t="shared" si="9"/>
        <v>5.9782608695652204</v>
      </c>
      <c r="M38" s="8">
        <f t="shared" si="9"/>
        <v>5.9782608695652204</v>
      </c>
      <c r="N38" s="8">
        <f t="shared" si="9"/>
        <v>5.9782608695652204</v>
      </c>
      <c r="O38" s="8">
        <f t="shared" si="9"/>
        <v>13.994565217391299</v>
      </c>
      <c r="P38" s="8">
        <f t="shared" si="9"/>
        <v>13.994565217391299</v>
      </c>
    </row>
    <row r="39" spans="1:16" x14ac:dyDescent="0.3">
      <c r="A39" s="6">
        <v>0</v>
      </c>
      <c r="B39" s="8">
        <f>C39</f>
        <v>4.0081521739130404</v>
      </c>
      <c r="C39" s="1">
        <v>4.0081521739130404</v>
      </c>
      <c r="D39" s="1">
        <v>4.0081521739130404</v>
      </c>
      <c r="E39" s="1">
        <v>4.0081521739130404</v>
      </c>
      <c r="F39" s="1">
        <v>4.0081521739130404</v>
      </c>
      <c r="G39" s="1">
        <v>4.0081521739130404</v>
      </c>
      <c r="H39" s="1">
        <v>4.0081521739130404</v>
      </c>
      <c r="I39" s="1">
        <v>4.0081521739130404</v>
      </c>
      <c r="J39" s="1">
        <v>4.0081521739130404</v>
      </c>
      <c r="K39" s="1">
        <v>5.9782608695652204</v>
      </c>
      <c r="L39" s="1">
        <v>5.9782608695652204</v>
      </c>
      <c r="M39" s="1">
        <v>5.9782608695652204</v>
      </c>
      <c r="N39" s="1">
        <v>5.9782608695652204</v>
      </c>
      <c r="O39" s="1">
        <v>13.994565217391299</v>
      </c>
      <c r="P39" s="8">
        <f>O39</f>
        <v>13.994565217391299</v>
      </c>
    </row>
    <row r="40" spans="1:16" x14ac:dyDescent="0.3">
      <c r="A40" s="6">
        <v>30.027173913043502</v>
      </c>
      <c r="B40" s="8">
        <f t="shared" ref="B40:B49" si="10">C40</f>
        <v>4.0081521739130404</v>
      </c>
      <c r="C40" s="1">
        <v>4.0081521739130404</v>
      </c>
      <c r="D40" s="1">
        <v>4.0081521739130404</v>
      </c>
      <c r="E40" s="1">
        <v>4.0081521739130404</v>
      </c>
      <c r="F40" s="1">
        <v>4.0081521739130404</v>
      </c>
      <c r="G40" s="1">
        <v>4.0081521739130404</v>
      </c>
      <c r="H40" s="1">
        <v>4.0081521739130404</v>
      </c>
      <c r="I40" s="1">
        <v>4.0081521739130404</v>
      </c>
      <c r="J40" s="1">
        <v>4.0081521739130404</v>
      </c>
      <c r="K40" s="1">
        <v>5.9782608695652204</v>
      </c>
      <c r="L40" s="1">
        <v>6.9972826086956497</v>
      </c>
      <c r="M40" s="1">
        <v>6.9972826086956497</v>
      </c>
      <c r="N40" s="1">
        <v>6.9972826086956497</v>
      </c>
      <c r="O40" s="1">
        <v>13.994565217391299</v>
      </c>
      <c r="P40" s="8">
        <f t="shared" ref="P40:P49" si="11">O40</f>
        <v>13.994565217391299</v>
      </c>
    </row>
    <row r="41" spans="1:16" x14ac:dyDescent="0.3">
      <c r="A41" s="6">
        <v>44.972826086956502</v>
      </c>
      <c r="B41" s="8">
        <f t="shared" si="10"/>
        <v>4.4836956521739104</v>
      </c>
      <c r="C41" s="1">
        <v>4.4836956521739104</v>
      </c>
      <c r="D41" s="1">
        <v>4.4836956521739104</v>
      </c>
      <c r="E41" s="1">
        <v>4.4836956521739104</v>
      </c>
      <c r="F41" s="1">
        <v>4.0081521739130404</v>
      </c>
      <c r="G41" s="1">
        <v>4.0081521739130404</v>
      </c>
      <c r="H41" s="1">
        <v>4.0081521739130404</v>
      </c>
      <c r="I41" s="1">
        <v>4.0081521739130404</v>
      </c>
      <c r="J41" s="1">
        <v>4.0081521739130404</v>
      </c>
      <c r="K41" s="1">
        <v>5.9782608695652204</v>
      </c>
      <c r="L41" s="1">
        <v>6.9972826086956497</v>
      </c>
      <c r="M41" s="1">
        <v>6.9972826086956497</v>
      </c>
      <c r="N41" s="1">
        <v>6.9972826086956497</v>
      </c>
      <c r="O41" s="1">
        <v>13.994565217391299</v>
      </c>
      <c r="P41" s="8">
        <f t="shared" si="11"/>
        <v>13.994565217391299</v>
      </c>
    </row>
    <row r="42" spans="1:16" x14ac:dyDescent="0.3">
      <c r="A42" s="6">
        <v>59.986413043478301</v>
      </c>
      <c r="B42" s="8">
        <f t="shared" si="10"/>
        <v>5.0271739130434803</v>
      </c>
      <c r="C42" s="1">
        <v>5.0271739130434803</v>
      </c>
      <c r="D42" s="1">
        <v>5.0271739130434803</v>
      </c>
      <c r="E42" s="1">
        <v>5.0271739130434803</v>
      </c>
      <c r="F42" s="1">
        <v>4.0081521739130404</v>
      </c>
      <c r="G42" s="1">
        <v>4.0081521739130404</v>
      </c>
      <c r="H42" s="1">
        <v>4.0081521739130404</v>
      </c>
      <c r="I42" s="1">
        <v>4.0081521739130404</v>
      </c>
      <c r="J42" s="1">
        <v>4.0081521739130404</v>
      </c>
      <c r="K42" s="1">
        <v>4.0081521739130404</v>
      </c>
      <c r="L42" s="1">
        <v>4.0081521739130404</v>
      </c>
      <c r="M42" s="1">
        <v>5.0271739130434803</v>
      </c>
      <c r="N42" s="1">
        <v>5.9782608695652204</v>
      </c>
      <c r="O42" s="1">
        <v>13.994565217391299</v>
      </c>
      <c r="P42" s="8">
        <f t="shared" si="11"/>
        <v>13.994565217391299</v>
      </c>
    </row>
    <row r="43" spans="1:16" x14ac:dyDescent="0.3">
      <c r="A43" s="6">
        <v>69.972826086956502</v>
      </c>
      <c r="B43" s="8">
        <f t="shared" si="10"/>
        <v>5.0271739130434803</v>
      </c>
      <c r="C43" s="1">
        <v>5.0271739130434803</v>
      </c>
      <c r="D43" s="1">
        <v>5.0271739130434803</v>
      </c>
      <c r="E43" s="1">
        <v>5.0271739130434803</v>
      </c>
      <c r="F43" s="1">
        <v>4.0081521739130404</v>
      </c>
      <c r="G43" s="1">
        <v>4.0081521739130404</v>
      </c>
      <c r="H43" s="1">
        <v>4.0081521739130404</v>
      </c>
      <c r="I43" s="1">
        <v>4.0081521739130404</v>
      </c>
      <c r="J43" s="1">
        <v>4.0081521739130404</v>
      </c>
      <c r="K43" s="1">
        <v>4.0081521739130404</v>
      </c>
      <c r="L43" s="1">
        <v>4.0081521739130404</v>
      </c>
      <c r="M43" s="1">
        <v>5.0271739130434803</v>
      </c>
      <c r="N43" s="1">
        <v>5.9782608695652204</v>
      </c>
      <c r="O43" s="1">
        <v>13.994565217391299</v>
      </c>
      <c r="P43" s="8">
        <f t="shared" si="11"/>
        <v>13.994565217391299</v>
      </c>
    </row>
    <row r="44" spans="1:16" x14ac:dyDescent="0.3">
      <c r="A44" s="6">
        <v>80.027173913043498</v>
      </c>
      <c r="B44" s="8">
        <f t="shared" si="10"/>
        <v>5.0271739130434803</v>
      </c>
      <c r="C44" s="1">
        <v>5.0271739130434803</v>
      </c>
      <c r="D44" s="1">
        <v>5.0271739130434803</v>
      </c>
      <c r="E44" s="1">
        <v>5.0271739130434803</v>
      </c>
      <c r="F44" s="1">
        <v>4.0081521739130404</v>
      </c>
      <c r="G44" s="1">
        <v>4.0081521739130404</v>
      </c>
      <c r="H44" s="1">
        <v>4.0081521739130404</v>
      </c>
      <c r="I44" s="1">
        <v>4.0081521739130404</v>
      </c>
      <c r="J44" s="1">
        <v>4.0081521739130404</v>
      </c>
      <c r="K44" s="1">
        <v>4.0081521739130404</v>
      </c>
      <c r="L44" s="1">
        <v>4.0081521739130404</v>
      </c>
      <c r="M44" s="1">
        <v>5.0271739130434803</v>
      </c>
      <c r="N44" s="1">
        <v>5.9782608695652204</v>
      </c>
      <c r="O44" s="1">
        <v>13.994565217391299</v>
      </c>
      <c r="P44" s="8">
        <f t="shared" si="11"/>
        <v>13.994565217391299</v>
      </c>
    </row>
    <row r="45" spans="1:16" x14ac:dyDescent="0.3">
      <c r="A45" s="6">
        <v>90.013586956521706</v>
      </c>
      <c r="B45" s="8">
        <f t="shared" si="10"/>
        <v>5.0271739130434803</v>
      </c>
      <c r="C45" s="1">
        <v>5.0271739130434803</v>
      </c>
      <c r="D45" s="1">
        <v>5.0271739130434803</v>
      </c>
      <c r="E45" s="1">
        <v>5.0271739130434803</v>
      </c>
      <c r="F45" s="1">
        <v>4.0081521739130404</v>
      </c>
      <c r="G45" s="1">
        <v>4.0081521739130404</v>
      </c>
      <c r="H45" s="1">
        <v>4.0081521739130404</v>
      </c>
      <c r="I45" s="1">
        <v>4.0081521739130404</v>
      </c>
      <c r="J45" s="1">
        <v>4.0081521739130404</v>
      </c>
      <c r="K45" s="1">
        <v>4.0081521739130404</v>
      </c>
      <c r="L45" s="1">
        <v>4.0081521739130404</v>
      </c>
      <c r="M45" s="1">
        <v>4.0081521739130404</v>
      </c>
      <c r="N45" s="1">
        <v>5.9782608695652204</v>
      </c>
      <c r="O45" s="1">
        <v>13.994565217391299</v>
      </c>
      <c r="P45" s="8">
        <f t="shared" si="11"/>
        <v>13.994565217391299</v>
      </c>
    </row>
    <row r="46" spans="1:16" x14ac:dyDescent="0.3">
      <c r="A46" s="6">
        <v>100</v>
      </c>
      <c r="B46" s="8">
        <f t="shared" si="10"/>
        <v>5.0271739130434803</v>
      </c>
      <c r="C46" s="1">
        <v>5.0271739130434803</v>
      </c>
      <c r="D46" s="1">
        <v>5.0271739130434803</v>
      </c>
      <c r="E46" s="1">
        <v>5.0271739130434803</v>
      </c>
      <c r="F46" s="1">
        <v>4.0081521739130404</v>
      </c>
      <c r="G46" s="1">
        <v>4.0081521739130404</v>
      </c>
      <c r="H46" s="1">
        <v>4.0081521739130404</v>
      </c>
      <c r="I46" s="1">
        <v>4.0081521739130404</v>
      </c>
      <c r="J46" s="1">
        <v>4.0081521739130404</v>
      </c>
      <c r="K46" s="1">
        <v>4.0081521739130404</v>
      </c>
      <c r="L46" s="1">
        <v>4.0081521739130404</v>
      </c>
      <c r="M46" s="1">
        <v>4.0081521739130404</v>
      </c>
      <c r="N46" s="1">
        <v>4.0081521739130404</v>
      </c>
      <c r="O46" s="1">
        <v>13.994565217391299</v>
      </c>
      <c r="P46" s="8">
        <f t="shared" si="11"/>
        <v>13.994565217391299</v>
      </c>
    </row>
    <row r="47" spans="1:16" x14ac:dyDescent="0.3">
      <c r="A47" s="6">
        <v>109.986413043478</v>
      </c>
      <c r="B47" s="8">
        <f t="shared" si="10"/>
        <v>22.010869565217401</v>
      </c>
      <c r="C47" s="1">
        <v>22.010869565217401</v>
      </c>
      <c r="D47" s="1">
        <v>22.010869565217401</v>
      </c>
      <c r="E47" s="1">
        <v>22.010869565217401</v>
      </c>
      <c r="F47" s="1">
        <v>22.010869565217401</v>
      </c>
      <c r="G47" s="1">
        <v>22.010869565217401</v>
      </c>
      <c r="H47" s="1">
        <v>22.010869565217401</v>
      </c>
      <c r="I47" s="1">
        <v>22.010869565217401</v>
      </c>
      <c r="J47" s="1">
        <v>22.010869565217401</v>
      </c>
      <c r="K47" s="1">
        <v>22.010869565217401</v>
      </c>
      <c r="L47" s="1">
        <v>22.010869565217401</v>
      </c>
      <c r="M47" s="1">
        <v>22.010869565217401</v>
      </c>
      <c r="N47" s="1">
        <v>22.010869565217401</v>
      </c>
      <c r="O47" s="1">
        <v>22.010869565217401</v>
      </c>
      <c r="P47" s="8">
        <f t="shared" si="11"/>
        <v>22.010869565217401</v>
      </c>
    </row>
    <row r="48" spans="1:16" x14ac:dyDescent="0.3">
      <c r="A48" s="6">
        <v>119.972826086957</v>
      </c>
      <c r="B48" s="8">
        <f t="shared" si="10"/>
        <v>22.010869565217401</v>
      </c>
      <c r="C48" s="1">
        <v>22.010869565217401</v>
      </c>
      <c r="D48" s="1">
        <v>22.010869565217401</v>
      </c>
      <c r="E48" s="1">
        <v>22.010869565217401</v>
      </c>
      <c r="F48" s="1">
        <v>22.010869565217401</v>
      </c>
      <c r="G48" s="1">
        <v>22.010869565217401</v>
      </c>
      <c r="H48" s="1">
        <v>22.010869565217401</v>
      </c>
      <c r="I48" s="1">
        <v>22.010869565217401</v>
      </c>
      <c r="J48" s="1">
        <v>22.010869565217401</v>
      </c>
      <c r="K48" s="1">
        <v>22.010869565217401</v>
      </c>
      <c r="L48" s="1">
        <v>22.010869565217401</v>
      </c>
      <c r="M48" s="1">
        <v>22.010869565217401</v>
      </c>
      <c r="N48" s="1">
        <v>22.010869565217401</v>
      </c>
      <c r="O48" s="1">
        <v>22.010869565217401</v>
      </c>
      <c r="P48" s="8">
        <f t="shared" si="11"/>
        <v>22.010869565217401</v>
      </c>
    </row>
    <row r="49" spans="1:16" x14ac:dyDescent="0.3">
      <c r="A49" s="6">
        <v>130.02717391304299</v>
      </c>
      <c r="B49" s="8">
        <f t="shared" si="10"/>
        <v>22.010869565217401</v>
      </c>
      <c r="C49" s="1">
        <v>22.010869565217401</v>
      </c>
      <c r="D49" s="1">
        <v>22.010869565217401</v>
      </c>
      <c r="E49" s="1">
        <v>22.010869565217401</v>
      </c>
      <c r="F49" s="1">
        <v>22.010869565217401</v>
      </c>
      <c r="G49" s="1">
        <v>22.010869565217401</v>
      </c>
      <c r="H49" s="1">
        <v>22.010869565217401</v>
      </c>
      <c r="I49" s="1">
        <v>22.010869565217401</v>
      </c>
      <c r="J49" s="1">
        <v>22.010869565217401</v>
      </c>
      <c r="K49" s="1">
        <v>22.010869565217401</v>
      </c>
      <c r="L49" s="1">
        <v>22.010869565217401</v>
      </c>
      <c r="M49" s="1">
        <v>22.010869565217401</v>
      </c>
      <c r="N49" s="1">
        <v>22.010869565217401</v>
      </c>
      <c r="O49" s="1">
        <v>22.010869565217401</v>
      </c>
      <c r="P49" s="8">
        <f t="shared" si="11"/>
        <v>22.010869565217401</v>
      </c>
    </row>
    <row r="50" spans="1:16" x14ac:dyDescent="0.3">
      <c r="A50" s="12">
        <f>A49+1</f>
        <v>131.02717391304299</v>
      </c>
      <c r="B50" s="8">
        <f>B49</f>
        <v>22.010869565217401</v>
      </c>
      <c r="C50" s="8">
        <f t="shared" ref="C50:P50" si="12">C49</f>
        <v>22.010869565217401</v>
      </c>
      <c r="D50" s="8">
        <f t="shared" si="12"/>
        <v>22.010869565217401</v>
      </c>
      <c r="E50" s="8">
        <f t="shared" si="12"/>
        <v>22.010869565217401</v>
      </c>
      <c r="F50" s="8">
        <f t="shared" si="12"/>
        <v>22.010869565217401</v>
      </c>
      <c r="G50" s="8">
        <f t="shared" si="12"/>
        <v>22.010869565217401</v>
      </c>
      <c r="H50" s="8">
        <f t="shared" si="12"/>
        <v>22.010869565217401</v>
      </c>
      <c r="I50" s="8">
        <f t="shared" si="12"/>
        <v>22.010869565217401</v>
      </c>
      <c r="J50" s="8">
        <f t="shared" si="12"/>
        <v>22.010869565217401</v>
      </c>
      <c r="K50" s="8">
        <f t="shared" si="12"/>
        <v>22.010869565217401</v>
      </c>
      <c r="L50" s="8">
        <f t="shared" si="12"/>
        <v>22.010869565217401</v>
      </c>
      <c r="M50" s="8">
        <f t="shared" si="12"/>
        <v>22.010869565217401</v>
      </c>
      <c r="N50" s="8">
        <f t="shared" si="12"/>
        <v>22.010869565217401</v>
      </c>
      <c r="O50" s="8">
        <f t="shared" si="12"/>
        <v>22.010869565217401</v>
      </c>
      <c r="P50" s="8">
        <f t="shared" si="12"/>
        <v>22.010869565217401</v>
      </c>
    </row>
    <row r="52" spans="1:16" x14ac:dyDescent="0.3">
      <c r="A52" s="22">
        <v>7916</v>
      </c>
      <c r="B52" s="35" t="s">
        <v>1170</v>
      </c>
      <c r="C52" s="35"/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</row>
    <row r="53" spans="1:16" x14ac:dyDescent="0.3">
      <c r="A53" s="3"/>
      <c r="B53" s="3" t="s">
        <v>22</v>
      </c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</row>
    <row r="54" spans="1:16" x14ac:dyDescent="0.3">
      <c r="A54" s="3" t="s">
        <v>708</v>
      </c>
      <c r="B54" s="9">
        <f>C54-1</f>
        <v>799</v>
      </c>
      <c r="C54" s="3">
        <v>800</v>
      </c>
      <c r="D54" s="3">
        <v>1000</v>
      </c>
      <c r="E54" s="3">
        <v>1200</v>
      </c>
      <c r="F54" s="3">
        <v>1400</v>
      </c>
      <c r="G54" s="3">
        <v>1600</v>
      </c>
      <c r="H54" s="3">
        <v>1800</v>
      </c>
      <c r="I54" s="3">
        <v>2000</v>
      </c>
      <c r="J54" s="3">
        <v>2200</v>
      </c>
      <c r="K54" s="3">
        <v>2400</v>
      </c>
      <c r="L54" s="3">
        <v>2600</v>
      </c>
      <c r="M54" s="3">
        <v>2800</v>
      </c>
      <c r="N54" s="3">
        <v>3000</v>
      </c>
      <c r="O54" s="3">
        <v>3200</v>
      </c>
      <c r="P54" s="9">
        <f>O54+1</f>
        <v>3201</v>
      </c>
    </row>
    <row r="55" spans="1:16" x14ac:dyDescent="0.3">
      <c r="A55" s="12">
        <f>A56-1</f>
        <v>-1</v>
      </c>
      <c r="B55" s="8">
        <f>B56</f>
        <v>0.800048828125</v>
      </c>
      <c r="C55" s="8">
        <f t="shared" ref="C55" si="13">C56</f>
        <v>0.800048828125</v>
      </c>
      <c r="D55" s="8">
        <f t="shared" ref="D55" si="14">D56</f>
        <v>0.800048828125</v>
      </c>
      <c r="E55" s="8">
        <f t="shared" ref="E55" si="15">E56</f>
        <v>0.800048828125</v>
      </c>
      <c r="F55" s="8">
        <f t="shared" ref="F55" si="16">F56</f>
        <v>0.800048828125</v>
      </c>
      <c r="G55" s="8">
        <f t="shared" ref="G55" si="17">G56</f>
        <v>0.800048828125</v>
      </c>
      <c r="H55" s="8">
        <f t="shared" ref="H55" si="18">H56</f>
        <v>0.800048828125</v>
      </c>
      <c r="I55" s="8">
        <f t="shared" ref="I55" si="19">I56</f>
        <v>0.800048828125</v>
      </c>
      <c r="J55" s="8">
        <f t="shared" ref="J55" si="20">J56</f>
        <v>0.800048828125</v>
      </c>
      <c r="K55" s="8">
        <f t="shared" ref="K55" si="21">K56</f>
        <v>0.800048828125</v>
      </c>
      <c r="L55" s="8">
        <f t="shared" ref="L55" si="22">L56</f>
        <v>0.800048828125</v>
      </c>
      <c r="M55" s="8">
        <f t="shared" ref="M55" si="23">M56</f>
        <v>0.800048828125</v>
      </c>
      <c r="N55" s="8">
        <f t="shared" ref="N55" si="24">N56</f>
        <v>0.800048828125</v>
      </c>
      <c r="O55" s="8">
        <f t="shared" ref="O55" si="25">O56</f>
        <v>0.800048828125</v>
      </c>
      <c r="P55" s="8">
        <f t="shared" ref="P55" si="26">P56</f>
        <v>0.800048828125</v>
      </c>
    </row>
    <row r="56" spans="1:16" x14ac:dyDescent="0.3">
      <c r="A56" s="6">
        <v>0</v>
      </c>
      <c r="B56" s="8">
        <f>C56</f>
        <v>0.800048828125</v>
      </c>
      <c r="C56" s="1">
        <v>0.800048828125</v>
      </c>
      <c r="D56" s="1">
        <v>0.800048828125</v>
      </c>
      <c r="E56" s="1">
        <v>0.800048828125</v>
      </c>
      <c r="F56" s="1">
        <v>0.800048828125</v>
      </c>
      <c r="G56" s="1">
        <v>0.800048828125</v>
      </c>
      <c r="H56" s="1">
        <v>0.800048828125</v>
      </c>
      <c r="I56" s="1">
        <v>0.800048828125</v>
      </c>
      <c r="J56" s="1">
        <v>0.800048828125</v>
      </c>
      <c r="K56" s="1">
        <v>0.800048828125</v>
      </c>
      <c r="L56" s="1">
        <v>0.800048828125</v>
      </c>
      <c r="M56" s="1">
        <v>0.800048828125</v>
      </c>
      <c r="N56" s="1">
        <v>0.800048828125</v>
      </c>
      <c r="O56" s="1">
        <v>0.800048828125</v>
      </c>
      <c r="P56" s="8">
        <f>O56</f>
        <v>0.800048828125</v>
      </c>
    </row>
    <row r="57" spans="1:16" x14ac:dyDescent="0.3">
      <c r="A57" s="6">
        <v>1.4765490760348201</v>
      </c>
      <c r="B57" s="8">
        <f t="shared" ref="B57:B66" si="27">C57</f>
        <v>1.39990234375</v>
      </c>
      <c r="C57" s="1">
        <v>1.39990234375</v>
      </c>
      <c r="D57" s="1">
        <v>1.60009765625</v>
      </c>
      <c r="E57" s="1">
        <v>1.199951171875</v>
      </c>
      <c r="F57" s="1">
        <v>0.8798828125</v>
      </c>
      <c r="G57" s="1">
        <v>0.8798828125</v>
      </c>
      <c r="H57" s="1">
        <v>0.8798828125</v>
      </c>
      <c r="I57" s="1">
        <v>0.800048828125</v>
      </c>
      <c r="J57" s="1">
        <v>0.800048828125</v>
      </c>
      <c r="K57" s="1">
        <v>0.800048828125</v>
      </c>
      <c r="L57" s="1">
        <v>0.800048828125</v>
      </c>
      <c r="M57" s="1">
        <v>0.800048828125</v>
      </c>
      <c r="N57" s="1">
        <v>0.800048828125</v>
      </c>
      <c r="O57" s="1">
        <v>0.800048828125</v>
      </c>
      <c r="P57" s="8">
        <f t="shared" ref="P57:P66" si="28">O57</f>
        <v>0.800048828125</v>
      </c>
    </row>
    <row r="58" spans="1:16" x14ac:dyDescent="0.3">
      <c r="A58" s="6">
        <v>2.45310269775098</v>
      </c>
      <c r="B58" s="8">
        <f t="shared" si="27"/>
        <v>1.800048828125</v>
      </c>
      <c r="C58" s="1">
        <v>1.800048828125</v>
      </c>
      <c r="D58" s="1">
        <v>1.800048828125</v>
      </c>
      <c r="E58" s="1">
        <v>1.60009765625</v>
      </c>
      <c r="F58" s="1">
        <v>1.199951171875</v>
      </c>
      <c r="G58" s="1">
        <v>1.60009765625</v>
      </c>
      <c r="H58" s="1">
        <v>1.0400390625</v>
      </c>
      <c r="I58" s="1">
        <v>0.8798828125</v>
      </c>
      <c r="J58" s="1">
        <v>0.800048828125</v>
      </c>
      <c r="K58" s="1">
        <v>0.800048828125</v>
      </c>
      <c r="L58" s="1">
        <v>0.800048828125</v>
      </c>
      <c r="M58" s="1">
        <v>0.800048828125</v>
      </c>
      <c r="N58" s="1">
        <v>0.800048828125</v>
      </c>
      <c r="O58" s="1">
        <v>1.60009765625</v>
      </c>
      <c r="P58" s="8">
        <f t="shared" si="28"/>
        <v>1.60009765625</v>
      </c>
    </row>
    <row r="59" spans="1:16" x14ac:dyDescent="0.3">
      <c r="A59" s="6">
        <v>3.9296517737858001</v>
      </c>
      <c r="B59" s="8">
        <f t="shared" si="27"/>
        <v>2.39990234375</v>
      </c>
      <c r="C59" s="1">
        <v>2.39990234375</v>
      </c>
      <c r="D59" s="1">
        <v>2.39990234375</v>
      </c>
      <c r="E59" s="1">
        <v>1.760009765625</v>
      </c>
      <c r="F59" s="1">
        <v>1.39990234375</v>
      </c>
      <c r="G59" s="1">
        <v>1.840087890625</v>
      </c>
      <c r="H59" s="1">
        <v>1.280029296875</v>
      </c>
      <c r="I59" s="1">
        <v>1.1201171875</v>
      </c>
      <c r="J59" s="1">
        <v>0.9599609375</v>
      </c>
      <c r="K59" s="1">
        <v>0.800048828125</v>
      </c>
      <c r="L59" s="1">
        <v>0.800048828125</v>
      </c>
      <c r="M59" s="1">
        <v>0.800048828125</v>
      </c>
      <c r="N59" s="1">
        <v>0.800048828125</v>
      </c>
      <c r="O59" s="1">
        <v>1.760009765625</v>
      </c>
      <c r="P59" s="8">
        <f t="shared" si="28"/>
        <v>1.760009765625</v>
      </c>
    </row>
    <row r="60" spans="1:16" x14ac:dyDescent="0.3">
      <c r="A60" s="6">
        <v>4.91401782447568</v>
      </c>
      <c r="B60" s="8">
        <f t="shared" si="27"/>
        <v>4</v>
      </c>
      <c r="C60" s="1">
        <v>4</v>
      </c>
      <c r="D60" s="1">
        <v>3.199951171875</v>
      </c>
      <c r="E60" s="1">
        <v>2</v>
      </c>
      <c r="F60" s="1">
        <v>1.52001953125</v>
      </c>
      <c r="G60" s="1">
        <v>2.080078125</v>
      </c>
      <c r="H60" s="1">
        <v>1.52001953125</v>
      </c>
      <c r="I60" s="1">
        <v>1.360107421875</v>
      </c>
      <c r="J60" s="1">
        <v>1.1201171875</v>
      </c>
      <c r="K60" s="1">
        <v>0.8798828125</v>
      </c>
      <c r="L60" s="1">
        <v>0.800048828125</v>
      </c>
      <c r="M60" s="1">
        <v>0.800048828125</v>
      </c>
      <c r="N60" s="1">
        <v>0.800048828125</v>
      </c>
      <c r="O60" s="1">
        <v>4</v>
      </c>
      <c r="P60" s="8">
        <f t="shared" si="28"/>
        <v>4</v>
      </c>
    </row>
    <row r="61" spans="1:16" x14ac:dyDescent="0.3">
      <c r="A61" s="6">
        <v>5.8905714461918404</v>
      </c>
      <c r="B61" s="8">
        <f t="shared" si="27"/>
        <v>4</v>
      </c>
      <c r="C61" s="1">
        <v>4</v>
      </c>
      <c r="D61" s="1">
        <v>4</v>
      </c>
      <c r="E61" s="1">
        <v>2.199951171875</v>
      </c>
      <c r="F61" s="1">
        <v>1.919921875</v>
      </c>
      <c r="G61" s="1">
        <v>2.080078125</v>
      </c>
      <c r="H61" s="1">
        <v>1.679931640625</v>
      </c>
      <c r="I61" s="1">
        <v>1.52001953125</v>
      </c>
      <c r="J61" s="1">
        <v>1.360107421875</v>
      </c>
      <c r="K61" s="1">
        <v>1.080078125</v>
      </c>
      <c r="L61" s="1">
        <v>0.8798828125</v>
      </c>
      <c r="M61" s="1">
        <v>0.800048828125</v>
      </c>
      <c r="N61" s="1">
        <v>0.800048828125</v>
      </c>
      <c r="O61" s="1">
        <v>4</v>
      </c>
      <c r="P61" s="8">
        <f t="shared" si="28"/>
        <v>4</v>
      </c>
    </row>
    <row r="62" spans="1:16" x14ac:dyDescent="0.3">
      <c r="A62" s="6">
        <v>8.3514865729165404</v>
      </c>
      <c r="B62" s="8">
        <f t="shared" si="27"/>
        <v>4</v>
      </c>
      <c r="C62" s="1">
        <v>4</v>
      </c>
      <c r="D62" s="1">
        <v>4</v>
      </c>
      <c r="E62" s="1">
        <v>3.199951171875</v>
      </c>
      <c r="F62" s="1">
        <v>2</v>
      </c>
      <c r="G62" s="1">
        <v>2.159912109375</v>
      </c>
      <c r="H62" s="1">
        <v>1.919921875</v>
      </c>
      <c r="I62" s="1">
        <v>1.60009765625</v>
      </c>
      <c r="J62" s="1">
        <v>1.52001953125</v>
      </c>
      <c r="K62" s="1">
        <v>1.199951171875</v>
      </c>
      <c r="L62" s="1">
        <v>1.0400390625</v>
      </c>
      <c r="M62" s="1">
        <v>0.9599609375</v>
      </c>
      <c r="N62" s="1">
        <v>0.800048828125</v>
      </c>
      <c r="O62" s="1">
        <v>4</v>
      </c>
      <c r="P62" s="8">
        <f t="shared" si="28"/>
        <v>4</v>
      </c>
    </row>
    <row r="63" spans="1:16" x14ac:dyDescent="0.3">
      <c r="A63" s="6">
        <v>9.82022321997764</v>
      </c>
      <c r="B63" s="8">
        <f t="shared" si="27"/>
        <v>4</v>
      </c>
      <c r="C63" s="1">
        <v>4</v>
      </c>
      <c r="D63" s="1">
        <v>4</v>
      </c>
      <c r="E63" s="1">
        <v>4</v>
      </c>
      <c r="F63" s="1">
        <v>3.199951171875</v>
      </c>
      <c r="G63" s="1">
        <v>2.199951171875</v>
      </c>
      <c r="H63" s="1">
        <v>2</v>
      </c>
      <c r="I63" s="1">
        <v>1.760009765625</v>
      </c>
      <c r="J63" s="1">
        <v>1.60009765625</v>
      </c>
      <c r="K63" s="1">
        <v>1.360107421875</v>
      </c>
      <c r="L63" s="1">
        <v>1.280029296875</v>
      </c>
      <c r="M63" s="1">
        <v>1.1201171875</v>
      </c>
      <c r="N63" s="1">
        <v>0.8798828125</v>
      </c>
      <c r="O63" s="1">
        <v>4</v>
      </c>
      <c r="P63" s="8">
        <f t="shared" si="28"/>
        <v>4</v>
      </c>
    </row>
    <row r="64" spans="1:16" x14ac:dyDescent="0.3">
      <c r="A64" s="6">
        <v>11.296772296012501</v>
      </c>
      <c r="B64" s="8">
        <f t="shared" si="27"/>
        <v>4</v>
      </c>
      <c r="C64" s="1">
        <v>4</v>
      </c>
      <c r="D64" s="1">
        <v>4</v>
      </c>
      <c r="E64" s="1">
        <v>4</v>
      </c>
      <c r="F64" s="1">
        <v>3.199951171875</v>
      </c>
      <c r="G64" s="1">
        <v>3.199951171875</v>
      </c>
      <c r="H64" s="1">
        <v>2.39990234375</v>
      </c>
      <c r="I64" s="1">
        <v>2</v>
      </c>
      <c r="J64" s="1">
        <v>1.760009765625</v>
      </c>
      <c r="K64" s="1">
        <v>1.60009765625</v>
      </c>
      <c r="L64" s="1">
        <v>1.52001953125</v>
      </c>
      <c r="M64" s="1">
        <v>1.43994140625</v>
      </c>
      <c r="N64" s="1">
        <v>1.280029296875</v>
      </c>
      <c r="O64" s="1">
        <v>4</v>
      </c>
      <c r="P64" s="8">
        <f t="shared" si="28"/>
        <v>4</v>
      </c>
    </row>
    <row r="65" spans="1:31" x14ac:dyDescent="0.3">
      <c r="A65" s="6">
        <v>12.773321372047301</v>
      </c>
      <c r="B65" s="8">
        <f t="shared" si="27"/>
        <v>4</v>
      </c>
      <c r="C65" s="1">
        <v>4</v>
      </c>
      <c r="D65" s="1">
        <v>4</v>
      </c>
      <c r="E65" s="1">
        <v>4</v>
      </c>
      <c r="F65" s="1">
        <v>4</v>
      </c>
      <c r="G65" s="1">
        <v>4</v>
      </c>
      <c r="H65" s="1">
        <v>4</v>
      </c>
      <c r="I65" s="1">
        <v>3.199951171875</v>
      </c>
      <c r="J65" s="1">
        <v>3.199951171875</v>
      </c>
      <c r="K65" s="1">
        <v>1.919921875</v>
      </c>
      <c r="L65" s="1">
        <v>1.840087890625</v>
      </c>
      <c r="M65" s="1">
        <v>1.760009765625</v>
      </c>
      <c r="N65" s="1">
        <v>1.760009765625</v>
      </c>
      <c r="O65" s="1">
        <v>4</v>
      </c>
      <c r="P65" s="8">
        <f t="shared" si="28"/>
        <v>4</v>
      </c>
    </row>
    <row r="66" spans="1:31" x14ac:dyDescent="0.3">
      <c r="A66" s="6">
        <v>17.187343742204298</v>
      </c>
      <c r="B66" s="8">
        <f t="shared" si="27"/>
        <v>4</v>
      </c>
      <c r="C66" s="1">
        <v>4</v>
      </c>
      <c r="D66" s="1">
        <v>4</v>
      </c>
      <c r="E66" s="1">
        <v>4</v>
      </c>
      <c r="F66" s="1">
        <v>4</v>
      </c>
      <c r="G66" s="1">
        <v>4</v>
      </c>
      <c r="H66" s="1">
        <v>4</v>
      </c>
      <c r="I66" s="1">
        <v>4</v>
      </c>
      <c r="J66" s="1">
        <v>4</v>
      </c>
      <c r="K66" s="1">
        <v>4</v>
      </c>
      <c r="L66" s="1">
        <v>4</v>
      </c>
      <c r="M66" s="1">
        <v>4</v>
      </c>
      <c r="N66" s="1">
        <v>4</v>
      </c>
      <c r="O66" s="1">
        <v>4</v>
      </c>
      <c r="P66" s="8">
        <f t="shared" si="28"/>
        <v>4</v>
      </c>
    </row>
    <row r="67" spans="1:31" x14ac:dyDescent="0.3">
      <c r="A67" s="12">
        <f>A66+1</f>
        <v>18.187343742204298</v>
      </c>
      <c r="B67" s="8">
        <f>B66</f>
        <v>4</v>
      </c>
      <c r="C67" s="8">
        <f t="shared" ref="C67" si="29">C66</f>
        <v>4</v>
      </c>
      <c r="D67" s="8">
        <f t="shared" ref="D67" si="30">D66</f>
        <v>4</v>
      </c>
      <c r="E67" s="8">
        <f t="shared" ref="E67" si="31">E66</f>
        <v>4</v>
      </c>
      <c r="F67" s="8">
        <f t="shared" ref="F67" si="32">F66</f>
        <v>4</v>
      </c>
      <c r="G67" s="8">
        <f t="shared" ref="G67" si="33">G66</f>
        <v>4</v>
      </c>
      <c r="H67" s="8">
        <f t="shared" ref="H67" si="34">H66</f>
        <v>4</v>
      </c>
      <c r="I67" s="8">
        <f t="shared" ref="I67" si="35">I66</f>
        <v>4</v>
      </c>
      <c r="J67" s="8">
        <f t="shared" ref="J67" si="36">J66</f>
        <v>4</v>
      </c>
      <c r="K67" s="8">
        <f t="shared" ref="K67" si="37">K66</f>
        <v>4</v>
      </c>
      <c r="L67" s="8">
        <f t="shared" ref="L67" si="38">L66</f>
        <v>4</v>
      </c>
      <c r="M67" s="8">
        <f t="shared" ref="M67" si="39">M66</f>
        <v>4</v>
      </c>
      <c r="N67" s="8">
        <f t="shared" ref="N67" si="40">N66</f>
        <v>4</v>
      </c>
      <c r="O67" s="8">
        <f t="shared" ref="O67" si="41">O66</f>
        <v>4</v>
      </c>
      <c r="P67" s="8">
        <f t="shared" ref="P67" si="42">P66</f>
        <v>4</v>
      </c>
    </row>
    <row r="69" spans="1:31" x14ac:dyDescent="0.3">
      <c r="A69" s="22">
        <v>7955</v>
      </c>
      <c r="B69" s="35" t="s">
        <v>1171</v>
      </c>
      <c r="C69" s="35"/>
      <c r="D69" s="35"/>
      <c r="E69" s="35"/>
      <c r="F69" s="35"/>
      <c r="G69" s="35"/>
      <c r="H69" s="35"/>
      <c r="I69" s="35"/>
      <c r="J69" s="35"/>
      <c r="K69" s="35"/>
      <c r="L69" s="35"/>
      <c r="M69" s="35"/>
      <c r="N69" s="35"/>
      <c r="O69" s="35"/>
      <c r="P69" s="35"/>
    </row>
    <row r="70" spans="1:31" x14ac:dyDescent="0.3">
      <c r="A70" s="3"/>
      <c r="B70" s="3" t="s">
        <v>22</v>
      </c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</row>
    <row r="71" spans="1:31" x14ac:dyDescent="0.3">
      <c r="A71" s="3" t="s">
        <v>26</v>
      </c>
      <c r="B71" s="9">
        <f>C71-1</f>
        <v>699</v>
      </c>
      <c r="C71" s="3">
        <v>700</v>
      </c>
      <c r="D71" s="3">
        <v>1000</v>
      </c>
      <c r="E71" s="3">
        <v>1200</v>
      </c>
      <c r="F71" s="3">
        <v>1400</v>
      </c>
      <c r="G71" s="3">
        <v>1600</v>
      </c>
      <c r="H71" s="3">
        <v>1800</v>
      </c>
      <c r="I71" s="3">
        <v>2000</v>
      </c>
      <c r="J71" s="3">
        <v>2200</v>
      </c>
      <c r="K71" s="3">
        <v>2400</v>
      </c>
      <c r="L71" s="3">
        <v>2600</v>
      </c>
      <c r="M71" s="3">
        <v>2800</v>
      </c>
      <c r="N71" s="3">
        <v>3000</v>
      </c>
      <c r="O71" s="3">
        <v>3200</v>
      </c>
      <c r="P71" s="9">
        <f>O71+1</f>
        <v>3201</v>
      </c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</row>
    <row r="72" spans="1:31" x14ac:dyDescent="0.3">
      <c r="A72" s="12">
        <f>A73-1</f>
        <v>-1</v>
      </c>
      <c r="B72" s="8">
        <f>B73</f>
        <v>60.000002343750097</v>
      </c>
      <c r="C72" s="8">
        <f t="shared" ref="C72" si="43">C73</f>
        <v>60.000002343750097</v>
      </c>
      <c r="D72" s="8">
        <f t="shared" ref="D72" si="44">D73</f>
        <v>60.000002343750097</v>
      </c>
      <c r="E72" s="8">
        <f t="shared" ref="E72" si="45">E73</f>
        <v>60.000002343750097</v>
      </c>
      <c r="F72" s="8">
        <f t="shared" ref="F72" si="46">F73</f>
        <v>60.000002343750097</v>
      </c>
      <c r="G72" s="8">
        <f t="shared" ref="G72" si="47">G73</f>
        <v>20.976563319396998</v>
      </c>
      <c r="H72" s="8">
        <f t="shared" ref="H72" si="48">H73</f>
        <v>20.976563319396998</v>
      </c>
      <c r="I72" s="8">
        <f t="shared" ref="I72" si="49">I73</f>
        <v>20.976563319396998</v>
      </c>
      <c r="J72" s="8">
        <f t="shared" ref="J72" si="50">J73</f>
        <v>20.976563319396998</v>
      </c>
      <c r="K72" s="8">
        <f t="shared" ref="K72" si="51">K73</f>
        <v>20.976563319396998</v>
      </c>
      <c r="L72" s="8">
        <f t="shared" ref="L72" si="52">L73</f>
        <v>20.976563319396998</v>
      </c>
      <c r="M72" s="8">
        <f t="shared" ref="M72" si="53">M73</f>
        <v>20.976563319396998</v>
      </c>
      <c r="N72" s="8">
        <f t="shared" ref="N72" si="54">N73</f>
        <v>20.976563319396998</v>
      </c>
      <c r="O72" s="8">
        <f t="shared" ref="O72" si="55">O73</f>
        <v>20.976563319396998</v>
      </c>
      <c r="P72" s="8">
        <f t="shared" ref="P72" si="56">P73</f>
        <v>20.976563319396998</v>
      </c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</row>
    <row r="73" spans="1:31" x14ac:dyDescent="0.3">
      <c r="A73" s="6">
        <v>0</v>
      </c>
      <c r="B73" s="8">
        <f>C73</f>
        <v>60.000002343750097</v>
      </c>
      <c r="C73" s="1">
        <v>60.000002343750097</v>
      </c>
      <c r="D73" s="1">
        <v>60.000002343750097</v>
      </c>
      <c r="E73" s="1">
        <v>60.000002343750097</v>
      </c>
      <c r="F73" s="1">
        <v>60.000002343750097</v>
      </c>
      <c r="G73" s="1">
        <v>20.976563319396998</v>
      </c>
      <c r="H73" s="1">
        <v>20.976563319396998</v>
      </c>
      <c r="I73" s="1">
        <v>20.976563319396998</v>
      </c>
      <c r="J73" s="1">
        <v>20.976563319396998</v>
      </c>
      <c r="K73" s="1">
        <v>20.976563319396998</v>
      </c>
      <c r="L73" s="1">
        <v>20.976563319396998</v>
      </c>
      <c r="M73" s="1">
        <v>20.976563319396998</v>
      </c>
      <c r="N73" s="1">
        <v>20.976563319396998</v>
      </c>
      <c r="O73" s="1">
        <v>20.976563319396998</v>
      </c>
      <c r="P73" s="8">
        <f>O73</f>
        <v>20.976563319396998</v>
      </c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</row>
    <row r="74" spans="1:31" x14ac:dyDescent="0.3">
      <c r="A74" s="6">
        <v>22.010869565217401</v>
      </c>
      <c r="B74" s="8">
        <f t="shared" ref="B74:B83" si="57">C74</f>
        <v>60.000002343750097</v>
      </c>
      <c r="C74" s="1">
        <v>60.000002343750097</v>
      </c>
      <c r="D74" s="1">
        <v>60.000002343750097</v>
      </c>
      <c r="E74" s="1">
        <v>60.000002343750097</v>
      </c>
      <c r="F74" s="1">
        <v>60.000002343750097</v>
      </c>
      <c r="G74" s="1">
        <v>20.976563319396998</v>
      </c>
      <c r="H74" s="1">
        <v>20.976563319396998</v>
      </c>
      <c r="I74" s="1">
        <v>20.976563319396998</v>
      </c>
      <c r="J74" s="1">
        <v>20.976563319396998</v>
      </c>
      <c r="K74" s="1">
        <v>20.976563319396998</v>
      </c>
      <c r="L74" s="1">
        <v>20.976563319396998</v>
      </c>
      <c r="M74" s="1">
        <v>20.976563319396998</v>
      </c>
      <c r="N74" s="1">
        <v>20.976563319396998</v>
      </c>
      <c r="O74" s="1">
        <v>20.976563319396998</v>
      </c>
      <c r="P74" s="8">
        <f t="shared" ref="P74:P83" si="58">O74</f>
        <v>20.976563319396998</v>
      </c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</row>
    <row r="75" spans="1:31" x14ac:dyDescent="0.3">
      <c r="A75" s="6">
        <v>29.008152173913</v>
      </c>
      <c r="B75" s="8">
        <f t="shared" si="57"/>
        <v>60.000002343750097</v>
      </c>
      <c r="C75" s="1">
        <v>60.000002343750097</v>
      </c>
      <c r="D75" s="1">
        <v>60.000002343750097</v>
      </c>
      <c r="E75" s="1">
        <v>60.000002343750097</v>
      </c>
      <c r="F75" s="1">
        <v>60.000002343750097</v>
      </c>
      <c r="G75" s="1">
        <v>24.960938475036698</v>
      </c>
      <c r="H75" s="1">
        <v>24.960938475036698</v>
      </c>
      <c r="I75" s="1">
        <v>24.960938475036698</v>
      </c>
      <c r="J75" s="1">
        <v>24.960938475036698</v>
      </c>
      <c r="K75" s="1">
        <v>24.960938475036698</v>
      </c>
      <c r="L75" s="1">
        <v>24.960938475036698</v>
      </c>
      <c r="M75" s="1">
        <v>24.960938475036698</v>
      </c>
      <c r="N75" s="1">
        <v>24.960938475036698</v>
      </c>
      <c r="O75" s="1">
        <v>20.976563319396998</v>
      </c>
      <c r="P75" s="8">
        <f t="shared" si="58"/>
        <v>20.976563319396998</v>
      </c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</row>
    <row r="76" spans="1:31" x14ac:dyDescent="0.3">
      <c r="A76" s="6">
        <v>36.005434782608702</v>
      </c>
      <c r="B76" s="8">
        <f t="shared" si="57"/>
        <v>60.000002343750097</v>
      </c>
      <c r="C76" s="1">
        <v>60.000002343750097</v>
      </c>
      <c r="D76" s="1">
        <v>60.000002343750097</v>
      </c>
      <c r="E76" s="1">
        <v>60.000002343750097</v>
      </c>
      <c r="F76" s="1">
        <v>60.000002343750097</v>
      </c>
      <c r="G76" s="1">
        <v>35.039063868713399</v>
      </c>
      <c r="H76" s="1">
        <v>35.039063868713399</v>
      </c>
      <c r="I76" s="1">
        <v>30.000001171874999</v>
      </c>
      <c r="J76" s="1">
        <v>30.000001171874999</v>
      </c>
      <c r="K76" s="1">
        <v>30.000001171874999</v>
      </c>
      <c r="L76" s="1">
        <v>30.000001171874999</v>
      </c>
      <c r="M76" s="1">
        <v>30.000001171874999</v>
      </c>
      <c r="N76" s="1">
        <v>24.960938475036698</v>
      </c>
      <c r="O76" s="1">
        <v>20.976563319396998</v>
      </c>
      <c r="P76" s="8">
        <f t="shared" si="58"/>
        <v>20.976563319396998</v>
      </c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</row>
    <row r="77" spans="1:31" x14ac:dyDescent="0.3">
      <c r="A77" s="6">
        <v>43.002717391304301</v>
      </c>
      <c r="B77" s="8">
        <f t="shared" si="57"/>
        <v>60.000002343750097</v>
      </c>
      <c r="C77" s="1">
        <v>60.000002343750097</v>
      </c>
      <c r="D77" s="1">
        <v>60.000002343750097</v>
      </c>
      <c r="E77" s="1">
        <v>60.000002343750097</v>
      </c>
      <c r="F77" s="1">
        <v>60.000002343750097</v>
      </c>
      <c r="G77" s="1">
        <v>35.039063868713399</v>
      </c>
      <c r="H77" s="1">
        <v>35.039063868713399</v>
      </c>
      <c r="I77" s="1">
        <v>30.000001171874999</v>
      </c>
      <c r="J77" s="1">
        <v>30.000001171874999</v>
      </c>
      <c r="K77" s="1">
        <v>30.000001171874999</v>
      </c>
      <c r="L77" s="1">
        <v>30.000001171874999</v>
      </c>
      <c r="M77" s="1">
        <v>30.000001171874999</v>
      </c>
      <c r="N77" s="1">
        <v>24.960938475036698</v>
      </c>
      <c r="O77" s="1">
        <v>20.976563319396998</v>
      </c>
      <c r="P77" s="8">
        <f t="shared" si="58"/>
        <v>20.976563319396998</v>
      </c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</row>
    <row r="78" spans="1:31" x14ac:dyDescent="0.3">
      <c r="A78" s="6">
        <v>50</v>
      </c>
      <c r="B78" s="8">
        <f t="shared" si="57"/>
        <v>60.000002343750097</v>
      </c>
      <c r="C78" s="1">
        <v>60.000002343750097</v>
      </c>
      <c r="D78" s="1">
        <v>60.000002343750097</v>
      </c>
      <c r="E78" s="1">
        <v>60.000002343750097</v>
      </c>
      <c r="F78" s="1">
        <v>60.000002343750097</v>
      </c>
      <c r="G78" s="1">
        <v>35.039063868713399</v>
      </c>
      <c r="H78" s="1">
        <v>35.039063868713399</v>
      </c>
      <c r="I78" s="1">
        <v>24.960938475036698</v>
      </c>
      <c r="J78" s="1">
        <v>24.960938475036698</v>
      </c>
      <c r="K78" s="1">
        <v>24.960938475036698</v>
      </c>
      <c r="L78" s="1">
        <v>24.960938475036698</v>
      </c>
      <c r="M78" s="1">
        <v>24.960938475036698</v>
      </c>
      <c r="N78" s="1">
        <v>24.960938475036698</v>
      </c>
      <c r="O78" s="1">
        <v>20.976563319396998</v>
      </c>
      <c r="P78" s="8">
        <f t="shared" si="58"/>
        <v>20.976563319396998</v>
      </c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</row>
    <row r="79" spans="1:31" x14ac:dyDescent="0.3">
      <c r="A79" s="6">
        <v>59.986413043478301</v>
      </c>
      <c r="B79" s="8">
        <f t="shared" si="57"/>
        <v>60.000002343750097</v>
      </c>
      <c r="C79" s="1">
        <v>60.000002343750097</v>
      </c>
      <c r="D79" s="1">
        <v>60.000002343750097</v>
      </c>
      <c r="E79" s="1">
        <v>30.000001171874999</v>
      </c>
      <c r="F79" s="1">
        <v>30.000001171874999</v>
      </c>
      <c r="G79" s="1">
        <v>30.000001171874999</v>
      </c>
      <c r="H79" s="1">
        <v>30.000001171874999</v>
      </c>
      <c r="I79" s="1">
        <v>24.960938475036698</v>
      </c>
      <c r="J79" s="1">
        <v>24.960938475036698</v>
      </c>
      <c r="K79" s="1">
        <v>24.960938475036698</v>
      </c>
      <c r="L79" s="1">
        <v>22.031250860595701</v>
      </c>
      <c r="M79" s="1">
        <v>20.039063282775899</v>
      </c>
      <c r="N79" s="1">
        <v>20.039063282775899</v>
      </c>
      <c r="O79" s="1">
        <v>20.976563319396998</v>
      </c>
      <c r="P79" s="8">
        <f t="shared" si="58"/>
        <v>20.976563319396998</v>
      </c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</row>
    <row r="80" spans="1:31" x14ac:dyDescent="0.3">
      <c r="A80" s="6">
        <v>69.972826086956502</v>
      </c>
      <c r="B80" s="8">
        <f t="shared" si="57"/>
        <v>60.000002343750097</v>
      </c>
      <c r="C80" s="1">
        <v>60.000002343750097</v>
      </c>
      <c r="D80" s="1">
        <v>60.000002343750097</v>
      </c>
      <c r="E80" s="1">
        <v>30.000001171874999</v>
      </c>
      <c r="F80" s="1">
        <v>30.000001171874999</v>
      </c>
      <c r="G80" s="1">
        <v>30.000001171874999</v>
      </c>
      <c r="H80" s="1">
        <v>30.000001171874999</v>
      </c>
      <c r="I80" s="1">
        <v>24.960938475036698</v>
      </c>
      <c r="J80" s="1">
        <v>30.000001171874999</v>
      </c>
      <c r="K80" s="1">
        <v>30.000001171874999</v>
      </c>
      <c r="L80" s="1">
        <v>28.945313630676299</v>
      </c>
      <c r="M80" s="1">
        <v>30.000001171874999</v>
      </c>
      <c r="N80" s="1">
        <v>22.031250860595701</v>
      </c>
      <c r="O80" s="1">
        <v>20.976563319396998</v>
      </c>
      <c r="P80" s="8">
        <f t="shared" si="58"/>
        <v>20.976563319396998</v>
      </c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</row>
    <row r="81" spans="1:31" x14ac:dyDescent="0.3">
      <c r="A81" s="6">
        <v>80.027173913043498</v>
      </c>
      <c r="B81" s="8">
        <f t="shared" si="57"/>
        <v>60.000002343750097</v>
      </c>
      <c r="C81" s="1">
        <v>60.000002343750097</v>
      </c>
      <c r="D81" s="1">
        <v>60.000002343750097</v>
      </c>
      <c r="E81" s="1">
        <v>30.000001171874999</v>
      </c>
      <c r="F81" s="1">
        <v>30.000001171874999</v>
      </c>
      <c r="G81" s="1">
        <v>30.000001171874999</v>
      </c>
      <c r="H81" s="1">
        <v>30.000001171874999</v>
      </c>
      <c r="I81" s="1">
        <v>24.960938475036698</v>
      </c>
      <c r="J81" s="1">
        <v>30.000001171874999</v>
      </c>
      <c r="K81" s="1">
        <v>30.000001171874999</v>
      </c>
      <c r="L81" s="1">
        <v>30.000001171874999</v>
      </c>
      <c r="M81" s="1">
        <v>31.054688713073801</v>
      </c>
      <c r="N81" s="1">
        <v>30.000001171874999</v>
      </c>
      <c r="O81" s="1">
        <v>20.976563319396998</v>
      </c>
      <c r="P81" s="8">
        <f t="shared" si="58"/>
        <v>20.976563319396998</v>
      </c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</row>
    <row r="82" spans="1:31" x14ac:dyDescent="0.3">
      <c r="A82" s="6">
        <v>100</v>
      </c>
      <c r="B82" s="8">
        <f t="shared" si="57"/>
        <v>60.000002343750097</v>
      </c>
      <c r="C82" s="1">
        <v>60.000002343750097</v>
      </c>
      <c r="D82" s="1">
        <v>60.000002343750097</v>
      </c>
      <c r="E82" s="1">
        <v>35.039063868713399</v>
      </c>
      <c r="F82" s="1">
        <v>35.039063868713399</v>
      </c>
      <c r="G82" s="1">
        <v>30.000001171874999</v>
      </c>
      <c r="H82" s="1">
        <v>30.000001171874999</v>
      </c>
      <c r="I82" s="1">
        <v>30.000001171874999</v>
      </c>
      <c r="J82" s="1">
        <v>33.0468762908936</v>
      </c>
      <c r="K82" s="1">
        <v>33.0468762908936</v>
      </c>
      <c r="L82" s="1">
        <v>33.0468762908936</v>
      </c>
      <c r="M82" s="1">
        <v>33.0468762908936</v>
      </c>
      <c r="N82" s="1">
        <v>30.000001171874999</v>
      </c>
      <c r="O82" s="1">
        <v>30.000001171874999</v>
      </c>
      <c r="P82" s="8">
        <f t="shared" si="58"/>
        <v>30.000001171874999</v>
      </c>
    </row>
    <row r="83" spans="1:31" x14ac:dyDescent="0.3">
      <c r="A83" s="6">
        <v>115.013586956522</v>
      </c>
      <c r="B83" s="8">
        <f t="shared" si="57"/>
        <v>60.000002343750097</v>
      </c>
      <c r="C83" s="1">
        <v>60.000002343750097</v>
      </c>
      <c r="D83" s="1">
        <v>60.000002343750097</v>
      </c>
      <c r="E83" s="1">
        <v>60.000002343750097</v>
      </c>
      <c r="F83" s="1">
        <v>60.000002343750097</v>
      </c>
      <c r="G83" s="1">
        <v>35.039063868713399</v>
      </c>
      <c r="H83" s="1">
        <v>35.039063868713399</v>
      </c>
      <c r="I83" s="1">
        <v>35.039063868713399</v>
      </c>
      <c r="J83" s="1">
        <v>39.960939060974198</v>
      </c>
      <c r="K83" s="1">
        <v>39.960939060974198</v>
      </c>
      <c r="L83" s="1">
        <v>39.960939060974198</v>
      </c>
      <c r="M83" s="1">
        <v>39.960939060974198</v>
      </c>
      <c r="N83" s="1">
        <v>39.960939060974198</v>
      </c>
      <c r="O83" s="1">
        <v>39.960939060974198</v>
      </c>
      <c r="P83" s="8">
        <f t="shared" si="58"/>
        <v>39.960939060974198</v>
      </c>
    </row>
    <row r="84" spans="1:31" x14ac:dyDescent="0.3">
      <c r="A84" s="12">
        <f>A83+1</f>
        <v>116.013586956522</v>
      </c>
      <c r="B84" s="8">
        <f>B83</f>
        <v>60.000002343750097</v>
      </c>
      <c r="C84" s="8">
        <f t="shared" ref="C84" si="59">C83</f>
        <v>60.000002343750097</v>
      </c>
      <c r="D84" s="8">
        <f t="shared" ref="D84" si="60">D83</f>
        <v>60.000002343750097</v>
      </c>
      <c r="E84" s="8">
        <f t="shared" ref="E84" si="61">E83</f>
        <v>60.000002343750097</v>
      </c>
      <c r="F84" s="8">
        <f t="shared" ref="F84" si="62">F83</f>
        <v>60.000002343750097</v>
      </c>
      <c r="G84" s="8">
        <f t="shared" ref="G84" si="63">G83</f>
        <v>35.039063868713399</v>
      </c>
      <c r="H84" s="8">
        <f t="shared" ref="H84" si="64">H83</f>
        <v>35.039063868713399</v>
      </c>
      <c r="I84" s="8">
        <f t="shared" ref="I84" si="65">I83</f>
        <v>35.039063868713399</v>
      </c>
      <c r="J84" s="8">
        <f t="shared" ref="J84" si="66">J83</f>
        <v>39.960939060974198</v>
      </c>
      <c r="K84" s="8">
        <f t="shared" ref="K84" si="67">K83</f>
        <v>39.960939060974198</v>
      </c>
      <c r="L84" s="8">
        <f t="shared" ref="L84" si="68">L83</f>
        <v>39.960939060974198</v>
      </c>
      <c r="M84" s="8">
        <f t="shared" ref="M84" si="69">M83</f>
        <v>39.960939060974198</v>
      </c>
      <c r="N84" s="8">
        <f t="shared" ref="N84" si="70">N83</f>
        <v>39.960939060974198</v>
      </c>
      <c r="O84" s="8">
        <f t="shared" ref="O84" si="71">O83</f>
        <v>39.960939060974198</v>
      </c>
      <c r="P84" s="8">
        <f t="shared" ref="P84" si="72">P83</f>
        <v>39.960939060974198</v>
      </c>
    </row>
    <row r="86" spans="1:31" x14ac:dyDescent="0.3">
      <c r="A86" s="13">
        <v>7956</v>
      </c>
      <c r="B86" s="35" t="s">
        <v>1173</v>
      </c>
      <c r="C86" s="35"/>
      <c r="D86" s="35"/>
      <c r="E86" s="35"/>
      <c r="F86" s="35"/>
      <c r="G86" s="35"/>
      <c r="H86" s="35"/>
      <c r="I86" s="35"/>
      <c r="J86" s="35"/>
      <c r="K86" s="35"/>
      <c r="L86" s="35"/>
      <c r="M86" s="35"/>
      <c r="N86" s="35"/>
      <c r="O86" s="35"/>
    </row>
    <row r="87" spans="1:31" x14ac:dyDescent="0.3">
      <c r="A87" s="3"/>
      <c r="B87" s="3" t="s">
        <v>74</v>
      </c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</row>
    <row r="88" spans="1:31" x14ac:dyDescent="0.3">
      <c r="A88" s="3" t="s">
        <v>1172</v>
      </c>
      <c r="B88" s="12">
        <f>C88-1</f>
        <v>-20.860000000000099</v>
      </c>
      <c r="C88" s="6">
        <v>-19.860000000000099</v>
      </c>
      <c r="D88" s="6">
        <v>-14.860000000000101</v>
      </c>
      <c r="E88" s="6">
        <v>0.13999999999993001</v>
      </c>
      <c r="F88" s="6">
        <v>10.139999999999899</v>
      </c>
      <c r="G88" s="6">
        <v>20.139999999999901</v>
      </c>
      <c r="H88" s="6">
        <v>30.139999999999901</v>
      </c>
      <c r="I88" s="6">
        <v>40.139999999999901</v>
      </c>
      <c r="J88" s="6">
        <v>55.139999999999901</v>
      </c>
      <c r="K88" s="6">
        <v>60.139999999999901</v>
      </c>
      <c r="L88" s="6">
        <v>77.139999999999901</v>
      </c>
      <c r="M88" s="6">
        <v>90.139999999999901</v>
      </c>
      <c r="N88" s="6">
        <v>120.14</v>
      </c>
      <c r="O88" s="12">
        <f>N88+1</f>
        <v>121.14</v>
      </c>
    </row>
    <row r="89" spans="1:31" x14ac:dyDescent="0.3">
      <c r="A89" s="3"/>
      <c r="B89" s="8">
        <f>C89</f>
        <v>5.859375E-3</v>
      </c>
      <c r="C89" s="1">
        <v>5.859375E-3</v>
      </c>
      <c r="D89" s="1">
        <v>1</v>
      </c>
      <c r="E89" s="1">
        <v>1</v>
      </c>
      <c r="F89" s="1">
        <v>1</v>
      </c>
      <c r="G89" s="1">
        <v>1</v>
      </c>
      <c r="H89" s="1">
        <v>1</v>
      </c>
      <c r="I89" s="1">
        <v>1</v>
      </c>
      <c r="J89" s="1">
        <v>1</v>
      </c>
      <c r="K89" s="1">
        <v>1</v>
      </c>
      <c r="L89" s="1">
        <v>1.800048828125</v>
      </c>
      <c r="M89" s="1">
        <v>2.989990234375</v>
      </c>
      <c r="N89" s="1">
        <v>2.989990234375</v>
      </c>
      <c r="O89" s="8">
        <f t="shared" ref="O89" si="73">N89</f>
        <v>2.989990234375</v>
      </c>
    </row>
    <row r="91" spans="1:31" x14ac:dyDescent="0.3">
      <c r="A91" s="22">
        <v>7896</v>
      </c>
      <c r="B91" s="35" t="s">
        <v>1174</v>
      </c>
      <c r="C91" s="35"/>
      <c r="D91" s="35"/>
      <c r="E91" s="35"/>
      <c r="F91" s="35"/>
      <c r="G91" s="35"/>
      <c r="H91" s="35"/>
      <c r="I91" s="35"/>
      <c r="J91" s="35"/>
      <c r="K91" s="35"/>
      <c r="L91" s="35"/>
      <c r="M91" s="35"/>
      <c r="N91" s="35"/>
      <c r="O91" s="35"/>
      <c r="P91" s="35"/>
    </row>
    <row r="92" spans="1:31" x14ac:dyDescent="0.3">
      <c r="A92" s="3"/>
      <c r="B92" s="3" t="s">
        <v>22</v>
      </c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</row>
    <row r="93" spans="1:31" x14ac:dyDescent="0.3">
      <c r="A93" s="3" t="s">
        <v>26</v>
      </c>
      <c r="B93" s="9">
        <f>C93-1</f>
        <v>499</v>
      </c>
      <c r="C93" s="3">
        <v>500</v>
      </c>
      <c r="D93" s="3">
        <v>650</v>
      </c>
      <c r="E93" s="3">
        <v>800</v>
      </c>
      <c r="F93" s="3">
        <v>1000</v>
      </c>
      <c r="G93" s="3">
        <v>1200</v>
      </c>
      <c r="H93" s="3">
        <v>1400</v>
      </c>
      <c r="I93" s="3">
        <v>1600</v>
      </c>
      <c r="J93" s="3">
        <v>1800</v>
      </c>
      <c r="K93" s="3">
        <v>2000</v>
      </c>
      <c r="L93" s="3">
        <v>2200</v>
      </c>
      <c r="M93" s="3">
        <v>2400</v>
      </c>
      <c r="N93" s="3">
        <v>2600</v>
      </c>
      <c r="O93" s="3">
        <v>3300</v>
      </c>
      <c r="P93" s="9">
        <f>O93+1</f>
        <v>3301</v>
      </c>
    </row>
    <row r="94" spans="1:31" x14ac:dyDescent="0.3">
      <c r="A94" s="12">
        <f>A95-1</f>
        <v>-1</v>
      </c>
      <c r="B94" s="8">
        <f>B95</f>
        <v>60.000002343750097</v>
      </c>
      <c r="C94" s="8">
        <f t="shared" ref="C94" si="74">C95</f>
        <v>60.000002343750097</v>
      </c>
      <c r="D94" s="8">
        <f t="shared" ref="D94" si="75">D95</f>
        <v>60.000002343750097</v>
      </c>
      <c r="E94" s="8">
        <f t="shared" ref="E94" si="76">E95</f>
        <v>60.000002343750097</v>
      </c>
      <c r="F94" s="8">
        <f t="shared" ref="F94" si="77">F95</f>
        <v>60.000002343750097</v>
      </c>
      <c r="G94" s="8">
        <f t="shared" ref="G94" si="78">G95</f>
        <v>60.000002343750097</v>
      </c>
      <c r="H94" s="8">
        <f t="shared" ref="H94" si="79">H95</f>
        <v>60.000002343750097</v>
      </c>
      <c r="I94" s="8">
        <f t="shared" ref="I94" si="80">I95</f>
        <v>60.000002343750097</v>
      </c>
      <c r="J94" s="8">
        <f t="shared" ref="J94" si="81">J95</f>
        <v>60.000002343750097</v>
      </c>
      <c r="K94" s="8">
        <f t="shared" ref="K94" si="82">K95</f>
        <v>60.000002343750097</v>
      </c>
      <c r="L94" s="8">
        <f t="shared" ref="L94" si="83">L95</f>
        <v>60.000002343750097</v>
      </c>
      <c r="M94" s="8">
        <f t="shared" ref="M94" si="84">M95</f>
        <v>60.000002343750097</v>
      </c>
      <c r="N94" s="8">
        <f t="shared" ref="N94" si="85">N95</f>
        <v>60.000002343750097</v>
      </c>
      <c r="O94" s="8">
        <f t="shared" ref="O94" si="86">O95</f>
        <v>60.000002343750097</v>
      </c>
      <c r="P94" s="8">
        <f t="shared" ref="P94" si="87">P95</f>
        <v>60.000002343750097</v>
      </c>
    </row>
    <row r="95" spans="1:31" x14ac:dyDescent="0.3">
      <c r="A95" s="6">
        <v>0</v>
      </c>
      <c r="B95" s="8">
        <f>C95</f>
        <v>60.000002343750097</v>
      </c>
      <c r="C95" s="1">
        <v>60.000002343750097</v>
      </c>
      <c r="D95" s="1">
        <v>60.000002343750097</v>
      </c>
      <c r="E95" s="1">
        <v>60.000002343750097</v>
      </c>
      <c r="F95" s="1">
        <v>60.000002343750097</v>
      </c>
      <c r="G95" s="1">
        <v>60.000002343750097</v>
      </c>
      <c r="H95" s="1">
        <v>60.000002343750097</v>
      </c>
      <c r="I95" s="1">
        <v>60.000002343750097</v>
      </c>
      <c r="J95" s="1">
        <v>60.000002343750097</v>
      </c>
      <c r="K95" s="1">
        <v>60.000002343750097</v>
      </c>
      <c r="L95" s="1">
        <v>60.000002343750097</v>
      </c>
      <c r="M95" s="1">
        <v>60.000002343750097</v>
      </c>
      <c r="N95" s="1">
        <v>60.000002343750097</v>
      </c>
      <c r="O95" s="1">
        <v>60.000002343750097</v>
      </c>
      <c r="P95" s="8">
        <f>O95</f>
        <v>60.000002343750097</v>
      </c>
    </row>
    <row r="96" spans="1:31" x14ac:dyDescent="0.3">
      <c r="A96" s="6">
        <v>9.9864130434782599</v>
      </c>
      <c r="B96" s="8">
        <f t="shared" ref="B96:B105" si="88">C96</f>
        <v>60.000002343750097</v>
      </c>
      <c r="C96" s="1">
        <v>60.000002343750097</v>
      </c>
      <c r="D96" s="1">
        <v>60.000002343750097</v>
      </c>
      <c r="E96" s="1">
        <v>60.000002343750097</v>
      </c>
      <c r="F96" s="1">
        <v>60.000002343750097</v>
      </c>
      <c r="G96" s="1">
        <v>60.000002343750097</v>
      </c>
      <c r="H96" s="1">
        <v>60.000002343750097</v>
      </c>
      <c r="I96" s="1">
        <v>60.000002343750097</v>
      </c>
      <c r="J96" s="1">
        <v>60.000002343750097</v>
      </c>
      <c r="K96" s="1">
        <v>60.000002343750097</v>
      </c>
      <c r="L96" s="1">
        <v>60.000002343750097</v>
      </c>
      <c r="M96" s="1">
        <v>60.000002343750097</v>
      </c>
      <c r="N96" s="1">
        <v>60.000002343750097</v>
      </c>
      <c r="O96" s="1">
        <v>60.000002343750097</v>
      </c>
      <c r="P96" s="8">
        <f t="shared" ref="P96:P105" si="89">O96</f>
        <v>60.000002343750097</v>
      </c>
    </row>
    <row r="97" spans="1:16" x14ac:dyDescent="0.3">
      <c r="A97" s="6">
        <v>19.972826086956498</v>
      </c>
      <c r="B97" s="8">
        <f t="shared" si="88"/>
        <v>60.000002343750097</v>
      </c>
      <c r="C97" s="1">
        <v>60.000002343750097</v>
      </c>
      <c r="D97" s="1">
        <v>60.000002343750097</v>
      </c>
      <c r="E97" s="1">
        <v>60.000002343750097</v>
      </c>
      <c r="F97" s="1">
        <v>60.000002343750097</v>
      </c>
      <c r="G97" s="1">
        <v>60.000002343750097</v>
      </c>
      <c r="H97" s="1">
        <v>60.000002343750097</v>
      </c>
      <c r="I97" s="1">
        <v>60.000002343750097</v>
      </c>
      <c r="J97" s="1">
        <v>60.000002343750097</v>
      </c>
      <c r="K97" s="1">
        <v>60.000002343750097</v>
      </c>
      <c r="L97" s="1">
        <v>60.000002343750097</v>
      </c>
      <c r="M97" s="1">
        <v>60.000002343750097</v>
      </c>
      <c r="N97" s="1">
        <v>60.000002343750097</v>
      </c>
      <c r="O97" s="1">
        <v>60.000002343750097</v>
      </c>
      <c r="P97" s="8">
        <f t="shared" si="89"/>
        <v>60.000002343750097</v>
      </c>
    </row>
    <row r="98" spans="1:16" x14ac:dyDescent="0.3">
      <c r="A98" s="6">
        <v>25</v>
      </c>
      <c r="B98" s="8">
        <f t="shared" si="88"/>
        <v>60.000002343750097</v>
      </c>
      <c r="C98" s="1">
        <v>60.000002343750097</v>
      </c>
      <c r="D98" s="1">
        <v>60.000002343750097</v>
      </c>
      <c r="E98" s="1">
        <v>60.000002343750097</v>
      </c>
      <c r="F98" s="1">
        <v>60.000002343750097</v>
      </c>
      <c r="G98" s="1">
        <v>60.000002343750097</v>
      </c>
      <c r="H98" s="1">
        <v>60.000002343750097</v>
      </c>
      <c r="I98" s="1">
        <v>60.000002343750097</v>
      </c>
      <c r="J98" s="1">
        <v>60.000002343750097</v>
      </c>
      <c r="K98" s="1">
        <v>60.000002343750097</v>
      </c>
      <c r="L98" s="1">
        <v>60.000002343750097</v>
      </c>
      <c r="M98" s="1">
        <v>60.000002343750097</v>
      </c>
      <c r="N98" s="1">
        <v>60.000002343750097</v>
      </c>
      <c r="O98" s="1">
        <v>60.000002343750097</v>
      </c>
      <c r="P98" s="8">
        <f t="shared" si="89"/>
        <v>60.000002343750097</v>
      </c>
    </row>
    <row r="99" spans="1:16" x14ac:dyDescent="0.3">
      <c r="A99" s="6">
        <v>34.986413043478301</v>
      </c>
      <c r="B99" s="8">
        <f t="shared" si="88"/>
        <v>60.000002343750097</v>
      </c>
      <c r="C99" s="1">
        <v>60.000002343750097</v>
      </c>
      <c r="D99" s="1">
        <v>60.000002343750097</v>
      </c>
      <c r="E99" s="1">
        <v>60.000002343750097</v>
      </c>
      <c r="F99" s="1">
        <v>60.000002343750097</v>
      </c>
      <c r="G99" s="1">
        <v>60.000002343750097</v>
      </c>
      <c r="H99" s="1">
        <v>60.000002343750097</v>
      </c>
      <c r="I99" s="1">
        <v>60.000002343750097</v>
      </c>
      <c r="J99" s="1">
        <v>60.000002343750097</v>
      </c>
      <c r="K99" s="1">
        <v>60.000002343750097</v>
      </c>
      <c r="L99" s="1">
        <v>60.000002343750097</v>
      </c>
      <c r="M99" s="1">
        <v>60.000002343750097</v>
      </c>
      <c r="N99" s="1">
        <v>60.000002343750097</v>
      </c>
      <c r="O99" s="1">
        <v>60.000002343750097</v>
      </c>
      <c r="P99" s="8">
        <f t="shared" si="89"/>
        <v>60.000002343750097</v>
      </c>
    </row>
    <row r="100" spans="1:16" x14ac:dyDescent="0.3">
      <c r="A100" s="6">
        <v>44.972826086956502</v>
      </c>
      <c r="B100" s="8">
        <f t="shared" si="88"/>
        <v>60.000002343750097</v>
      </c>
      <c r="C100" s="1">
        <v>60.000002343750097</v>
      </c>
      <c r="D100" s="1">
        <v>60.000002343750097</v>
      </c>
      <c r="E100" s="1">
        <v>60.000002343750097</v>
      </c>
      <c r="F100" s="1">
        <v>60.000002343750097</v>
      </c>
      <c r="G100" s="1">
        <v>60.000002343750097</v>
      </c>
      <c r="H100" s="1">
        <v>60.000002343750097</v>
      </c>
      <c r="I100" s="1">
        <v>60.000002343750097</v>
      </c>
      <c r="J100" s="1">
        <v>60.000002343750097</v>
      </c>
      <c r="K100" s="1">
        <v>60.000002343750097</v>
      </c>
      <c r="L100" s="1">
        <v>60.000002343750097</v>
      </c>
      <c r="M100" s="1">
        <v>60.000002343750097</v>
      </c>
      <c r="N100" s="1">
        <v>60.000002343750097</v>
      </c>
      <c r="O100" s="1">
        <v>60.000002343750097</v>
      </c>
      <c r="P100" s="8">
        <f t="shared" si="89"/>
        <v>60.000002343750097</v>
      </c>
    </row>
    <row r="101" spans="1:16" x14ac:dyDescent="0.3">
      <c r="A101" s="6">
        <v>50</v>
      </c>
      <c r="B101" s="8">
        <f t="shared" si="88"/>
        <v>60.000002343750097</v>
      </c>
      <c r="C101" s="1">
        <v>60.000002343750097</v>
      </c>
      <c r="D101" s="1">
        <v>60.000002343750097</v>
      </c>
      <c r="E101" s="1">
        <v>60.000002343750097</v>
      </c>
      <c r="F101" s="1">
        <v>60.000002343750097</v>
      </c>
      <c r="G101" s="1">
        <v>60.000002343750097</v>
      </c>
      <c r="H101" s="1">
        <v>60.000002343750097</v>
      </c>
      <c r="I101" s="1">
        <v>60.000002343750097</v>
      </c>
      <c r="J101" s="1">
        <v>60.000002343750097</v>
      </c>
      <c r="K101" s="1">
        <v>60.000002343750097</v>
      </c>
      <c r="L101" s="1">
        <v>60.000002343750097</v>
      </c>
      <c r="M101" s="1">
        <v>60.000002343750097</v>
      </c>
      <c r="N101" s="1">
        <v>60.000002343750097</v>
      </c>
      <c r="O101" s="1">
        <v>60.000002343750097</v>
      </c>
      <c r="P101" s="8">
        <f t="shared" si="89"/>
        <v>60.000002343750097</v>
      </c>
    </row>
    <row r="102" spans="1:16" x14ac:dyDescent="0.3">
      <c r="A102" s="6">
        <v>59.986413043478301</v>
      </c>
      <c r="B102" s="8">
        <f t="shared" si="88"/>
        <v>60.000002343750097</v>
      </c>
      <c r="C102" s="1">
        <v>60.000002343750097</v>
      </c>
      <c r="D102" s="1">
        <v>60.000002343750097</v>
      </c>
      <c r="E102" s="1">
        <v>60.000002343750097</v>
      </c>
      <c r="F102" s="1">
        <v>60.000002343750097</v>
      </c>
      <c r="G102" s="1">
        <v>60.000002343750097</v>
      </c>
      <c r="H102" s="1">
        <v>60.000002343750097</v>
      </c>
      <c r="I102" s="1">
        <v>60.000002343750097</v>
      </c>
      <c r="J102" s="1">
        <v>60.000002343750097</v>
      </c>
      <c r="K102" s="1">
        <v>60.000002343750097</v>
      </c>
      <c r="L102" s="1">
        <v>60.000002343750097</v>
      </c>
      <c r="M102" s="1">
        <v>60.000002343750097</v>
      </c>
      <c r="N102" s="1">
        <v>60.000002343750097</v>
      </c>
      <c r="O102" s="1">
        <v>60.000002343750097</v>
      </c>
      <c r="P102" s="8">
        <f t="shared" si="89"/>
        <v>60.000002343750097</v>
      </c>
    </row>
    <row r="103" spans="1:16" x14ac:dyDescent="0.3">
      <c r="A103" s="6">
        <v>80.027173913043498</v>
      </c>
      <c r="B103" s="8">
        <f t="shared" si="88"/>
        <v>60.000002343750097</v>
      </c>
      <c r="C103" s="1">
        <v>60.000002343750097</v>
      </c>
      <c r="D103" s="1">
        <v>60.000002343750097</v>
      </c>
      <c r="E103" s="1">
        <v>60.000002343750097</v>
      </c>
      <c r="F103" s="1">
        <v>60.000002343750097</v>
      </c>
      <c r="G103" s="1">
        <v>60.000002343750097</v>
      </c>
      <c r="H103" s="1">
        <v>60.000002343750097</v>
      </c>
      <c r="I103" s="1">
        <v>60.000002343750097</v>
      </c>
      <c r="J103" s="1">
        <v>60.000002343750097</v>
      </c>
      <c r="K103" s="1">
        <v>60.000002343750097</v>
      </c>
      <c r="L103" s="1">
        <v>60.000002343750097</v>
      </c>
      <c r="M103" s="1">
        <v>60.000002343750097</v>
      </c>
      <c r="N103" s="1">
        <v>60.000002343750097</v>
      </c>
      <c r="O103" s="1">
        <v>60.000002343750097</v>
      </c>
      <c r="P103" s="8">
        <f t="shared" si="89"/>
        <v>60.000002343750097</v>
      </c>
    </row>
    <row r="104" spans="1:16" x14ac:dyDescent="0.3">
      <c r="A104" s="6">
        <v>100</v>
      </c>
      <c r="B104" s="8">
        <f t="shared" si="88"/>
        <v>60.000002343750097</v>
      </c>
      <c r="C104" s="1">
        <v>60.000002343750097</v>
      </c>
      <c r="D104" s="1">
        <v>60.000002343750097</v>
      </c>
      <c r="E104" s="1">
        <v>60.000002343750097</v>
      </c>
      <c r="F104" s="1">
        <v>60.000002343750097</v>
      </c>
      <c r="G104" s="1">
        <v>60.000002343750097</v>
      </c>
      <c r="H104" s="1">
        <v>60.000002343750097</v>
      </c>
      <c r="I104" s="1">
        <v>60.000002343750097</v>
      </c>
      <c r="J104" s="1">
        <v>60.000002343750097</v>
      </c>
      <c r="K104" s="1">
        <v>60.000002343750097</v>
      </c>
      <c r="L104" s="1">
        <v>60.000002343750097</v>
      </c>
      <c r="M104" s="1">
        <v>60.000002343750097</v>
      </c>
      <c r="N104" s="1">
        <v>60.000002343750097</v>
      </c>
      <c r="O104" s="1">
        <v>60.000002343750097</v>
      </c>
      <c r="P104" s="8">
        <f t="shared" si="89"/>
        <v>60.000002343750097</v>
      </c>
    </row>
    <row r="105" spans="1:16" x14ac:dyDescent="0.3">
      <c r="A105" s="6">
        <v>119.972826086957</v>
      </c>
      <c r="B105" s="8">
        <f t="shared" si="88"/>
        <v>60.000002343750097</v>
      </c>
      <c r="C105" s="1">
        <v>60.000002343750097</v>
      </c>
      <c r="D105" s="1">
        <v>60.000002343750097</v>
      </c>
      <c r="E105" s="1">
        <v>60.000002343750097</v>
      </c>
      <c r="F105" s="1">
        <v>60.000002343750097</v>
      </c>
      <c r="G105" s="1">
        <v>60.000002343750097</v>
      </c>
      <c r="H105" s="1">
        <v>60.000002343750097</v>
      </c>
      <c r="I105" s="1">
        <v>60.000002343750097</v>
      </c>
      <c r="J105" s="1">
        <v>60.000002343750097</v>
      </c>
      <c r="K105" s="1">
        <v>60.000002343750097</v>
      </c>
      <c r="L105" s="1">
        <v>60.000002343750097</v>
      </c>
      <c r="M105" s="1">
        <v>60.000002343750097</v>
      </c>
      <c r="N105" s="1">
        <v>60.000002343750097</v>
      </c>
      <c r="O105" s="1">
        <v>60.000002343750097</v>
      </c>
      <c r="P105" s="8">
        <f t="shared" si="89"/>
        <v>60.000002343750097</v>
      </c>
    </row>
    <row r="106" spans="1:16" x14ac:dyDescent="0.3">
      <c r="A106" s="12">
        <f>A105+1</f>
        <v>120.972826086957</v>
      </c>
      <c r="B106" s="8">
        <f>B105</f>
        <v>60.000002343750097</v>
      </c>
      <c r="C106" s="8">
        <f t="shared" ref="C106" si="90">C105</f>
        <v>60.000002343750097</v>
      </c>
      <c r="D106" s="8">
        <f t="shared" ref="D106" si="91">D105</f>
        <v>60.000002343750097</v>
      </c>
      <c r="E106" s="8">
        <f t="shared" ref="E106" si="92">E105</f>
        <v>60.000002343750097</v>
      </c>
      <c r="F106" s="8">
        <f t="shared" ref="F106" si="93">F105</f>
        <v>60.000002343750097</v>
      </c>
      <c r="G106" s="8">
        <f t="shared" ref="G106" si="94">G105</f>
        <v>60.000002343750097</v>
      </c>
      <c r="H106" s="8">
        <f t="shared" ref="H106" si="95">H105</f>
        <v>60.000002343750097</v>
      </c>
      <c r="I106" s="8">
        <f t="shared" ref="I106" si="96">I105</f>
        <v>60.000002343750097</v>
      </c>
      <c r="J106" s="8">
        <f t="shared" ref="J106" si="97">J105</f>
        <v>60.000002343750097</v>
      </c>
      <c r="K106" s="8">
        <f t="shared" ref="K106" si="98">K105</f>
        <v>60.000002343750097</v>
      </c>
      <c r="L106" s="8">
        <f t="shared" ref="L106" si="99">L105</f>
        <v>60.000002343750097</v>
      </c>
      <c r="M106" s="8">
        <f t="shared" ref="M106" si="100">M105</f>
        <v>60.000002343750097</v>
      </c>
      <c r="N106" s="8">
        <f t="shared" ref="N106" si="101">N105</f>
        <v>60.000002343750097</v>
      </c>
      <c r="O106" s="8">
        <f t="shared" ref="O106" si="102">O105</f>
        <v>60.000002343750097</v>
      </c>
      <c r="P106" s="8">
        <f t="shared" ref="P106" si="103">P105</f>
        <v>60.000002343750097</v>
      </c>
    </row>
    <row r="108" spans="1:16" x14ac:dyDescent="0.3">
      <c r="A108" s="13">
        <v>7897</v>
      </c>
      <c r="B108" s="35" t="s">
        <v>1175</v>
      </c>
      <c r="C108" s="35"/>
      <c r="D108" s="35"/>
      <c r="E108" s="35"/>
      <c r="F108" s="35"/>
      <c r="G108" s="35"/>
      <c r="H108" s="35"/>
    </row>
    <row r="109" spans="1:16" x14ac:dyDescent="0.3">
      <c r="A109" s="3"/>
      <c r="B109" s="3" t="s">
        <v>1185</v>
      </c>
      <c r="C109" s="3"/>
      <c r="D109" s="3"/>
      <c r="E109" s="3"/>
      <c r="F109" s="3"/>
      <c r="G109" s="3"/>
      <c r="H109" s="3"/>
    </row>
    <row r="110" spans="1:16" x14ac:dyDescent="0.3">
      <c r="A110" s="3" t="s">
        <v>1172</v>
      </c>
      <c r="B110" s="12">
        <f>C110-1</f>
        <v>8.8203124362410588</v>
      </c>
      <c r="C110" s="17">
        <v>9.8203124362410588</v>
      </c>
      <c r="D110" s="17">
        <v>10.804687429849954</v>
      </c>
      <c r="E110" s="17">
        <v>11.789062423458839</v>
      </c>
      <c r="F110" s="17">
        <v>12.773437417067735</v>
      </c>
      <c r="G110" s="17">
        <v>14.734374904336214</v>
      </c>
      <c r="H110" s="8">
        <f>G110+1</f>
        <v>15.734374904336214</v>
      </c>
    </row>
    <row r="111" spans="1:16" x14ac:dyDescent="0.3">
      <c r="A111" s="3"/>
      <c r="B111" s="8">
        <f>C111</f>
        <v>2.44140625E-3</v>
      </c>
      <c r="C111" s="1">
        <v>2.44140625E-3</v>
      </c>
      <c r="D111" s="1">
        <v>1</v>
      </c>
      <c r="E111" s="1">
        <v>1</v>
      </c>
      <c r="F111" s="1">
        <v>1.199951171875</v>
      </c>
      <c r="G111" s="1">
        <v>1.39990234375</v>
      </c>
      <c r="H111" s="8">
        <f>G111</f>
        <v>1.39990234375</v>
      </c>
    </row>
    <row r="113" spans="1:16" x14ac:dyDescent="0.3">
      <c r="A113" s="22">
        <v>7898</v>
      </c>
      <c r="B113" s="35" t="s">
        <v>1176</v>
      </c>
      <c r="C113" s="35"/>
      <c r="D113" s="35"/>
      <c r="E113" s="35"/>
      <c r="F113" s="35"/>
      <c r="G113" s="35"/>
      <c r="H113" s="35"/>
      <c r="I113" s="35"/>
      <c r="J113" s="35"/>
      <c r="K113" s="35"/>
      <c r="L113" s="35"/>
      <c r="M113" s="35"/>
      <c r="N113" s="35"/>
      <c r="O113" s="35"/>
      <c r="P113" s="35"/>
    </row>
    <row r="114" spans="1:16" x14ac:dyDescent="0.3">
      <c r="A114" s="3"/>
      <c r="B114" s="3" t="s">
        <v>22</v>
      </c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</row>
    <row r="115" spans="1:16" x14ac:dyDescent="0.3">
      <c r="A115" s="3" t="s">
        <v>26</v>
      </c>
      <c r="B115" s="9">
        <f>C115-1</f>
        <v>799</v>
      </c>
      <c r="C115" s="3">
        <v>800</v>
      </c>
      <c r="D115" s="3">
        <v>1000</v>
      </c>
      <c r="E115" s="3">
        <v>1200</v>
      </c>
      <c r="F115" s="3">
        <v>1400</v>
      </c>
      <c r="G115" s="3">
        <v>1600</v>
      </c>
      <c r="H115" s="3">
        <v>1800</v>
      </c>
      <c r="I115" s="3">
        <v>2000</v>
      </c>
      <c r="J115" s="3">
        <v>2200</v>
      </c>
      <c r="K115" s="3">
        <v>2400</v>
      </c>
      <c r="L115" s="3">
        <v>2600</v>
      </c>
      <c r="M115" s="3">
        <v>2800</v>
      </c>
      <c r="N115" s="3">
        <v>3000</v>
      </c>
      <c r="O115" s="3">
        <v>3200</v>
      </c>
      <c r="P115" s="9">
        <f>O115+1</f>
        <v>3201</v>
      </c>
    </row>
    <row r="116" spans="1:16" x14ac:dyDescent="0.3">
      <c r="A116" s="12">
        <f>A117-1</f>
        <v>-1</v>
      </c>
      <c r="B116" s="8">
        <f>B117</f>
        <v>24.960938475036698</v>
      </c>
      <c r="C116" s="8">
        <f t="shared" ref="C116" si="104">C117</f>
        <v>24.960938475036698</v>
      </c>
      <c r="D116" s="8">
        <f t="shared" ref="D116" si="105">D117</f>
        <v>24.960938475036698</v>
      </c>
      <c r="E116" s="8">
        <f t="shared" ref="E116" si="106">E117</f>
        <v>24.960938475036698</v>
      </c>
      <c r="F116" s="8">
        <f t="shared" ref="F116" si="107">F117</f>
        <v>24.960938475036698</v>
      </c>
      <c r="G116" s="8">
        <f t="shared" ref="G116" si="108">G117</f>
        <v>24.960938475036698</v>
      </c>
      <c r="H116" s="8">
        <f t="shared" ref="H116" si="109">H117</f>
        <v>24.960938475036698</v>
      </c>
      <c r="I116" s="8">
        <f t="shared" ref="I116" si="110">I117</f>
        <v>24.960938475036698</v>
      </c>
      <c r="J116" s="8">
        <f t="shared" ref="J116" si="111">J117</f>
        <v>24.960938475036698</v>
      </c>
      <c r="K116" s="8">
        <f t="shared" ref="K116" si="112">K117</f>
        <v>24.960938475036698</v>
      </c>
      <c r="L116" s="8">
        <f t="shared" ref="L116" si="113">L117</f>
        <v>24.960938475036698</v>
      </c>
      <c r="M116" s="8">
        <f t="shared" ref="M116" si="114">M117</f>
        <v>24.960938475036698</v>
      </c>
      <c r="N116" s="8">
        <f t="shared" ref="N116" si="115">N117</f>
        <v>24.960938475036698</v>
      </c>
      <c r="O116" s="8">
        <f t="shared" ref="O116" si="116">O117</f>
        <v>24.960938475036698</v>
      </c>
      <c r="P116" s="8">
        <f t="shared" ref="P116" si="117">P117</f>
        <v>24.960938475036698</v>
      </c>
    </row>
    <row r="117" spans="1:16" x14ac:dyDescent="0.3">
      <c r="A117" s="6">
        <v>0</v>
      </c>
      <c r="B117" s="8">
        <f>C117</f>
        <v>24.960938475036698</v>
      </c>
      <c r="C117" s="1">
        <v>24.960938475036698</v>
      </c>
      <c r="D117" s="1">
        <v>24.960938475036698</v>
      </c>
      <c r="E117" s="1">
        <v>24.960938475036698</v>
      </c>
      <c r="F117" s="1">
        <v>24.960938475036698</v>
      </c>
      <c r="G117" s="1">
        <v>24.960938475036698</v>
      </c>
      <c r="H117" s="1">
        <v>24.960938475036698</v>
      </c>
      <c r="I117" s="1">
        <v>24.960938475036698</v>
      </c>
      <c r="J117" s="1">
        <v>24.960938475036698</v>
      </c>
      <c r="K117" s="1">
        <v>24.960938475036698</v>
      </c>
      <c r="L117" s="1">
        <v>24.960938475036698</v>
      </c>
      <c r="M117" s="1">
        <v>24.960938475036698</v>
      </c>
      <c r="N117" s="1">
        <v>24.960938475036698</v>
      </c>
      <c r="O117" s="1">
        <v>24.960938475036698</v>
      </c>
      <c r="P117" s="8">
        <f>O117</f>
        <v>24.960938475036698</v>
      </c>
    </row>
    <row r="118" spans="1:16" x14ac:dyDescent="0.3">
      <c r="A118" s="6">
        <v>30.027173913043502</v>
      </c>
      <c r="B118" s="8">
        <f t="shared" ref="B118:B127" si="118">C118</f>
        <v>24.960938475036698</v>
      </c>
      <c r="C118" s="1">
        <v>24.960938475036698</v>
      </c>
      <c r="D118" s="1">
        <v>24.960938475036698</v>
      </c>
      <c r="E118" s="1">
        <v>24.960938475036698</v>
      </c>
      <c r="F118" s="1">
        <v>24.960938475036698</v>
      </c>
      <c r="G118" s="1">
        <v>24.960938475036698</v>
      </c>
      <c r="H118" s="1">
        <v>24.960938475036698</v>
      </c>
      <c r="I118" s="1">
        <v>24.960938475036698</v>
      </c>
      <c r="J118" s="1">
        <v>24.960938475036698</v>
      </c>
      <c r="K118" s="1">
        <v>24.960938475036698</v>
      </c>
      <c r="L118" s="1">
        <v>24.960938475036698</v>
      </c>
      <c r="M118" s="1">
        <v>24.960938475036698</v>
      </c>
      <c r="N118" s="1">
        <v>24.960938475036698</v>
      </c>
      <c r="O118" s="1">
        <v>24.960938475036698</v>
      </c>
      <c r="P118" s="8">
        <f t="shared" ref="P118:P127" si="119">O118</f>
        <v>24.960938475036698</v>
      </c>
    </row>
    <row r="119" spans="1:16" x14ac:dyDescent="0.3">
      <c r="A119" s="6">
        <v>59.986413043478301</v>
      </c>
      <c r="B119" s="8">
        <f t="shared" si="118"/>
        <v>31.9921887496949</v>
      </c>
      <c r="C119" s="1">
        <v>31.9921887496949</v>
      </c>
      <c r="D119" s="1">
        <v>31.9921887496949</v>
      </c>
      <c r="E119" s="1">
        <v>31.9921887496949</v>
      </c>
      <c r="F119" s="1">
        <v>31.9921887496949</v>
      </c>
      <c r="G119" s="1">
        <v>24.960938475036698</v>
      </c>
      <c r="H119" s="1">
        <v>24.960938475036698</v>
      </c>
      <c r="I119" s="1">
        <v>24.960938475036698</v>
      </c>
      <c r="J119" s="1">
        <v>24.960938475036698</v>
      </c>
      <c r="K119" s="1">
        <v>24.960938475036698</v>
      </c>
      <c r="L119" s="1">
        <v>24.960938475036698</v>
      </c>
      <c r="M119" s="1">
        <v>24.960938475036698</v>
      </c>
      <c r="N119" s="1">
        <v>24.960938475036698</v>
      </c>
      <c r="O119" s="1">
        <v>24.960938475036698</v>
      </c>
      <c r="P119" s="8">
        <f t="shared" si="119"/>
        <v>24.960938475036698</v>
      </c>
    </row>
    <row r="120" spans="1:16" x14ac:dyDescent="0.3">
      <c r="A120" s="6">
        <v>69.972826086956502</v>
      </c>
      <c r="B120" s="8">
        <f t="shared" si="118"/>
        <v>31.9921887496949</v>
      </c>
      <c r="C120" s="1">
        <v>31.9921887496949</v>
      </c>
      <c r="D120" s="1">
        <v>31.9921887496949</v>
      </c>
      <c r="E120" s="1">
        <v>31.9921887496949</v>
      </c>
      <c r="F120" s="1">
        <v>31.9921887496949</v>
      </c>
      <c r="G120" s="1">
        <v>24.960938475036698</v>
      </c>
      <c r="H120" s="1">
        <v>24.960938475036698</v>
      </c>
      <c r="I120" s="1">
        <v>24.960938475036698</v>
      </c>
      <c r="J120" s="1">
        <v>24.960938475036698</v>
      </c>
      <c r="K120" s="1">
        <v>24.960938475036698</v>
      </c>
      <c r="L120" s="1">
        <v>24.960938475036698</v>
      </c>
      <c r="M120" s="1">
        <v>24.960938475036698</v>
      </c>
      <c r="N120" s="1">
        <v>24.960938475036698</v>
      </c>
      <c r="O120" s="1">
        <v>24.960938475036698</v>
      </c>
      <c r="P120" s="8">
        <f t="shared" si="119"/>
        <v>24.960938475036698</v>
      </c>
    </row>
    <row r="121" spans="1:16" x14ac:dyDescent="0.3">
      <c r="A121" s="6">
        <v>80.027173913043498</v>
      </c>
      <c r="B121" s="8">
        <f t="shared" si="118"/>
        <v>31.9921887496949</v>
      </c>
      <c r="C121" s="1">
        <v>31.9921887496949</v>
      </c>
      <c r="D121" s="1">
        <v>31.9921887496949</v>
      </c>
      <c r="E121" s="1">
        <v>31.9921887496949</v>
      </c>
      <c r="F121" s="1">
        <v>31.9921887496949</v>
      </c>
      <c r="G121" s="1">
        <v>24.960938475036698</v>
      </c>
      <c r="H121" s="1">
        <v>24.960938475036698</v>
      </c>
      <c r="I121" s="1">
        <v>24.960938475036698</v>
      </c>
      <c r="J121" s="1">
        <v>24.960938475036698</v>
      </c>
      <c r="K121" s="1">
        <v>24.960938475036698</v>
      </c>
      <c r="L121" s="1">
        <v>24.960938475036698</v>
      </c>
      <c r="M121" s="1">
        <v>24.960938475036698</v>
      </c>
      <c r="N121" s="1">
        <v>24.960938475036698</v>
      </c>
      <c r="O121" s="1">
        <v>24.960938475036698</v>
      </c>
      <c r="P121" s="8">
        <f t="shared" si="119"/>
        <v>24.960938475036698</v>
      </c>
    </row>
    <row r="122" spans="1:16" x14ac:dyDescent="0.3">
      <c r="A122" s="6">
        <v>90.013586956521706</v>
      </c>
      <c r="B122" s="8">
        <f t="shared" si="118"/>
        <v>31.9921887496949</v>
      </c>
      <c r="C122" s="1">
        <v>31.9921887496949</v>
      </c>
      <c r="D122" s="1">
        <v>31.9921887496949</v>
      </c>
      <c r="E122" s="1">
        <v>31.9921887496949</v>
      </c>
      <c r="F122" s="1">
        <v>31.9921887496949</v>
      </c>
      <c r="G122" s="1">
        <v>24.960938475036698</v>
      </c>
      <c r="H122" s="1">
        <v>24.960938475036698</v>
      </c>
      <c r="I122" s="1">
        <v>24.960938475036698</v>
      </c>
      <c r="J122" s="1">
        <v>24.960938475036698</v>
      </c>
      <c r="K122" s="1">
        <v>24.960938475036698</v>
      </c>
      <c r="L122" s="1">
        <v>24.960938475036698</v>
      </c>
      <c r="M122" s="1">
        <v>24.960938475036698</v>
      </c>
      <c r="N122" s="1">
        <v>24.960938475036698</v>
      </c>
      <c r="O122" s="1">
        <v>24.960938475036698</v>
      </c>
      <c r="P122" s="8">
        <f t="shared" si="119"/>
        <v>24.960938475036698</v>
      </c>
    </row>
    <row r="123" spans="1:16" x14ac:dyDescent="0.3">
      <c r="A123" s="6">
        <v>100</v>
      </c>
      <c r="B123" s="8">
        <f t="shared" si="118"/>
        <v>31.9921887496949</v>
      </c>
      <c r="C123" s="1">
        <v>31.9921887496949</v>
      </c>
      <c r="D123" s="1">
        <v>31.9921887496949</v>
      </c>
      <c r="E123" s="1">
        <v>31.9921887496949</v>
      </c>
      <c r="F123" s="1">
        <v>31.9921887496949</v>
      </c>
      <c r="G123" s="1">
        <v>24.960938475036698</v>
      </c>
      <c r="H123" s="1">
        <v>24.960938475036698</v>
      </c>
      <c r="I123" s="1">
        <v>24.960938475036698</v>
      </c>
      <c r="J123" s="1">
        <v>24.960938475036698</v>
      </c>
      <c r="K123" s="1">
        <v>24.960938475036698</v>
      </c>
      <c r="L123" s="1">
        <v>24.960938475036698</v>
      </c>
      <c r="M123" s="1">
        <v>24.960938475036698</v>
      </c>
      <c r="N123" s="1">
        <v>24.960938475036698</v>
      </c>
      <c r="O123" s="1">
        <v>24.960938475036698</v>
      </c>
      <c r="P123" s="8">
        <f t="shared" si="119"/>
        <v>24.960938475036698</v>
      </c>
    </row>
    <row r="124" spans="1:16" x14ac:dyDescent="0.3">
      <c r="A124" s="6">
        <v>109.986413043478</v>
      </c>
      <c r="B124" s="8">
        <f t="shared" si="118"/>
        <v>60.000002343750097</v>
      </c>
      <c r="C124" s="1">
        <v>60.000002343750097</v>
      </c>
      <c r="D124" s="1">
        <v>60.000002343750097</v>
      </c>
      <c r="E124" s="1">
        <v>60.000002343750097</v>
      </c>
      <c r="F124" s="1">
        <v>60.000002343750097</v>
      </c>
      <c r="G124" s="1">
        <v>60.000002343750097</v>
      </c>
      <c r="H124" s="1">
        <v>35.039063868713399</v>
      </c>
      <c r="I124" s="1">
        <v>35.039063868713399</v>
      </c>
      <c r="J124" s="1">
        <v>35.039063868713399</v>
      </c>
      <c r="K124" s="1">
        <v>35.039063868713399</v>
      </c>
      <c r="L124" s="1">
        <v>30.000001171874999</v>
      </c>
      <c r="M124" s="1">
        <v>30.000001171874999</v>
      </c>
      <c r="N124" s="1">
        <v>30.000001171874999</v>
      </c>
      <c r="O124" s="1">
        <v>30.000001171874999</v>
      </c>
      <c r="P124" s="8">
        <f t="shared" si="119"/>
        <v>30.000001171874999</v>
      </c>
    </row>
    <row r="125" spans="1:16" x14ac:dyDescent="0.3">
      <c r="A125" s="6">
        <v>119.972826086957</v>
      </c>
      <c r="B125" s="8">
        <f t="shared" si="118"/>
        <v>60.000002343750097</v>
      </c>
      <c r="C125" s="1">
        <v>60.000002343750097</v>
      </c>
      <c r="D125" s="1">
        <v>60.000002343750097</v>
      </c>
      <c r="E125" s="1">
        <v>60.000002343750097</v>
      </c>
      <c r="F125" s="1">
        <v>60.000002343750097</v>
      </c>
      <c r="G125" s="1">
        <v>60.000002343750097</v>
      </c>
      <c r="H125" s="1">
        <v>39.960939060974198</v>
      </c>
      <c r="I125" s="1">
        <v>39.960939060974198</v>
      </c>
      <c r="J125" s="1">
        <v>39.960939060974198</v>
      </c>
      <c r="K125" s="1">
        <v>39.960939060974198</v>
      </c>
      <c r="L125" s="1">
        <v>35.039063868713399</v>
      </c>
      <c r="M125" s="1">
        <v>35.039063868713399</v>
      </c>
      <c r="N125" s="1">
        <v>35.039063868713399</v>
      </c>
      <c r="O125" s="1">
        <v>35.039063868713399</v>
      </c>
      <c r="P125" s="8">
        <f t="shared" si="119"/>
        <v>35.039063868713399</v>
      </c>
    </row>
    <row r="126" spans="1:16" x14ac:dyDescent="0.3">
      <c r="A126" s="6">
        <v>130.02717391304299</v>
      </c>
      <c r="B126" s="8">
        <f t="shared" si="118"/>
        <v>60.000002343750097</v>
      </c>
      <c r="C126" s="1">
        <v>60.000002343750097</v>
      </c>
      <c r="D126" s="1">
        <v>60.000002343750097</v>
      </c>
      <c r="E126" s="1">
        <v>60.000002343750097</v>
      </c>
      <c r="F126" s="1">
        <v>60.000002343750097</v>
      </c>
      <c r="G126" s="1">
        <v>60.000002343750097</v>
      </c>
      <c r="H126" s="1">
        <v>60.000002343750097</v>
      </c>
      <c r="I126" s="1">
        <v>60.000002343750097</v>
      </c>
      <c r="J126" s="1">
        <v>60.000002343750097</v>
      </c>
      <c r="K126" s="1">
        <v>60.000002343750097</v>
      </c>
      <c r="L126" s="1">
        <v>60.000002343750097</v>
      </c>
      <c r="M126" s="1">
        <v>60.000002343750097</v>
      </c>
      <c r="N126" s="1">
        <v>60.000002343750097</v>
      </c>
      <c r="O126" s="1">
        <v>60.000002343750097</v>
      </c>
      <c r="P126" s="8">
        <f t="shared" si="119"/>
        <v>60.000002343750097</v>
      </c>
    </row>
    <row r="127" spans="1:16" x14ac:dyDescent="0.3">
      <c r="A127" s="6">
        <v>169.97282608695701</v>
      </c>
      <c r="B127" s="8">
        <f t="shared" si="118"/>
        <v>60.000002343750097</v>
      </c>
      <c r="C127" s="1">
        <v>60.000002343750097</v>
      </c>
      <c r="D127" s="1">
        <v>60.000002343750097</v>
      </c>
      <c r="E127" s="1">
        <v>60.000002343750097</v>
      </c>
      <c r="F127" s="1">
        <v>60.000002343750097</v>
      </c>
      <c r="G127" s="1">
        <v>60.000002343750097</v>
      </c>
      <c r="H127" s="1">
        <v>60.000002343750097</v>
      </c>
      <c r="I127" s="1">
        <v>60.000002343750097</v>
      </c>
      <c r="J127" s="1">
        <v>60.000002343750097</v>
      </c>
      <c r="K127" s="1">
        <v>60.000002343750097</v>
      </c>
      <c r="L127" s="1">
        <v>60.000002343750097</v>
      </c>
      <c r="M127" s="1">
        <v>60.000002343750097</v>
      </c>
      <c r="N127" s="1">
        <v>60.000002343750097</v>
      </c>
      <c r="O127" s="1">
        <v>60.000002343750097</v>
      </c>
      <c r="P127" s="8">
        <f t="shared" si="119"/>
        <v>60.000002343750097</v>
      </c>
    </row>
    <row r="128" spans="1:16" x14ac:dyDescent="0.3">
      <c r="A128" s="12">
        <f>A127+1</f>
        <v>170.97282608695701</v>
      </c>
      <c r="B128" s="8">
        <f>B127</f>
        <v>60.000002343750097</v>
      </c>
      <c r="C128" s="8">
        <f t="shared" ref="C128" si="120">C127</f>
        <v>60.000002343750097</v>
      </c>
      <c r="D128" s="8">
        <f t="shared" ref="D128" si="121">D127</f>
        <v>60.000002343750097</v>
      </c>
      <c r="E128" s="8">
        <f t="shared" ref="E128" si="122">E127</f>
        <v>60.000002343750097</v>
      </c>
      <c r="F128" s="8">
        <f t="shared" ref="F128" si="123">F127</f>
        <v>60.000002343750097</v>
      </c>
      <c r="G128" s="8">
        <f t="shared" ref="G128" si="124">G127</f>
        <v>60.000002343750097</v>
      </c>
      <c r="H128" s="8">
        <f t="shared" ref="H128" si="125">H127</f>
        <v>60.000002343750097</v>
      </c>
      <c r="I128" s="8">
        <f t="shared" ref="I128" si="126">I127</f>
        <v>60.000002343750097</v>
      </c>
      <c r="J128" s="8">
        <f t="shared" ref="J128" si="127">J127</f>
        <v>60.000002343750097</v>
      </c>
      <c r="K128" s="8">
        <f t="shared" ref="K128" si="128">K127</f>
        <v>60.000002343750097</v>
      </c>
      <c r="L128" s="8">
        <f t="shared" ref="L128" si="129">L127</f>
        <v>60.000002343750097</v>
      </c>
      <c r="M128" s="8">
        <f t="shared" ref="M128" si="130">M127</f>
        <v>60.000002343750097</v>
      </c>
      <c r="N128" s="8">
        <f t="shared" ref="N128" si="131">N127</f>
        <v>60.000002343750097</v>
      </c>
      <c r="O128" s="8">
        <f t="shared" ref="O128" si="132">O127</f>
        <v>60.000002343750097</v>
      </c>
      <c r="P128" s="8">
        <f t="shared" ref="P128" si="133">P127</f>
        <v>60.000002343750097</v>
      </c>
    </row>
    <row r="130" spans="1:16" x14ac:dyDescent="0.3">
      <c r="A130" s="22">
        <v>7899</v>
      </c>
      <c r="B130" s="35" t="s">
        <v>1177</v>
      </c>
      <c r="C130" s="35"/>
      <c r="D130" s="35"/>
      <c r="E130" s="35"/>
      <c r="F130" s="35"/>
      <c r="G130" s="35"/>
      <c r="H130" s="35"/>
      <c r="I130" s="35"/>
      <c r="J130" s="35"/>
      <c r="K130" s="35"/>
      <c r="L130" s="35"/>
      <c r="M130" s="35"/>
      <c r="N130" s="35"/>
      <c r="O130" s="35"/>
      <c r="P130" s="35"/>
    </row>
    <row r="131" spans="1:16" x14ac:dyDescent="0.3">
      <c r="A131" s="3"/>
      <c r="B131" s="3" t="s">
        <v>22</v>
      </c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</row>
    <row r="132" spans="1:16" x14ac:dyDescent="0.3">
      <c r="A132" s="3" t="s">
        <v>708</v>
      </c>
      <c r="B132" s="9">
        <f>C132-1</f>
        <v>799</v>
      </c>
      <c r="C132" s="3">
        <v>800</v>
      </c>
      <c r="D132" s="3">
        <v>1000</v>
      </c>
      <c r="E132" s="3">
        <v>1200</v>
      </c>
      <c r="F132" s="3">
        <v>1400</v>
      </c>
      <c r="G132" s="3">
        <v>1600</v>
      </c>
      <c r="H132" s="3">
        <v>1800</v>
      </c>
      <c r="I132" s="3">
        <v>2000</v>
      </c>
      <c r="J132" s="3">
        <v>2200</v>
      </c>
      <c r="K132" s="3">
        <v>2400</v>
      </c>
      <c r="L132" s="3">
        <v>2600</v>
      </c>
      <c r="M132" s="3">
        <v>2800</v>
      </c>
      <c r="N132" s="3">
        <v>3000</v>
      </c>
      <c r="O132" s="3">
        <v>3200</v>
      </c>
      <c r="P132" s="9">
        <f>O132+1</f>
        <v>3201</v>
      </c>
    </row>
    <row r="133" spans="1:16" x14ac:dyDescent="0.3">
      <c r="A133" s="12">
        <f>A134-1</f>
        <v>0.47656255319747998</v>
      </c>
      <c r="B133" s="8">
        <f>B134</f>
        <v>1.25</v>
      </c>
      <c r="C133" s="8">
        <f t="shared" ref="C133" si="134">C134</f>
        <v>1.25</v>
      </c>
      <c r="D133" s="8">
        <f t="shared" ref="D133" si="135">D134</f>
        <v>1.25</v>
      </c>
      <c r="E133" s="8">
        <f t="shared" ref="E133" si="136">E134</f>
        <v>1.10009765625</v>
      </c>
      <c r="F133" s="8">
        <f t="shared" ref="F133" si="137">F134</f>
        <v>1</v>
      </c>
      <c r="G133" s="8">
        <f t="shared" ref="G133" si="138">G134</f>
        <v>1</v>
      </c>
      <c r="H133" s="8">
        <f t="shared" ref="H133" si="139">H134</f>
        <v>1</v>
      </c>
      <c r="I133" s="8">
        <f t="shared" ref="I133" si="140">I134</f>
        <v>1</v>
      </c>
      <c r="J133" s="8">
        <f t="shared" ref="J133" si="141">J134</f>
        <v>1</v>
      </c>
      <c r="K133" s="8">
        <f t="shared" ref="K133" si="142">K134</f>
        <v>1</v>
      </c>
      <c r="L133" s="8">
        <f t="shared" ref="L133" si="143">L134</f>
        <v>1</v>
      </c>
      <c r="M133" s="8">
        <f t="shared" ref="M133" si="144">M134</f>
        <v>1</v>
      </c>
      <c r="N133" s="8">
        <f t="shared" ref="N133" si="145">N134</f>
        <v>1</v>
      </c>
      <c r="O133" s="8">
        <f t="shared" ref="O133" si="146">O134</f>
        <v>1</v>
      </c>
      <c r="P133" s="8">
        <f t="shared" ref="P133" si="147">P134</f>
        <v>1</v>
      </c>
    </row>
    <row r="134" spans="1:16" x14ac:dyDescent="0.3">
      <c r="A134" s="6">
        <v>1.47656255319748</v>
      </c>
      <c r="B134" s="8">
        <f>C134</f>
        <v>1.25</v>
      </c>
      <c r="C134" s="1">
        <v>1.25</v>
      </c>
      <c r="D134" s="1">
        <v>1.25</v>
      </c>
      <c r="E134" s="1">
        <v>1.10009765625</v>
      </c>
      <c r="F134" s="1">
        <v>1</v>
      </c>
      <c r="G134" s="1">
        <v>1</v>
      </c>
      <c r="H134" s="1">
        <v>1</v>
      </c>
      <c r="I134" s="1">
        <v>1</v>
      </c>
      <c r="J134" s="1">
        <v>1</v>
      </c>
      <c r="K134" s="1">
        <v>1</v>
      </c>
      <c r="L134" s="1">
        <v>1</v>
      </c>
      <c r="M134" s="1">
        <v>1</v>
      </c>
      <c r="N134" s="1">
        <v>1</v>
      </c>
      <c r="O134" s="1">
        <v>1</v>
      </c>
      <c r="P134" s="8">
        <f>O134</f>
        <v>1</v>
      </c>
    </row>
    <row r="135" spans="1:16" x14ac:dyDescent="0.3">
      <c r="A135" s="6">
        <v>2.4531250883809901</v>
      </c>
      <c r="B135" s="8">
        <f t="shared" ref="B135:B144" si="148">C135</f>
        <v>2.25</v>
      </c>
      <c r="C135" s="1">
        <v>2.25</v>
      </c>
      <c r="D135" s="1">
        <v>2</v>
      </c>
      <c r="E135" s="1">
        <v>1.300048828125</v>
      </c>
      <c r="F135" s="1">
        <v>1.14990234375</v>
      </c>
      <c r="G135" s="1">
        <v>1.25</v>
      </c>
      <c r="H135" s="1">
        <v>1.10009765625</v>
      </c>
      <c r="I135" s="1">
        <v>1</v>
      </c>
      <c r="J135" s="1">
        <v>1</v>
      </c>
      <c r="K135" s="1">
        <v>1</v>
      </c>
      <c r="L135" s="1">
        <v>1</v>
      </c>
      <c r="M135" s="1">
        <v>1</v>
      </c>
      <c r="N135" s="1">
        <v>1</v>
      </c>
      <c r="O135" s="1">
        <v>1</v>
      </c>
      <c r="P135" s="8">
        <f t="shared" ref="P135:P144" si="149">O135</f>
        <v>1</v>
      </c>
    </row>
    <row r="136" spans="1:16" x14ac:dyDescent="0.3">
      <c r="A136" s="6">
        <v>4.9140626770434501</v>
      </c>
      <c r="B136" s="8">
        <f t="shared" si="148"/>
        <v>3</v>
      </c>
      <c r="C136" s="1">
        <v>3</v>
      </c>
      <c r="D136" s="1">
        <v>3</v>
      </c>
      <c r="E136" s="1">
        <v>1.60009765625</v>
      </c>
      <c r="F136" s="1">
        <v>1.39990234375</v>
      </c>
      <c r="G136" s="1">
        <v>1.39990234375</v>
      </c>
      <c r="H136" s="1">
        <v>1.300048828125</v>
      </c>
      <c r="I136" s="1">
        <v>1</v>
      </c>
      <c r="J136" s="1">
        <v>1</v>
      </c>
      <c r="K136" s="1">
        <v>1</v>
      </c>
      <c r="L136" s="1">
        <v>1</v>
      </c>
      <c r="M136" s="1">
        <v>1</v>
      </c>
      <c r="N136" s="1">
        <v>1</v>
      </c>
      <c r="O136" s="1">
        <v>1</v>
      </c>
      <c r="P136" s="8">
        <f t="shared" si="149"/>
        <v>1</v>
      </c>
    </row>
    <row r="137" spans="1:16" x14ac:dyDescent="0.3">
      <c r="A137" s="6">
        <v>5.8906252122269702</v>
      </c>
      <c r="B137" s="8">
        <f t="shared" si="148"/>
        <v>3</v>
      </c>
      <c r="C137" s="1">
        <v>3</v>
      </c>
      <c r="D137" s="1">
        <v>3</v>
      </c>
      <c r="E137" s="1">
        <v>2</v>
      </c>
      <c r="F137" s="1">
        <v>1.60009765625</v>
      </c>
      <c r="G137" s="1">
        <v>1.60009765625</v>
      </c>
      <c r="H137" s="1">
        <v>1.39990234375</v>
      </c>
      <c r="I137" s="1">
        <v>1.10009765625</v>
      </c>
      <c r="J137" s="1">
        <v>1</v>
      </c>
      <c r="K137" s="1">
        <v>1</v>
      </c>
      <c r="L137" s="1">
        <v>1</v>
      </c>
      <c r="M137" s="1">
        <v>1</v>
      </c>
      <c r="N137" s="1">
        <v>1</v>
      </c>
      <c r="O137" s="1">
        <v>1</v>
      </c>
      <c r="P137" s="8">
        <f t="shared" si="149"/>
        <v>1</v>
      </c>
    </row>
    <row r="138" spans="1:16" x14ac:dyDescent="0.3">
      <c r="A138" s="6">
        <v>8.3515628008894307</v>
      </c>
      <c r="B138" s="8">
        <f t="shared" si="148"/>
        <v>3</v>
      </c>
      <c r="C138" s="1">
        <v>3</v>
      </c>
      <c r="D138" s="1">
        <v>3</v>
      </c>
      <c r="E138" s="1">
        <v>3</v>
      </c>
      <c r="F138" s="1">
        <v>2</v>
      </c>
      <c r="G138" s="1">
        <v>1.699951171875</v>
      </c>
      <c r="H138" s="1">
        <v>1.5</v>
      </c>
      <c r="I138" s="1">
        <v>1.199951171875</v>
      </c>
      <c r="J138" s="1">
        <v>1.10009765625</v>
      </c>
      <c r="K138" s="1">
        <v>1</v>
      </c>
      <c r="L138" s="1">
        <v>1</v>
      </c>
      <c r="M138" s="1">
        <v>1</v>
      </c>
      <c r="N138" s="1">
        <v>1</v>
      </c>
      <c r="O138" s="1">
        <v>1</v>
      </c>
      <c r="P138" s="8">
        <f t="shared" si="149"/>
        <v>1</v>
      </c>
    </row>
    <row r="139" spans="1:16" x14ac:dyDescent="0.3">
      <c r="A139" s="6">
        <v>10.312500371537899</v>
      </c>
      <c r="B139" s="8">
        <f t="shared" si="148"/>
        <v>3</v>
      </c>
      <c r="C139" s="1">
        <v>3</v>
      </c>
      <c r="D139" s="1">
        <v>3</v>
      </c>
      <c r="E139" s="1">
        <v>3</v>
      </c>
      <c r="F139" s="1">
        <v>3</v>
      </c>
      <c r="G139" s="1">
        <v>2</v>
      </c>
      <c r="H139" s="1">
        <v>1.60009765625</v>
      </c>
      <c r="I139" s="1">
        <v>1.300048828125</v>
      </c>
      <c r="J139" s="1">
        <v>1.199951171875</v>
      </c>
      <c r="K139" s="1">
        <v>1</v>
      </c>
      <c r="L139" s="1">
        <v>1</v>
      </c>
      <c r="M139" s="1">
        <v>1</v>
      </c>
      <c r="N139" s="1">
        <v>1</v>
      </c>
      <c r="O139" s="1">
        <v>1</v>
      </c>
      <c r="P139" s="8">
        <f t="shared" si="149"/>
        <v>1</v>
      </c>
    </row>
    <row r="140" spans="1:16" x14ac:dyDescent="0.3">
      <c r="A140" s="6">
        <v>12.281250442467901</v>
      </c>
      <c r="B140" s="8">
        <f t="shared" si="148"/>
        <v>3</v>
      </c>
      <c r="C140" s="1">
        <v>3</v>
      </c>
      <c r="D140" s="1">
        <v>3</v>
      </c>
      <c r="E140" s="1">
        <v>3</v>
      </c>
      <c r="F140" s="1">
        <v>3</v>
      </c>
      <c r="G140" s="1">
        <v>3</v>
      </c>
      <c r="H140" s="1">
        <v>1.699951171875</v>
      </c>
      <c r="I140" s="1">
        <v>1.449951171875</v>
      </c>
      <c r="J140" s="1">
        <v>1.199951171875</v>
      </c>
      <c r="K140" s="1">
        <v>1.10009765625</v>
      </c>
      <c r="L140" s="1">
        <v>1.10009765625</v>
      </c>
      <c r="M140" s="1">
        <v>1.10009765625</v>
      </c>
      <c r="N140" s="1">
        <v>1.10009765625</v>
      </c>
      <c r="O140" s="1">
        <v>1.10009765625</v>
      </c>
      <c r="P140" s="8">
        <f t="shared" si="149"/>
        <v>1.10009765625</v>
      </c>
    </row>
    <row r="141" spans="1:16" x14ac:dyDescent="0.3">
      <c r="A141" s="6">
        <v>13.750000495383899</v>
      </c>
      <c r="B141" s="8">
        <f t="shared" si="148"/>
        <v>3</v>
      </c>
      <c r="C141" s="1">
        <v>3</v>
      </c>
      <c r="D141" s="1">
        <v>3</v>
      </c>
      <c r="E141" s="1">
        <v>3</v>
      </c>
      <c r="F141" s="1">
        <v>3</v>
      </c>
      <c r="G141" s="1">
        <v>3</v>
      </c>
      <c r="H141" s="1">
        <v>2</v>
      </c>
      <c r="I141" s="1">
        <v>1.550048828125</v>
      </c>
      <c r="J141" s="1">
        <v>1.25</v>
      </c>
      <c r="K141" s="1">
        <v>1.199951171875</v>
      </c>
      <c r="L141" s="1">
        <v>1.199951171875</v>
      </c>
      <c r="M141" s="1">
        <v>1.199951171875</v>
      </c>
      <c r="N141" s="1">
        <v>1.199951171875</v>
      </c>
      <c r="O141" s="1">
        <v>1.199951171875</v>
      </c>
      <c r="P141" s="8">
        <f t="shared" si="149"/>
        <v>1.199951171875</v>
      </c>
    </row>
    <row r="142" spans="1:16" x14ac:dyDescent="0.3">
      <c r="A142" s="6">
        <v>16.7031256017789</v>
      </c>
      <c r="B142" s="8">
        <f t="shared" si="148"/>
        <v>3</v>
      </c>
      <c r="C142" s="1">
        <v>3</v>
      </c>
      <c r="D142" s="1">
        <v>3</v>
      </c>
      <c r="E142" s="1">
        <v>3</v>
      </c>
      <c r="F142" s="1">
        <v>3</v>
      </c>
      <c r="G142" s="1">
        <v>3</v>
      </c>
      <c r="H142" s="1">
        <v>2.5</v>
      </c>
      <c r="I142" s="1">
        <v>1.64990234375</v>
      </c>
      <c r="J142" s="1">
        <v>1.550048828125</v>
      </c>
      <c r="K142" s="1">
        <v>1.39990234375</v>
      </c>
      <c r="L142" s="1">
        <v>1.300048828125</v>
      </c>
      <c r="M142" s="1">
        <v>1.199951171875</v>
      </c>
      <c r="N142" s="1">
        <v>1.199951171875</v>
      </c>
      <c r="O142" s="1">
        <v>1.199951171875</v>
      </c>
      <c r="P142" s="8">
        <f t="shared" si="149"/>
        <v>1.199951171875</v>
      </c>
    </row>
    <row r="143" spans="1:16" x14ac:dyDescent="0.3">
      <c r="A143" s="6">
        <v>19.648438207892301</v>
      </c>
      <c r="B143" s="8">
        <f t="shared" si="148"/>
        <v>3</v>
      </c>
      <c r="C143" s="1">
        <v>3</v>
      </c>
      <c r="D143" s="1">
        <v>3</v>
      </c>
      <c r="E143" s="1">
        <v>3</v>
      </c>
      <c r="F143" s="1">
        <v>3</v>
      </c>
      <c r="G143" s="1">
        <v>3</v>
      </c>
      <c r="H143" s="1">
        <v>3</v>
      </c>
      <c r="I143" s="1">
        <v>2</v>
      </c>
      <c r="J143" s="1">
        <v>1.699951171875</v>
      </c>
      <c r="K143" s="1">
        <v>1.60009765625</v>
      </c>
      <c r="L143" s="1">
        <v>1.5</v>
      </c>
      <c r="M143" s="1">
        <v>1.39990234375</v>
      </c>
      <c r="N143" s="1">
        <v>1.39990234375</v>
      </c>
      <c r="O143" s="1">
        <v>1.39990234375</v>
      </c>
      <c r="P143" s="8">
        <f t="shared" si="149"/>
        <v>1.39990234375</v>
      </c>
    </row>
    <row r="144" spans="1:16" x14ac:dyDescent="0.3">
      <c r="A144" s="6">
        <v>21.609375778540802</v>
      </c>
      <c r="B144" s="8">
        <f t="shared" si="148"/>
        <v>3</v>
      </c>
      <c r="C144" s="1">
        <v>3</v>
      </c>
      <c r="D144" s="1">
        <v>3</v>
      </c>
      <c r="E144" s="1">
        <v>3</v>
      </c>
      <c r="F144" s="1">
        <v>3</v>
      </c>
      <c r="G144" s="1">
        <v>3</v>
      </c>
      <c r="H144" s="1">
        <v>3</v>
      </c>
      <c r="I144" s="1">
        <v>3</v>
      </c>
      <c r="J144" s="1">
        <v>2.5</v>
      </c>
      <c r="K144" s="1">
        <v>2.5</v>
      </c>
      <c r="L144" s="1">
        <v>2.5</v>
      </c>
      <c r="M144" s="1">
        <v>2.5</v>
      </c>
      <c r="N144" s="1">
        <v>2.5</v>
      </c>
      <c r="O144" s="1">
        <v>2.5</v>
      </c>
      <c r="P144" s="8">
        <f t="shared" si="149"/>
        <v>2.5</v>
      </c>
    </row>
    <row r="145" spans="1:16" x14ac:dyDescent="0.3">
      <c r="A145" s="12">
        <f>A144+1</f>
        <v>22.609375778540802</v>
      </c>
      <c r="B145" s="8">
        <f>B144</f>
        <v>3</v>
      </c>
      <c r="C145" s="8">
        <f t="shared" ref="C145" si="150">C144</f>
        <v>3</v>
      </c>
      <c r="D145" s="8">
        <f t="shared" ref="D145" si="151">D144</f>
        <v>3</v>
      </c>
      <c r="E145" s="8">
        <f t="shared" ref="E145" si="152">E144</f>
        <v>3</v>
      </c>
      <c r="F145" s="8">
        <f t="shared" ref="F145" si="153">F144</f>
        <v>3</v>
      </c>
      <c r="G145" s="8">
        <f t="shared" ref="G145" si="154">G144</f>
        <v>3</v>
      </c>
      <c r="H145" s="8">
        <f t="shared" ref="H145" si="155">H144</f>
        <v>3</v>
      </c>
      <c r="I145" s="8">
        <f t="shared" ref="I145" si="156">I144</f>
        <v>3</v>
      </c>
      <c r="J145" s="8">
        <f t="shared" ref="J145" si="157">J144</f>
        <v>2.5</v>
      </c>
      <c r="K145" s="8">
        <f t="shared" ref="K145" si="158">K144</f>
        <v>2.5</v>
      </c>
      <c r="L145" s="8">
        <f t="shared" ref="L145" si="159">L144</f>
        <v>2.5</v>
      </c>
      <c r="M145" s="8">
        <f t="shared" ref="M145" si="160">M144</f>
        <v>2.5</v>
      </c>
      <c r="N145" s="8">
        <f t="shared" ref="N145" si="161">N144</f>
        <v>2.5</v>
      </c>
      <c r="O145" s="8">
        <f t="shared" ref="O145" si="162">O144</f>
        <v>2.5</v>
      </c>
      <c r="P145" s="8">
        <f t="shared" ref="P145" si="163">P144</f>
        <v>2.5</v>
      </c>
    </row>
    <row r="147" spans="1:16" x14ac:dyDescent="0.3">
      <c r="A147" s="22">
        <v>7937</v>
      </c>
      <c r="B147" s="35" t="s">
        <v>1178</v>
      </c>
      <c r="C147" s="35"/>
      <c r="D147" s="35"/>
      <c r="E147" s="35"/>
      <c r="F147" s="35"/>
      <c r="G147" s="35"/>
      <c r="H147" s="35"/>
      <c r="I147" s="35"/>
      <c r="J147" s="35"/>
      <c r="K147" s="35"/>
      <c r="L147" s="35"/>
      <c r="M147" s="35"/>
      <c r="N147" s="35"/>
      <c r="O147" s="35"/>
      <c r="P147" s="35"/>
    </row>
    <row r="148" spans="1:16" x14ac:dyDescent="0.3">
      <c r="A148" s="3"/>
      <c r="B148" s="3" t="s">
        <v>22</v>
      </c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</row>
    <row r="149" spans="1:16" x14ac:dyDescent="0.3">
      <c r="A149" s="3" t="s">
        <v>26</v>
      </c>
      <c r="B149" s="9">
        <f>C149-1</f>
        <v>549</v>
      </c>
      <c r="C149" s="3">
        <v>550</v>
      </c>
      <c r="D149" s="3">
        <v>600</v>
      </c>
      <c r="E149" s="3">
        <v>800</v>
      </c>
      <c r="F149" s="3">
        <v>1000</v>
      </c>
      <c r="G149" s="3">
        <v>1200</v>
      </c>
      <c r="H149" s="3">
        <v>1400</v>
      </c>
      <c r="I149" s="3">
        <v>1600</v>
      </c>
      <c r="J149" s="3">
        <v>1800</v>
      </c>
      <c r="K149" s="3">
        <v>2000</v>
      </c>
      <c r="L149" s="3">
        <v>2200</v>
      </c>
      <c r="M149" s="3">
        <v>2400</v>
      </c>
      <c r="N149" s="3">
        <v>2600</v>
      </c>
      <c r="O149" s="3">
        <v>2800</v>
      </c>
      <c r="P149" s="9">
        <f>O149+1</f>
        <v>2801</v>
      </c>
    </row>
    <row r="150" spans="1:16" x14ac:dyDescent="0.3">
      <c r="A150" s="12">
        <f>A151-1</f>
        <v>-1</v>
      </c>
      <c r="B150" s="8">
        <f>B151</f>
        <v>0</v>
      </c>
      <c r="C150" s="8">
        <f t="shared" ref="C150" si="164">C151</f>
        <v>0</v>
      </c>
      <c r="D150" s="8">
        <f t="shared" ref="D150" si="165">D151</f>
        <v>9.9609378890991405</v>
      </c>
      <c r="E150" s="8">
        <f t="shared" ref="E150" si="166">E151</f>
        <v>9.9609378890991405</v>
      </c>
      <c r="F150" s="8">
        <f t="shared" ref="F150" si="167">F151</f>
        <v>9.9609378890991405</v>
      </c>
      <c r="G150" s="8">
        <f t="shared" ref="G150" si="168">G151</f>
        <v>11.953125466918999</v>
      </c>
      <c r="H150" s="8">
        <f t="shared" ref="H150" si="169">H151</f>
        <v>13.9453130447388</v>
      </c>
      <c r="I150" s="8">
        <f t="shared" ref="I150" si="170">I151</f>
        <v>15.000000585937499</v>
      </c>
      <c r="J150" s="8">
        <f t="shared" ref="J150" si="171">J151</f>
        <v>16.992188163757302</v>
      </c>
      <c r="K150" s="8">
        <f t="shared" ref="K150" si="172">K151</f>
        <v>0</v>
      </c>
      <c r="L150" s="8">
        <f t="shared" ref="L150" si="173">L151</f>
        <v>0</v>
      </c>
      <c r="M150" s="8">
        <f t="shared" ref="M150" si="174">M151</f>
        <v>0</v>
      </c>
      <c r="N150" s="8">
        <f t="shared" ref="N150" si="175">N151</f>
        <v>0</v>
      </c>
      <c r="O150" s="8">
        <f t="shared" ref="O150" si="176">O151</f>
        <v>0</v>
      </c>
      <c r="P150" s="8">
        <f t="shared" ref="P150" si="177">P151</f>
        <v>0</v>
      </c>
    </row>
    <row r="151" spans="1:16" x14ac:dyDescent="0.3">
      <c r="A151" s="6">
        <v>0</v>
      </c>
      <c r="B151" s="8">
        <f>C151</f>
        <v>0</v>
      </c>
      <c r="C151" s="1">
        <v>0</v>
      </c>
      <c r="D151" s="1">
        <v>9.9609378890991405</v>
      </c>
      <c r="E151" s="1">
        <v>9.9609378890991405</v>
      </c>
      <c r="F151" s="1">
        <v>9.9609378890991405</v>
      </c>
      <c r="G151" s="1">
        <v>11.953125466918999</v>
      </c>
      <c r="H151" s="1">
        <v>13.9453130447388</v>
      </c>
      <c r="I151" s="1">
        <v>15.000000585937499</v>
      </c>
      <c r="J151" s="1">
        <v>16.992188163757302</v>
      </c>
      <c r="K151" s="1">
        <v>0</v>
      </c>
      <c r="L151" s="1">
        <v>0</v>
      </c>
      <c r="M151" s="1">
        <v>0</v>
      </c>
      <c r="N151" s="1">
        <v>0</v>
      </c>
      <c r="O151" s="1">
        <v>0</v>
      </c>
      <c r="P151" s="8">
        <f>O151</f>
        <v>0</v>
      </c>
    </row>
    <row r="152" spans="1:16" x14ac:dyDescent="0.3">
      <c r="A152" s="6">
        <v>9.9864130434782599</v>
      </c>
      <c r="B152" s="8">
        <f t="shared" ref="B152:B161" si="178">C152</f>
        <v>0</v>
      </c>
      <c r="C152" s="1">
        <v>0</v>
      </c>
      <c r="D152" s="1">
        <v>9.9609378890991405</v>
      </c>
      <c r="E152" s="1">
        <v>9.9609378890991405</v>
      </c>
      <c r="F152" s="1">
        <v>9.9609378890991405</v>
      </c>
      <c r="G152" s="1">
        <v>11.953125466918999</v>
      </c>
      <c r="H152" s="1">
        <v>13.9453130447388</v>
      </c>
      <c r="I152" s="1">
        <v>15.000000585937499</v>
      </c>
      <c r="J152" s="1">
        <v>16.992188163757302</v>
      </c>
      <c r="K152" s="1">
        <v>0</v>
      </c>
      <c r="L152" s="1">
        <v>0</v>
      </c>
      <c r="M152" s="1">
        <v>0</v>
      </c>
      <c r="N152" s="1">
        <v>0</v>
      </c>
      <c r="O152" s="1">
        <v>0</v>
      </c>
      <c r="P152" s="8">
        <f t="shared" ref="P152:P161" si="179">O152</f>
        <v>0</v>
      </c>
    </row>
    <row r="153" spans="1:16" x14ac:dyDescent="0.3">
      <c r="A153" s="6">
        <v>19.972826086956498</v>
      </c>
      <c r="B153" s="8">
        <f t="shared" si="178"/>
        <v>0</v>
      </c>
      <c r="C153" s="1">
        <v>0</v>
      </c>
      <c r="D153" s="1">
        <v>9.9609378890991405</v>
      </c>
      <c r="E153" s="1">
        <v>9.9609378890991405</v>
      </c>
      <c r="F153" s="1">
        <v>9.9609378890991405</v>
      </c>
      <c r="G153" s="1">
        <v>11.953125466918999</v>
      </c>
      <c r="H153" s="1">
        <v>13.9453130447388</v>
      </c>
      <c r="I153" s="1">
        <v>15.000000585937499</v>
      </c>
      <c r="J153" s="1">
        <v>16.992188163757302</v>
      </c>
      <c r="K153" s="1">
        <v>0</v>
      </c>
      <c r="L153" s="1">
        <v>0</v>
      </c>
      <c r="M153" s="1">
        <v>0</v>
      </c>
      <c r="N153" s="1">
        <v>0</v>
      </c>
      <c r="O153" s="1">
        <v>0</v>
      </c>
      <c r="P153" s="8">
        <f t="shared" si="179"/>
        <v>0</v>
      </c>
    </row>
    <row r="154" spans="1:16" x14ac:dyDescent="0.3">
      <c r="A154" s="6">
        <v>30.027173913043502</v>
      </c>
      <c r="B154" s="8">
        <f t="shared" si="178"/>
        <v>0</v>
      </c>
      <c r="C154" s="1">
        <v>0</v>
      </c>
      <c r="D154" s="1">
        <v>9.9609378890991405</v>
      </c>
      <c r="E154" s="1">
        <v>9.9609378890991405</v>
      </c>
      <c r="F154" s="1">
        <v>9.9609378890991405</v>
      </c>
      <c r="G154" s="1">
        <v>11.953125466918999</v>
      </c>
      <c r="H154" s="1">
        <v>13.9453130447388</v>
      </c>
      <c r="I154" s="1">
        <v>15.000000585937499</v>
      </c>
      <c r="J154" s="1">
        <v>16.992188163757302</v>
      </c>
      <c r="K154" s="1">
        <v>0</v>
      </c>
      <c r="L154" s="1">
        <v>0</v>
      </c>
      <c r="M154" s="1">
        <v>0</v>
      </c>
      <c r="N154" s="1">
        <v>0</v>
      </c>
      <c r="O154" s="1">
        <v>0</v>
      </c>
      <c r="P154" s="8">
        <f t="shared" si="179"/>
        <v>0</v>
      </c>
    </row>
    <row r="155" spans="1:16" x14ac:dyDescent="0.3">
      <c r="A155" s="6">
        <v>40.013586956521699</v>
      </c>
      <c r="B155" s="8">
        <f t="shared" si="178"/>
        <v>0</v>
      </c>
      <c r="C155" s="1">
        <v>0</v>
      </c>
      <c r="D155" s="1">
        <v>9.9609378890991405</v>
      </c>
      <c r="E155" s="1">
        <v>9.9609378890991405</v>
      </c>
      <c r="F155" s="1">
        <v>9.9609378890991405</v>
      </c>
      <c r="G155" s="1">
        <v>11.953125466918999</v>
      </c>
      <c r="H155" s="1">
        <v>13.9453130447388</v>
      </c>
      <c r="I155" s="1">
        <v>15.000000585937499</v>
      </c>
      <c r="J155" s="1">
        <v>16.992188163757302</v>
      </c>
      <c r="K155" s="1">
        <v>0</v>
      </c>
      <c r="L155" s="1">
        <v>0</v>
      </c>
      <c r="M155" s="1">
        <v>0</v>
      </c>
      <c r="N155" s="1">
        <v>0</v>
      </c>
      <c r="O155" s="1">
        <v>0</v>
      </c>
      <c r="P155" s="8">
        <f t="shared" si="179"/>
        <v>0</v>
      </c>
    </row>
    <row r="156" spans="1:16" x14ac:dyDescent="0.3">
      <c r="A156" s="6">
        <v>50</v>
      </c>
      <c r="B156" s="8">
        <f t="shared" si="178"/>
        <v>0</v>
      </c>
      <c r="C156" s="1">
        <v>0</v>
      </c>
      <c r="D156" s="1">
        <v>0</v>
      </c>
      <c r="E156" s="1">
        <v>0</v>
      </c>
      <c r="F156" s="1">
        <v>0</v>
      </c>
      <c r="G156" s="1">
        <v>0</v>
      </c>
      <c r="H156" s="1">
        <v>0</v>
      </c>
      <c r="I156" s="1">
        <v>0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0</v>
      </c>
      <c r="P156" s="8">
        <f t="shared" si="179"/>
        <v>0</v>
      </c>
    </row>
    <row r="157" spans="1:16" x14ac:dyDescent="0.3">
      <c r="A157" s="6">
        <v>59.986413043478301</v>
      </c>
      <c r="B157" s="8">
        <f t="shared" si="178"/>
        <v>0</v>
      </c>
      <c r="C157" s="1">
        <v>0</v>
      </c>
      <c r="D157" s="1">
        <v>0</v>
      </c>
      <c r="E157" s="1">
        <v>0</v>
      </c>
      <c r="F157" s="1">
        <v>0</v>
      </c>
      <c r="G157" s="1">
        <v>0</v>
      </c>
      <c r="H157" s="1">
        <v>0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0</v>
      </c>
      <c r="P157" s="8">
        <f t="shared" si="179"/>
        <v>0</v>
      </c>
    </row>
    <row r="158" spans="1:16" x14ac:dyDescent="0.3">
      <c r="A158" s="6">
        <v>69.972826086956502</v>
      </c>
      <c r="B158" s="8">
        <f t="shared" si="178"/>
        <v>0</v>
      </c>
      <c r="C158" s="1">
        <v>0</v>
      </c>
      <c r="D158" s="1">
        <v>0</v>
      </c>
      <c r="E158" s="1">
        <v>0</v>
      </c>
      <c r="F158" s="1">
        <v>0</v>
      </c>
      <c r="G158" s="1">
        <v>0</v>
      </c>
      <c r="H158" s="1">
        <v>0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0</v>
      </c>
      <c r="P158" s="8">
        <f t="shared" si="179"/>
        <v>0</v>
      </c>
    </row>
    <row r="159" spans="1:16" x14ac:dyDescent="0.3">
      <c r="A159" s="6">
        <v>80.027173913043498</v>
      </c>
      <c r="B159" s="8">
        <f t="shared" si="178"/>
        <v>0</v>
      </c>
      <c r="C159" s="1">
        <v>0</v>
      </c>
      <c r="D159" s="1">
        <v>0</v>
      </c>
      <c r="E159" s="1">
        <v>0</v>
      </c>
      <c r="F159" s="1">
        <v>0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0</v>
      </c>
      <c r="P159" s="8">
        <f t="shared" si="179"/>
        <v>0</v>
      </c>
    </row>
    <row r="160" spans="1:16" x14ac:dyDescent="0.3">
      <c r="A160" s="6">
        <v>90.013586956521706</v>
      </c>
      <c r="B160" s="8">
        <f t="shared" si="178"/>
        <v>0</v>
      </c>
      <c r="C160" s="1">
        <v>0</v>
      </c>
      <c r="D160" s="1">
        <v>0</v>
      </c>
      <c r="E160" s="1">
        <v>0</v>
      </c>
      <c r="F160" s="1">
        <v>0</v>
      </c>
      <c r="G160" s="1">
        <v>0</v>
      </c>
      <c r="H160" s="1">
        <v>0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0</v>
      </c>
      <c r="P160" s="8">
        <f t="shared" si="179"/>
        <v>0</v>
      </c>
    </row>
    <row r="161" spans="1:16" x14ac:dyDescent="0.3">
      <c r="A161" s="6">
        <v>100</v>
      </c>
      <c r="B161" s="8">
        <f t="shared" si="178"/>
        <v>0</v>
      </c>
      <c r="C161" s="1">
        <v>0</v>
      </c>
      <c r="D161" s="1">
        <v>0</v>
      </c>
      <c r="E161" s="1">
        <v>0</v>
      </c>
      <c r="F161" s="1">
        <v>0</v>
      </c>
      <c r="G161" s="1">
        <v>0</v>
      </c>
      <c r="H161" s="1">
        <v>0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  <c r="O161" s="1">
        <v>0</v>
      </c>
      <c r="P161" s="8">
        <f t="shared" si="179"/>
        <v>0</v>
      </c>
    </row>
    <row r="162" spans="1:16" x14ac:dyDescent="0.3">
      <c r="A162" s="12">
        <f>A161+1</f>
        <v>101</v>
      </c>
      <c r="B162" s="8">
        <f>B161</f>
        <v>0</v>
      </c>
      <c r="C162" s="8">
        <f t="shared" ref="C162" si="180">C161</f>
        <v>0</v>
      </c>
      <c r="D162" s="8">
        <f t="shared" ref="D162" si="181">D161</f>
        <v>0</v>
      </c>
      <c r="E162" s="8">
        <f t="shared" ref="E162" si="182">E161</f>
        <v>0</v>
      </c>
      <c r="F162" s="8">
        <f t="shared" ref="F162" si="183">F161</f>
        <v>0</v>
      </c>
      <c r="G162" s="8">
        <f t="shared" ref="G162" si="184">G161</f>
        <v>0</v>
      </c>
      <c r="H162" s="8">
        <f t="shared" ref="H162" si="185">H161</f>
        <v>0</v>
      </c>
      <c r="I162" s="8">
        <f t="shared" ref="I162" si="186">I161</f>
        <v>0</v>
      </c>
      <c r="J162" s="8">
        <f t="shared" ref="J162" si="187">J161</f>
        <v>0</v>
      </c>
      <c r="K162" s="8">
        <f t="shared" ref="K162" si="188">K161</f>
        <v>0</v>
      </c>
      <c r="L162" s="8">
        <f t="shared" ref="L162" si="189">L161</f>
        <v>0</v>
      </c>
      <c r="M162" s="8">
        <f t="shared" ref="M162" si="190">M161</f>
        <v>0</v>
      </c>
      <c r="N162" s="8">
        <f t="shared" ref="N162" si="191">N161</f>
        <v>0</v>
      </c>
      <c r="O162" s="8">
        <f t="shared" ref="O162" si="192">O161</f>
        <v>0</v>
      </c>
      <c r="P162" s="8">
        <f t="shared" ref="P162" si="193">P161</f>
        <v>0</v>
      </c>
    </row>
    <row r="164" spans="1:16" x14ac:dyDescent="0.3">
      <c r="A164" s="22">
        <v>7938</v>
      </c>
      <c r="B164" s="35" t="s">
        <v>1179</v>
      </c>
      <c r="C164" s="35"/>
      <c r="D164" s="35"/>
      <c r="E164" s="35"/>
      <c r="F164" s="35"/>
      <c r="G164" s="35"/>
      <c r="H164" s="35"/>
      <c r="I164" s="35"/>
      <c r="J164" s="35"/>
      <c r="K164" s="35"/>
    </row>
    <row r="165" spans="1:16" x14ac:dyDescent="0.3">
      <c r="A165" s="3"/>
      <c r="B165" s="3" t="s">
        <v>75</v>
      </c>
      <c r="C165" s="3"/>
      <c r="D165" s="3"/>
      <c r="E165" s="3"/>
      <c r="F165" s="3"/>
      <c r="G165" s="3"/>
      <c r="H165" s="3"/>
      <c r="I165" s="3"/>
      <c r="J165" s="3"/>
      <c r="K165" s="3"/>
    </row>
    <row r="166" spans="1:16" x14ac:dyDescent="0.3">
      <c r="A166" s="3" t="s">
        <v>74</v>
      </c>
      <c r="B166" s="12">
        <f>C166-1</f>
        <v>-40.860000000000099</v>
      </c>
      <c r="C166" s="6">
        <v>-39.860000000000099</v>
      </c>
      <c r="D166" s="6">
        <v>-19.860000000000099</v>
      </c>
      <c r="E166" s="6">
        <v>40.139999999999901</v>
      </c>
      <c r="F166" s="6">
        <v>60.139999999999901</v>
      </c>
      <c r="G166" s="6">
        <v>120.14</v>
      </c>
      <c r="H166" s="6">
        <v>160.13999999999999</v>
      </c>
      <c r="I166" s="6">
        <v>170.14</v>
      </c>
      <c r="J166" s="6">
        <v>180.14</v>
      </c>
      <c r="K166" s="12">
        <f>J166+1</f>
        <v>181.14</v>
      </c>
    </row>
    <row r="167" spans="1:16" x14ac:dyDescent="0.3">
      <c r="A167" s="12">
        <f>A168-1</f>
        <v>-40.860000000000099</v>
      </c>
      <c r="B167" s="9">
        <f>B168</f>
        <v>1</v>
      </c>
      <c r="C167" s="9">
        <f t="shared" ref="C167" si="194">C168</f>
        <v>1</v>
      </c>
      <c r="D167" s="9">
        <f t="shared" ref="D167" si="195">D168</f>
        <v>1</v>
      </c>
      <c r="E167" s="9">
        <f t="shared" ref="E167" si="196">E168</f>
        <v>1</v>
      </c>
      <c r="F167" s="9">
        <f t="shared" ref="F167" si="197">F168</f>
        <v>1</v>
      </c>
      <c r="G167" s="9">
        <f t="shared" ref="G167" si="198">G168</f>
        <v>1</v>
      </c>
      <c r="H167" s="9">
        <f t="shared" ref="H167" si="199">H168</f>
        <v>0</v>
      </c>
      <c r="I167" s="9">
        <f t="shared" ref="I167" si="200">I168</f>
        <v>0</v>
      </c>
      <c r="J167" s="9">
        <f t="shared" ref="J167" si="201">J168</f>
        <v>0</v>
      </c>
      <c r="K167" s="9">
        <f t="shared" ref="K167" si="202">K168</f>
        <v>0</v>
      </c>
    </row>
    <row r="168" spans="1:16" x14ac:dyDescent="0.3">
      <c r="A168" s="6">
        <v>-39.860000000000099</v>
      </c>
      <c r="B168" s="9">
        <f>C168</f>
        <v>1</v>
      </c>
      <c r="C168">
        <v>1</v>
      </c>
      <c r="D168">
        <v>1</v>
      </c>
      <c r="E168">
        <v>1</v>
      </c>
      <c r="F168">
        <v>1</v>
      </c>
      <c r="G168">
        <v>1</v>
      </c>
      <c r="H168">
        <v>0</v>
      </c>
      <c r="I168">
        <v>0</v>
      </c>
      <c r="J168">
        <v>0</v>
      </c>
      <c r="K168" s="9">
        <f t="shared" ref="K168:K174" si="203">J168</f>
        <v>0</v>
      </c>
    </row>
    <row r="169" spans="1:16" x14ac:dyDescent="0.3">
      <c r="A169" s="6">
        <v>-19.860000000000099</v>
      </c>
      <c r="B169" s="9">
        <f t="shared" ref="B169:B171" si="204">C169</f>
        <v>1</v>
      </c>
      <c r="C169">
        <v>1</v>
      </c>
      <c r="D169">
        <v>1</v>
      </c>
      <c r="E169">
        <v>1</v>
      </c>
      <c r="F169">
        <v>1</v>
      </c>
      <c r="G169">
        <v>1</v>
      </c>
      <c r="H169">
        <v>0</v>
      </c>
      <c r="I169">
        <v>0</v>
      </c>
      <c r="J169">
        <v>0</v>
      </c>
      <c r="K169" s="9">
        <f t="shared" si="203"/>
        <v>0</v>
      </c>
    </row>
    <row r="170" spans="1:16" x14ac:dyDescent="0.3">
      <c r="A170" s="6">
        <v>0.13999999999993001</v>
      </c>
      <c r="B170" s="9">
        <f t="shared" si="204"/>
        <v>1</v>
      </c>
      <c r="C170">
        <v>1</v>
      </c>
      <c r="D170">
        <v>1</v>
      </c>
      <c r="E170">
        <v>1</v>
      </c>
      <c r="F170">
        <v>1</v>
      </c>
      <c r="G170">
        <v>1</v>
      </c>
      <c r="H170">
        <v>0</v>
      </c>
      <c r="I170">
        <v>0</v>
      </c>
      <c r="J170">
        <v>0</v>
      </c>
      <c r="K170" s="9">
        <f t="shared" si="203"/>
        <v>0</v>
      </c>
    </row>
    <row r="171" spans="1:16" x14ac:dyDescent="0.3">
      <c r="A171" s="6">
        <v>20.139999999999901</v>
      </c>
      <c r="B171" s="9">
        <f t="shared" si="204"/>
        <v>1</v>
      </c>
      <c r="C171">
        <v>1</v>
      </c>
      <c r="D171">
        <v>1</v>
      </c>
      <c r="E171">
        <v>1</v>
      </c>
      <c r="F171">
        <v>1</v>
      </c>
      <c r="G171">
        <v>1</v>
      </c>
      <c r="H171">
        <v>0</v>
      </c>
      <c r="I171">
        <v>0</v>
      </c>
      <c r="J171">
        <v>0</v>
      </c>
      <c r="K171" s="9">
        <f t="shared" si="203"/>
        <v>0</v>
      </c>
    </row>
    <row r="172" spans="1:16" x14ac:dyDescent="0.3">
      <c r="A172" s="6">
        <v>40.139999999999901</v>
      </c>
      <c r="B172" s="9">
        <f t="shared" ref="B172:B175" si="205">C172</f>
        <v>1</v>
      </c>
      <c r="C172">
        <v>1</v>
      </c>
      <c r="D172">
        <v>1</v>
      </c>
      <c r="E172">
        <v>1</v>
      </c>
      <c r="F172">
        <v>1</v>
      </c>
      <c r="G172">
        <v>1</v>
      </c>
      <c r="H172">
        <v>0</v>
      </c>
      <c r="I172">
        <v>0</v>
      </c>
      <c r="J172">
        <v>0</v>
      </c>
      <c r="K172" s="9">
        <f t="shared" si="203"/>
        <v>0</v>
      </c>
    </row>
    <row r="173" spans="1:16" x14ac:dyDescent="0.3">
      <c r="A173" s="6">
        <v>60.139999999999901</v>
      </c>
      <c r="B173" s="9">
        <f t="shared" si="205"/>
        <v>1</v>
      </c>
      <c r="C173">
        <v>1</v>
      </c>
      <c r="D173">
        <v>1</v>
      </c>
      <c r="E173">
        <v>1</v>
      </c>
      <c r="F173">
        <v>1</v>
      </c>
      <c r="G173">
        <v>1</v>
      </c>
      <c r="H173">
        <v>0</v>
      </c>
      <c r="I173">
        <v>0</v>
      </c>
      <c r="J173">
        <v>0</v>
      </c>
      <c r="K173" s="9">
        <f t="shared" si="203"/>
        <v>0</v>
      </c>
    </row>
    <row r="174" spans="1:16" x14ac:dyDescent="0.3">
      <c r="A174" s="6">
        <v>80.139999999999901</v>
      </c>
      <c r="B174" s="9">
        <f t="shared" si="205"/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 s="9">
        <f t="shared" si="203"/>
        <v>0</v>
      </c>
    </row>
    <row r="175" spans="1:16" x14ac:dyDescent="0.3">
      <c r="A175" s="6">
        <v>100.14</v>
      </c>
      <c r="B175" s="9">
        <f t="shared" si="205"/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 s="9">
        <f>J175</f>
        <v>0</v>
      </c>
    </row>
    <row r="176" spans="1:16" x14ac:dyDescent="0.3">
      <c r="A176" s="12">
        <f>A175+1</f>
        <v>101.14</v>
      </c>
      <c r="B176" s="9">
        <f>B175</f>
        <v>0</v>
      </c>
      <c r="C176" s="9">
        <f t="shared" ref="C176" si="206">C175</f>
        <v>0</v>
      </c>
      <c r="D176" s="9">
        <f t="shared" ref="D176" si="207">D175</f>
        <v>0</v>
      </c>
      <c r="E176" s="9">
        <f t="shared" ref="E176" si="208">E175</f>
        <v>0</v>
      </c>
      <c r="F176" s="9">
        <f t="shared" ref="F176" si="209">F175</f>
        <v>0</v>
      </c>
      <c r="G176" s="9">
        <f t="shared" ref="G176" si="210">G175</f>
        <v>0</v>
      </c>
      <c r="H176" s="9">
        <f t="shared" ref="H176" si="211">H175</f>
        <v>0</v>
      </c>
      <c r="I176" s="9">
        <f t="shared" ref="I176" si="212">I175</f>
        <v>0</v>
      </c>
      <c r="J176" s="9">
        <f t="shared" ref="J176" si="213">J175</f>
        <v>0</v>
      </c>
      <c r="K176" s="9">
        <f t="shared" ref="K176" si="214">K175</f>
        <v>0</v>
      </c>
    </row>
    <row r="178" spans="1:16" x14ac:dyDescent="0.3">
      <c r="A178" s="36" t="s">
        <v>1180</v>
      </c>
      <c r="B178" s="36"/>
      <c r="C178" s="36"/>
      <c r="D178" s="36"/>
      <c r="E178" s="36"/>
      <c r="F178" s="36"/>
      <c r="G178" s="36"/>
      <c r="H178" s="36"/>
      <c r="I178" s="36"/>
      <c r="J178" s="36"/>
      <c r="K178" s="36"/>
      <c r="L178" s="36"/>
      <c r="M178" s="36"/>
      <c r="N178" s="36"/>
      <c r="O178" s="36"/>
      <c r="P178" s="36"/>
    </row>
    <row r="179" spans="1:16" x14ac:dyDescent="0.3">
      <c r="A179" s="36" t="s">
        <v>1181</v>
      </c>
      <c r="B179" s="36"/>
      <c r="C179" s="36"/>
      <c r="D179" s="36"/>
      <c r="E179" s="36"/>
      <c r="F179" s="36"/>
      <c r="G179" s="36"/>
      <c r="H179" s="36"/>
      <c r="I179" s="36"/>
      <c r="J179" s="36"/>
      <c r="K179" s="36"/>
      <c r="L179" s="36"/>
      <c r="M179" s="36"/>
      <c r="N179" s="36"/>
      <c r="O179" s="36"/>
      <c r="P179" s="36"/>
    </row>
    <row r="181" spans="1:16" x14ac:dyDescent="0.3">
      <c r="A181" s="22">
        <v>7842</v>
      </c>
      <c r="B181" s="35" t="s">
        <v>1239</v>
      </c>
      <c r="C181" s="35"/>
      <c r="D181" s="35"/>
      <c r="E181" s="35"/>
      <c r="F181" s="35"/>
      <c r="G181" s="35"/>
      <c r="H181" s="35"/>
      <c r="I181" s="35"/>
      <c r="J181" s="35"/>
      <c r="K181" s="35"/>
      <c r="L181" s="35"/>
      <c r="M181" s="35"/>
      <c r="N181" s="35"/>
      <c r="O181" s="35"/>
    </row>
    <row r="182" spans="1:16" x14ac:dyDescent="0.3">
      <c r="A182" s="3"/>
      <c r="B182" s="3" t="s">
        <v>22</v>
      </c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</row>
    <row r="183" spans="1:16" x14ac:dyDescent="0.3">
      <c r="A183" s="3" t="s">
        <v>26</v>
      </c>
      <c r="B183" s="9">
        <f>C183-1</f>
        <v>599</v>
      </c>
      <c r="C183" s="3">
        <v>600</v>
      </c>
      <c r="D183" s="3">
        <v>750</v>
      </c>
      <c r="E183" s="3">
        <v>1000</v>
      </c>
      <c r="F183" s="3">
        <v>1200</v>
      </c>
      <c r="G183" s="3">
        <v>1400</v>
      </c>
      <c r="H183" s="3">
        <v>1600</v>
      </c>
      <c r="I183" s="3">
        <v>1800</v>
      </c>
      <c r="J183" s="3">
        <v>2000</v>
      </c>
      <c r="K183" s="3">
        <v>2300</v>
      </c>
      <c r="L183" s="3">
        <v>2600</v>
      </c>
      <c r="M183" s="3">
        <v>2900</v>
      </c>
      <c r="N183" s="3">
        <v>3200</v>
      </c>
      <c r="O183" s="9">
        <f>N183+1</f>
        <v>3201</v>
      </c>
    </row>
    <row r="184" spans="1:16" x14ac:dyDescent="0.3">
      <c r="A184" s="12">
        <f>A185-1</f>
        <v>-1</v>
      </c>
      <c r="B184" s="8">
        <f>B185</f>
        <v>40.991999999999997</v>
      </c>
      <c r="C184" s="8">
        <f t="shared" ref="C184:O184" si="215">C185</f>
        <v>40.991999999999997</v>
      </c>
      <c r="D184" s="8">
        <f t="shared" si="215"/>
        <v>40.991999999999997</v>
      </c>
      <c r="E184" s="8">
        <f t="shared" si="215"/>
        <v>40.991999999999997</v>
      </c>
      <c r="F184" s="8">
        <f t="shared" si="215"/>
        <v>40.015999999999998</v>
      </c>
      <c r="G184" s="8">
        <f t="shared" si="215"/>
        <v>40.015999999999998</v>
      </c>
      <c r="H184" s="8">
        <f t="shared" si="215"/>
        <v>40.015999999999998</v>
      </c>
      <c r="I184" s="8">
        <f t="shared" si="215"/>
        <v>45.042400000000001</v>
      </c>
      <c r="J184" s="8">
        <f t="shared" si="215"/>
        <v>50.02</v>
      </c>
      <c r="K184" s="8">
        <f t="shared" si="215"/>
        <v>60.024000000000001</v>
      </c>
      <c r="L184" s="8">
        <f t="shared" si="215"/>
        <v>70.028000000000006</v>
      </c>
      <c r="M184" s="8">
        <f t="shared" si="215"/>
        <v>80.031999999999996</v>
      </c>
      <c r="N184" s="8">
        <f t="shared" si="215"/>
        <v>90.036000000000001</v>
      </c>
      <c r="O184" s="8">
        <f t="shared" si="215"/>
        <v>90.036000000000001</v>
      </c>
    </row>
    <row r="185" spans="1:16" x14ac:dyDescent="0.3">
      <c r="A185" s="6">
        <v>0</v>
      </c>
      <c r="B185" s="8">
        <f>C185</f>
        <v>40.991999999999997</v>
      </c>
      <c r="C185" s="1">
        <v>40.991999999999997</v>
      </c>
      <c r="D185" s="1">
        <v>40.991999999999997</v>
      </c>
      <c r="E185" s="1">
        <v>40.991999999999997</v>
      </c>
      <c r="F185" s="1">
        <v>40.015999999999998</v>
      </c>
      <c r="G185" s="1">
        <v>40.015999999999998</v>
      </c>
      <c r="H185" s="1">
        <v>40.015999999999998</v>
      </c>
      <c r="I185" s="1">
        <v>45.042400000000001</v>
      </c>
      <c r="J185" s="1">
        <v>50.02</v>
      </c>
      <c r="K185" s="1">
        <v>60.024000000000001</v>
      </c>
      <c r="L185" s="1">
        <v>70.028000000000006</v>
      </c>
      <c r="M185" s="1">
        <v>80.031999999999996</v>
      </c>
      <c r="N185" s="1">
        <v>90.036000000000001</v>
      </c>
      <c r="O185" s="8">
        <f>N185</f>
        <v>90.036000000000001</v>
      </c>
    </row>
    <row r="186" spans="1:16" x14ac:dyDescent="0.3">
      <c r="A186" s="6">
        <v>10.8016304347826</v>
      </c>
      <c r="B186" s="8">
        <f t="shared" ref="B186:B195" si="216">C186</f>
        <v>40.991999999999997</v>
      </c>
      <c r="C186" s="1">
        <v>40.991999999999997</v>
      </c>
      <c r="D186" s="1">
        <v>40.991999999999997</v>
      </c>
      <c r="E186" s="1">
        <v>40.991999999999997</v>
      </c>
      <c r="F186" s="1">
        <v>40.015999999999998</v>
      </c>
      <c r="G186" s="1">
        <v>40.015999999999998</v>
      </c>
      <c r="H186" s="1">
        <v>40.015999999999998</v>
      </c>
      <c r="I186" s="1">
        <v>45.042400000000001</v>
      </c>
      <c r="J186" s="1">
        <v>50.02</v>
      </c>
      <c r="K186" s="1">
        <v>60.024000000000001</v>
      </c>
      <c r="L186" s="1">
        <v>70.028000000000006</v>
      </c>
      <c r="M186" s="1">
        <v>80.031999999999996</v>
      </c>
      <c r="N186" s="1">
        <v>90.036000000000001</v>
      </c>
      <c r="O186" s="8">
        <f t="shared" ref="O186:O195" si="217">N186</f>
        <v>90.036000000000001</v>
      </c>
    </row>
    <row r="187" spans="1:16" x14ac:dyDescent="0.3">
      <c r="A187" s="6">
        <v>21.603260869565201</v>
      </c>
      <c r="B187" s="8">
        <f t="shared" si="216"/>
        <v>40.991999999999997</v>
      </c>
      <c r="C187" s="1">
        <v>40.991999999999997</v>
      </c>
      <c r="D187" s="1">
        <v>40.991999999999997</v>
      </c>
      <c r="E187" s="1">
        <v>40.991999999999997</v>
      </c>
      <c r="F187" s="1">
        <v>40.015999999999998</v>
      </c>
      <c r="G187" s="1">
        <v>40.015999999999998</v>
      </c>
      <c r="H187" s="1">
        <v>40.015999999999998</v>
      </c>
      <c r="I187" s="1">
        <v>45.042400000000001</v>
      </c>
      <c r="J187" s="1">
        <v>50.02</v>
      </c>
      <c r="K187" s="1">
        <v>60.024000000000001</v>
      </c>
      <c r="L187" s="1">
        <v>70.028000000000006</v>
      </c>
      <c r="M187" s="1">
        <v>80.031999999999996</v>
      </c>
      <c r="N187" s="1">
        <v>90.036000000000001</v>
      </c>
      <c r="O187" s="8">
        <f t="shared" si="217"/>
        <v>90.036000000000001</v>
      </c>
    </row>
    <row r="188" spans="1:16" x14ac:dyDescent="0.3">
      <c r="A188" s="6">
        <v>32.4048913043478</v>
      </c>
      <c r="B188" s="8">
        <f t="shared" si="216"/>
        <v>40.991999999999997</v>
      </c>
      <c r="C188" s="1">
        <v>40.991999999999997</v>
      </c>
      <c r="D188" s="1">
        <v>40.991999999999997</v>
      </c>
      <c r="E188" s="1">
        <v>40.991999999999997</v>
      </c>
      <c r="F188" s="1">
        <v>40.015999999999998</v>
      </c>
      <c r="G188" s="1">
        <v>40.015999999999998</v>
      </c>
      <c r="H188" s="1">
        <v>40.015999999999998</v>
      </c>
      <c r="I188" s="1">
        <v>50.02</v>
      </c>
      <c r="J188" s="1">
        <v>50.02</v>
      </c>
      <c r="K188" s="1">
        <v>60.024000000000001</v>
      </c>
      <c r="L188" s="1">
        <v>70.028000000000006</v>
      </c>
      <c r="M188" s="1">
        <v>80.031999999999996</v>
      </c>
      <c r="N188" s="1">
        <v>100.04</v>
      </c>
      <c r="O188" s="8">
        <f t="shared" si="217"/>
        <v>100.04</v>
      </c>
    </row>
    <row r="189" spans="1:16" x14ac:dyDescent="0.3">
      <c r="A189" s="6">
        <v>43.274456521739097</v>
      </c>
      <c r="B189" s="8">
        <f t="shared" si="216"/>
        <v>42.016800000000003</v>
      </c>
      <c r="C189" s="1">
        <v>42.016800000000003</v>
      </c>
      <c r="D189" s="1">
        <v>42.016800000000003</v>
      </c>
      <c r="E189" s="1">
        <v>42.016800000000003</v>
      </c>
      <c r="F189" s="1">
        <v>44.993600000000001</v>
      </c>
      <c r="G189" s="1">
        <v>54.997599999999998</v>
      </c>
      <c r="H189" s="1">
        <v>65.001599999999996</v>
      </c>
      <c r="I189" s="1">
        <v>75.005600000000001</v>
      </c>
      <c r="J189" s="1">
        <v>75.9816</v>
      </c>
      <c r="K189" s="1">
        <v>75.9816</v>
      </c>
      <c r="L189" s="1">
        <v>75.9816</v>
      </c>
      <c r="M189" s="1">
        <v>95.989599999999996</v>
      </c>
      <c r="N189" s="1">
        <v>105.9936</v>
      </c>
      <c r="O189" s="8">
        <f t="shared" si="217"/>
        <v>105.9936</v>
      </c>
    </row>
    <row r="190" spans="1:16" x14ac:dyDescent="0.3">
      <c r="A190" s="6">
        <v>54.076086956521699</v>
      </c>
      <c r="B190" s="8">
        <f t="shared" si="216"/>
        <v>44.993600000000001</v>
      </c>
      <c r="C190" s="1">
        <v>44.993600000000001</v>
      </c>
      <c r="D190" s="1">
        <v>44.993600000000001</v>
      </c>
      <c r="E190" s="1">
        <v>44.993600000000001</v>
      </c>
      <c r="F190" s="1">
        <v>65.001599999999996</v>
      </c>
      <c r="G190" s="1">
        <v>130.97919999999999</v>
      </c>
      <c r="H190" s="1">
        <v>130.97919999999999</v>
      </c>
      <c r="I190" s="1">
        <v>130.97919999999999</v>
      </c>
      <c r="J190" s="1">
        <v>130.97919999999999</v>
      </c>
      <c r="K190" s="1">
        <v>130.97919999999999</v>
      </c>
      <c r="L190" s="1">
        <v>120.9752</v>
      </c>
      <c r="M190" s="1">
        <v>110.9712</v>
      </c>
      <c r="N190" s="1">
        <v>105.9936</v>
      </c>
      <c r="O190" s="8">
        <f t="shared" si="217"/>
        <v>105.9936</v>
      </c>
    </row>
    <row r="191" spans="1:16" x14ac:dyDescent="0.3">
      <c r="A191" s="6">
        <v>64.877717391304301</v>
      </c>
      <c r="B191" s="8">
        <f t="shared" si="216"/>
        <v>44.993600000000001</v>
      </c>
      <c r="C191" s="1">
        <v>44.993600000000001</v>
      </c>
      <c r="D191" s="1">
        <v>65.001599999999996</v>
      </c>
      <c r="E191" s="1">
        <v>65.001599999999996</v>
      </c>
      <c r="F191" s="1">
        <v>65.001599999999996</v>
      </c>
      <c r="G191" s="1">
        <v>144.98480000000001</v>
      </c>
      <c r="H191" s="1">
        <v>144.98480000000001</v>
      </c>
      <c r="I191" s="1">
        <v>144.98480000000001</v>
      </c>
      <c r="J191" s="1">
        <v>144.98480000000001</v>
      </c>
      <c r="K191" s="1">
        <v>144.98480000000001</v>
      </c>
      <c r="L191" s="1">
        <v>144.98480000000001</v>
      </c>
      <c r="M191" s="1">
        <v>120.9752</v>
      </c>
      <c r="N191" s="1">
        <v>105.9936</v>
      </c>
      <c r="O191" s="8">
        <f t="shared" si="217"/>
        <v>105.9936</v>
      </c>
    </row>
    <row r="192" spans="1:16" x14ac:dyDescent="0.3">
      <c r="A192" s="6">
        <v>75.679347826086996</v>
      </c>
      <c r="B192" s="8">
        <f t="shared" si="216"/>
        <v>144.98480000000001</v>
      </c>
      <c r="C192" s="1">
        <v>144.98480000000001</v>
      </c>
      <c r="D192" s="1">
        <v>144.98480000000001</v>
      </c>
      <c r="E192" s="1">
        <v>144.98480000000001</v>
      </c>
      <c r="F192" s="1">
        <v>144.98480000000001</v>
      </c>
      <c r="G192" s="1">
        <v>144.98480000000001</v>
      </c>
      <c r="H192" s="1">
        <v>144.98480000000001</v>
      </c>
      <c r="I192" s="1">
        <v>144.98480000000001</v>
      </c>
      <c r="J192" s="1">
        <v>144.98480000000001</v>
      </c>
      <c r="K192" s="1">
        <v>144.98480000000001</v>
      </c>
      <c r="L192" s="1">
        <v>144.98480000000001</v>
      </c>
      <c r="M192" s="1">
        <v>120.9752</v>
      </c>
      <c r="N192" s="1">
        <v>105.9936</v>
      </c>
      <c r="O192" s="8">
        <f t="shared" si="217"/>
        <v>105.9936</v>
      </c>
    </row>
    <row r="193" spans="1:15" x14ac:dyDescent="0.3">
      <c r="A193" s="6">
        <v>90.013586956521706</v>
      </c>
      <c r="B193" s="8">
        <f t="shared" si="216"/>
        <v>144.98480000000001</v>
      </c>
      <c r="C193" s="1">
        <v>144.98480000000001</v>
      </c>
      <c r="D193" s="1">
        <v>144.98480000000001</v>
      </c>
      <c r="E193" s="1">
        <v>144.98480000000001</v>
      </c>
      <c r="F193" s="1">
        <v>144.98480000000001</v>
      </c>
      <c r="G193" s="1">
        <v>144.98480000000001</v>
      </c>
      <c r="H193" s="1">
        <v>144.98480000000001</v>
      </c>
      <c r="I193" s="1">
        <v>144.98480000000001</v>
      </c>
      <c r="J193" s="1">
        <v>144.98480000000001</v>
      </c>
      <c r="K193" s="1">
        <v>144.98480000000001</v>
      </c>
      <c r="L193" s="1">
        <v>144.98480000000001</v>
      </c>
      <c r="M193" s="1">
        <v>144.98480000000001</v>
      </c>
      <c r="N193" s="1">
        <v>104.9688</v>
      </c>
      <c r="O193" s="8">
        <f t="shared" si="217"/>
        <v>104.9688</v>
      </c>
    </row>
    <row r="194" spans="1:15" x14ac:dyDescent="0.3">
      <c r="A194" s="6">
        <v>105.027173913043</v>
      </c>
      <c r="B194" s="8">
        <f t="shared" si="216"/>
        <v>144.98480000000001</v>
      </c>
      <c r="C194" s="1">
        <v>144.98480000000001</v>
      </c>
      <c r="D194" s="1">
        <v>144.98480000000001</v>
      </c>
      <c r="E194" s="1">
        <v>144.98480000000001</v>
      </c>
      <c r="F194" s="1">
        <v>144.98480000000001</v>
      </c>
      <c r="G194" s="1">
        <v>144.98480000000001</v>
      </c>
      <c r="H194" s="1">
        <v>144.98480000000001</v>
      </c>
      <c r="I194" s="1">
        <v>144.98480000000001</v>
      </c>
      <c r="J194" s="1">
        <v>144.98480000000001</v>
      </c>
      <c r="K194" s="1">
        <v>144.98480000000001</v>
      </c>
      <c r="L194" s="1">
        <v>144.98480000000001</v>
      </c>
      <c r="M194" s="1">
        <v>144.98480000000001</v>
      </c>
      <c r="N194" s="1">
        <v>144.98480000000001</v>
      </c>
      <c r="O194" s="8">
        <f t="shared" si="217"/>
        <v>144.98480000000001</v>
      </c>
    </row>
    <row r="195" spans="1:15" x14ac:dyDescent="0.3">
      <c r="A195" s="6">
        <v>125</v>
      </c>
      <c r="B195" s="8">
        <f t="shared" si="216"/>
        <v>144.98480000000001</v>
      </c>
      <c r="C195" s="1">
        <v>144.98480000000001</v>
      </c>
      <c r="D195" s="1">
        <v>144.98480000000001</v>
      </c>
      <c r="E195" s="1">
        <v>144.98480000000001</v>
      </c>
      <c r="F195" s="1">
        <v>144.98480000000001</v>
      </c>
      <c r="G195" s="1">
        <v>144.98480000000001</v>
      </c>
      <c r="H195" s="1">
        <v>144.98480000000001</v>
      </c>
      <c r="I195" s="1">
        <v>144.98480000000001</v>
      </c>
      <c r="J195" s="1">
        <v>144.98480000000001</v>
      </c>
      <c r="K195" s="1">
        <v>144.98480000000001</v>
      </c>
      <c r="L195" s="1">
        <v>144.98480000000001</v>
      </c>
      <c r="M195" s="1">
        <v>144.98480000000001</v>
      </c>
      <c r="N195" s="1">
        <v>144.98480000000001</v>
      </c>
      <c r="O195" s="8">
        <f t="shared" si="217"/>
        <v>144.98480000000001</v>
      </c>
    </row>
    <row r="196" spans="1:15" x14ac:dyDescent="0.3">
      <c r="A196" s="12">
        <f>A195+1</f>
        <v>126</v>
      </c>
      <c r="B196" s="8">
        <f>B195</f>
        <v>144.98480000000001</v>
      </c>
      <c r="C196" s="8">
        <f t="shared" ref="C196:O196" si="218">C195</f>
        <v>144.98480000000001</v>
      </c>
      <c r="D196" s="8">
        <f t="shared" si="218"/>
        <v>144.98480000000001</v>
      </c>
      <c r="E196" s="8">
        <f t="shared" si="218"/>
        <v>144.98480000000001</v>
      </c>
      <c r="F196" s="8">
        <f t="shared" si="218"/>
        <v>144.98480000000001</v>
      </c>
      <c r="G196" s="8">
        <f t="shared" si="218"/>
        <v>144.98480000000001</v>
      </c>
      <c r="H196" s="8">
        <f t="shared" si="218"/>
        <v>144.98480000000001</v>
      </c>
      <c r="I196" s="8">
        <f t="shared" si="218"/>
        <v>144.98480000000001</v>
      </c>
      <c r="J196" s="8">
        <f t="shared" si="218"/>
        <v>144.98480000000001</v>
      </c>
      <c r="K196" s="8">
        <f t="shared" si="218"/>
        <v>144.98480000000001</v>
      </c>
      <c r="L196" s="8">
        <f t="shared" si="218"/>
        <v>144.98480000000001</v>
      </c>
      <c r="M196" s="8">
        <f t="shared" si="218"/>
        <v>144.98480000000001</v>
      </c>
      <c r="N196" s="8">
        <f t="shared" si="218"/>
        <v>144.98480000000001</v>
      </c>
      <c r="O196" s="8">
        <f t="shared" si="218"/>
        <v>144.98480000000001</v>
      </c>
    </row>
    <row r="198" spans="1:15" x14ac:dyDescent="0.3">
      <c r="A198" s="22">
        <v>7843</v>
      </c>
      <c r="B198" s="35" t="s">
        <v>1240</v>
      </c>
      <c r="C198" s="35"/>
      <c r="D198" s="35"/>
      <c r="E198" s="35"/>
      <c r="F198" s="35"/>
      <c r="G198" s="35"/>
      <c r="H198" s="35"/>
      <c r="I198" s="35"/>
      <c r="J198" s="35"/>
      <c r="K198" s="35"/>
    </row>
    <row r="199" spans="1:15" x14ac:dyDescent="0.3">
      <c r="A199" s="3"/>
      <c r="B199" s="3" t="s">
        <v>75</v>
      </c>
      <c r="C199" s="3"/>
      <c r="D199" s="3"/>
      <c r="E199" s="3"/>
      <c r="F199" s="3"/>
      <c r="G199" s="3"/>
      <c r="H199" s="3"/>
      <c r="I199" s="3"/>
      <c r="J199" s="3"/>
      <c r="K199" s="3"/>
    </row>
    <row r="200" spans="1:15" x14ac:dyDescent="0.3">
      <c r="A200" s="3" t="s">
        <v>74</v>
      </c>
      <c r="B200" s="12">
        <f>C200-1</f>
        <v>-20.860000000000099</v>
      </c>
      <c r="C200" s="6">
        <v>-19.860000000000099</v>
      </c>
      <c r="D200" s="6">
        <v>0.13999999999993001</v>
      </c>
      <c r="E200" s="6">
        <v>20.139999999999901</v>
      </c>
      <c r="F200" s="6">
        <v>40.139999999999901</v>
      </c>
      <c r="G200" s="6">
        <v>100.14</v>
      </c>
      <c r="H200" s="6">
        <v>125.14</v>
      </c>
      <c r="I200" s="6">
        <v>130.13999999999999</v>
      </c>
      <c r="J200" s="6">
        <v>140.13999999999999</v>
      </c>
      <c r="K200" s="12">
        <f>J200+1</f>
        <v>141.13999999999999</v>
      </c>
    </row>
    <row r="201" spans="1:15" x14ac:dyDescent="0.3">
      <c r="A201" s="12">
        <f>A202-1</f>
        <v>-40.860000000000099</v>
      </c>
      <c r="B201" s="8">
        <f>B202</f>
        <v>0.70003599999999999</v>
      </c>
      <c r="C201" s="8">
        <f t="shared" ref="C201:K201" si="219">C202</f>
        <v>0.70003599999999999</v>
      </c>
      <c r="D201" s="8">
        <f t="shared" si="219"/>
        <v>0.90011600000000003</v>
      </c>
      <c r="E201" s="8">
        <f t="shared" si="219"/>
        <v>0.99991200000000002</v>
      </c>
      <c r="F201" s="8">
        <f t="shared" si="219"/>
        <v>0.99991200000000002</v>
      </c>
      <c r="G201" s="8">
        <f t="shared" si="219"/>
        <v>0.99991200000000002</v>
      </c>
      <c r="H201" s="8">
        <f t="shared" si="219"/>
        <v>0.99991200000000002</v>
      </c>
      <c r="I201" s="8">
        <f t="shared" si="219"/>
        <v>1.000156</v>
      </c>
      <c r="J201" s="8">
        <f t="shared" si="219"/>
        <v>1.000156</v>
      </c>
      <c r="K201" s="8">
        <f t="shared" si="219"/>
        <v>1.000156</v>
      </c>
    </row>
    <row r="202" spans="1:15" x14ac:dyDescent="0.3">
      <c r="A202" s="6">
        <v>-39.860000000000099</v>
      </c>
      <c r="B202" s="8">
        <f>C202</f>
        <v>0.70003599999999999</v>
      </c>
      <c r="C202" s="1">
        <v>0.70003599999999999</v>
      </c>
      <c r="D202" s="1">
        <v>0.90011600000000003</v>
      </c>
      <c r="E202" s="1">
        <v>0.99991200000000002</v>
      </c>
      <c r="F202" s="1">
        <v>0.99991200000000002</v>
      </c>
      <c r="G202" s="1">
        <v>0.99991200000000002</v>
      </c>
      <c r="H202" s="1">
        <v>0.99991200000000002</v>
      </c>
      <c r="I202" s="1">
        <v>1.000156</v>
      </c>
      <c r="J202" s="1">
        <v>1.000156</v>
      </c>
      <c r="K202" s="8">
        <f t="shared" ref="K202:K208" si="220">J202</f>
        <v>1.000156</v>
      </c>
    </row>
    <row r="203" spans="1:15" x14ac:dyDescent="0.3">
      <c r="A203" s="6">
        <v>-19.860000000000099</v>
      </c>
      <c r="B203" s="8">
        <f t="shared" ref="B203:B209" si="221">C203</f>
        <v>0.70003599999999999</v>
      </c>
      <c r="C203" s="1">
        <v>0.70003599999999999</v>
      </c>
      <c r="D203" s="1">
        <v>0.90011600000000003</v>
      </c>
      <c r="E203" s="1">
        <v>0.99991200000000002</v>
      </c>
      <c r="F203" s="1">
        <v>0.99991200000000002</v>
      </c>
      <c r="G203" s="1">
        <v>0.99991200000000002</v>
      </c>
      <c r="H203" s="1">
        <v>0.99991200000000002</v>
      </c>
      <c r="I203" s="1">
        <v>1.000156</v>
      </c>
      <c r="J203" s="1">
        <v>1.000156</v>
      </c>
      <c r="K203" s="8">
        <f t="shared" si="220"/>
        <v>1.000156</v>
      </c>
    </row>
    <row r="204" spans="1:15" x14ac:dyDescent="0.3">
      <c r="A204" s="6">
        <v>0.13999999999993001</v>
      </c>
      <c r="B204" s="8">
        <f t="shared" si="221"/>
        <v>0.99991200000000002</v>
      </c>
      <c r="C204" s="1">
        <v>0.99991200000000002</v>
      </c>
      <c r="D204" s="1">
        <v>0.99991200000000002</v>
      </c>
      <c r="E204" s="1">
        <v>0.99991200000000002</v>
      </c>
      <c r="F204" s="1">
        <v>0.99991200000000002</v>
      </c>
      <c r="G204" s="1">
        <v>1.2997879999999999</v>
      </c>
      <c r="H204" s="1">
        <v>1.5001119999999999</v>
      </c>
      <c r="I204" s="1">
        <v>1.5001119999999999</v>
      </c>
      <c r="J204" s="1">
        <v>1.7001919999999999</v>
      </c>
      <c r="K204" s="8">
        <f t="shared" si="220"/>
        <v>1.7001919999999999</v>
      </c>
    </row>
    <row r="205" spans="1:15" x14ac:dyDescent="0.3">
      <c r="A205" s="6">
        <v>20.139999999999901</v>
      </c>
      <c r="B205" s="8">
        <f t="shared" si="221"/>
        <v>0.99991200000000002</v>
      </c>
      <c r="C205" s="1">
        <v>0.99991200000000002</v>
      </c>
      <c r="D205" s="1">
        <v>0.99991200000000002</v>
      </c>
      <c r="E205" s="1">
        <v>1.1999919999999999</v>
      </c>
      <c r="F205" s="1">
        <v>1.699948</v>
      </c>
      <c r="G205" s="1">
        <v>2.1001080000000001</v>
      </c>
      <c r="H205" s="1">
        <v>2.1001080000000001</v>
      </c>
      <c r="I205" s="1">
        <v>2.1001080000000001</v>
      </c>
      <c r="J205" s="1">
        <v>5.1000880000000004</v>
      </c>
      <c r="K205" s="8">
        <f t="shared" si="220"/>
        <v>5.1000880000000004</v>
      </c>
    </row>
    <row r="206" spans="1:15" x14ac:dyDescent="0.3">
      <c r="A206" s="6">
        <v>60.139999999999901</v>
      </c>
      <c r="B206" s="8">
        <f t="shared" si="221"/>
        <v>0.99991200000000002</v>
      </c>
      <c r="C206" s="1">
        <v>0.99991200000000002</v>
      </c>
      <c r="D206" s="1">
        <v>0.99991200000000002</v>
      </c>
      <c r="E206" s="1">
        <v>1.5001119999999999</v>
      </c>
      <c r="F206" s="1">
        <v>1.7001919999999999</v>
      </c>
      <c r="G206" s="1">
        <v>2.1001080000000001</v>
      </c>
      <c r="H206" s="1">
        <v>2.1001080000000001</v>
      </c>
      <c r="I206" s="1">
        <v>2.1001080000000001</v>
      </c>
      <c r="J206" s="1">
        <v>5.1000880000000004</v>
      </c>
      <c r="K206" s="8">
        <f t="shared" si="220"/>
        <v>5.1000880000000004</v>
      </c>
    </row>
    <row r="207" spans="1:15" x14ac:dyDescent="0.3">
      <c r="A207" s="6">
        <v>80.139999999999901</v>
      </c>
      <c r="B207" s="8">
        <f t="shared" si="221"/>
        <v>0.99991200000000002</v>
      </c>
      <c r="C207" s="1">
        <v>0.99991200000000002</v>
      </c>
      <c r="D207" s="1">
        <v>0.99991200000000002</v>
      </c>
      <c r="E207" s="1">
        <v>1.5001119999999999</v>
      </c>
      <c r="F207" s="1">
        <v>1.7001919999999999</v>
      </c>
      <c r="G207" s="1">
        <v>2.1999040000000001</v>
      </c>
      <c r="H207" s="1">
        <v>2.1999040000000001</v>
      </c>
      <c r="I207" s="1">
        <v>3.2000600000000001</v>
      </c>
      <c r="J207" s="1">
        <v>5.5000039999999997</v>
      </c>
      <c r="K207" s="8">
        <f t="shared" si="220"/>
        <v>5.5000039999999997</v>
      </c>
    </row>
    <row r="208" spans="1:15" x14ac:dyDescent="0.3">
      <c r="A208" s="6">
        <v>100.14</v>
      </c>
      <c r="B208" s="8">
        <f t="shared" si="221"/>
        <v>0.99991200000000002</v>
      </c>
      <c r="C208" s="1">
        <v>0.99991200000000002</v>
      </c>
      <c r="D208" s="1">
        <v>0.99991200000000002</v>
      </c>
      <c r="E208" s="1">
        <v>1.5001119999999999</v>
      </c>
      <c r="F208" s="1">
        <v>1.999824</v>
      </c>
      <c r="G208" s="1">
        <v>1.999824</v>
      </c>
      <c r="H208" s="1">
        <v>2.0000680000000002</v>
      </c>
      <c r="I208" s="1">
        <v>2.9999799999999999</v>
      </c>
      <c r="J208" s="1">
        <v>5.0000479999999996</v>
      </c>
      <c r="K208" s="8">
        <f t="shared" si="220"/>
        <v>5.0000479999999996</v>
      </c>
    </row>
    <row r="209" spans="1:15" x14ac:dyDescent="0.3">
      <c r="A209" s="6">
        <v>170.14</v>
      </c>
      <c r="B209" s="8">
        <f t="shared" si="221"/>
        <v>0.99991200000000002</v>
      </c>
      <c r="C209" s="1">
        <v>0.99991200000000002</v>
      </c>
      <c r="D209" s="1">
        <v>0.99991200000000002</v>
      </c>
      <c r="E209" s="1">
        <v>1.5001119999999999</v>
      </c>
      <c r="F209" s="1">
        <v>2.0000680000000002</v>
      </c>
      <c r="G209" s="1">
        <v>2.0000680000000002</v>
      </c>
      <c r="H209" s="1">
        <v>2.9999799999999999</v>
      </c>
      <c r="I209" s="1">
        <v>5.0000479999999996</v>
      </c>
      <c r="J209" s="1">
        <v>5.0000479999999996</v>
      </c>
      <c r="K209" s="8">
        <f>J209</f>
        <v>5.0000479999999996</v>
      </c>
    </row>
    <row r="210" spans="1:15" x14ac:dyDescent="0.3">
      <c r="A210" s="12">
        <f>A209+1</f>
        <v>171.14</v>
      </c>
      <c r="B210" s="8">
        <f>B209</f>
        <v>0.99991200000000002</v>
      </c>
      <c r="C210" s="8">
        <f t="shared" ref="C210:K210" si="222">C209</f>
        <v>0.99991200000000002</v>
      </c>
      <c r="D210" s="8">
        <f t="shared" si="222"/>
        <v>0.99991200000000002</v>
      </c>
      <c r="E210" s="8">
        <f t="shared" si="222"/>
        <v>1.5001119999999999</v>
      </c>
      <c r="F210" s="8">
        <f t="shared" si="222"/>
        <v>2.0000680000000002</v>
      </c>
      <c r="G210" s="8">
        <f t="shared" si="222"/>
        <v>2.0000680000000002</v>
      </c>
      <c r="H210" s="8">
        <f t="shared" si="222"/>
        <v>2.9999799999999999</v>
      </c>
      <c r="I210" s="8">
        <f t="shared" si="222"/>
        <v>5.0000479999999996</v>
      </c>
      <c r="J210" s="8">
        <f t="shared" si="222"/>
        <v>5.0000479999999996</v>
      </c>
      <c r="K210" s="8">
        <f t="shared" si="222"/>
        <v>5.0000479999999996</v>
      </c>
    </row>
    <row r="212" spans="1:15" x14ac:dyDescent="0.3">
      <c r="A212" s="22">
        <v>7844</v>
      </c>
      <c r="B212" s="35" t="s">
        <v>1241</v>
      </c>
      <c r="C212" s="35"/>
      <c r="D212" s="35"/>
      <c r="E212" s="35"/>
      <c r="F212" s="35"/>
      <c r="G212" s="35"/>
      <c r="H212" s="35"/>
      <c r="I212" s="35"/>
      <c r="J212" s="35"/>
      <c r="K212" s="35"/>
      <c r="L212" s="35"/>
      <c r="M212" s="35"/>
      <c r="N212" s="35"/>
      <c r="O212" s="35"/>
    </row>
    <row r="213" spans="1:15" x14ac:dyDescent="0.3">
      <c r="A213" s="3"/>
      <c r="B213" s="3" t="s">
        <v>22</v>
      </c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</row>
    <row r="214" spans="1:15" x14ac:dyDescent="0.3">
      <c r="A214" s="3" t="s">
        <v>26</v>
      </c>
      <c r="B214" s="9">
        <f>C214-1</f>
        <v>749</v>
      </c>
      <c r="C214" s="3">
        <v>750</v>
      </c>
      <c r="D214" s="3">
        <v>1000</v>
      </c>
      <c r="E214" s="3">
        <v>1200</v>
      </c>
      <c r="F214" s="3">
        <v>1400</v>
      </c>
      <c r="G214" s="3">
        <v>1600</v>
      </c>
      <c r="H214" s="3">
        <v>1800</v>
      </c>
      <c r="I214" s="3">
        <v>2000</v>
      </c>
      <c r="J214" s="3">
        <v>2200</v>
      </c>
      <c r="K214" s="3">
        <v>2400</v>
      </c>
      <c r="L214" s="3">
        <v>2600</v>
      </c>
      <c r="M214" s="3">
        <v>2800</v>
      </c>
      <c r="N214" s="3">
        <v>3000</v>
      </c>
      <c r="O214" s="9">
        <f>N214+1</f>
        <v>3001</v>
      </c>
    </row>
    <row r="215" spans="1:15" x14ac:dyDescent="0.3">
      <c r="A215" s="12">
        <f>A216-1</f>
        <v>-1</v>
      </c>
      <c r="B215" s="8">
        <f>B216</f>
        <v>40.015999999999998</v>
      </c>
      <c r="C215" s="8">
        <f t="shared" ref="C215:O215" si="223">C216</f>
        <v>40.015999999999998</v>
      </c>
      <c r="D215" s="8">
        <f t="shared" si="223"/>
        <v>40.015999999999998</v>
      </c>
      <c r="E215" s="8">
        <f t="shared" si="223"/>
        <v>40.015999999999998</v>
      </c>
      <c r="F215" s="8">
        <f t="shared" si="223"/>
        <v>40.015999999999998</v>
      </c>
      <c r="G215" s="8">
        <f t="shared" si="223"/>
        <v>40.991999999999997</v>
      </c>
      <c r="H215" s="8">
        <f t="shared" si="223"/>
        <v>50.996000000000002</v>
      </c>
      <c r="I215" s="8">
        <f t="shared" si="223"/>
        <v>50.996000000000002</v>
      </c>
      <c r="J215" s="8">
        <f t="shared" si="223"/>
        <v>55.973599999999998</v>
      </c>
      <c r="K215" s="8">
        <f t="shared" si="223"/>
        <v>61</v>
      </c>
      <c r="L215" s="8">
        <f t="shared" si="223"/>
        <v>71.004000000000005</v>
      </c>
      <c r="M215" s="8">
        <f t="shared" si="223"/>
        <v>81.007999999999996</v>
      </c>
      <c r="N215" s="8">
        <f t="shared" si="223"/>
        <v>91.012</v>
      </c>
      <c r="O215" s="8">
        <f t="shared" si="223"/>
        <v>91.012</v>
      </c>
    </row>
    <row r="216" spans="1:15" x14ac:dyDescent="0.3">
      <c r="A216" s="6">
        <v>0</v>
      </c>
      <c r="B216" s="8">
        <f>C216</f>
        <v>40.015999999999998</v>
      </c>
      <c r="C216" s="1">
        <v>40.015999999999998</v>
      </c>
      <c r="D216" s="1">
        <v>40.015999999999998</v>
      </c>
      <c r="E216" s="1">
        <v>40.015999999999998</v>
      </c>
      <c r="F216" s="1">
        <v>40.015999999999998</v>
      </c>
      <c r="G216" s="1">
        <v>40.991999999999997</v>
      </c>
      <c r="H216" s="1">
        <v>50.996000000000002</v>
      </c>
      <c r="I216" s="1">
        <v>50.996000000000002</v>
      </c>
      <c r="J216" s="1">
        <v>55.973599999999998</v>
      </c>
      <c r="K216" s="1">
        <v>61</v>
      </c>
      <c r="L216" s="1">
        <v>71.004000000000005</v>
      </c>
      <c r="M216" s="1">
        <v>81.007999999999996</v>
      </c>
      <c r="N216" s="1">
        <v>91.012</v>
      </c>
      <c r="O216" s="8">
        <f>N216</f>
        <v>91.012</v>
      </c>
    </row>
    <row r="217" spans="1:15" x14ac:dyDescent="0.3">
      <c r="A217" s="6">
        <v>10.8016304347826</v>
      </c>
      <c r="B217" s="8">
        <f t="shared" ref="B217:B231" si="224">C217</f>
        <v>40.015999999999998</v>
      </c>
      <c r="C217" s="1">
        <v>40.015999999999998</v>
      </c>
      <c r="D217" s="1">
        <v>40.015999999999998</v>
      </c>
      <c r="E217" s="1">
        <v>40.015999999999998</v>
      </c>
      <c r="F217" s="1">
        <v>40.015999999999998</v>
      </c>
      <c r="G217" s="1">
        <v>40.991999999999997</v>
      </c>
      <c r="H217" s="1">
        <v>50.996000000000002</v>
      </c>
      <c r="I217" s="1">
        <v>50.996000000000002</v>
      </c>
      <c r="J217" s="1">
        <v>55.973599999999998</v>
      </c>
      <c r="K217" s="1">
        <v>61</v>
      </c>
      <c r="L217" s="1">
        <v>71.004000000000005</v>
      </c>
      <c r="M217" s="1">
        <v>81.007999999999996</v>
      </c>
      <c r="N217" s="1">
        <v>91.012</v>
      </c>
      <c r="O217" s="8">
        <f t="shared" ref="O217:O231" si="225">N217</f>
        <v>91.012</v>
      </c>
    </row>
    <row r="218" spans="1:15" x14ac:dyDescent="0.3">
      <c r="A218" s="6">
        <v>21.603260869565201</v>
      </c>
      <c r="B218" s="8">
        <f t="shared" si="224"/>
        <v>40.015999999999998</v>
      </c>
      <c r="C218" s="1">
        <v>40.015999999999998</v>
      </c>
      <c r="D218" s="1">
        <v>40.015999999999998</v>
      </c>
      <c r="E218" s="1">
        <v>40.015999999999998</v>
      </c>
      <c r="F218" s="1">
        <v>40.015999999999998</v>
      </c>
      <c r="G218" s="1">
        <v>40.991999999999997</v>
      </c>
      <c r="H218" s="1">
        <v>50.996000000000002</v>
      </c>
      <c r="I218" s="1">
        <v>50.996000000000002</v>
      </c>
      <c r="J218" s="1">
        <v>55.973599999999998</v>
      </c>
      <c r="K218" s="1">
        <v>61</v>
      </c>
      <c r="L218" s="1">
        <v>71.004000000000005</v>
      </c>
      <c r="M218" s="1">
        <v>81.007999999999996</v>
      </c>
      <c r="N218" s="1">
        <v>91.012</v>
      </c>
      <c r="O218" s="8">
        <f t="shared" si="225"/>
        <v>91.012</v>
      </c>
    </row>
    <row r="219" spans="1:15" x14ac:dyDescent="0.3">
      <c r="A219" s="6">
        <v>32.4048913043478</v>
      </c>
      <c r="B219" s="8">
        <f t="shared" si="224"/>
        <v>40.015999999999998</v>
      </c>
      <c r="C219" s="1">
        <v>40.015999999999998</v>
      </c>
      <c r="D219" s="1">
        <v>40.015999999999998</v>
      </c>
      <c r="E219" s="1">
        <v>40.015999999999998</v>
      </c>
      <c r="F219" s="1">
        <v>40.015999999999998</v>
      </c>
      <c r="G219" s="1">
        <v>40.991999999999997</v>
      </c>
      <c r="H219" s="1">
        <v>50.996000000000002</v>
      </c>
      <c r="I219" s="1">
        <v>50.996000000000002</v>
      </c>
      <c r="J219" s="1">
        <v>55.973599999999998</v>
      </c>
      <c r="K219" s="1">
        <v>61</v>
      </c>
      <c r="L219" s="1">
        <v>71.004000000000005</v>
      </c>
      <c r="M219" s="1">
        <v>81.007999999999996</v>
      </c>
      <c r="N219" s="1">
        <v>91.012</v>
      </c>
      <c r="O219" s="8">
        <f t="shared" si="225"/>
        <v>91.012</v>
      </c>
    </row>
    <row r="220" spans="1:15" x14ac:dyDescent="0.3">
      <c r="A220" s="6">
        <v>43.274456521739097</v>
      </c>
      <c r="B220" s="8">
        <f t="shared" si="224"/>
        <v>40.015999999999998</v>
      </c>
      <c r="C220" s="1">
        <v>40.015999999999998</v>
      </c>
      <c r="D220" s="1">
        <v>40.015999999999998</v>
      </c>
      <c r="E220" s="1">
        <v>40.015999999999998</v>
      </c>
      <c r="F220" s="1">
        <v>40.015999999999998</v>
      </c>
      <c r="G220" s="1">
        <v>40.991999999999997</v>
      </c>
      <c r="H220" s="1">
        <v>50.996000000000002</v>
      </c>
      <c r="I220" s="1">
        <v>50.996000000000002</v>
      </c>
      <c r="J220" s="1">
        <v>55.973599999999998</v>
      </c>
      <c r="K220" s="1">
        <v>61</v>
      </c>
      <c r="L220" s="1">
        <v>71.004000000000005</v>
      </c>
      <c r="M220" s="1">
        <v>81.007999999999996</v>
      </c>
      <c r="N220" s="1">
        <v>91.012</v>
      </c>
      <c r="O220" s="8">
        <f t="shared" si="225"/>
        <v>91.012</v>
      </c>
    </row>
    <row r="221" spans="1:15" x14ac:dyDescent="0.3">
      <c r="A221" s="6">
        <v>54.076086956521699</v>
      </c>
      <c r="B221" s="8">
        <f t="shared" si="224"/>
        <v>69.979200000000006</v>
      </c>
      <c r="C221" s="1">
        <v>69.979200000000006</v>
      </c>
      <c r="D221" s="1">
        <v>69.979200000000006</v>
      </c>
      <c r="E221" s="1">
        <v>69.979200000000006</v>
      </c>
      <c r="F221" s="1">
        <v>69.979200000000006</v>
      </c>
      <c r="G221" s="1">
        <v>69.979200000000006</v>
      </c>
      <c r="H221" s="1">
        <v>79.983199999999997</v>
      </c>
      <c r="I221" s="1">
        <v>79.983199999999997</v>
      </c>
      <c r="J221" s="1">
        <v>95.013599999999997</v>
      </c>
      <c r="K221" s="1">
        <v>99.991200000000006</v>
      </c>
      <c r="L221" s="1">
        <v>109.9952</v>
      </c>
      <c r="M221" s="1">
        <v>119.9992</v>
      </c>
      <c r="N221" s="1">
        <v>140.00720000000001</v>
      </c>
      <c r="O221" s="8">
        <f t="shared" si="225"/>
        <v>140.00720000000001</v>
      </c>
    </row>
    <row r="222" spans="1:15" x14ac:dyDescent="0.3">
      <c r="A222" s="6">
        <v>64.877717391304301</v>
      </c>
      <c r="B222" s="8">
        <f t="shared" si="224"/>
        <v>199.98240000000001</v>
      </c>
      <c r="C222" s="1">
        <v>199.98240000000001</v>
      </c>
      <c r="D222" s="1">
        <v>199.98240000000001</v>
      </c>
      <c r="E222" s="1">
        <v>199.98240000000001</v>
      </c>
      <c r="F222" s="1">
        <v>199.98240000000001</v>
      </c>
      <c r="G222" s="1">
        <v>199.98240000000001</v>
      </c>
      <c r="H222" s="1">
        <v>199.98240000000001</v>
      </c>
      <c r="I222" s="1">
        <v>199.98240000000001</v>
      </c>
      <c r="J222" s="1">
        <v>199.98240000000001</v>
      </c>
      <c r="K222" s="1">
        <v>199.98240000000001</v>
      </c>
      <c r="L222" s="1">
        <v>199.98240000000001</v>
      </c>
      <c r="M222" s="1">
        <v>199.98240000000001</v>
      </c>
      <c r="N222" s="1">
        <v>199.98240000000001</v>
      </c>
      <c r="O222" s="8">
        <f t="shared" si="225"/>
        <v>199.98240000000001</v>
      </c>
    </row>
    <row r="223" spans="1:15" x14ac:dyDescent="0.3">
      <c r="A223" s="6">
        <v>75.679347826086996</v>
      </c>
      <c r="B223" s="8">
        <f t="shared" si="224"/>
        <v>199.98240000000001</v>
      </c>
      <c r="C223" s="1">
        <v>199.98240000000001</v>
      </c>
      <c r="D223" s="1">
        <v>199.98240000000001</v>
      </c>
      <c r="E223" s="1">
        <v>199.98240000000001</v>
      </c>
      <c r="F223" s="1">
        <v>199.98240000000001</v>
      </c>
      <c r="G223" s="1">
        <v>199.98240000000001</v>
      </c>
      <c r="H223" s="1">
        <v>199.98240000000001</v>
      </c>
      <c r="I223" s="1">
        <v>199.98240000000001</v>
      </c>
      <c r="J223" s="1">
        <v>199.98240000000001</v>
      </c>
      <c r="K223" s="1">
        <v>199.98240000000001</v>
      </c>
      <c r="L223" s="1">
        <v>199.98240000000001</v>
      </c>
      <c r="M223" s="1">
        <v>199.98240000000001</v>
      </c>
      <c r="N223" s="1">
        <v>199.98240000000001</v>
      </c>
      <c r="O223" s="8">
        <f t="shared" si="225"/>
        <v>199.98240000000001</v>
      </c>
    </row>
    <row r="224" spans="1:15" x14ac:dyDescent="0.3">
      <c r="A224" s="6">
        <v>83.016304347826093</v>
      </c>
      <c r="B224" s="8">
        <f t="shared" si="224"/>
        <v>199.98240000000001</v>
      </c>
      <c r="C224" s="1">
        <v>199.98240000000001</v>
      </c>
      <c r="D224" s="1">
        <v>199.98240000000001</v>
      </c>
      <c r="E224" s="1">
        <v>199.98240000000001</v>
      </c>
      <c r="F224" s="1">
        <v>199.98240000000001</v>
      </c>
      <c r="G224" s="1">
        <v>199.98240000000001</v>
      </c>
      <c r="H224" s="1">
        <v>199.98240000000001</v>
      </c>
      <c r="I224" s="1">
        <v>199.98240000000001</v>
      </c>
      <c r="J224" s="1">
        <v>199.98240000000001</v>
      </c>
      <c r="K224" s="1">
        <v>199.98240000000001</v>
      </c>
      <c r="L224" s="1">
        <v>199.98240000000001</v>
      </c>
      <c r="M224" s="1">
        <v>199.98240000000001</v>
      </c>
      <c r="N224" s="1">
        <v>199.98240000000001</v>
      </c>
      <c r="O224" s="8">
        <f t="shared" si="225"/>
        <v>199.98240000000001</v>
      </c>
    </row>
    <row r="225" spans="1:15" x14ac:dyDescent="0.3">
      <c r="A225" s="6">
        <v>94.972826086956502</v>
      </c>
      <c r="B225" s="8">
        <f t="shared" si="224"/>
        <v>199.98240000000001</v>
      </c>
      <c r="C225" s="1">
        <v>199.98240000000001</v>
      </c>
      <c r="D225" s="1">
        <v>199.98240000000001</v>
      </c>
      <c r="E225" s="1">
        <v>199.98240000000001</v>
      </c>
      <c r="F225" s="1">
        <v>199.98240000000001</v>
      </c>
      <c r="G225" s="1">
        <v>199.98240000000001</v>
      </c>
      <c r="H225" s="1">
        <v>199.98240000000001</v>
      </c>
      <c r="I225" s="1">
        <v>199.98240000000001</v>
      </c>
      <c r="J225" s="1">
        <v>199.98240000000001</v>
      </c>
      <c r="K225" s="1">
        <v>199.98240000000001</v>
      </c>
      <c r="L225" s="1">
        <v>199.98240000000001</v>
      </c>
      <c r="M225" s="1">
        <v>199.98240000000001</v>
      </c>
      <c r="N225" s="1">
        <v>199.98240000000001</v>
      </c>
      <c r="O225" s="8">
        <f t="shared" si="225"/>
        <v>199.98240000000001</v>
      </c>
    </row>
    <row r="226" spans="1:15" x14ac:dyDescent="0.3">
      <c r="A226" s="6">
        <v>101.970108695652</v>
      </c>
      <c r="B226" s="8">
        <f t="shared" si="224"/>
        <v>199.98240000000001</v>
      </c>
      <c r="C226" s="1">
        <v>199.98240000000001</v>
      </c>
      <c r="D226" s="1">
        <v>199.98240000000001</v>
      </c>
      <c r="E226" s="1">
        <v>199.98240000000001</v>
      </c>
      <c r="F226" s="1">
        <v>199.98240000000001</v>
      </c>
      <c r="G226" s="1">
        <v>199.98240000000001</v>
      </c>
      <c r="H226" s="1">
        <v>199.98240000000001</v>
      </c>
      <c r="I226" s="1">
        <v>199.98240000000001</v>
      </c>
      <c r="J226" s="1">
        <v>199.98240000000001</v>
      </c>
      <c r="K226" s="1">
        <v>199.98240000000001</v>
      </c>
      <c r="L226" s="1">
        <v>199.98240000000001</v>
      </c>
      <c r="M226" s="1">
        <v>199.98240000000001</v>
      </c>
      <c r="N226" s="1">
        <v>199.98240000000001</v>
      </c>
      <c r="O226" s="8">
        <f t="shared" si="225"/>
        <v>199.98240000000001</v>
      </c>
    </row>
    <row r="227" spans="1:15" x14ac:dyDescent="0.3">
      <c r="A227" s="6">
        <v>109.986413043478</v>
      </c>
      <c r="B227" s="8">
        <f t="shared" si="224"/>
        <v>199.98240000000001</v>
      </c>
      <c r="C227" s="1">
        <v>199.98240000000001</v>
      </c>
      <c r="D227" s="1">
        <v>199.98240000000001</v>
      </c>
      <c r="E227" s="1">
        <v>199.98240000000001</v>
      </c>
      <c r="F227" s="1">
        <v>199.98240000000001</v>
      </c>
      <c r="G227" s="1">
        <v>199.98240000000001</v>
      </c>
      <c r="H227" s="1">
        <v>199.98240000000001</v>
      </c>
      <c r="I227" s="1">
        <v>199.98240000000001</v>
      </c>
      <c r="J227" s="1">
        <v>199.98240000000001</v>
      </c>
      <c r="K227" s="1">
        <v>199.98240000000001</v>
      </c>
      <c r="L227" s="1">
        <v>199.98240000000001</v>
      </c>
      <c r="M227" s="1">
        <v>199.98240000000001</v>
      </c>
      <c r="N227" s="1">
        <v>199.98240000000001</v>
      </c>
      <c r="O227" s="8">
        <f t="shared" si="225"/>
        <v>199.98240000000001</v>
      </c>
    </row>
    <row r="228" spans="1:15" x14ac:dyDescent="0.3">
      <c r="A228" s="6">
        <v>119.972826086957</v>
      </c>
      <c r="B228" s="8">
        <f t="shared" si="224"/>
        <v>199.98240000000001</v>
      </c>
      <c r="C228" s="1">
        <v>199.98240000000001</v>
      </c>
      <c r="D228" s="1">
        <v>199.98240000000001</v>
      </c>
      <c r="E228" s="1">
        <v>199.98240000000001</v>
      </c>
      <c r="F228" s="1">
        <v>199.98240000000001</v>
      </c>
      <c r="G228" s="1">
        <v>199.98240000000001</v>
      </c>
      <c r="H228" s="1">
        <v>199.98240000000001</v>
      </c>
      <c r="I228" s="1">
        <v>199.98240000000001</v>
      </c>
      <c r="J228" s="1">
        <v>199.98240000000001</v>
      </c>
      <c r="K228" s="1">
        <v>199.98240000000001</v>
      </c>
      <c r="L228" s="1">
        <v>199.98240000000001</v>
      </c>
      <c r="M228" s="1">
        <v>199.98240000000001</v>
      </c>
      <c r="N228" s="1">
        <v>199.98240000000001</v>
      </c>
      <c r="O228" s="8">
        <f t="shared" si="225"/>
        <v>199.98240000000001</v>
      </c>
    </row>
    <row r="229" spans="1:15" x14ac:dyDescent="0.3">
      <c r="A229" s="6">
        <v>130.02717391304299</v>
      </c>
      <c r="B229" s="8">
        <f t="shared" si="224"/>
        <v>199.98240000000001</v>
      </c>
      <c r="C229" s="1">
        <v>199.98240000000001</v>
      </c>
      <c r="D229" s="1">
        <v>199.98240000000001</v>
      </c>
      <c r="E229" s="1">
        <v>199.98240000000001</v>
      </c>
      <c r="F229" s="1">
        <v>199.98240000000001</v>
      </c>
      <c r="G229" s="1">
        <v>199.98240000000001</v>
      </c>
      <c r="H229" s="1">
        <v>199.98240000000001</v>
      </c>
      <c r="I229" s="1">
        <v>199.98240000000001</v>
      </c>
      <c r="J229" s="1">
        <v>199.98240000000001</v>
      </c>
      <c r="K229" s="1">
        <v>199.98240000000001</v>
      </c>
      <c r="L229" s="1">
        <v>199.98240000000001</v>
      </c>
      <c r="M229" s="1">
        <v>199.98240000000001</v>
      </c>
      <c r="N229" s="1">
        <v>199.98240000000001</v>
      </c>
      <c r="O229" s="8">
        <f t="shared" si="225"/>
        <v>199.98240000000001</v>
      </c>
    </row>
    <row r="230" spans="1:15" x14ac:dyDescent="0.3">
      <c r="A230" s="6">
        <v>140.013586956522</v>
      </c>
      <c r="B230" s="8">
        <f t="shared" si="224"/>
        <v>199.98240000000001</v>
      </c>
      <c r="C230" s="1">
        <v>199.98240000000001</v>
      </c>
      <c r="D230" s="1">
        <v>199.98240000000001</v>
      </c>
      <c r="E230" s="1">
        <v>199.98240000000001</v>
      </c>
      <c r="F230" s="1">
        <v>199.98240000000001</v>
      </c>
      <c r="G230" s="1">
        <v>199.98240000000001</v>
      </c>
      <c r="H230" s="1">
        <v>199.98240000000001</v>
      </c>
      <c r="I230" s="1">
        <v>199.98240000000001</v>
      </c>
      <c r="J230" s="1">
        <v>199.98240000000001</v>
      </c>
      <c r="K230" s="1">
        <v>199.98240000000001</v>
      </c>
      <c r="L230" s="1">
        <v>199.98240000000001</v>
      </c>
      <c r="M230" s="1">
        <v>199.98240000000001</v>
      </c>
      <c r="N230" s="1">
        <v>199.98240000000001</v>
      </c>
      <c r="O230" s="8">
        <f t="shared" si="225"/>
        <v>199.98240000000001</v>
      </c>
    </row>
    <row r="231" spans="1:15" x14ac:dyDescent="0.3">
      <c r="A231" s="6">
        <v>150</v>
      </c>
      <c r="B231" s="8">
        <f t="shared" si="224"/>
        <v>199.98240000000001</v>
      </c>
      <c r="C231" s="1">
        <v>199.98240000000001</v>
      </c>
      <c r="D231" s="1">
        <v>199.98240000000001</v>
      </c>
      <c r="E231" s="1">
        <v>199.98240000000001</v>
      </c>
      <c r="F231" s="1">
        <v>199.98240000000001</v>
      </c>
      <c r="G231" s="1">
        <v>199.98240000000001</v>
      </c>
      <c r="H231" s="1">
        <v>199.98240000000001</v>
      </c>
      <c r="I231" s="1">
        <v>199.98240000000001</v>
      </c>
      <c r="J231" s="1">
        <v>199.98240000000001</v>
      </c>
      <c r="K231" s="1">
        <v>199.98240000000001</v>
      </c>
      <c r="L231" s="1">
        <v>199.98240000000001</v>
      </c>
      <c r="M231" s="1">
        <v>199.98240000000001</v>
      </c>
      <c r="N231" s="1">
        <v>199.98240000000001</v>
      </c>
      <c r="O231" s="8">
        <f t="shared" si="225"/>
        <v>199.98240000000001</v>
      </c>
    </row>
    <row r="232" spans="1:15" x14ac:dyDescent="0.3">
      <c r="A232" s="12">
        <f>A231+1</f>
        <v>151</v>
      </c>
      <c r="B232" s="8">
        <f>B231</f>
        <v>199.98240000000001</v>
      </c>
      <c r="C232" s="8">
        <f t="shared" ref="C232:O232" si="226">C231</f>
        <v>199.98240000000001</v>
      </c>
      <c r="D232" s="8">
        <f t="shared" si="226"/>
        <v>199.98240000000001</v>
      </c>
      <c r="E232" s="8">
        <f t="shared" si="226"/>
        <v>199.98240000000001</v>
      </c>
      <c r="F232" s="8">
        <f t="shared" si="226"/>
        <v>199.98240000000001</v>
      </c>
      <c r="G232" s="8">
        <f t="shared" si="226"/>
        <v>199.98240000000001</v>
      </c>
      <c r="H232" s="8">
        <f t="shared" si="226"/>
        <v>199.98240000000001</v>
      </c>
      <c r="I232" s="8">
        <f t="shared" si="226"/>
        <v>199.98240000000001</v>
      </c>
      <c r="J232" s="8">
        <f t="shared" si="226"/>
        <v>199.98240000000001</v>
      </c>
      <c r="K232" s="8">
        <f t="shared" si="226"/>
        <v>199.98240000000001</v>
      </c>
      <c r="L232" s="8">
        <f t="shared" si="226"/>
        <v>199.98240000000001</v>
      </c>
      <c r="M232" s="8">
        <f t="shared" si="226"/>
        <v>199.98240000000001</v>
      </c>
      <c r="N232" s="8">
        <f t="shared" si="226"/>
        <v>199.98240000000001</v>
      </c>
      <c r="O232" s="8">
        <f t="shared" si="226"/>
        <v>199.98240000000001</v>
      </c>
    </row>
    <row r="234" spans="1:15" x14ac:dyDescent="0.3">
      <c r="A234" s="22">
        <v>7845</v>
      </c>
      <c r="B234" s="35" t="s">
        <v>1242</v>
      </c>
      <c r="C234" s="35"/>
      <c r="D234" s="35"/>
      <c r="E234" s="35"/>
      <c r="F234" s="35"/>
      <c r="G234" s="35"/>
      <c r="H234" s="35"/>
      <c r="I234" s="35"/>
      <c r="J234" s="35"/>
      <c r="K234" s="35"/>
      <c r="L234" s="35"/>
      <c r="M234" s="35"/>
    </row>
    <row r="235" spans="1:15" x14ac:dyDescent="0.3">
      <c r="A235" s="3"/>
      <c r="B235" s="3" t="s">
        <v>74</v>
      </c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</row>
    <row r="236" spans="1:15" x14ac:dyDescent="0.3">
      <c r="A236" s="3" t="s">
        <v>1185</v>
      </c>
      <c r="B236" s="12">
        <f>C236-1</f>
        <v>-40.860000000000099</v>
      </c>
      <c r="C236" s="6">
        <v>-39.860000000000099</v>
      </c>
      <c r="D236" s="6">
        <v>-19.860000000000099</v>
      </c>
      <c r="E236" s="6">
        <v>0.13999999999993001</v>
      </c>
      <c r="F236" s="6">
        <v>20.139999999999901</v>
      </c>
      <c r="G236" s="6">
        <v>40.139999999999901</v>
      </c>
      <c r="H236" s="6">
        <v>60.139999999999901</v>
      </c>
      <c r="I236" s="6">
        <v>70.139999999999901</v>
      </c>
      <c r="J236" s="6">
        <v>77.139999999999901</v>
      </c>
      <c r="K236" s="6">
        <v>170.14</v>
      </c>
      <c r="L236" s="6">
        <v>180.14</v>
      </c>
      <c r="M236" s="12">
        <f>L236+1</f>
        <v>181.14</v>
      </c>
    </row>
    <row r="237" spans="1:15" x14ac:dyDescent="0.3">
      <c r="A237" s="8">
        <f>A238-1</f>
        <v>8.8203128538054401</v>
      </c>
      <c r="B237" s="8">
        <f>B238</f>
        <v>1.00048828125</v>
      </c>
      <c r="C237" s="8">
        <f t="shared" ref="C237:M237" si="227">C238</f>
        <v>1.00048828125</v>
      </c>
      <c r="D237" s="8">
        <f t="shared" si="227"/>
        <v>1.00048828125</v>
      </c>
      <c r="E237" s="8">
        <f t="shared" si="227"/>
        <v>1.00048828125</v>
      </c>
      <c r="F237" s="8">
        <f t="shared" si="227"/>
        <v>1.00048828125</v>
      </c>
      <c r="G237" s="8">
        <f t="shared" si="227"/>
        <v>1.20068359375</v>
      </c>
      <c r="H237" s="8">
        <f t="shared" si="227"/>
        <v>2.001220703125</v>
      </c>
      <c r="I237" s="8">
        <f t="shared" si="227"/>
        <v>3.001708984375</v>
      </c>
      <c r="J237" s="8">
        <f t="shared" si="227"/>
        <v>5.0029296875</v>
      </c>
      <c r="K237" s="8">
        <f t="shared" si="227"/>
        <v>5.0029296875</v>
      </c>
      <c r="L237" s="8">
        <f t="shared" si="227"/>
        <v>5.0029296875</v>
      </c>
      <c r="M237" s="8">
        <f t="shared" si="227"/>
        <v>5.0029296875</v>
      </c>
    </row>
    <row r="238" spans="1:15" x14ac:dyDescent="0.3">
      <c r="A238" s="17">
        <v>9.8203128538054401</v>
      </c>
      <c r="B238" s="8">
        <f>C238</f>
        <v>1.00048828125</v>
      </c>
      <c r="C238" s="1">
        <v>1.00048828125</v>
      </c>
      <c r="D238" s="1">
        <v>1.00048828125</v>
      </c>
      <c r="E238" s="1">
        <v>1.00048828125</v>
      </c>
      <c r="F238" s="1">
        <v>1.00048828125</v>
      </c>
      <c r="G238" s="1">
        <v>1.20068359375</v>
      </c>
      <c r="H238" s="1">
        <v>2.001220703125</v>
      </c>
      <c r="I238" s="1">
        <v>3.001708984375</v>
      </c>
      <c r="J238" s="1">
        <v>5.0029296875</v>
      </c>
      <c r="K238" s="1">
        <v>5.0029296875</v>
      </c>
      <c r="L238" s="1">
        <v>5.0029296875</v>
      </c>
      <c r="M238" s="8">
        <f t="shared" ref="M238:M241" si="228">L238</f>
        <v>5.0029296875</v>
      </c>
    </row>
    <row r="239" spans="1:15" x14ac:dyDescent="0.3">
      <c r="A239" s="17">
        <v>10.312500371537899</v>
      </c>
      <c r="B239" s="8">
        <f t="shared" ref="B239:B242" si="229">C239</f>
        <v>1.00048828125</v>
      </c>
      <c r="C239" s="1">
        <v>1.00048828125</v>
      </c>
      <c r="D239" s="1">
        <v>1.00048828125</v>
      </c>
      <c r="E239" s="1">
        <v>1.00048828125</v>
      </c>
      <c r="F239" s="1">
        <v>1.00048828125</v>
      </c>
      <c r="G239" s="1">
        <v>1.600830078125</v>
      </c>
      <c r="H239" s="1">
        <v>2.001220703125</v>
      </c>
      <c r="I239" s="1">
        <v>3.001708984375</v>
      </c>
      <c r="J239" s="1">
        <v>5.0029296875</v>
      </c>
      <c r="K239" s="1">
        <v>5.0029296875</v>
      </c>
      <c r="L239" s="1">
        <v>5.0029296875</v>
      </c>
      <c r="M239" s="8">
        <f t="shared" si="228"/>
        <v>5.0029296875</v>
      </c>
    </row>
    <row r="240" spans="1:15" x14ac:dyDescent="0.3">
      <c r="A240" s="17">
        <v>10.804687889270401</v>
      </c>
      <c r="B240" s="8">
        <f t="shared" si="229"/>
        <v>1.00048828125</v>
      </c>
      <c r="C240" s="1">
        <v>1.00048828125</v>
      </c>
      <c r="D240" s="1">
        <v>1.00048828125</v>
      </c>
      <c r="E240" s="1">
        <v>1.00048828125</v>
      </c>
      <c r="F240" s="1">
        <v>1.20068359375</v>
      </c>
      <c r="G240" s="1">
        <v>1.801025390625</v>
      </c>
      <c r="H240" s="1">
        <v>2.001220703125</v>
      </c>
      <c r="I240" s="1">
        <v>3.001708984375</v>
      </c>
      <c r="J240" s="1">
        <v>5.0029296875</v>
      </c>
      <c r="K240" s="1">
        <v>5.0029296875</v>
      </c>
      <c r="L240" s="1">
        <v>5.0029296875</v>
      </c>
      <c r="M240" s="8">
        <f t="shared" si="228"/>
        <v>5.0029296875</v>
      </c>
    </row>
    <row r="241" spans="1:13" x14ac:dyDescent="0.3">
      <c r="A241" s="17">
        <v>11.296875407002901</v>
      </c>
      <c r="B241" s="8">
        <f t="shared" si="229"/>
        <v>2.001220703125</v>
      </c>
      <c r="C241" s="1">
        <v>2.001220703125</v>
      </c>
      <c r="D241" s="1">
        <v>2.001220703125</v>
      </c>
      <c r="E241" s="1">
        <v>2.001220703125</v>
      </c>
      <c r="F241" s="1">
        <v>2.50146484375</v>
      </c>
      <c r="G241" s="1">
        <v>3.001708984375</v>
      </c>
      <c r="H241" s="1">
        <v>3.001708984375</v>
      </c>
      <c r="I241" s="1">
        <v>4.002197265625</v>
      </c>
      <c r="J241" s="1">
        <v>5.0029296875</v>
      </c>
      <c r="K241" s="1">
        <v>5.0029296875</v>
      </c>
      <c r="L241" s="1">
        <v>5.0029296875</v>
      </c>
      <c r="M241" s="8">
        <f t="shared" si="228"/>
        <v>5.0029296875</v>
      </c>
    </row>
    <row r="242" spans="1:13" x14ac:dyDescent="0.3">
      <c r="A242" s="17">
        <v>12.7734379602004</v>
      </c>
      <c r="B242" s="8">
        <f t="shared" si="229"/>
        <v>5.0029296875</v>
      </c>
      <c r="C242" s="1">
        <v>5.0029296875</v>
      </c>
      <c r="D242" s="1">
        <v>5.0029296875</v>
      </c>
      <c r="E242" s="1">
        <v>5.0029296875</v>
      </c>
      <c r="F242" s="1">
        <v>5.0029296875</v>
      </c>
      <c r="G242" s="1">
        <v>5.0029296875</v>
      </c>
      <c r="H242" s="1">
        <v>5.0029296875</v>
      </c>
      <c r="I242" s="1">
        <v>5.0029296875</v>
      </c>
      <c r="J242" s="1">
        <v>5.0029296875</v>
      </c>
      <c r="K242" s="1">
        <v>5.0029296875</v>
      </c>
      <c r="L242" s="1">
        <v>5.0029296875</v>
      </c>
      <c r="M242" s="8">
        <f>L242</f>
        <v>5.0029296875</v>
      </c>
    </row>
    <row r="243" spans="1:13" x14ac:dyDescent="0.3">
      <c r="A243" s="8">
        <f>A242+1</f>
        <v>13.7734379602004</v>
      </c>
      <c r="B243" s="8">
        <f>B242</f>
        <v>5.0029296875</v>
      </c>
      <c r="C243" s="8">
        <f t="shared" ref="C243:M243" si="230">C242</f>
        <v>5.0029296875</v>
      </c>
      <c r="D243" s="8">
        <f t="shared" si="230"/>
        <v>5.0029296875</v>
      </c>
      <c r="E243" s="8">
        <f t="shared" si="230"/>
        <v>5.0029296875</v>
      </c>
      <c r="F243" s="8">
        <f t="shared" si="230"/>
        <v>5.0029296875</v>
      </c>
      <c r="G243" s="8">
        <f t="shared" si="230"/>
        <v>5.0029296875</v>
      </c>
      <c r="H243" s="8">
        <f t="shared" si="230"/>
        <v>5.0029296875</v>
      </c>
      <c r="I243" s="8">
        <f t="shared" si="230"/>
        <v>5.0029296875</v>
      </c>
      <c r="J243" s="8">
        <f t="shared" si="230"/>
        <v>5.0029296875</v>
      </c>
      <c r="K243" s="8">
        <f t="shared" si="230"/>
        <v>5.0029296875</v>
      </c>
      <c r="L243" s="8">
        <f t="shared" si="230"/>
        <v>5.0029296875</v>
      </c>
      <c r="M243" s="8">
        <f t="shared" si="230"/>
        <v>5.0029296875</v>
      </c>
    </row>
  </sheetData>
  <mergeCells count="19">
    <mergeCell ref="B2:K2"/>
    <mergeCell ref="B7:P7"/>
    <mergeCell ref="B24:O24"/>
    <mergeCell ref="B35:P35"/>
    <mergeCell ref="B52:P52"/>
    <mergeCell ref="B69:P69"/>
    <mergeCell ref="B86:O86"/>
    <mergeCell ref="B91:P91"/>
    <mergeCell ref="B108:H108"/>
    <mergeCell ref="A179:P179"/>
    <mergeCell ref="B234:M234"/>
    <mergeCell ref="B181:O181"/>
    <mergeCell ref="B198:K198"/>
    <mergeCell ref="B212:O212"/>
    <mergeCell ref="B113:P113"/>
    <mergeCell ref="B130:P130"/>
    <mergeCell ref="B147:P147"/>
    <mergeCell ref="B164:K164"/>
    <mergeCell ref="A178:P178"/>
  </mergeCells>
  <conditionalFormatting sqref="C111:G111">
    <cfRule type="colorScale" priority="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:J5">
    <cfRule type="colorScale" priority="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68:J175"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02:J20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38:L242"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8:N32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9:N89">
    <cfRule type="colorScale" priority="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85:N195">
    <cfRule type="colorScale" priority="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16:N231">
    <cfRule type="colorScale" priority="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:O21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9:O49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6:O66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3:O83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5:O105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7:O127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34:O14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51:O16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46"/>
  <sheetViews>
    <sheetView zoomScaleNormal="100" workbookViewId="0">
      <selection activeCell="B14" sqref="B14"/>
    </sheetView>
  </sheetViews>
  <sheetFormatPr defaultColWidth="8.88671875" defaultRowHeight="14.4" x14ac:dyDescent="0.3"/>
  <cols>
    <col min="1" max="1" width="27.5546875" bestFit="1" customWidth="1"/>
    <col min="2" max="2" width="12.88671875" bestFit="1" customWidth="1"/>
    <col min="3" max="3" width="16.44140625" bestFit="1" customWidth="1"/>
    <col min="4" max="4" width="16.109375" bestFit="1" customWidth="1"/>
    <col min="5" max="5" width="15.88671875" bestFit="1" customWidth="1"/>
    <col min="6" max="6" width="7.6640625" bestFit="1" customWidth="1"/>
    <col min="7" max="7" width="24.88671875" bestFit="1" customWidth="1"/>
    <col min="8" max="8" width="8" bestFit="1" customWidth="1"/>
    <col min="9" max="9" width="6" bestFit="1" customWidth="1"/>
    <col min="10" max="10" width="21.88671875" bestFit="1" customWidth="1"/>
    <col min="11" max="11" width="8.5546875" bestFit="1" customWidth="1"/>
    <col min="12" max="12" width="15.109375" bestFit="1" customWidth="1"/>
    <col min="13" max="19" width="6" bestFit="1" customWidth="1"/>
  </cols>
  <sheetData>
    <row r="1" spans="1:14" x14ac:dyDescent="0.3">
      <c r="A1" s="3" t="s">
        <v>1099</v>
      </c>
      <c r="B1" s="3">
        <v>100</v>
      </c>
    </row>
    <row r="2" spans="1:14" x14ac:dyDescent="0.3">
      <c r="A2" s="3" t="s">
        <v>1100</v>
      </c>
      <c r="B2" s="3">
        <v>0</v>
      </c>
    </row>
    <row r="3" spans="1:14" x14ac:dyDescent="0.3">
      <c r="A3" s="3" t="s">
        <v>1127</v>
      </c>
      <c r="B3" s="3">
        <v>100</v>
      </c>
    </row>
    <row r="11" spans="1:14" x14ac:dyDescent="0.3">
      <c r="A11" s="35" t="s">
        <v>1107</v>
      </c>
      <c r="B11" s="35"/>
      <c r="C11" s="35"/>
      <c r="D11" s="35"/>
      <c r="E11" s="35"/>
      <c r="F11" s="35"/>
      <c r="G11" s="35"/>
      <c r="H11" s="35"/>
      <c r="I11" s="35"/>
      <c r="J11" s="35"/>
      <c r="K11" s="35"/>
    </row>
    <row r="12" spans="1:14" x14ac:dyDescent="0.3">
      <c r="A12" s="3" t="s">
        <v>1098</v>
      </c>
      <c r="B12" s="17">
        <v>13.9</v>
      </c>
      <c r="D12" s="7" t="s">
        <v>1103</v>
      </c>
      <c r="E12" s="18">
        <f>B12*6894.76</f>
        <v>95837.164000000004</v>
      </c>
      <c r="G12" s="7" t="s">
        <v>1102</v>
      </c>
      <c r="H12" s="7">
        <v>287.05799999999999</v>
      </c>
      <c r="J12" s="7" t="s">
        <v>1101</v>
      </c>
      <c r="K12" s="19">
        <f>H13*0.062428</f>
        <v>7.2191917874549122E-2</v>
      </c>
      <c r="N12" s="20"/>
    </row>
    <row r="13" spans="1:14" x14ac:dyDescent="0.3">
      <c r="A13" s="3" t="s">
        <v>1128</v>
      </c>
      <c r="B13" s="17">
        <v>60</v>
      </c>
      <c r="D13" s="7" t="s">
        <v>1104</v>
      </c>
      <c r="E13" s="18">
        <f>CONVERT(B13,"F","K")</f>
        <v>288.70555555555552</v>
      </c>
      <c r="G13" s="7" t="s">
        <v>1105</v>
      </c>
      <c r="H13" s="21">
        <f>E12/(H12*E13)</f>
        <v>1.1564028620899136</v>
      </c>
      <c r="J13" s="7" t="s">
        <v>1106</v>
      </c>
      <c r="K13" s="7">
        <f>IF(K12&lt;='Internal Flash'!A639,ROUND(_xll.Interp1d(-1,'Internal Flash'!$A$634:$A$639,'Internal Flash'!$B$634:$B$639,$K$12),0),0)</f>
        <v>1</v>
      </c>
      <c r="L13" t="s">
        <v>1108</v>
      </c>
    </row>
    <row r="17" spans="1:19" x14ac:dyDescent="0.3">
      <c r="A17" s="37" t="s">
        <v>1238</v>
      </c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</row>
    <row r="18" spans="1:19" x14ac:dyDescent="0.3">
      <c r="A18" s="25" t="s">
        <v>1112</v>
      </c>
      <c r="B18" s="26">
        <f>'CSP5'!B64</f>
        <v>-1</v>
      </c>
      <c r="C18" s="26">
        <f>'CSP5'!C64</f>
        <v>0</v>
      </c>
      <c r="D18" s="26">
        <f>'CSP5'!D64</f>
        <v>10</v>
      </c>
      <c r="E18" s="26">
        <f>'CSP5'!E64</f>
        <v>20</v>
      </c>
      <c r="F18" s="26">
        <f>'CSP5'!F64</f>
        <v>30</v>
      </c>
      <c r="G18" s="26">
        <f>'CSP5'!G64</f>
        <v>45</v>
      </c>
      <c r="H18" s="26">
        <f>'CSP5'!H64</f>
        <v>55</v>
      </c>
      <c r="I18" s="26">
        <f>'CSP5'!I64</f>
        <v>65</v>
      </c>
      <c r="J18" s="26">
        <f>'CSP5'!J64</f>
        <v>75</v>
      </c>
      <c r="K18" s="26">
        <f>'CSP5'!K64</f>
        <v>85</v>
      </c>
      <c r="L18" s="26">
        <f>'CSP5'!L64</f>
        <v>95</v>
      </c>
      <c r="M18" s="26">
        <f>'CSP5'!M64</f>
        <v>110</v>
      </c>
      <c r="N18" s="26">
        <f>'CSP5'!N64</f>
        <v>120</v>
      </c>
      <c r="O18" s="26">
        <f>'CSP5'!O64</f>
        <v>125</v>
      </c>
      <c r="P18" s="26">
        <f>'CSP5'!P64</f>
        <v>130</v>
      </c>
      <c r="Q18" s="26">
        <f>'CSP5'!Q64</f>
        <v>135</v>
      </c>
      <c r="R18" s="26">
        <f>'CSP5'!R64</f>
        <v>140</v>
      </c>
      <c r="S18" s="27">
        <f>'CSP5'!S64</f>
        <v>141</v>
      </c>
    </row>
    <row r="19" spans="1:19" x14ac:dyDescent="0.3">
      <c r="A19" s="28" t="s">
        <v>1113</v>
      </c>
      <c r="B19">
        <f>'CSP5'!B89</f>
        <v>-1</v>
      </c>
      <c r="C19">
        <f>'CSP5'!C89</f>
        <v>0</v>
      </c>
      <c r="D19">
        <f>'CSP5'!D89</f>
        <v>10</v>
      </c>
      <c r="E19">
        <f>'CSP5'!E89</f>
        <v>20</v>
      </c>
      <c r="F19">
        <f>'CSP5'!F89</f>
        <v>30</v>
      </c>
      <c r="G19">
        <f>'CSP5'!G89</f>
        <v>40</v>
      </c>
      <c r="H19">
        <f>'CSP5'!H89</f>
        <v>55</v>
      </c>
      <c r="I19">
        <f>'CSP5'!I89</f>
        <v>65</v>
      </c>
      <c r="J19">
        <f>'CSP5'!J89</f>
        <v>75</v>
      </c>
      <c r="K19">
        <f>'CSP5'!K89</f>
        <v>85</v>
      </c>
      <c r="L19">
        <f>'CSP5'!L89</f>
        <v>95</v>
      </c>
      <c r="M19">
        <f>'CSP5'!M89</f>
        <v>110</v>
      </c>
      <c r="N19">
        <f>'CSP5'!N89</f>
        <v>120</v>
      </c>
      <c r="O19">
        <f>'CSP5'!O89</f>
        <v>125</v>
      </c>
      <c r="P19">
        <f>'CSP5'!P89</f>
        <v>130</v>
      </c>
      <c r="Q19">
        <f>'CSP5'!Q89</f>
        <v>135</v>
      </c>
      <c r="R19">
        <f>'CSP5'!R89</f>
        <v>140</v>
      </c>
      <c r="S19" s="29">
        <f>'CSP5'!S89</f>
        <v>141</v>
      </c>
    </row>
    <row r="20" spans="1:19" x14ac:dyDescent="0.3">
      <c r="A20" s="28" t="s">
        <v>1114</v>
      </c>
      <c r="B20">
        <f>'CSP5'!B168</f>
        <v>-1</v>
      </c>
      <c r="C20">
        <f>'CSP5'!C168</f>
        <v>0</v>
      </c>
      <c r="D20">
        <f>'CSP5'!D168</f>
        <v>10</v>
      </c>
      <c r="E20">
        <f>'CSP5'!E168</f>
        <v>20</v>
      </c>
      <c r="F20">
        <f>'CSP5'!F168</f>
        <v>30</v>
      </c>
      <c r="G20">
        <f>'CSP5'!G168</f>
        <v>45</v>
      </c>
      <c r="H20">
        <f>'CSP5'!H168</f>
        <v>55</v>
      </c>
      <c r="I20">
        <f>'CSP5'!I168</f>
        <v>65</v>
      </c>
      <c r="J20">
        <f>'CSP5'!J168</f>
        <v>75</v>
      </c>
      <c r="K20">
        <f>'CSP5'!K168</f>
        <v>85</v>
      </c>
      <c r="L20">
        <f>'CSP5'!L168</f>
        <v>95</v>
      </c>
      <c r="M20">
        <f>'CSP5'!M168</f>
        <v>110</v>
      </c>
      <c r="N20">
        <f>'CSP5'!N168</f>
        <v>120</v>
      </c>
      <c r="O20">
        <f>'CSP5'!O168</f>
        <v>125</v>
      </c>
      <c r="P20">
        <f>'CSP5'!P168</f>
        <v>130</v>
      </c>
      <c r="Q20">
        <f>'CSP5'!Q168</f>
        <v>135</v>
      </c>
      <c r="R20">
        <f>'CSP5'!R168</f>
        <v>140</v>
      </c>
      <c r="S20" s="29">
        <f>'CSP5'!S168</f>
        <v>141</v>
      </c>
    </row>
    <row r="21" spans="1:19" x14ac:dyDescent="0.3">
      <c r="A21" s="28" t="s">
        <v>1116</v>
      </c>
      <c r="B21">
        <f>'CSP5'!B193</f>
        <v>-1</v>
      </c>
      <c r="C21">
        <f>'CSP5'!C193</f>
        <v>0</v>
      </c>
      <c r="D21">
        <f>'CSP5'!D193</f>
        <v>10</v>
      </c>
      <c r="E21">
        <f>'CSP5'!E193</f>
        <v>20</v>
      </c>
      <c r="F21">
        <f>'CSP5'!F193</f>
        <v>30</v>
      </c>
      <c r="G21">
        <f>'CSP5'!G193</f>
        <v>45</v>
      </c>
      <c r="H21">
        <f>'CSP5'!H193</f>
        <v>55</v>
      </c>
      <c r="I21">
        <f>'CSP5'!I193</f>
        <v>65</v>
      </c>
      <c r="J21">
        <f>'CSP5'!J193</f>
        <v>75</v>
      </c>
      <c r="K21">
        <f>'CSP5'!K193</f>
        <v>85</v>
      </c>
      <c r="L21">
        <f>'CSP5'!L193</f>
        <v>95</v>
      </c>
      <c r="M21">
        <f>'CSP5'!M193</f>
        <v>110</v>
      </c>
      <c r="N21">
        <f>'CSP5'!N193</f>
        <v>120</v>
      </c>
      <c r="O21">
        <f>'CSP5'!O193</f>
        <v>125</v>
      </c>
      <c r="P21">
        <f>'CSP5'!P193</f>
        <v>130</v>
      </c>
      <c r="Q21">
        <f>'CSP5'!Q193</f>
        <v>135</v>
      </c>
      <c r="R21">
        <f>'CSP5'!R193</f>
        <v>140</v>
      </c>
      <c r="S21" s="29">
        <f>'CSP5'!S193</f>
        <v>141</v>
      </c>
    </row>
    <row r="22" spans="1:19" x14ac:dyDescent="0.3">
      <c r="A22" s="28" t="s">
        <v>1115</v>
      </c>
      <c r="B22">
        <f>'CSP5'!B218</f>
        <v>-1</v>
      </c>
      <c r="C22">
        <f>'CSP5'!C218</f>
        <v>0</v>
      </c>
      <c r="D22">
        <f>'CSP5'!D218</f>
        <v>10</v>
      </c>
      <c r="E22">
        <f>'CSP5'!E218</f>
        <v>20</v>
      </c>
      <c r="F22">
        <f>'CSP5'!F218</f>
        <v>30</v>
      </c>
      <c r="G22">
        <f>'CSP5'!G218</f>
        <v>40</v>
      </c>
      <c r="H22">
        <f>'CSP5'!H218</f>
        <v>55</v>
      </c>
      <c r="I22">
        <f>'CSP5'!I218</f>
        <v>65</v>
      </c>
      <c r="J22">
        <f>'CSP5'!J218</f>
        <v>75</v>
      </c>
      <c r="K22">
        <f>'CSP5'!K218</f>
        <v>85</v>
      </c>
      <c r="L22">
        <f>'CSP5'!L218</f>
        <v>95</v>
      </c>
      <c r="M22">
        <f>'CSP5'!M218</f>
        <v>110</v>
      </c>
      <c r="N22">
        <f>'CSP5'!N218</f>
        <v>120</v>
      </c>
      <c r="O22">
        <f>'CSP5'!O218</f>
        <v>125</v>
      </c>
      <c r="P22">
        <f>'CSP5'!P218</f>
        <v>130</v>
      </c>
      <c r="Q22">
        <f>'CSP5'!Q218</f>
        <v>135</v>
      </c>
      <c r="R22">
        <f>'CSP5'!R218</f>
        <v>140</v>
      </c>
      <c r="S22" s="29">
        <f>'CSP5'!S218</f>
        <v>141</v>
      </c>
    </row>
    <row r="23" spans="1:19" x14ac:dyDescent="0.3">
      <c r="A23" s="30"/>
      <c r="B23" s="31" t="str">
        <f>IF(FREQUENCY(B18:B22,AVERAGE(B18:B22))&lt;&gt;5,"ERR","SAME")</f>
        <v>SAME</v>
      </c>
      <c r="C23" s="31" t="str">
        <f t="shared" ref="C23:S23" si="0">IF(FREQUENCY(C18:C22,AVERAGE(C18:C22))&lt;&gt;5,"ERR","SAME")</f>
        <v>SAME</v>
      </c>
      <c r="D23" s="31" t="str">
        <f t="shared" si="0"/>
        <v>SAME</v>
      </c>
      <c r="E23" s="31" t="str">
        <f t="shared" si="0"/>
        <v>SAME</v>
      </c>
      <c r="F23" s="31" t="str">
        <f t="shared" si="0"/>
        <v>SAME</v>
      </c>
      <c r="G23" s="31" t="str">
        <f t="shared" si="0"/>
        <v>ERR</v>
      </c>
      <c r="H23" s="31" t="str">
        <f t="shared" si="0"/>
        <v>SAME</v>
      </c>
      <c r="I23" s="31" t="str">
        <f t="shared" si="0"/>
        <v>SAME</v>
      </c>
      <c r="J23" s="31" t="str">
        <f t="shared" si="0"/>
        <v>SAME</v>
      </c>
      <c r="K23" s="31" t="str">
        <f t="shared" si="0"/>
        <v>SAME</v>
      </c>
      <c r="L23" s="31" t="str">
        <f t="shared" si="0"/>
        <v>SAME</v>
      </c>
      <c r="M23" s="31" t="str">
        <f t="shared" si="0"/>
        <v>SAME</v>
      </c>
      <c r="N23" s="31" t="str">
        <f t="shared" si="0"/>
        <v>SAME</v>
      </c>
      <c r="O23" s="31" t="str">
        <f t="shared" si="0"/>
        <v>SAME</v>
      </c>
      <c r="P23" s="31" t="str">
        <f t="shared" si="0"/>
        <v>SAME</v>
      </c>
      <c r="Q23" s="31" t="str">
        <f t="shared" si="0"/>
        <v>SAME</v>
      </c>
      <c r="R23" s="31" t="str">
        <f t="shared" si="0"/>
        <v>SAME</v>
      </c>
      <c r="S23" s="32" t="str">
        <f t="shared" si="0"/>
        <v>SAME</v>
      </c>
    </row>
    <row r="25" spans="1:19" x14ac:dyDescent="0.3">
      <c r="A25" s="25" t="s">
        <v>1117</v>
      </c>
      <c r="B25" s="26" t="s">
        <v>1118</v>
      </c>
      <c r="C25" s="26" t="s">
        <v>1119</v>
      </c>
      <c r="D25" s="26" t="s">
        <v>1120</v>
      </c>
      <c r="E25" s="26" t="s">
        <v>1121</v>
      </c>
      <c r="F25" s="27"/>
    </row>
    <row r="26" spans="1:19" x14ac:dyDescent="0.3">
      <c r="A26" s="28">
        <f>'CSP5'!A65</f>
        <v>619</v>
      </c>
      <c r="B26">
        <f>'CSP5'!A90</f>
        <v>619</v>
      </c>
      <c r="C26">
        <f>'CSP5'!A169</f>
        <v>619</v>
      </c>
      <c r="D26">
        <f>'CSP5'!A194</f>
        <v>619</v>
      </c>
      <c r="E26">
        <f>'CSP5'!A219</f>
        <v>619</v>
      </c>
      <c r="F26" s="29" t="str">
        <f>IF(FREQUENCY(A26:E26,AVERAGE(A26:E26))&lt;&gt;5,"ERR","SAME")</f>
        <v>SAME</v>
      </c>
    </row>
    <row r="27" spans="1:19" x14ac:dyDescent="0.3">
      <c r="A27" s="28">
        <f>'CSP5'!A66</f>
        <v>620</v>
      </c>
      <c r="B27">
        <f>'CSP5'!A91</f>
        <v>620</v>
      </c>
      <c r="C27">
        <f>'CSP5'!A170</f>
        <v>620</v>
      </c>
      <c r="D27">
        <f>'CSP5'!A195</f>
        <v>620</v>
      </c>
      <c r="E27">
        <f>'CSP5'!A220</f>
        <v>620</v>
      </c>
      <c r="F27" s="29" t="str">
        <f t="shared" ref="F27:F46" si="1">IF(FREQUENCY(A27:E27,AVERAGE(A27:E27))&lt;&gt;5,"ERR","SAME")</f>
        <v>SAME</v>
      </c>
    </row>
    <row r="28" spans="1:19" x14ac:dyDescent="0.3">
      <c r="A28" s="28">
        <f>'CSP5'!A67</f>
        <v>650</v>
      </c>
      <c r="B28">
        <f>'CSP5'!A92</f>
        <v>650</v>
      </c>
      <c r="C28">
        <f>'CSP5'!A171</f>
        <v>650</v>
      </c>
      <c r="D28">
        <f>'CSP5'!A196</f>
        <v>650</v>
      </c>
      <c r="E28">
        <f>'CSP5'!A221</f>
        <v>650</v>
      </c>
      <c r="F28" s="29" t="str">
        <f t="shared" si="1"/>
        <v>SAME</v>
      </c>
    </row>
    <row r="29" spans="1:19" x14ac:dyDescent="0.3">
      <c r="A29" s="28">
        <f>'CSP5'!A68</f>
        <v>800</v>
      </c>
      <c r="B29">
        <f>'CSP5'!A93</f>
        <v>800</v>
      </c>
      <c r="C29">
        <f>'CSP5'!A172</f>
        <v>800</v>
      </c>
      <c r="D29">
        <f>'CSP5'!A197</f>
        <v>800</v>
      </c>
      <c r="E29">
        <f>'CSP5'!A222</f>
        <v>800</v>
      </c>
      <c r="F29" s="29" t="str">
        <f t="shared" si="1"/>
        <v>SAME</v>
      </c>
    </row>
    <row r="30" spans="1:19" x14ac:dyDescent="0.3">
      <c r="A30" s="28">
        <f>'CSP5'!A69</f>
        <v>1000</v>
      </c>
      <c r="B30">
        <f>'CSP5'!A94</f>
        <v>1000</v>
      </c>
      <c r="C30">
        <f>'CSP5'!A173</f>
        <v>1000</v>
      </c>
      <c r="D30">
        <f>'CSP5'!A198</f>
        <v>1000</v>
      </c>
      <c r="E30">
        <f>'CSP5'!A223</f>
        <v>1000</v>
      </c>
      <c r="F30" s="29" t="str">
        <f t="shared" si="1"/>
        <v>SAME</v>
      </c>
    </row>
    <row r="31" spans="1:19" x14ac:dyDescent="0.3">
      <c r="A31" s="28">
        <f>'CSP5'!A70</f>
        <v>1200</v>
      </c>
      <c r="B31">
        <f>'CSP5'!A95</f>
        <v>1200</v>
      </c>
      <c r="C31">
        <f>'CSP5'!A174</f>
        <v>1200</v>
      </c>
      <c r="D31">
        <f>'CSP5'!A199</f>
        <v>1200</v>
      </c>
      <c r="E31">
        <f>'CSP5'!A224</f>
        <v>1200</v>
      </c>
      <c r="F31" s="29" t="str">
        <f t="shared" si="1"/>
        <v>SAME</v>
      </c>
    </row>
    <row r="32" spans="1:19" x14ac:dyDescent="0.3">
      <c r="A32" s="28">
        <f>'CSP5'!A71</f>
        <v>1400</v>
      </c>
      <c r="B32">
        <f>'CSP5'!A96</f>
        <v>1400</v>
      </c>
      <c r="C32">
        <f>'CSP5'!A175</f>
        <v>1400</v>
      </c>
      <c r="D32">
        <f>'CSP5'!A200</f>
        <v>1400</v>
      </c>
      <c r="E32">
        <f>'CSP5'!A225</f>
        <v>1400</v>
      </c>
      <c r="F32" s="29" t="str">
        <f t="shared" si="1"/>
        <v>SAME</v>
      </c>
    </row>
    <row r="33" spans="1:6" x14ac:dyDescent="0.3">
      <c r="A33" s="28">
        <f>'CSP5'!A72</f>
        <v>1550</v>
      </c>
      <c r="B33">
        <f>'CSP5'!A97</f>
        <v>1550</v>
      </c>
      <c r="C33">
        <f>'CSP5'!A176</f>
        <v>1550</v>
      </c>
      <c r="D33">
        <f>'CSP5'!A201</f>
        <v>1550</v>
      </c>
      <c r="E33">
        <f>'CSP5'!A226</f>
        <v>1550</v>
      </c>
      <c r="F33" s="29" t="str">
        <f t="shared" si="1"/>
        <v>SAME</v>
      </c>
    </row>
    <row r="34" spans="1:6" x14ac:dyDescent="0.3">
      <c r="A34" s="28">
        <f>'CSP5'!A73</f>
        <v>1700</v>
      </c>
      <c r="B34">
        <f>'CSP5'!A98</f>
        <v>1700</v>
      </c>
      <c r="C34">
        <f>'CSP5'!A177</f>
        <v>1700</v>
      </c>
      <c r="D34">
        <f>'CSP5'!A202</f>
        <v>1700</v>
      </c>
      <c r="E34">
        <f>'CSP5'!A227</f>
        <v>1700</v>
      </c>
      <c r="F34" s="29" t="str">
        <f t="shared" si="1"/>
        <v>SAME</v>
      </c>
    </row>
    <row r="35" spans="1:6" x14ac:dyDescent="0.3">
      <c r="A35" s="28">
        <f>'CSP5'!A74</f>
        <v>1800</v>
      </c>
      <c r="B35">
        <f>'CSP5'!A99</f>
        <v>1800</v>
      </c>
      <c r="C35">
        <f>'CSP5'!A178</f>
        <v>1800</v>
      </c>
      <c r="D35">
        <f>'CSP5'!A203</f>
        <v>1800</v>
      </c>
      <c r="E35">
        <f>'CSP5'!A228</f>
        <v>1800</v>
      </c>
      <c r="F35" s="29" t="str">
        <f t="shared" si="1"/>
        <v>SAME</v>
      </c>
    </row>
    <row r="36" spans="1:6" x14ac:dyDescent="0.3">
      <c r="A36" s="28">
        <f>'CSP5'!A75</f>
        <v>2000</v>
      </c>
      <c r="B36">
        <f>'CSP5'!A100</f>
        <v>2000</v>
      </c>
      <c r="C36">
        <f>'CSP5'!A179</f>
        <v>2000</v>
      </c>
      <c r="D36">
        <f>'CSP5'!A204</f>
        <v>2000</v>
      </c>
      <c r="E36">
        <f>'CSP5'!A229</f>
        <v>2000</v>
      </c>
      <c r="F36" s="29" t="str">
        <f t="shared" si="1"/>
        <v>SAME</v>
      </c>
    </row>
    <row r="37" spans="1:6" x14ac:dyDescent="0.3">
      <c r="A37" s="28">
        <f>'CSP5'!A76</f>
        <v>2200</v>
      </c>
      <c r="B37">
        <f>'CSP5'!A101</f>
        <v>2200</v>
      </c>
      <c r="C37">
        <f>'CSP5'!A180</f>
        <v>2200</v>
      </c>
      <c r="D37">
        <f>'CSP5'!A205</f>
        <v>2200</v>
      </c>
      <c r="E37">
        <f>'CSP5'!A230</f>
        <v>2200</v>
      </c>
      <c r="F37" s="29" t="str">
        <f t="shared" si="1"/>
        <v>SAME</v>
      </c>
    </row>
    <row r="38" spans="1:6" x14ac:dyDescent="0.3">
      <c r="A38" s="28">
        <f>'CSP5'!A77</f>
        <v>2400</v>
      </c>
      <c r="B38">
        <f>'CSP5'!A102</f>
        <v>2400</v>
      </c>
      <c r="C38">
        <f>'CSP5'!A181</f>
        <v>2400</v>
      </c>
      <c r="D38">
        <f>'CSP5'!A206</f>
        <v>2400</v>
      </c>
      <c r="E38">
        <f>'CSP5'!A231</f>
        <v>2400</v>
      </c>
      <c r="F38" s="29" t="str">
        <f t="shared" si="1"/>
        <v>SAME</v>
      </c>
    </row>
    <row r="39" spans="1:6" x14ac:dyDescent="0.3">
      <c r="A39" s="28">
        <f>'CSP5'!A78</f>
        <v>2600</v>
      </c>
      <c r="B39">
        <f>'CSP5'!A103</f>
        <v>2600</v>
      </c>
      <c r="C39">
        <f>'CSP5'!A182</f>
        <v>2600</v>
      </c>
      <c r="D39">
        <f>'CSP5'!A207</f>
        <v>2600</v>
      </c>
      <c r="E39">
        <f>'CSP5'!A232</f>
        <v>2600</v>
      </c>
      <c r="F39" s="29" t="str">
        <f t="shared" si="1"/>
        <v>SAME</v>
      </c>
    </row>
    <row r="40" spans="1:6" x14ac:dyDescent="0.3">
      <c r="A40" s="28">
        <f>'CSP5'!A79</f>
        <v>2800</v>
      </c>
      <c r="B40">
        <f>'CSP5'!A104</f>
        <v>2800</v>
      </c>
      <c r="C40">
        <f>'CSP5'!A183</f>
        <v>2800</v>
      </c>
      <c r="D40">
        <f>'CSP5'!A208</f>
        <v>2800</v>
      </c>
      <c r="E40">
        <f>'CSP5'!A233</f>
        <v>2800</v>
      </c>
      <c r="F40" s="29" t="str">
        <f t="shared" si="1"/>
        <v>SAME</v>
      </c>
    </row>
    <row r="41" spans="1:6" x14ac:dyDescent="0.3">
      <c r="A41" s="28">
        <f>'CSP5'!A80</f>
        <v>2900</v>
      </c>
      <c r="B41">
        <f>'CSP5'!A105</f>
        <v>2900</v>
      </c>
      <c r="C41">
        <f>'CSP5'!A184</f>
        <v>2900</v>
      </c>
      <c r="D41">
        <f>'CSP5'!A209</f>
        <v>2900</v>
      </c>
      <c r="E41">
        <f>'CSP5'!A234</f>
        <v>2900</v>
      </c>
      <c r="F41" s="29" t="str">
        <f t="shared" si="1"/>
        <v>SAME</v>
      </c>
    </row>
    <row r="42" spans="1:6" x14ac:dyDescent="0.3">
      <c r="A42" s="28">
        <f>'CSP5'!A81</f>
        <v>3000</v>
      </c>
      <c r="B42">
        <f>'CSP5'!A106</f>
        <v>3000</v>
      </c>
      <c r="C42">
        <f>'CSP5'!A185</f>
        <v>3000</v>
      </c>
      <c r="D42">
        <f>'CSP5'!A210</f>
        <v>3000</v>
      </c>
      <c r="E42">
        <f>'CSP5'!A235</f>
        <v>3000</v>
      </c>
      <c r="F42" s="29" t="str">
        <f t="shared" si="1"/>
        <v>SAME</v>
      </c>
    </row>
    <row r="43" spans="1:6" x14ac:dyDescent="0.3">
      <c r="A43" s="28">
        <f>'CSP5'!A82</f>
        <v>3200</v>
      </c>
      <c r="B43">
        <f>'CSP5'!A107</f>
        <v>3200</v>
      </c>
      <c r="C43">
        <f>'CSP5'!A186</f>
        <v>3200</v>
      </c>
      <c r="D43">
        <f>'CSP5'!A211</f>
        <v>3200</v>
      </c>
      <c r="E43">
        <f>'CSP5'!A236</f>
        <v>3200</v>
      </c>
      <c r="F43" s="29" t="str">
        <f t="shared" si="1"/>
        <v>SAME</v>
      </c>
    </row>
    <row r="44" spans="1:6" x14ac:dyDescent="0.3">
      <c r="A44" s="28">
        <f>'CSP5'!A83</f>
        <v>3300</v>
      </c>
      <c r="B44">
        <f>'CSP5'!A108</f>
        <v>3300</v>
      </c>
      <c r="C44">
        <f>'CSP5'!A187</f>
        <v>3300</v>
      </c>
      <c r="D44">
        <f>'CSP5'!A212</f>
        <v>3300</v>
      </c>
      <c r="E44">
        <f>'CSP5'!A237</f>
        <v>3300</v>
      </c>
      <c r="F44" s="29" t="str">
        <f t="shared" si="1"/>
        <v>SAME</v>
      </c>
    </row>
    <row r="45" spans="1:6" x14ac:dyDescent="0.3">
      <c r="A45" s="28">
        <f>'CSP5'!A84</f>
        <v>3500</v>
      </c>
      <c r="B45">
        <f>'CSP5'!A109</f>
        <v>3500</v>
      </c>
      <c r="C45">
        <f>'CSP5'!A188</f>
        <v>3500</v>
      </c>
      <c r="D45">
        <f>'CSP5'!A213</f>
        <v>3500</v>
      </c>
      <c r="E45">
        <f>'CSP5'!A238</f>
        <v>3500</v>
      </c>
      <c r="F45" s="29" t="str">
        <f t="shared" si="1"/>
        <v>SAME</v>
      </c>
    </row>
    <row r="46" spans="1:6" x14ac:dyDescent="0.3">
      <c r="A46" s="30">
        <f>'CSP5'!A85</f>
        <v>3501</v>
      </c>
      <c r="B46" s="31">
        <f>'CSP5'!A110</f>
        <v>3501</v>
      </c>
      <c r="C46" s="31">
        <f>'CSP5'!A189</f>
        <v>3501</v>
      </c>
      <c r="D46" s="31">
        <f>'CSP5'!A214</f>
        <v>3501</v>
      </c>
      <c r="E46" s="31">
        <f>'CSP5'!A239</f>
        <v>3501</v>
      </c>
      <c r="F46" s="32" t="str">
        <f t="shared" si="1"/>
        <v>SAME</v>
      </c>
    </row>
  </sheetData>
  <mergeCells count="2">
    <mergeCell ref="A11:K11"/>
    <mergeCell ref="A17:S17"/>
  </mergeCells>
  <conditionalFormatting sqref="A26:E26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7:E27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8:E28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9:E29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0:E30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1:E31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2:E32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3:E33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4:E34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5:E35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6:E3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7:E37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8:E38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9:E3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0:E40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1:E4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2:E4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3:E4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4:E4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5:E4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6:E4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8:B22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3:S23">
    <cfRule type="containsText" dxfId="5" priority="41" operator="containsText" text="ER">
      <formula>NOT(ISERROR(SEARCH("ER",B23)))</formula>
    </cfRule>
  </conditionalFormatting>
  <conditionalFormatting sqref="C18:C22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8:D22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8:E22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8:F22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6:F46">
    <cfRule type="containsText" dxfId="4" priority="40" operator="containsText" text="ER">
      <formula>NOT(ISERROR(SEARCH("ER",F26)))</formula>
    </cfRule>
  </conditionalFormatting>
  <conditionalFormatting sqref="G18:G22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8:H22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8:I22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8:J22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8:K22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8:L22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8:M22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8:N22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8:O22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8:P22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8:Q22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8:R22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8:S22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W105"/>
  <sheetViews>
    <sheetView topLeftCell="A66" zoomScaleNormal="100" workbookViewId="0">
      <selection activeCell="K55" sqref="K55"/>
    </sheetView>
  </sheetViews>
  <sheetFormatPr defaultRowHeight="14.4" x14ac:dyDescent="0.3"/>
  <cols>
    <col min="1" max="1" width="6" bestFit="1" customWidth="1"/>
    <col min="2" max="2" width="32.88671875" customWidth="1"/>
    <col min="3" max="3" width="1.33203125" customWidth="1"/>
    <col min="4" max="4" width="8" bestFit="1" customWidth="1"/>
    <col min="5" max="5" width="11.6640625" customWidth="1"/>
    <col min="6" max="6" width="1.33203125" customWidth="1"/>
    <col min="7" max="7" width="8" bestFit="1" customWidth="1"/>
    <col min="8" max="8" width="25" customWidth="1"/>
    <col min="9" max="9" width="1.33203125" customWidth="1"/>
    <col min="10" max="10" width="8" bestFit="1" customWidth="1"/>
    <col min="11" max="11" width="23.33203125" customWidth="1"/>
    <col min="12" max="12" width="1.33203125" customWidth="1"/>
    <col min="13" max="13" width="5" bestFit="1" customWidth="1"/>
    <col min="14" max="14" width="26.44140625" customWidth="1"/>
    <col min="15" max="15" width="1.33203125" customWidth="1"/>
    <col min="16" max="16" width="5" bestFit="1" customWidth="1"/>
    <col min="17" max="17" width="19" customWidth="1"/>
    <col min="18" max="18" width="1.33203125" customWidth="1"/>
    <col min="19" max="19" width="5" bestFit="1" customWidth="1"/>
    <col min="20" max="20" width="26.109375" customWidth="1"/>
    <col min="21" max="21" width="1.33203125" customWidth="1"/>
    <col min="22" max="22" width="5" bestFit="1" customWidth="1"/>
    <col min="23" max="23" width="24.33203125" customWidth="1"/>
  </cols>
  <sheetData>
    <row r="1" spans="1:23" x14ac:dyDescent="0.3">
      <c r="J1" s="35" t="s">
        <v>1234</v>
      </c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</row>
    <row r="2" spans="1:23" x14ac:dyDescent="0.3">
      <c r="A2" s="35" t="s">
        <v>20</v>
      </c>
      <c r="B2" s="35"/>
      <c r="D2" s="35" t="s">
        <v>173</v>
      </c>
      <c r="E2" s="35"/>
      <c r="G2" s="35" t="s">
        <v>174</v>
      </c>
      <c r="H2" s="35"/>
      <c r="J2" s="35" t="s">
        <v>176</v>
      </c>
      <c r="K2" s="35"/>
      <c r="M2" s="35" t="s">
        <v>178</v>
      </c>
      <c r="N2" s="35"/>
      <c r="P2" s="35" t="s">
        <v>185</v>
      </c>
      <c r="Q2" s="35"/>
      <c r="S2" s="35" t="s">
        <v>192</v>
      </c>
      <c r="T2" s="35"/>
      <c r="V2" s="35" t="s">
        <v>197</v>
      </c>
      <c r="W2" s="35"/>
    </row>
    <row r="3" spans="1:23" x14ac:dyDescent="0.3">
      <c r="A3" s="7"/>
      <c r="B3" s="7" t="str">
        <f>'CSP5'!B6</f>
        <v>TPS %</v>
      </c>
      <c r="D3" s="7"/>
      <c r="E3" s="7" t="str">
        <f>'CSP5'!B113</f>
        <v>PSI</v>
      </c>
      <c r="G3" s="7"/>
      <c r="H3" s="7" t="str">
        <f>'CSP5'!B140</f>
        <v>PSI</v>
      </c>
      <c r="J3" s="7"/>
      <c r="K3" s="7" t="str">
        <f>'Internal Flash'!B212</f>
        <v>PSI</v>
      </c>
      <c r="M3" s="7"/>
      <c r="N3" s="7" t="str">
        <f>'Internal Flash'!B239</f>
        <v>PSI</v>
      </c>
      <c r="P3" s="7"/>
      <c r="Q3" s="7" t="str">
        <f>'Internal Flash'!B266</f>
        <v>lbm/ft3</v>
      </c>
      <c r="S3" s="7"/>
      <c r="T3" s="7" t="str">
        <f>'Internal Flash'!B291</f>
        <v>Base Table</v>
      </c>
      <c r="V3" s="7"/>
      <c r="W3" s="7" t="str">
        <f>'Internal Flash'!B311</f>
        <v>Base Table</v>
      </c>
    </row>
    <row r="4" spans="1:23" x14ac:dyDescent="0.3">
      <c r="A4" s="7" t="str">
        <f>'CSP5'!A7</f>
        <v>RPM</v>
      </c>
      <c r="B4" s="7">
        <f>'Variables &amp; Axis Check'!$B$1</f>
        <v>100</v>
      </c>
      <c r="D4" s="7" t="str">
        <f>'CSP5'!A114</f>
        <v>RPM</v>
      </c>
      <c r="E4" s="7">
        <f>'Variables &amp; Axis Check'!$B$2</f>
        <v>0</v>
      </c>
      <c r="G4" s="7" t="str">
        <f>'CSP5'!A141</f>
        <v>RPM</v>
      </c>
      <c r="H4" s="7">
        <f>'Variables &amp; Axis Check'!$B$12</f>
        <v>13.9</v>
      </c>
      <c r="J4" s="7" t="str">
        <f>'Internal Flash'!A213</f>
        <v>RPM</v>
      </c>
      <c r="K4" s="7">
        <f>'Variables &amp; Axis Check'!$B$12</f>
        <v>13.9</v>
      </c>
      <c r="M4" s="7" t="str">
        <f>'Internal Flash'!A240</f>
        <v>RPM</v>
      </c>
      <c r="N4" s="7">
        <f>'Variables &amp; Axis Check'!$B$12</f>
        <v>13.9</v>
      </c>
      <c r="P4" s="7" t="str">
        <f>'Internal Flash'!A267</f>
        <v>RPM</v>
      </c>
      <c r="Q4" s="10">
        <f>'Variables &amp; Axis Check'!$K$12</f>
        <v>7.2191917874549122E-2</v>
      </c>
      <c r="S4" s="7" t="str">
        <f>'Internal Flash'!A292</f>
        <v>RPM</v>
      </c>
      <c r="T4" s="7">
        <f>'Variables &amp; Axis Check'!$K$13</f>
        <v>1</v>
      </c>
      <c r="V4" s="7" t="str">
        <f>'Internal Flash'!A312</f>
        <v>RPM</v>
      </c>
      <c r="W4" s="7">
        <f>'Variables &amp; Axis Check'!$K$13</f>
        <v>1</v>
      </c>
    </row>
    <row r="5" spans="1:23" x14ac:dyDescent="0.3">
      <c r="A5" s="9">
        <f>'CSP5'!A8</f>
        <v>599</v>
      </c>
      <c r="B5" s="8">
        <f>_xll.Interp2dTab(-1,0,'CSP5'!$B$7:$G$7,'CSP5'!$A$8:$A$30,'CSP5'!$B$8:$G$30,'Cmd Fuel Limit'!$B$4,'Cmd Fuel Limit'!$A5)</f>
        <v>144.97282899999999</v>
      </c>
      <c r="D5" s="9">
        <f>'CSP5'!A115</f>
        <v>474</v>
      </c>
      <c r="E5" s="8">
        <f>_xll.Interp2dTab(-1,0,'CSP5'!$B$114:$Q$114,'CSP5'!$A$115:$A$137,'CSP5'!$B$115:$Q$137,'Cmd Fuel Limit'!$E$4,'Cmd Fuel Limit'!$D5)</f>
        <v>0</v>
      </c>
      <c r="G5" s="9">
        <f>'CSP5'!A142</f>
        <v>599</v>
      </c>
      <c r="H5" s="8">
        <f>_xll.Interp2dTab(-1,0,'CSP5'!$B$141:$I$141,'CSP5'!$A$142:$A$164,'CSP5'!$B$142:$I$164,'Cmd Fuel Limit'!$H$4,'Cmd Fuel Limit'!$G5)</f>
        <v>144.97282899999999</v>
      </c>
      <c r="J5" s="9">
        <f>'Internal Flash'!A214</f>
        <v>599</v>
      </c>
      <c r="K5" s="8">
        <f>_xll.Interp2dTab(-1,0,'Internal Flash'!$B$213:$I$213,'Internal Flash'!$A$214:$A$236,'Internal Flash'!$B$214:$I$236,'Cmd Fuel Limit'!$K$4,'Cmd Fuel Limit'!$J5)</f>
        <v>144.97282899999999</v>
      </c>
      <c r="M5" s="9">
        <f>'Internal Flash'!A241</f>
        <v>599</v>
      </c>
      <c r="N5" s="8">
        <f>_xll.Interp2dTab(-1,0,'Internal Flash'!$B$240:$I$240,'Internal Flash'!$A$241:$A$263,'Internal Flash'!$B$241:$I$263,'Cmd Fuel Limit'!$N$4,'Cmd Fuel Limit'!$M5)</f>
        <v>144.97282899999999</v>
      </c>
      <c r="P5" s="9">
        <f>'Internal Flash'!A268</f>
        <v>749</v>
      </c>
      <c r="Q5" s="8">
        <f>_xll.Interp2dTab(-1,0,'Internal Flash'!$B$267:$K$267,'Internal Flash'!$A$268:$A$288,'Internal Flash'!$B$268:$K$288,'Cmd Fuel Limit'!$Q$4,'Cmd Fuel Limit'!$P5)</f>
        <v>108.38067050243497</v>
      </c>
      <c r="S5" s="9">
        <f>'Internal Flash'!A293</f>
        <v>1449</v>
      </c>
      <c r="T5" s="8">
        <f>_xll.Interp2dTab(-1,0,'Internal Flash'!$B$292:$F$292,'Internal Flash'!$A$293:$A$308,'Internal Flash'!$B$293:$F$308,'Cmd Fuel Limit'!$T$4,'Cmd Fuel Limit'!$S5)</f>
        <v>113.58695899999999</v>
      </c>
      <c r="V5" s="9">
        <f>'Internal Flash'!A313</f>
        <v>749</v>
      </c>
      <c r="W5" s="8">
        <f>_xll.Interp2dTab(-1,0,'Internal Flash'!$B$312:$F$312,'Internal Flash'!$A$313:$A$335,'Internal Flash'!$B$313:$F$335,'Cmd Fuel Limit'!$W$4,'Cmd Fuel Limit'!$V5)</f>
        <v>88.519020999999995</v>
      </c>
    </row>
    <row r="6" spans="1:23" x14ac:dyDescent="0.3">
      <c r="A6" s="7">
        <f>'CSP5'!A9</f>
        <v>600</v>
      </c>
      <c r="B6" s="1">
        <f>_xll.Interp2dTab(-1,0,'CSP5'!$B$7:$G$7,'CSP5'!$A$8:$A$30,'CSP5'!$B$8:$G$30,'Cmd Fuel Limit'!$B$4,'Cmd Fuel Limit'!$A6)</f>
        <v>144.97282899999999</v>
      </c>
      <c r="D6" s="7">
        <f>'CSP5'!A116</f>
        <v>475</v>
      </c>
      <c r="E6" s="1">
        <f>_xll.Interp2dTab(-1,0,'CSP5'!$B$114:$Q$114,'CSP5'!$A$115:$A$137,'CSP5'!$B$115:$Q$137,'Cmd Fuel Limit'!$E$4,'Cmd Fuel Limit'!$D6)</f>
        <v>0</v>
      </c>
      <c r="G6" s="7">
        <f>'CSP5'!A143</f>
        <v>600</v>
      </c>
      <c r="H6" s="1">
        <f>_xll.Interp2dTab(-1,0,'CSP5'!$B$141:$I$141,'CSP5'!$A$142:$A$164,'CSP5'!$B$142:$I$164,'Cmd Fuel Limit'!$H$4,'Cmd Fuel Limit'!$G6)</f>
        <v>144.97282899999999</v>
      </c>
      <c r="J6" s="7">
        <f>'Internal Flash'!A215</f>
        <v>600</v>
      </c>
      <c r="K6" s="1">
        <f>_xll.Interp2dTab(-1,0,'Internal Flash'!$B$213:$I$213,'Internal Flash'!$A$214:$A$236,'Internal Flash'!$B$214:$I$236,'Cmd Fuel Limit'!$K$4,'Cmd Fuel Limit'!$J6)</f>
        <v>144.97282899999999</v>
      </c>
      <c r="M6" s="7">
        <f>'Internal Flash'!A242</f>
        <v>600</v>
      </c>
      <c r="N6" s="1">
        <f>_xll.Interp2dTab(-1,0,'Internal Flash'!$B$240:$I$240,'Internal Flash'!$A$241:$A$263,'Internal Flash'!$B$241:$I$263,'Cmd Fuel Limit'!$N$4,'Cmd Fuel Limit'!$M6)</f>
        <v>144.97282899999999</v>
      </c>
      <c r="P6" s="7">
        <f>'Internal Flash'!A269</f>
        <v>750</v>
      </c>
      <c r="Q6" s="1">
        <f>_xll.Interp2dTab(-1,0,'Internal Flash'!$B$267:$K$267,'Internal Flash'!$A$268:$A$288,'Internal Flash'!$B$268:$K$288,'Cmd Fuel Limit'!$Q$4,'Cmd Fuel Limit'!$P6)</f>
        <v>108.38067050243497</v>
      </c>
      <c r="S6" s="7">
        <f>'Internal Flash'!A294</f>
        <v>1450</v>
      </c>
      <c r="T6" s="1">
        <f>_xll.Interp2dTab(-1,0,'Internal Flash'!$B$292:$F$292,'Internal Flash'!$A$293:$A$308,'Internal Flash'!$B$293:$F$308,'Cmd Fuel Limit'!$T$4,'Cmd Fuel Limit'!$S6)</f>
        <v>113.58695899999999</v>
      </c>
      <c r="V6" s="7">
        <f>'Internal Flash'!A314</f>
        <v>750</v>
      </c>
      <c r="W6" s="1">
        <f>_xll.Interp2dTab(-1,0,'Internal Flash'!$B$312:$F$312,'Internal Flash'!$A$313:$A$335,'Internal Flash'!$B$313:$F$335,'Cmd Fuel Limit'!$W$4,'Cmd Fuel Limit'!$V6)</f>
        <v>88.519020999999995</v>
      </c>
    </row>
    <row r="7" spans="1:23" x14ac:dyDescent="0.3">
      <c r="A7" s="7">
        <f>'CSP5'!A10</f>
        <v>650</v>
      </c>
      <c r="B7" s="1">
        <f>_xll.Interp2dTab(-1,0,'CSP5'!$B$7:$G$7,'CSP5'!$A$8:$A$30,'CSP5'!$B$8:$G$30,'Cmd Fuel Limit'!$B$4,'Cmd Fuel Limit'!$A7)</f>
        <v>144.97282899999999</v>
      </c>
      <c r="D7" s="7">
        <f>'CSP5'!A117</f>
        <v>500</v>
      </c>
      <c r="E7" s="1">
        <f>_xll.Interp2dTab(-1,0,'CSP5'!$B$114:$Q$114,'CSP5'!$A$115:$A$137,'CSP5'!$B$115:$Q$137,'Cmd Fuel Limit'!$E$4,'Cmd Fuel Limit'!$D7)</f>
        <v>62.975544999999997</v>
      </c>
      <c r="G7" s="7">
        <f>'CSP5'!A144</f>
        <v>650</v>
      </c>
      <c r="H7" s="1">
        <f>_xll.Interp2dTab(-1,0,'CSP5'!$B$141:$I$141,'CSP5'!$A$142:$A$164,'CSP5'!$B$142:$I$164,'Cmd Fuel Limit'!$H$4,'Cmd Fuel Limit'!$G7)</f>
        <v>144.97282899999999</v>
      </c>
      <c r="J7" s="7">
        <f>'Internal Flash'!A216</f>
        <v>650</v>
      </c>
      <c r="K7" s="1">
        <f>_xll.Interp2dTab(-1,0,'Internal Flash'!$B$213:$I$213,'Internal Flash'!$A$214:$A$236,'Internal Flash'!$B$214:$I$236,'Cmd Fuel Limit'!$K$4,'Cmd Fuel Limit'!$J7)</f>
        <v>144.97282899999999</v>
      </c>
      <c r="M7" s="7">
        <f>'Internal Flash'!A243</f>
        <v>650</v>
      </c>
      <c r="N7" s="1">
        <f>_xll.Interp2dTab(-1,0,'Internal Flash'!$B$240:$I$240,'Internal Flash'!$A$241:$A$263,'Internal Flash'!$B$241:$I$263,'Cmd Fuel Limit'!$N$4,'Cmd Fuel Limit'!$M7)</f>
        <v>144.97282899999999</v>
      </c>
      <c r="P7" s="7">
        <f>'Internal Flash'!A270</f>
        <v>800</v>
      </c>
      <c r="Q7" s="1">
        <f>_xll.Interp2dTab(-1,0,'Internal Flash'!$B$267:$K$267,'Internal Flash'!$A$268:$A$288,'Internal Flash'!$B$268:$K$288,'Cmd Fuel Limit'!$Q$4,'Cmd Fuel Limit'!$P7)</f>
        <v>109.87219892085167</v>
      </c>
      <c r="S7" s="7">
        <f>'Internal Flash'!A295</f>
        <v>1500</v>
      </c>
      <c r="T7" s="1">
        <f>_xll.Interp2dTab(-1,0,'Internal Flash'!$B$292:$F$292,'Internal Flash'!$A$293:$A$308,'Internal Flash'!$B$293:$F$308,'Cmd Fuel Limit'!$T$4,'Cmd Fuel Limit'!$S7)</f>
        <v>114.19837200000001</v>
      </c>
      <c r="V7" s="7">
        <f>'Internal Flash'!A315</f>
        <v>800</v>
      </c>
      <c r="W7" s="1">
        <f>_xll.Interp2dTab(-1,0,'Internal Flash'!$B$312:$F$312,'Internal Flash'!$A$313:$A$335,'Internal Flash'!$B$313:$F$335,'Cmd Fuel Limit'!$W$4,'Cmd Fuel Limit'!$V7)</f>
        <v>92.798912000000001</v>
      </c>
    </row>
    <row r="8" spans="1:23" x14ac:dyDescent="0.3">
      <c r="A8" s="7">
        <f>'CSP5'!A11</f>
        <v>750</v>
      </c>
      <c r="B8" s="1">
        <f>_xll.Interp2dTab(-1,0,'CSP5'!$B$7:$G$7,'CSP5'!$A$8:$A$30,'CSP5'!$B$8:$G$30,'Cmd Fuel Limit'!$B$4,'Cmd Fuel Limit'!$A8)</f>
        <v>144.97282899999999</v>
      </c>
      <c r="D8" s="7">
        <f>'CSP5'!A118</f>
        <v>650</v>
      </c>
      <c r="E8" s="1">
        <f>_xll.Interp2dTab(-1,0,'CSP5'!$B$114:$Q$114,'CSP5'!$A$115:$A$137,'CSP5'!$B$115:$Q$137,'Cmd Fuel Limit'!$E$4,'Cmd Fuel Limit'!$D8)</f>
        <v>59.986414000000003</v>
      </c>
      <c r="G8" s="7">
        <f>'CSP5'!A145</f>
        <v>700</v>
      </c>
      <c r="H8" s="1">
        <f>_xll.Interp2dTab(-1,0,'CSP5'!$B$141:$I$141,'CSP5'!$A$142:$A$164,'CSP5'!$B$142:$I$164,'Cmd Fuel Limit'!$H$4,'Cmd Fuel Limit'!$G8)</f>
        <v>144.97282899999999</v>
      </c>
      <c r="J8" s="7">
        <f>'Internal Flash'!A217</f>
        <v>700</v>
      </c>
      <c r="K8" s="1">
        <f>_xll.Interp2dTab(-1,0,'Internal Flash'!$B$213:$I$213,'Internal Flash'!$A$214:$A$236,'Internal Flash'!$B$214:$I$236,'Cmd Fuel Limit'!$K$4,'Cmd Fuel Limit'!$J8)</f>
        <v>144.97282899999999</v>
      </c>
      <c r="M8" s="7">
        <f>'Internal Flash'!A244</f>
        <v>700</v>
      </c>
      <c r="N8" s="1">
        <f>_xll.Interp2dTab(-1,0,'Internal Flash'!$B$240:$I$240,'Internal Flash'!$A$241:$A$263,'Internal Flash'!$B$241:$I$263,'Cmd Fuel Limit'!$N$4,'Cmd Fuel Limit'!$M8)</f>
        <v>144.97282899999999</v>
      </c>
      <c r="P8" s="7">
        <f>'Internal Flash'!A271</f>
        <v>900</v>
      </c>
      <c r="Q8" s="1">
        <f>_xll.Interp2dTab(-1,0,'Internal Flash'!$B$267:$K$267,'Internal Flash'!$A$268:$A$288,'Internal Flash'!$B$268:$K$288,'Cmd Fuel Limit'!$Q$4,'Cmd Fuel Limit'!$P8)</f>
        <v>114.99311140099229</v>
      </c>
      <c r="S8" s="7">
        <f>'Internal Flash'!A296</f>
        <v>1600</v>
      </c>
      <c r="T8" s="1">
        <f>_xll.Interp2dTab(-1,0,'Internal Flash'!$B$292:$F$292,'Internal Flash'!$A$293:$A$308,'Internal Flash'!$B$293:$F$308,'Cmd Fuel Limit'!$T$4,'Cmd Fuel Limit'!$S8)</f>
        <v>116.576089</v>
      </c>
      <c r="V8" s="7">
        <f>'Internal Flash'!A316</f>
        <v>900</v>
      </c>
      <c r="W8" s="1">
        <f>_xll.Interp2dTab(-1,0,'Internal Flash'!$B$312:$F$312,'Internal Flash'!$A$313:$A$335,'Internal Flash'!$B$313:$F$335,'Cmd Fuel Limit'!$W$4,'Cmd Fuel Limit'!$V8)</f>
        <v>100.475543</v>
      </c>
    </row>
    <row r="9" spans="1:23" x14ac:dyDescent="0.3">
      <c r="A9" s="7">
        <f>'CSP5'!A12</f>
        <v>800</v>
      </c>
      <c r="B9" s="1">
        <f>_xll.Interp2dTab(-1,0,'CSP5'!$B$7:$G$7,'CSP5'!$A$8:$A$30,'CSP5'!$B$8:$G$30,'Cmd Fuel Limit'!$B$4,'Cmd Fuel Limit'!$A9)</f>
        <v>144.97282899999999</v>
      </c>
      <c r="D9" s="7">
        <f>'CSP5'!A119</f>
        <v>750</v>
      </c>
      <c r="E9" s="1">
        <f>_xll.Interp2dTab(-1,0,'CSP5'!$B$114:$Q$114,'CSP5'!$A$115:$A$137,'CSP5'!$B$115:$Q$137,'Cmd Fuel Limit'!$E$4,'Cmd Fuel Limit'!$D9)</f>
        <v>55.978262000000001</v>
      </c>
      <c r="G9" s="7">
        <f>'CSP5'!A146</f>
        <v>800</v>
      </c>
      <c r="H9" s="1">
        <f>_xll.Interp2dTab(-1,0,'CSP5'!$B$141:$I$141,'CSP5'!$A$142:$A$164,'CSP5'!$B$142:$I$164,'Cmd Fuel Limit'!$H$4,'Cmd Fuel Limit'!$G9)</f>
        <v>144.97282899999999</v>
      </c>
      <c r="J9" s="7">
        <f>'Internal Flash'!A218</f>
        <v>800</v>
      </c>
      <c r="K9" s="1">
        <f>_xll.Interp2dTab(-1,0,'Internal Flash'!$B$213:$I$213,'Internal Flash'!$A$214:$A$236,'Internal Flash'!$B$214:$I$236,'Cmd Fuel Limit'!$K$4,'Cmd Fuel Limit'!$J9)</f>
        <v>144.97282899999999</v>
      </c>
      <c r="M9" s="7">
        <f>'Internal Flash'!A245</f>
        <v>800</v>
      </c>
      <c r="N9" s="1">
        <f>_xll.Interp2dTab(-1,0,'Internal Flash'!$B$240:$I$240,'Internal Flash'!$A$241:$A$263,'Internal Flash'!$B$241:$I$263,'Cmd Fuel Limit'!$N$4,'Cmd Fuel Limit'!$M9)</f>
        <v>144.97282899999999</v>
      </c>
      <c r="P9" s="7">
        <f>'Internal Flash'!A272</f>
        <v>1000</v>
      </c>
      <c r="Q9" s="1">
        <f>_xll.Interp2dTab(-1,0,'Internal Flash'!$B$267:$K$267,'Internal Flash'!$A$268:$A$288,'Internal Flash'!$B$268:$K$288,'Cmd Fuel Limit'!$Q$4,'Cmd Fuel Limit'!$P9)</f>
        <v>113.50158371441867</v>
      </c>
      <c r="S9" s="7">
        <f>'Internal Flash'!A297</f>
        <v>1700</v>
      </c>
      <c r="T9" s="1">
        <f>_xll.Interp2dTab(-1,0,'Internal Flash'!$B$292:$F$292,'Internal Flash'!$A$293:$A$308,'Internal Flash'!$B$293:$F$308,'Cmd Fuel Limit'!$T$4,'Cmd Fuel Limit'!$S9)</f>
        <v>114.87772</v>
      </c>
      <c r="V9" s="7">
        <f>'Internal Flash'!A317</f>
        <v>1000</v>
      </c>
      <c r="W9" s="1">
        <f>_xll.Interp2dTab(-1,0,'Internal Flash'!$B$312:$F$312,'Internal Flash'!$A$313:$A$335,'Internal Flash'!$B$313:$F$335,'Cmd Fuel Limit'!$W$4,'Cmd Fuel Limit'!$V9)</f>
        <v>101.970108</v>
      </c>
    </row>
    <row r="10" spans="1:23" x14ac:dyDescent="0.3">
      <c r="A10" s="7">
        <f>'CSP5'!A13</f>
        <v>900</v>
      </c>
      <c r="B10" s="1">
        <f>_xll.Interp2dTab(-1,0,'CSP5'!$B$7:$G$7,'CSP5'!$A$8:$A$30,'CSP5'!$B$8:$G$30,'Cmd Fuel Limit'!$B$4,'Cmd Fuel Limit'!$A10)</f>
        <v>144.97282899999999</v>
      </c>
      <c r="D10" s="7">
        <f>'CSP5'!A120</f>
        <v>1000</v>
      </c>
      <c r="E10" s="1">
        <f>_xll.Interp2dTab(-1,0,'CSP5'!$B$114:$Q$114,'CSP5'!$A$115:$A$137,'CSP5'!$B$115:$Q$137,'Cmd Fuel Limit'!$E$4,'Cmd Fuel Limit'!$D10)</f>
        <v>55.027175</v>
      </c>
      <c r="G10" s="7">
        <f>'CSP5'!A147</f>
        <v>900</v>
      </c>
      <c r="H10" s="1">
        <f>_xll.Interp2dTab(-1,0,'CSP5'!$B$141:$I$141,'CSP5'!$A$142:$A$164,'CSP5'!$B$142:$I$164,'Cmd Fuel Limit'!$H$4,'Cmd Fuel Limit'!$G10)</f>
        <v>144.97282899999999</v>
      </c>
      <c r="J10" s="7">
        <f>'Internal Flash'!A219</f>
        <v>900</v>
      </c>
      <c r="K10" s="1">
        <f>_xll.Interp2dTab(-1,0,'Internal Flash'!$B$213:$I$213,'Internal Flash'!$A$214:$A$236,'Internal Flash'!$B$214:$I$236,'Cmd Fuel Limit'!$K$4,'Cmd Fuel Limit'!$J10)</f>
        <v>144.97282899999999</v>
      </c>
      <c r="M10" s="7">
        <f>'Internal Flash'!A246</f>
        <v>900</v>
      </c>
      <c r="N10" s="1">
        <f>_xll.Interp2dTab(-1,0,'Internal Flash'!$B$240:$I$240,'Internal Flash'!$A$241:$A$263,'Internal Flash'!$B$241:$I$263,'Cmd Fuel Limit'!$N$4,'Cmd Fuel Limit'!$M10)</f>
        <v>144.97282899999999</v>
      </c>
      <c r="P10" s="7">
        <f>'Internal Flash'!A273</f>
        <v>1200</v>
      </c>
      <c r="Q10" s="1">
        <f>_xll.Interp2dTab(-1,0,'Internal Flash'!$B$267:$K$267,'Internal Flash'!$A$268:$A$288,'Internal Flash'!$B$268:$K$288,'Cmd Fuel Limit'!$Q$4,'Cmd Fuel Limit'!$P10)</f>
        <v>120.114024612976</v>
      </c>
      <c r="S10" s="7">
        <f>'Internal Flash'!A298</f>
        <v>1800</v>
      </c>
      <c r="T10" s="1">
        <f>_xll.Interp2dTab(-1,0,'Internal Flash'!$B$292:$F$292,'Internal Flash'!$A$293:$A$308,'Internal Flash'!$B$293:$F$308,'Cmd Fuel Limit'!$T$4,'Cmd Fuel Limit'!$S10)</f>
        <v>118.070655</v>
      </c>
      <c r="V10" s="7">
        <f>'Internal Flash'!A318</f>
        <v>1200</v>
      </c>
      <c r="W10" s="1">
        <f>_xll.Interp2dTab(-1,0,'Internal Flash'!$B$312:$F$312,'Internal Flash'!$A$313:$A$335,'Internal Flash'!$B$313:$F$335,'Cmd Fuel Limit'!$W$4,'Cmd Fuel Limit'!$V10)</f>
        <v>109.918477</v>
      </c>
    </row>
    <row r="11" spans="1:23" x14ac:dyDescent="0.3">
      <c r="A11" s="7">
        <f>'CSP5'!A14</f>
        <v>1000</v>
      </c>
      <c r="B11" s="1">
        <f>_xll.Interp2dTab(-1,0,'CSP5'!$B$7:$G$7,'CSP5'!$A$8:$A$30,'CSP5'!$B$8:$G$30,'Cmd Fuel Limit'!$B$4,'Cmd Fuel Limit'!$A11)</f>
        <v>144.97282899999999</v>
      </c>
      <c r="D11" s="7">
        <f>'CSP5'!A121</f>
        <v>1200</v>
      </c>
      <c r="E11" s="1">
        <f>_xll.Interp2dTab(-1,0,'CSP5'!$B$114:$Q$114,'CSP5'!$A$115:$A$137,'CSP5'!$B$115:$Q$137,'Cmd Fuel Limit'!$E$4,'Cmd Fuel Limit'!$D11)</f>
        <v>55.027175</v>
      </c>
      <c r="G11" s="7">
        <f>'CSP5'!A148</f>
        <v>1000</v>
      </c>
      <c r="H11" s="1">
        <f>_xll.Interp2dTab(-1,0,'CSP5'!$B$141:$I$141,'CSP5'!$A$142:$A$164,'CSP5'!$B$142:$I$164,'Cmd Fuel Limit'!$H$4,'Cmd Fuel Limit'!$G11)</f>
        <v>144.97282899999999</v>
      </c>
      <c r="J11" s="7">
        <f>'Internal Flash'!A220</f>
        <v>1000</v>
      </c>
      <c r="K11" s="1">
        <f>_xll.Interp2dTab(-1,0,'Internal Flash'!$B$213:$I$213,'Internal Flash'!$A$214:$A$236,'Internal Flash'!$B$214:$I$236,'Cmd Fuel Limit'!$K$4,'Cmd Fuel Limit'!$J11)</f>
        <v>144.97282899999999</v>
      </c>
      <c r="M11" s="7">
        <f>'Internal Flash'!A247</f>
        <v>1000</v>
      </c>
      <c r="N11" s="1">
        <f>_xll.Interp2dTab(-1,0,'Internal Flash'!$B$240:$I$240,'Internal Flash'!$A$241:$A$263,'Internal Flash'!$B$241:$I$263,'Cmd Fuel Limit'!$N$4,'Cmd Fuel Limit'!$M11)</f>
        <v>144.97282899999999</v>
      </c>
      <c r="P11" s="7">
        <f>'Internal Flash'!A274</f>
        <v>1400</v>
      </c>
      <c r="Q11" s="1">
        <f>_xll.Interp2dTab(-1,0,'Internal Flash'!$B$267:$K$267,'Internal Flash'!$A$268:$A$288,'Internal Flash'!$B$268:$K$288,'Cmd Fuel Limit'!$Q$4,'Cmd Fuel Limit'!$P11)</f>
        <v>121.15809392039323</v>
      </c>
      <c r="S11" s="7">
        <f>'Internal Flash'!A299</f>
        <v>1900</v>
      </c>
      <c r="T11" s="1">
        <f>_xll.Interp2dTab(-1,0,'Internal Flash'!$B$292:$F$292,'Internal Flash'!$A$293:$A$308,'Internal Flash'!$B$293:$F$308,'Cmd Fuel Limit'!$T$4,'Cmd Fuel Limit'!$S11)</f>
        <v>120.380437</v>
      </c>
      <c r="V11" s="7">
        <f>'Internal Flash'!A319</f>
        <v>1380</v>
      </c>
      <c r="W11" s="1">
        <f>_xll.Interp2dTab(-1,0,'Internal Flash'!$B$312:$F$312,'Internal Flash'!$A$313:$A$335,'Internal Flash'!$B$313:$F$335,'Cmd Fuel Limit'!$W$4,'Cmd Fuel Limit'!$V11)</f>
        <v>111.820651</v>
      </c>
    </row>
    <row r="12" spans="1:23" x14ac:dyDescent="0.3">
      <c r="A12" s="7">
        <f>'CSP5'!A15</f>
        <v>1200</v>
      </c>
      <c r="B12" s="1">
        <f>_xll.Interp2dTab(-1,0,'CSP5'!$B$7:$G$7,'CSP5'!$A$8:$A$30,'CSP5'!$B$8:$G$30,'Cmd Fuel Limit'!$B$4,'Cmd Fuel Limit'!$A12)</f>
        <v>144.97282899999999</v>
      </c>
      <c r="D12" s="7">
        <f>'CSP5'!A122</f>
        <v>1300</v>
      </c>
      <c r="E12" s="1">
        <f>_xll.Interp2dTab(-1,0,'CSP5'!$B$114:$Q$114,'CSP5'!$A$115:$A$137,'CSP5'!$B$115:$Q$137,'Cmd Fuel Limit'!$E$4,'Cmd Fuel Limit'!$D12)</f>
        <v>55.027175</v>
      </c>
      <c r="G12" s="7">
        <f>'CSP5'!A149</f>
        <v>1200</v>
      </c>
      <c r="H12" s="1">
        <f>_xll.Interp2dTab(-1,0,'CSP5'!$B$141:$I$141,'CSP5'!$A$142:$A$164,'CSP5'!$B$142:$I$164,'Cmd Fuel Limit'!$H$4,'Cmd Fuel Limit'!$G12)</f>
        <v>144.97282899999999</v>
      </c>
      <c r="J12" s="7">
        <f>'Internal Flash'!A221</f>
        <v>1200</v>
      </c>
      <c r="K12" s="1">
        <f>_xll.Interp2dTab(-1,0,'Internal Flash'!$B$213:$I$213,'Internal Flash'!$A$214:$A$236,'Internal Flash'!$B$214:$I$236,'Cmd Fuel Limit'!$K$4,'Cmd Fuel Limit'!$J12)</f>
        <v>144.97282899999999</v>
      </c>
      <c r="M12" s="7">
        <f>'Internal Flash'!A248</f>
        <v>1200</v>
      </c>
      <c r="N12" s="1">
        <f>_xll.Interp2dTab(-1,0,'Internal Flash'!$B$240:$I$240,'Internal Flash'!$A$241:$A$263,'Internal Flash'!$B$241:$I$263,'Cmd Fuel Limit'!$N$4,'Cmd Fuel Limit'!$M12)</f>
        <v>144.97282899999999</v>
      </c>
      <c r="P12" s="7">
        <f>'Internal Flash'!A275</f>
        <v>1600</v>
      </c>
      <c r="Q12" s="1">
        <f>_xll.Interp2dTab(-1,0,'Internal Flash'!$B$267:$K$267,'Internal Flash'!$A$268:$A$288,'Internal Flash'!$B$268:$K$288,'Cmd Fuel Limit'!$Q$4,'Cmd Fuel Limit'!$P12)</f>
        <v>128.91403964699947</v>
      </c>
      <c r="S12" s="7">
        <f>'Internal Flash'!A300</f>
        <v>2000</v>
      </c>
      <c r="T12" s="1">
        <f>_xll.Interp2dTab(-1,0,'Internal Flash'!$B$292:$F$292,'Internal Flash'!$A$293:$A$308,'Internal Flash'!$B$293:$F$308,'Cmd Fuel Limit'!$T$4,'Cmd Fuel Limit'!$S12)</f>
        <v>122.62228500000001</v>
      </c>
      <c r="V12" s="7">
        <f>'Internal Flash'!A320</f>
        <v>1600</v>
      </c>
      <c r="W12" s="1">
        <f>_xll.Interp2dTab(-1,0,'Internal Flash'!$B$312:$F$312,'Internal Flash'!$A$313:$A$335,'Internal Flash'!$B$313:$F$335,'Cmd Fuel Limit'!$W$4,'Cmd Fuel Limit'!$V12)</f>
        <v>119.90488999999999</v>
      </c>
    </row>
    <row r="13" spans="1:23" x14ac:dyDescent="0.3">
      <c r="A13" s="7">
        <f>'CSP5'!A16</f>
        <v>1380</v>
      </c>
      <c r="B13" s="1">
        <f>_xll.Interp2dTab(-1,0,'CSP5'!$B$7:$G$7,'CSP5'!$A$8:$A$30,'CSP5'!$B$8:$G$30,'Cmd Fuel Limit'!$B$4,'Cmd Fuel Limit'!$A13)</f>
        <v>144.97282899999999</v>
      </c>
      <c r="D13" s="7">
        <f>'CSP5'!A123</f>
        <v>1400</v>
      </c>
      <c r="E13" s="1">
        <f>_xll.Interp2dTab(-1,0,'CSP5'!$B$114:$Q$114,'CSP5'!$A$115:$A$137,'CSP5'!$B$115:$Q$137,'Cmd Fuel Limit'!$E$4,'Cmd Fuel Limit'!$D13)</f>
        <v>55.027175</v>
      </c>
      <c r="G13" s="7">
        <f>'CSP5'!A150</f>
        <v>1380</v>
      </c>
      <c r="H13" s="1">
        <f>_xll.Interp2dTab(-1,0,'CSP5'!$B$141:$I$141,'CSP5'!$A$142:$A$164,'CSP5'!$B$142:$I$164,'Cmd Fuel Limit'!$H$4,'Cmd Fuel Limit'!$G13)</f>
        <v>144.97282899999999</v>
      </c>
      <c r="J13" s="7">
        <f>'Internal Flash'!A222</f>
        <v>1380</v>
      </c>
      <c r="K13" s="1">
        <f>_xll.Interp2dTab(-1,0,'Internal Flash'!$B$213:$I$213,'Internal Flash'!$A$214:$A$236,'Internal Flash'!$B$214:$I$236,'Cmd Fuel Limit'!$K$4,'Cmd Fuel Limit'!$J13)</f>
        <v>144.97282899999999</v>
      </c>
      <c r="M13" s="7">
        <f>'Internal Flash'!A249</f>
        <v>1380</v>
      </c>
      <c r="N13" s="1">
        <f>_xll.Interp2dTab(-1,0,'Internal Flash'!$B$240:$I$240,'Internal Flash'!$A$241:$A$263,'Internal Flash'!$B$241:$I$263,'Cmd Fuel Limit'!$N$4,'Cmd Fuel Limit'!$M13)</f>
        <v>144.97282899999999</v>
      </c>
      <c r="P13" s="7">
        <f>'Internal Flash'!A276</f>
        <v>1800</v>
      </c>
      <c r="Q13" s="1">
        <f>_xll.Interp2dTab(-1,0,'Internal Flash'!$B$267:$K$267,'Internal Flash'!$A$268:$A$288,'Internal Flash'!$B$268:$K$288,'Cmd Fuel Limit'!$Q$4,'Cmd Fuel Limit'!$P13)</f>
        <v>131.10161451430866</v>
      </c>
      <c r="S13" s="7">
        <f>'Internal Flash'!A301</f>
        <v>2100</v>
      </c>
      <c r="T13" s="1">
        <f>_xll.Interp2dTab(-1,0,'Internal Flash'!$B$292:$F$292,'Internal Flash'!$A$293:$A$308,'Internal Flash'!$B$293:$F$308,'Cmd Fuel Limit'!$T$4,'Cmd Fuel Limit'!$S13)</f>
        <v>128.532611</v>
      </c>
      <c r="V13" s="7">
        <f>'Internal Flash'!A321</f>
        <v>1700</v>
      </c>
      <c r="W13" s="1">
        <f>_xll.Interp2dTab(-1,0,'Internal Flash'!$B$312:$F$312,'Internal Flash'!$A$313:$A$335,'Internal Flash'!$B$313:$F$335,'Cmd Fuel Limit'!$W$4,'Cmd Fuel Limit'!$V13)</f>
        <v>120.720108</v>
      </c>
    </row>
    <row r="14" spans="1:23" x14ac:dyDescent="0.3">
      <c r="A14" s="7">
        <f>'CSP5'!A17</f>
        <v>1600</v>
      </c>
      <c r="B14" s="1">
        <f>_xll.Interp2dTab(-1,0,'CSP5'!$B$7:$G$7,'CSP5'!$A$8:$A$30,'CSP5'!$B$8:$G$30,'Cmd Fuel Limit'!$B$4,'Cmd Fuel Limit'!$A14)</f>
        <v>144.97282899999999</v>
      </c>
      <c r="D14" s="7">
        <f>'CSP5'!A124</f>
        <v>1600</v>
      </c>
      <c r="E14" s="1">
        <f>_xll.Interp2dTab(-1,0,'CSP5'!$B$114:$Q$114,'CSP5'!$A$115:$A$137,'CSP5'!$B$115:$Q$137,'Cmd Fuel Limit'!$E$4,'Cmd Fuel Limit'!$D14)</f>
        <v>55.027175</v>
      </c>
      <c r="G14" s="7">
        <f>'CSP5'!A151</f>
        <v>1600</v>
      </c>
      <c r="H14" s="1">
        <f>_xll.Interp2dTab(-1,0,'CSP5'!$B$141:$I$141,'CSP5'!$A$142:$A$164,'CSP5'!$B$142:$I$164,'Cmd Fuel Limit'!$H$4,'Cmd Fuel Limit'!$G14)</f>
        <v>122.01087200000001</v>
      </c>
      <c r="J14" s="7">
        <f>'Internal Flash'!A223</f>
        <v>1600</v>
      </c>
      <c r="K14" s="1">
        <f>_xll.Interp2dTab(-1,0,'Internal Flash'!$B$213:$I$213,'Internal Flash'!$A$214:$A$236,'Internal Flash'!$B$214:$I$236,'Cmd Fuel Limit'!$K$4,'Cmd Fuel Limit'!$J14)</f>
        <v>144.97282899999999</v>
      </c>
      <c r="M14" s="7">
        <f>'Internal Flash'!A250</f>
        <v>1600</v>
      </c>
      <c r="N14" s="1">
        <f>_xll.Interp2dTab(-1,0,'Internal Flash'!$B$240:$I$240,'Internal Flash'!$A$241:$A$263,'Internal Flash'!$B$241:$I$263,'Cmd Fuel Limit'!$N$4,'Cmd Fuel Limit'!$M14)</f>
        <v>144.97282899999999</v>
      </c>
      <c r="P14" s="7">
        <f>'Internal Flash'!A277</f>
        <v>2000</v>
      </c>
      <c r="Q14" s="1">
        <f>_xll.Interp2dTab(-1,0,'Internal Flash'!$B$267:$K$267,'Internal Flash'!$A$268:$A$288,'Internal Flash'!$B$268:$K$288,'Cmd Fuel Limit'!$Q$4,'Cmd Fuel Limit'!$P14)</f>
        <v>134.73099930787566</v>
      </c>
      <c r="S14" s="7">
        <f>'Internal Flash'!A302</f>
        <v>2200</v>
      </c>
      <c r="T14" s="1">
        <f>_xll.Interp2dTab(-1,0,'Internal Flash'!$B$292:$F$292,'Internal Flash'!$A$293:$A$308,'Internal Flash'!$B$293:$F$308,'Cmd Fuel Limit'!$T$4,'Cmd Fuel Limit'!$S14)</f>
        <v>130.36685</v>
      </c>
      <c r="V14" s="7">
        <f>'Internal Flash'!A322</f>
        <v>1800</v>
      </c>
      <c r="W14" s="1">
        <f>_xll.Interp2dTab(-1,0,'Internal Flash'!$B$312:$F$312,'Internal Flash'!$A$313:$A$335,'Internal Flash'!$B$313:$F$335,'Cmd Fuel Limit'!$W$4,'Cmd Fuel Limit'!$V14)</f>
        <v>122.282608</v>
      </c>
    </row>
    <row r="15" spans="1:23" x14ac:dyDescent="0.3">
      <c r="A15" s="7">
        <f>'CSP5'!A18</f>
        <v>1800</v>
      </c>
      <c r="B15" s="1">
        <f>_xll.Interp2dTab(-1,0,'CSP5'!$B$7:$G$7,'CSP5'!$A$8:$A$30,'CSP5'!$B$8:$G$30,'Cmd Fuel Limit'!$B$4,'Cmd Fuel Limit'!$A15)</f>
        <v>144.97282899999999</v>
      </c>
      <c r="D15" s="7">
        <f>'CSP5'!A125</f>
        <v>1800</v>
      </c>
      <c r="E15" s="1">
        <f>_xll.Interp2dTab(-1,0,'CSP5'!$B$114:$Q$114,'CSP5'!$A$115:$A$137,'CSP5'!$B$115:$Q$137,'Cmd Fuel Limit'!$E$4,'Cmd Fuel Limit'!$D15)</f>
        <v>55.027175</v>
      </c>
      <c r="G15" s="7">
        <f>'CSP5'!A152</f>
        <v>1800</v>
      </c>
      <c r="H15" s="1">
        <f>_xll.Interp2dTab(-1,0,'CSP5'!$B$141:$I$141,'CSP5'!$A$142:$A$164,'CSP5'!$B$142:$I$164,'Cmd Fuel Limit'!$H$4,'Cmd Fuel Limit'!$G15)</f>
        <v>122.00042038461538</v>
      </c>
      <c r="J15" s="7">
        <f>'Internal Flash'!A224</f>
        <v>1800</v>
      </c>
      <c r="K15" s="1">
        <f>_xll.Interp2dTab(-1,0,'Internal Flash'!$B$213:$I$213,'Internal Flash'!$A$214:$A$236,'Internal Flash'!$B$214:$I$236,'Cmd Fuel Limit'!$K$4,'Cmd Fuel Limit'!$J15)</f>
        <v>144.97282899999999</v>
      </c>
      <c r="M15" s="7">
        <f>'Internal Flash'!A251</f>
        <v>1800</v>
      </c>
      <c r="N15" s="1">
        <f>_xll.Interp2dTab(-1,0,'Internal Flash'!$B$240:$I$240,'Internal Flash'!$A$241:$A$263,'Internal Flash'!$B$241:$I$263,'Cmd Fuel Limit'!$N$4,'Cmd Fuel Limit'!$M15)</f>
        <v>144.97282899999999</v>
      </c>
      <c r="P15" s="7">
        <f>'Internal Flash'!A278</f>
        <v>2200</v>
      </c>
      <c r="Q15" s="1">
        <f>_xll.Interp2dTab(-1,0,'Internal Flash'!$B$267:$K$267,'Internal Flash'!$A$268:$A$288,'Internal Flash'!$B$268:$K$288,'Cmd Fuel Limit'!$Q$4,'Cmd Fuel Limit'!$P15)</f>
        <v>139.15586533912375</v>
      </c>
      <c r="S15" s="7">
        <f>'Internal Flash'!A303</f>
        <v>2600</v>
      </c>
      <c r="T15" s="1">
        <f>_xll.Interp2dTab(-1,0,'Internal Flash'!$B$292:$F$292,'Internal Flash'!$A$293:$A$308,'Internal Flash'!$B$293:$F$308,'Cmd Fuel Limit'!$T$4,'Cmd Fuel Limit'!$S15)</f>
        <v>131.18206799999999</v>
      </c>
      <c r="V15" s="7">
        <f>'Internal Flash'!A323</f>
        <v>1900</v>
      </c>
      <c r="W15" s="1">
        <f>_xll.Interp2dTab(-1,0,'Internal Flash'!$B$312:$F$312,'Internal Flash'!$A$313:$A$335,'Internal Flash'!$B$313:$F$335,'Cmd Fuel Limit'!$W$4,'Cmd Fuel Limit'!$V15)</f>
        <v>123.709238</v>
      </c>
    </row>
    <row r="16" spans="1:23" x14ac:dyDescent="0.3">
      <c r="A16" s="7">
        <f>'CSP5'!A19</f>
        <v>2000</v>
      </c>
      <c r="B16" s="1">
        <f>_xll.Interp2dTab(-1,0,'CSP5'!$B$7:$G$7,'CSP5'!$A$8:$A$30,'CSP5'!$B$8:$G$30,'Cmd Fuel Limit'!$B$4,'Cmd Fuel Limit'!$A16)</f>
        <v>144.97282899999999</v>
      </c>
      <c r="D16" s="7">
        <f>'CSP5'!A126</f>
        <v>2000</v>
      </c>
      <c r="E16" s="1">
        <f>_xll.Interp2dTab(-1,0,'CSP5'!$B$114:$Q$114,'CSP5'!$A$115:$A$137,'CSP5'!$B$115:$Q$137,'Cmd Fuel Limit'!$E$4,'Cmd Fuel Limit'!$D16)</f>
        <v>49.796196999999999</v>
      </c>
      <c r="G16" s="7">
        <f>'CSP5'!A153</f>
        <v>2000</v>
      </c>
      <c r="H16" s="1">
        <f>_xll.Interp2dTab(-1,0,'CSP5'!$B$141:$I$141,'CSP5'!$A$142:$A$164,'CSP5'!$B$142:$I$164,'Cmd Fuel Limit'!$H$4,'Cmd Fuel Limit'!$G16)</f>
        <v>118.69251930769232</v>
      </c>
      <c r="J16" s="7">
        <f>'Internal Flash'!A225</f>
        <v>2000</v>
      </c>
      <c r="K16" s="1">
        <f>_xll.Interp2dTab(-1,0,'Internal Flash'!$B$213:$I$213,'Internal Flash'!$A$214:$A$236,'Internal Flash'!$B$214:$I$236,'Cmd Fuel Limit'!$K$4,'Cmd Fuel Limit'!$J16)</f>
        <v>144.97282899999999</v>
      </c>
      <c r="M16" s="7">
        <f>'Internal Flash'!A252</f>
        <v>2000</v>
      </c>
      <c r="N16" s="1">
        <f>_xll.Interp2dTab(-1,0,'Internal Flash'!$B$240:$I$240,'Internal Flash'!$A$241:$A$263,'Internal Flash'!$B$241:$I$263,'Cmd Fuel Limit'!$N$4,'Cmd Fuel Limit'!$M16)</f>
        <v>144.97282899999999</v>
      </c>
      <c r="P16" s="7">
        <f>'Internal Flash'!A279</f>
        <v>2400</v>
      </c>
      <c r="Q16" s="1">
        <f>_xll.Interp2dTab(-1,0,'Internal Flash'!$B$267:$K$267,'Internal Flash'!$A$268:$A$288,'Internal Flash'!$B$268:$K$288,'Cmd Fuel Limit'!$Q$4,'Cmd Fuel Limit'!$P16)</f>
        <v>139.15586533912375</v>
      </c>
      <c r="S16" s="7">
        <f>'Internal Flash'!A304</f>
        <v>2700</v>
      </c>
      <c r="T16" s="1">
        <f>_xll.Interp2dTab(-1,0,'Internal Flash'!$B$292:$F$292,'Internal Flash'!$A$293:$A$308,'Internal Flash'!$B$293:$F$308,'Cmd Fuel Limit'!$T$4,'Cmd Fuel Limit'!$S16)</f>
        <v>133.28804600000001</v>
      </c>
      <c r="V16" s="7">
        <f>'Internal Flash'!A324</f>
        <v>2000</v>
      </c>
      <c r="W16" s="1">
        <f>_xll.Interp2dTab(-1,0,'Internal Flash'!$B$312:$F$312,'Internal Flash'!$A$313:$A$335,'Internal Flash'!$B$313:$F$335,'Cmd Fuel Limit'!$W$4,'Cmd Fuel Limit'!$V16)</f>
        <v>126.76630299999999</v>
      </c>
    </row>
    <row r="17" spans="1:23" x14ac:dyDescent="0.3">
      <c r="A17" s="7">
        <f>'CSP5'!A20</f>
        <v>2200</v>
      </c>
      <c r="B17" s="1">
        <f>_xll.Interp2dTab(-1,0,'CSP5'!$B$7:$G$7,'CSP5'!$A$8:$A$30,'CSP5'!$B$8:$G$30,'Cmd Fuel Limit'!$B$4,'Cmd Fuel Limit'!$A17)</f>
        <v>144.97282899999999</v>
      </c>
      <c r="D17" s="7">
        <f>'CSP5'!A127</f>
        <v>2200</v>
      </c>
      <c r="E17" s="1">
        <f>_xll.Interp2dTab(-1,0,'CSP5'!$B$114:$Q$114,'CSP5'!$A$115:$A$137,'CSP5'!$B$115:$Q$137,'Cmd Fuel Limit'!$E$4,'Cmd Fuel Limit'!$D17)</f>
        <v>48.233696999999999</v>
      </c>
      <c r="G17" s="7">
        <f>'CSP5'!A154</f>
        <v>2200</v>
      </c>
      <c r="H17" s="1">
        <f>_xll.Interp2dTab(-1,0,'CSP5'!$B$141:$I$141,'CSP5'!$A$142:$A$164,'CSP5'!$B$142:$I$164,'Cmd Fuel Limit'!$H$4,'Cmd Fuel Limit'!$G17)</f>
        <v>118.43123130769231</v>
      </c>
      <c r="J17" s="7">
        <f>'Internal Flash'!A226</f>
        <v>2200</v>
      </c>
      <c r="K17" s="1">
        <f>_xll.Interp2dTab(-1,0,'Internal Flash'!$B$213:$I$213,'Internal Flash'!$A$214:$A$236,'Internal Flash'!$B$214:$I$236,'Cmd Fuel Limit'!$K$4,'Cmd Fuel Limit'!$J17)</f>
        <v>144.97282899999999</v>
      </c>
      <c r="M17" s="7">
        <f>'Internal Flash'!A253</f>
        <v>2200</v>
      </c>
      <c r="N17" s="1">
        <f>_xll.Interp2dTab(-1,0,'Internal Flash'!$B$240:$I$240,'Internal Flash'!$A$241:$A$263,'Internal Flash'!$B$241:$I$263,'Cmd Fuel Limit'!$N$4,'Cmd Fuel Limit'!$M17)</f>
        <v>144.97282899999999</v>
      </c>
      <c r="P17" s="7">
        <f>'Internal Flash'!A280</f>
        <v>2600</v>
      </c>
      <c r="Q17" s="1">
        <f>_xll.Interp2dTab(-1,0,'Internal Flash'!$B$267:$K$267,'Internal Flash'!$A$268:$A$288,'Internal Flash'!$B$268:$K$288,'Cmd Fuel Limit'!$Q$4,'Cmd Fuel Limit'!$P17)</f>
        <v>139.85191178801628</v>
      </c>
      <c r="S17" s="7">
        <f>'Internal Flash'!A305</f>
        <v>2800</v>
      </c>
      <c r="T17" s="1">
        <f>_xll.Interp2dTab(-1,0,'Internal Flash'!$B$292:$F$292,'Internal Flash'!$A$293:$A$308,'Internal Flash'!$B$293:$F$308,'Cmd Fuel Limit'!$T$4,'Cmd Fuel Limit'!$S17)</f>
        <v>134.71467699999999</v>
      </c>
      <c r="V17" s="7">
        <f>'Internal Flash'!A325</f>
        <v>2100</v>
      </c>
      <c r="W17" s="1">
        <f>_xll.Interp2dTab(-1,0,'Internal Flash'!$B$312:$F$312,'Internal Flash'!$A$313:$A$335,'Internal Flash'!$B$313:$F$335,'Cmd Fuel Limit'!$W$4,'Cmd Fuel Limit'!$V17)</f>
        <v>133.83152100000001</v>
      </c>
    </row>
    <row r="18" spans="1:23" x14ac:dyDescent="0.3">
      <c r="A18" s="7">
        <f>'CSP5'!A21</f>
        <v>2400</v>
      </c>
      <c r="B18" s="1">
        <f>_xll.Interp2dTab(-1,0,'CSP5'!$B$7:$G$7,'CSP5'!$A$8:$A$30,'CSP5'!$B$8:$G$30,'Cmd Fuel Limit'!$B$4,'Cmd Fuel Limit'!$A18)</f>
        <v>144.97282899999999</v>
      </c>
      <c r="D18" s="7">
        <f>'CSP5'!A128</f>
        <v>2400</v>
      </c>
      <c r="E18" s="1">
        <f>_xll.Interp2dTab(-1,0,'CSP5'!$B$114:$Q$114,'CSP5'!$A$115:$A$137,'CSP5'!$B$115:$Q$137,'Cmd Fuel Limit'!$E$4,'Cmd Fuel Limit'!$D18)</f>
        <v>45.380436000000003</v>
      </c>
      <c r="G18" s="7">
        <f>'CSP5'!A155</f>
        <v>2400</v>
      </c>
      <c r="H18" s="1">
        <f>_xll.Interp2dTab(-1,0,'CSP5'!$B$141:$I$141,'CSP5'!$A$142:$A$164,'CSP5'!$B$142:$I$164,'Cmd Fuel Limit'!$H$4,'Cmd Fuel Limit'!$G18)</f>
        <v>108.3821093076923</v>
      </c>
      <c r="J18" s="7">
        <f>'Internal Flash'!A227</f>
        <v>2400</v>
      </c>
      <c r="K18" s="1">
        <f>_xll.Interp2dTab(-1,0,'Internal Flash'!$B$213:$I$213,'Internal Flash'!$A$214:$A$236,'Internal Flash'!$B$214:$I$236,'Cmd Fuel Limit'!$K$4,'Cmd Fuel Limit'!$J18)</f>
        <v>144.97282899999999</v>
      </c>
      <c r="M18" s="7">
        <f>'Internal Flash'!A254</f>
        <v>2400</v>
      </c>
      <c r="N18" s="1">
        <f>_xll.Interp2dTab(-1,0,'Internal Flash'!$B$240:$I$240,'Internal Flash'!$A$241:$A$263,'Internal Flash'!$B$241:$I$263,'Cmd Fuel Limit'!$N$4,'Cmd Fuel Limit'!$M18)</f>
        <v>144.97282899999999</v>
      </c>
      <c r="P18" s="7">
        <f>'Internal Flash'!A281</f>
        <v>2700</v>
      </c>
      <c r="Q18" s="1">
        <f>_xll.Interp2dTab(-1,0,'Internal Flash'!$B$267:$K$267,'Internal Flash'!$A$268:$A$288,'Internal Flash'!$B$268:$K$288,'Cmd Fuel Limit'!$Q$4,'Cmd Fuel Limit'!$P18)</f>
        <v>141.343440206433</v>
      </c>
      <c r="S18" s="7">
        <f>'Internal Flash'!A306</f>
        <v>2900</v>
      </c>
      <c r="T18" s="1">
        <f>_xll.Interp2dTab(-1,0,'Internal Flash'!$B$292:$F$292,'Internal Flash'!$A$293:$A$308,'Internal Flash'!$B$293:$F$308,'Cmd Fuel Limit'!$T$4,'Cmd Fuel Limit'!$S18)</f>
        <v>135.12228500000001</v>
      </c>
      <c r="V18" s="7">
        <f>'Internal Flash'!A326</f>
        <v>2200</v>
      </c>
      <c r="W18" s="1">
        <f>_xll.Interp2dTab(-1,0,'Internal Flash'!$B$312:$F$312,'Internal Flash'!$A$313:$A$335,'Internal Flash'!$B$313:$F$335,'Cmd Fuel Limit'!$W$4,'Cmd Fuel Limit'!$V18)</f>
        <v>134.986412</v>
      </c>
    </row>
    <row r="19" spans="1:23" x14ac:dyDescent="0.3">
      <c r="A19" s="7">
        <f>'CSP5'!A22</f>
        <v>2600</v>
      </c>
      <c r="B19" s="1">
        <f>_xll.Interp2dTab(-1,0,'CSP5'!$B$7:$G$7,'CSP5'!$A$8:$A$30,'CSP5'!$B$8:$G$30,'Cmd Fuel Limit'!$B$4,'Cmd Fuel Limit'!$A19)</f>
        <v>144.97282899999999</v>
      </c>
      <c r="D19" s="7">
        <f>'CSP5'!A129</f>
        <v>2500</v>
      </c>
      <c r="E19" s="1">
        <f>_xll.Interp2dTab(-1,0,'CSP5'!$B$114:$Q$114,'CSP5'!$A$115:$A$137,'CSP5'!$B$115:$Q$137,'Cmd Fuel Limit'!$E$4,'Cmd Fuel Limit'!$D19)</f>
        <v>43.817936000000003</v>
      </c>
      <c r="G19" s="7">
        <f>'CSP5'!A156</f>
        <v>2600</v>
      </c>
      <c r="H19" s="1">
        <f>_xll.Interp2dTab(-1,0,'CSP5'!$B$141:$I$141,'CSP5'!$A$142:$A$164,'CSP5'!$B$142:$I$164,'Cmd Fuel Limit'!$H$4,'Cmd Fuel Limit'!$G19)</f>
        <v>104.05518615384617</v>
      </c>
      <c r="J19" s="7">
        <f>'Internal Flash'!A228</f>
        <v>2600</v>
      </c>
      <c r="K19" s="1">
        <f>_xll.Interp2dTab(-1,0,'Internal Flash'!$B$213:$I$213,'Internal Flash'!$A$214:$A$236,'Internal Flash'!$B$214:$I$236,'Cmd Fuel Limit'!$K$4,'Cmd Fuel Limit'!$J19)</f>
        <v>144.97282899999999</v>
      </c>
      <c r="M19" s="7">
        <f>'Internal Flash'!A255</f>
        <v>2600</v>
      </c>
      <c r="N19" s="1">
        <f>_xll.Interp2dTab(-1,0,'Internal Flash'!$B$240:$I$240,'Internal Flash'!$A$241:$A$263,'Internal Flash'!$B$241:$I$263,'Cmd Fuel Limit'!$N$4,'Cmd Fuel Limit'!$M19)</f>
        <v>144.97282899999999</v>
      </c>
      <c r="P19" s="7">
        <f>'Internal Flash'!A282</f>
        <v>2800</v>
      </c>
      <c r="Q19" s="1">
        <f>_xll.Interp2dTab(-1,0,'Internal Flash'!$B$267:$K$267,'Internal Flash'!$A$268:$A$288,'Internal Flash'!$B$268:$K$288,'Cmd Fuel Limit'!$Q$4,'Cmd Fuel Limit'!$P19)</f>
        <v>143.18299148337442</v>
      </c>
      <c r="S19" s="7">
        <f>'Internal Flash'!A307</f>
        <v>2925</v>
      </c>
      <c r="T19" s="1">
        <f>_xll.Interp2dTab(-1,0,'Internal Flash'!$B$292:$F$292,'Internal Flash'!$A$293:$A$308,'Internal Flash'!$B$293:$F$308,'Cmd Fuel Limit'!$T$4,'Cmd Fuel Limit'!$S19)</f>
        <v>135.86956799999999</v>
      </c>
      <c r="V19" s="7">
        <f>'Internal Flash'!A327</f>
        <v>2600</v>
      </c>
      <c r="W19" s="1">
        <f>_xll.Interp2dTab(-1,0,'Internal Flash'!$B$312:$F$312,'Internal Flash'!$A$313:$A$335,'Internal Flash'!$B$313:$F$335,'Cmd Fuel Limit'!$W$4,'Cmd Fuel Limit'!$V19)</f>
        <v>134.51086799999999</v>
      </c>
    </row>
    <row r="20" spans="1:23" x14ac:dyDescent="0.3">
      <c r="A20" s="7">
        <f>'CSP5'!A23</f>
        <v>2700</v>
      </c>
      <c r="B20" s="1">
        <f>_xll.Interp2dTab(-1,0,'CSP5'!$B$7:$G$7,'CSP5'!$A$8:$A$30,'CSP5'!$B$8:$G$30,'Cmd Fuel Limit'!$B$4,'Cmd Fuel Limit'!$A20)</f>
        <v>144.97282899999999</v>
      </c>
      <c r="D20" s="7">
        <f>'CSP5'!A130</f>
        <v>2600</v>
      </c>
      <c r="E20" s="1">
        <f>_xll.Interp2dTab(-1,0,'CSP5'!$B$114:$Q$114,'CSP5'!$A$115:$A$137,'CSP5'!$B$115:$Q$137,'Cmd Fuel Limit'!$E$4,'Cmd Fuel Limit'!$D20)</f>
        <v>44.429349000000002</v>
      </c>
      <c r="G20" s="7">
        <f>'CSP5'!A157</f>
        <v>2800</v>
      </c>
      <c r="H20" s="1">
        <f>_xll.Interp2dTab(-1,0,'CSP5'!$B$141:$I$141,'CSP5'!$A$142:$A$164,'CSP5'!$B$142:$I$164,'Cmd Fuel Limit'!$H$4,'Cmd Fuel Limit'!$G20)</f>
        <v>99.639425076923089</v>
      </c>
      <c r="J20" s="7">
        <f>'Internal Flash'!A229</f>
        <v>2800</v>
      </c>
      <c r="K20" s="1">
        <f>_xll.Interp2dTab(-1,0,'Internal Flash'!$B$213:$I$213,'Internal Flash'!$A$214:$A$236,'Internal Flash'!$B$214:$I$236,'Cmd Fuel Limit'!$K$4,'Cmd Fuel Limit'!$J20)</f>
        <v>144.97282899999999</v>
      </c>
      <c r="M20" s="7">
        <f>'Internal Flash'!A256</f>
        <v>2800</v>
      </c>
      <c r="N20" s="1">
        <f>_xll.Interp2dTab(-1,0,'Internal Flash'!$B$240:$I$240,'Internal Flash'!$A$241:$A$263,'Internal Flash'!$B$241:$I$263,'Cmd Fuel Limit'!$N$4,'Cmd Fuel Limit'!$M20)</f>
        <v>144.97282899999999</v>
      </c>
      <c r="P20" s="7">
        <f>'Internal Flash'!A283</f>
        <v>2900</v>
      </c>
      <c r="Q20" s="1">
        <f>_xll.Interp2dTab(-1,0,'Internal Flash'!$B$267:$K$267,'Internal Flash'!$A$268:$A$288,'Internal Flash'!$B$268:$K$288,'Cmd Fuel Limit'!$Q$4,'Cmd Fuel Limit'!$P20)</f>
        <v>142.78525013269078</v>
      </c>
      <c r="S20" s="9">
        <f>'Internal Flash'!A308</f>
        <v>2926</v>
      </c>
      <c r="T20" s="8">
        <f>_xll.Interp2dTab(-1,0,'Internal Flash'!$B$292:$F$292,'Internal Flash'!$A$293:$A$308,'Internal Flash'!$B$293:$F$308,'Cmd Fuel Limit'!$T$4,'Cmd Fuel Limit'!$S20)</f>
        <v>135.86956799999999</v>
      </c>
      <c r="V20" s="7">
        <f>'Internal Flash'!A328</f>
        <v>2700</v>
      </c>
      <c r="W20" s="1">
        <f>_xll.Interp2dTab(-1,0,'Internal Flash'!$B$312:$F$312,'Internal Flash'!$A$313:$A$335,'Internal Flash'!$B$313:$F$335,'Cmd Fuel Limit'!$W$4,'Cmd Fuel Limit'!$V20)</f>
        <v>136.00543400000001</v>
      </c>
    </row>
    <row r="21" spans="1:23" x14ac:dyDescent="0.3">
      <c r="A21" s="7">
        <f>'CSP5'!A24</f>
        <v>2800</v>
      </c>
      <c r="B21" s="1">
        <f>_xll.Interp2dTab(-1,0,'CSP5'!$B$7:$G$7,'CSP5'!$A$8:$A$30,'CSP5'!$B$8:$G$30,'Cmd Fuel Limit'!$B$4,'Cmd Fuel Limit'!$A21)</f>
        <v>144.97282899999999</v>
      </c>
      <c r="D21" s="7">
        <f>'CSP5'!A131</f>
        <v>2700</v>
      </c>
      <c r="E21" s="1">
        <f>_xll.Interp2dTab(-1,0,'CSP5'!$B$114:$Q$114,'CSP5'!$A$115:$A$137,'CSP5'!$B$115:$Q$137,'Cmd Fuel Limit'!$E$4,'Cmd Fuel Limit'!$D21)</f>
        <v>44.769022999999997</v>
      </c>
      <c r="G21" s="7">
        <f>'CSP5'!A158</f>
        <v>2900</v>
      </c>
      <c r="H21" s="1">
        <f>_xll.Interp2dTab(-1,0,'CSP5'!$B$141:$I$141,'CSP5'!$A$142:$A$164,'CSP5'!$B$142:$I$164,'Cmd Fuel Limit'!$H$4,'Cmd Fuel Limit'!$G21)</f>
        <v>101.44753561538462</v>
      </c>
      <c r="J21" s="7">
        <f>'Internal Flash'!A230</f>
        <v>2900</v>
      </c>
      <c r="K21" s="1">
        <f>_xll.Interp2dTab(-1,0,'Internal Flash'!$B$213:$I$213,'Internal Flash'!$A$214:$A$236,'Internal Flash'!$B$214:$I$236,'Cmd Fuel Limit'!$K$4,'Cmd Fuel Limit'!$J21)</f>
        <v>144.97282899999999</v>
      </c>
      <c r="M21" s="7">
        <f>'Internal Flash'!A257</f>
        <v>2900</v>
      </c>
      <c r="N21" s="1">
        <f>_xll.Interp2dTab(-1,0,'Internal Flash'!$B$240:$I$240,'Internal Flash'!$A$241:$A$263,'Internal Flash'!$B$241:$I$263,'Cmd Fuel Limit'!$N$4,'Cmd Fuel Limit'!$M21)</f>
        <v>144.97282899999999</v>
      </c>
      <c r="P21" s="7">
        <f>'Internal Flash'!A284</f>
        <v>3000</v>
      </c>
      <c r="Q21" s="1">
        <f>_xll.Interp2dTab(-1,0,'Internal Flash'!$B$267:$K$267,'Internal Flash'!$A$268:$A$288,'Internal Flash'!$B$268:$K$288,'Cmd Fuel Limit'!$Q$4,'Cmd Fuel Limit'!$P21)</f>
        <v>135.12873992671621</v>
      </c>
      <c r="V21" s="7">
        <f>'Internal Flash'!A329</f>
        <v>2800</v>
      </c>
      <c r="W21" s="1">
        <f>_xll.Interp2dTab(-1,0,'Internal Flash'!$B$312:$F$312,'Internal Flash'!$A$313:$A$335,'Internal Flash'!$B$313:$F$335,'Cmd Fuel Limit'!$W$4,'Cmd Fuel Limit'!$V21)</f>
        <v>140.42119400000001</v>
      </c>
    </row>
    <row r="22" spans="1:23" x14ac:dyDescent="0.3">
      <c r="A22" s="7">
        <f>'CSP5'!A25</f>
        <v>2900</v>
      </c>
      <c r="B22" s="1">
        <f>_xll.Interp2dTab(-1,0,'CSP5'!$B$7:$G$7,'CSP5'!$A$8:$A$30,'CSP5'!$B$8:$G$30,'Cmd Fuel Limit'!$B$4,'Cmd Fuel Limit'!$A22)</f>
        <v>141.983699</v>
      </c>
      <c r="D22" s="7">
        <f>'CSP5'!A132</f>
        <v>2800</v>
      </c>
      <c r="E22" s="1">
        <f>_xll.Interp2dTab(-1,0,'CSP5'!$B$114:$Q$114,'CSP5'!$A$115:$A$137,'CSP5'!$B$115:$Q$137,'Cmd Fuel Limit'!$E$4,'Cmd Fuel Limit'!$D22)</f>
        <v>45.380436000000003</v>
      </c>
      <c r="G22" s="7">
        <f>'CSP5'!A159</f>
        <v>3000</v>
      </c>
      <c r="H22" s="1">
        <f>_xll.Interp2dTab(-1,0,'CSP5'!$B$141:$I$141,'CSP5'!$A$142:$A$164,'CSP5'!$B$142:$I$164,'Cmd Fuel Limit'!$H$4,'Cmd Fuel Limit'!$G22)</f>
        <v>104.79724261538462</v>
      </c>
      <c r="J22" s="7">
        <f>'Internal Flash'!A231</f>
        <v>3000</v>
      </c>
      <c r="K22" s="1">
        <f>_xll.Interp2dTab(-1,0,'Internal Flash'!$B$213:$I$213,'Internal Flash'!$A$214:$A$236,'Internal Flash'!$B$214:$I$236,'Cmd Fuel Limit'!$K$4,'Cmd Fuel Limit'!$J22)</f>
        <v>144.97282899999999</v>
      </c>
      <c r="M22" s="7">
        <f>'Internal Flash'!A258</f>
        <v>3000</v>
      </c>
      <c r="N22" s="1">
        <f>_xll.Interp2dTab(-1,0,'Internal Flash'!$B$240:$I$240,'Internal Flash'!$A$241:$A$263,'Internal Flash'!$B$241:$I$263,'Cmd Fuel Limit'!$N$4,'Cmd Fuel Limit'!$M22)</f>
        <v>144.97282899999999</v>
      </c>
      <c r="P22" s="7">
        <f>'Internal Flash'!A285</f>
        <v>3200</v>
      </c>
      <c r="Q22" s="1">
        <f>_xll.Interp2dTab(-1,0,'Internal Flash'!$B$267:$K$267,'Internal Flash'!$A$268:$A$288,'Internal Flash'!$B$268:$K$288,'Cmd Fuel Limit'!$Q$4,'Cmd Fuel Limit'!$P22)</f>
        <v>102.98912999999999</v>
      </c>
      <c r="V22" s="7">
        <f>'Internal Flash'!A330</f>
        <v>2900</v>
      </c>
      <c r="W22" s="1">
        <f>_xll.Interp2dTab(-1,0,'Internal Flash'!$B$312:$F$312,'Internal Flash'!$A$313:$A$335,'Internal Flash'!$B$313:$F$335,'Cmd Fuel Limit'!$W$4,'Cmd Fuel Limit'!$V22)</f>
        <v>141.10054199999999</v>
      </c>
    </row>
    <row r="23" spans="1:23" x14ac:dyDescent="0.3">
      <c r="A23" s="7">
        <f>'CSP5'!A26</f>
        <v>3000</v>
      </c>
      <c r="B23" s="1">
        <f>_xll.Interp2dTab(-1,0,'CSP5'!$B$7:$G$7,'CSP5'!$A$8:$A$30,'CSP5'!$B$8:$G$30,'Cmd Fuel Limit'!$B$4,'Cmd Fuel Limit'!$A23)</f>
        <v>130.978264</v>
      </c>
      <c r="D23" s="7">
        <f>'CSP5'!A133</f>
        <v>3000</v>
      </c>
      <c r="E23" s="1">
        <f>_xll.Interp2dTab(-1,0,'CSP5'!$B$114:$Q$114,'CSP5'!$A$115:$A$137,'CSP5'!$B$115:$Q$137,'Cmd Fuel Limit'!$E$4,'Cmd Fuel Limit'!$D23)</f>
        <v>45.312500999999997</v>
      </c>
      <c r="G23" s="7">
        <f>'CSP5'!A160</f>
        <v>3200</v>
      </c>
      <c r="H23" s="1">
        <f>_xll.Interp2dTab(-1,0,'CSP5'!$B$141:$I$141,'CSP5'!$A$142:$A$164,'CSP5'!$B$142:$I$164,'Cmd Fuel Limit'!$H$4,'Cmd Fuel Limit'!$G23)</f>
        <v>93.760453692307692</v>
      </c>
      <c r="J23" s="7">
        <f>'Internal Flash'!A232</f>
        <v>3200</v>
      </c>
      <c r="K23" s="1">
        <f>_xll.Interp2dTab(-1,0,'Internal Flash'!$B$213:$I$213,'Internal Flash'!$A$214:$A$236,'Internal Flash'!$B$214:$I$236,'Cmd Fuel Limit'!$K$4,'Cmd Fuel Limit'!$J23)</f>
        <v>144.97282899999999</v>
      </c>
      <c r="M23" s="7">
        <f>'Internal Flash'!A259</f>
        <v>3200</v>
      </c>
      <c r="N23" s="1">
        <f>_xll.Interp2dTab(-1,0,'Internal Flash'!$B$240:$I$240,'Internal Flash'!$A$241:$A$263,'Internal Flash'!$B$241:$I$263,'Cmd Fuel Limit'!$N$4,'Cmd Fuel Limit'!$M23)</f>
        <v>144.97282899999999</v>
      </c>
      <c r="P23" s="7">
        <f>'Internal Flash'!A286</f>
        <v>3600</v>
      </c>
      <c r="Q23" s="1">
        <f>_xll.Interp2dTab(-1,0,'Internal Flash'!$B$267:$K$267,'Internal Flash'!$A$268:$A$288,'Internal Flash'!$B$268:$K$288,'Cmd Fuel Limit'!$Q$4,'Cmd Fuel Limit'!$P23)</f>
        <v>70.718589209208346</v>
      </c>
      <c r="V23" s="7">
        <f>'Internal Flash'!A331</f>
        <v>3000</v>
      </c>
      <c r="W23" s="1">
        <f>_xll.Interp2dTab(-1,0,'Internal Flash'!$B$312:$F$312,'Internal Flash'!$A$313:$A$335,'Internal Flash'!$B$313:$F$335,'Cmd Fuel Limit'!$W$4,'Cmd Fuel Limit'!$V23)</f>
        <v>130.230977</v>
      </c>
    </row>
    <row r="24" spans="1:23" x14ac:dyDescent="0.3">
      <c r="A24" s="7">
        <f>'CSP5'!A27</f>
        <v>3220</v>
      </c>
      <c r="B24" s="1">
        <f>_xll.Interp2dTab(-1,0,'CSP5'!$B$7:$G$7,'CSP5'!$A$8:$A$30,'CSP5'!$B$8:$G$30,'Cmd Fuel Limit'!$B$4,'Cmd Fuel Limit'!$A24)</f>
        <v>100.00000199999999</v>
      </c>
      <c r="D24" s="7">
        <f>'CSP5'!A134</f>
        <v>3250</v>
      </c>
      <c r="E24" s="1">
        <f>_xll.Interp2dTab(-1,0,'CSP5'!$B$114:$Q$114,'CSP5'!$A$115:$A$137,'CSP5'!$B$115:$Q$137,'Cmd Fuel Limit'!$E$4,'Cmd Fuel Limit'!$D24)</f>
        <v>45.516305000000003</v>
      </c>
      <c r="G24" s="7">
        <f>'CSP5'!A161</f>
        <v>3250</v>
      </c>
      <c r="H24" s="1">
        <f>_xll.Interp2dTab(-1,0,'CSP5'!$B$141:$I$141,'CSP5'!$A$142:$A$164,'CSP5'!$B$142:$I$164,'Cmd Fuel Limit'!$H$4,'Cmd Fuel Limit'!$G24)</f>
        <v>89.072953307692302</v>
      </c>
      <c r="J24" s="7">
        <f>'Internal Flash'!A233</f>
        <v>3250</v>
      </c>
      <c r="K24" s="1">
        <f>_xll.Interp2dTab(-1,0,'Internal Flash'!$B$213:$I$213,'Internal Flash'!$A$214:$A$236,'Internal Flash'!$B$214:$I$236,'Cmd Fuel Limit'!$K$4,'Cmd Fuel Limit'!$J24)</f>
        <v>144.97282899999999</v>
      </c>
      <c r="M24" s="7">
        <f>'Internal Flash'!A260</f>
        <v>3250</v>
      </c>
      <c r="N24" s="1">
        <f>_xll.Interp2dTab(-1,0,'Internal Flash'!$B$240:$I$240,'Internal Flash'!$A$241:$A$263,'Internal Flash'!$B$241:$I$263,'Cmd Fuel Limit'!$N$4,'Cmd Fuel Limit'!$M24)</f>
        <v>144.97282899999999</v>
      </c>
      <c r="P24" s="7">
        <f>'Internal Flash'!A287</f>
        <v>4000</v>
      </c>
      <c r="Q24" s="1">
        <f>_xll.Interp2dTab(-1,0,'Internal Flash'!$B$267:$K$267,'Internal Flash'!$A$268:$A$288,'Internal Flash'!$B$268:$K$288,'Cmd Fuel Limit'!$Q$4,'Cmd Fuel Limit'!$P24)</f>
        <v>0</v>
      </c>
      <c r="V24" s="7">
        <f>'Internal Flash'!A332</f>
        <v>3100</v>
      </c>
      <c r="W24" s="1">
        <f>_xll.Interp2dTab(-1,0,'Internal Flash'!$B$312:$F$312,'Internal Flash'!$A$313:$A$335,'Internal Flash'!$B$313:$F$335,'Cmd Fuel Limit'!$W$4,'Cmd Fuel Limit'!$V24)</f>
        <v>117.527173</v>
      </c>
    </row>
    <row r="25" spans="1:23" x14ac:dyDescent="0.3">
      <c r="A25" s="7">
        <f>'CSP5'!A28</f>
        <v>3600</v>
      </c>
      <c r="B25" s="1">
        <f>_xll.Interp2dTab(-1,0,'CSP5'!$B$7:$G$7,'CSP5'!$A$8:$A$30,'CSP5'!$B$8:$G$30,'Cmd Fuel Limit'!$B$4,'Cmd Fuel Limit'!$A25)</f>
        <v>72.010870999999995</v>
      </c>
      <c r="D25" s="7">
        <f>'CSP5'!A135</f>
        <v>3800</v>
      </c>
      <c r="E25" s="1">
        <f>_xll.Interp2dTab(-1,0,'CSP5'!$B$114:$Q$114,'CSP5'!$A$115:$A$137,'CSP5'!$B$115:$Q$137,'Cmd Fuel Limit'!$E$4,'Cmd Fuel Limit'!$D25)</f>
        <v>44.972827000000002</v>
      </c>
      <c r="G25" s="7">
        <f>'CSP5'!A162</f>
        <v>3600</v>
      </c>
      <c r="H25" s="1">
        <f>_xll.Interp2dTab(-1,0,'CSP5'!$B$141:$I$141,'CSP5'!$A$142:$A$164,'CSP5'!$B$142:$I$164,'Cmd Fuel Limit'!$H$4,'Cmd Fuel Limit'!$G25)</f>
        <v>72.010870999999995</v>
      </c>
      <c r="J25" s="7">
        <f>'Internal Flash'!A234</f>
        <v>3600</v>
      </c>
      <c r="K25" s="1">
        <f>_xll.Interp2dTab(-1,0,'Internal Flash'!$B$213:$I$213,'Internal Flash'!$A$214:$A$236,'Internal Flash'!$B$214:$I$236,'Cmd Fuel Limit'!$K$4,'Cmd Fuel Limit'!$J25)</f>
        <v>144.97282899999999</v>
      </c>
      <c r="M25" s="7">
        <f>'Internal Flash'!A261</f>
        <v>3600</v>
      </c>
      <c r="N25" s="1">
        <f>_xll.Interp2dTab(-1,0,'Internal Flash'!$B$240:$I$240,'Internal Flash'!$A$241:$A$263,'Internal Flash'!$B$241:$I$263,'Cmd Fuel Limit'!$N$4,'Cmd Fuel Limit'!$M25)</f>
        <v>144.97282899999999</v>
      </c>
      <c r="P25" s="9">
        <f>'Internal Flash'!A288</f>
        <v>4001</v>
      </c>
      <c r="Q25" s="8">
        <f>_xll.Interp2dTab(-1,0,'Internal Flash'!$B$267:$K$267,'Internal Flash'!$A$268:$A$288,'Internal Flash'!$B$268:$K$288,'Cmd Fuel Limit'!$Q$4,'Cmd Fuel Limit'!$P25)</f>
        <v>0</v>
      </c>
      <c r="V25" s="7">
        <f>'Internal Flash'!A333</f>
        <v>3220</v>
      </c>
      <c r="W25" s="1">
        <f>_xll.Interp2dTab(-1,0,'Internal Flash'!$B$312:$F$312,'Internal Flash'!$A$313:$A$335,'Internal Flash'!$B$313:$F$335,'Cmd Fuel Limit'!$W$4,'Cmd Fuel Limit'!$V25)</f>
        <v>98.029889999999995</v>
      </c>
    </row>
    <row r="26" spans="1:23" x14ac:dyDescent="0.3">
      <c r="A26" s="7">
        <f>'CSP5'!A29</f>
        <v>4000</v>
      </c>
      <c r="B26" s="1">
        <f>_xll.Interp2dTab(-1,0,'CSP5'!$B$7:$G$7,'CSP5'!$A$8:$A$30,'CSP5'!$B$8:$G$30,'Cmd Fuel Limit'!$B$4,'Cmd Fuel Limit'!$A26)</f>
        <v>0</v>
      </c>
      <c r="D26" s="7">
        <f>'CSP5'!A136</f>
        <v>4200</v>
      </c>
      <c r="E26" s="1">
        <f>_xll.Interp2dTab(-1,0,'CSP5'!$B$114:$Q$114,'CSP5'!$A$115:$A$137,'CSP5'!$B$115:$Q$137,'Cmd Fuel Limit'!$E$4,'Cmd Fuel Limit'!$D26)</f>
        <v>44.972827000000002</v>
      </c>
      <c r="G26" s="7">
        <f>'CSP5'!A163</f>
        <v>4000</v>
      </c>
      <c r="H26" s="1">
        <f>_xll.Interp2dTab(-1,0,'CSP5'!$B$141:$I$141,'CSP5'!$A$142:$A$164,'CSP5'!$B$142:$I$164,'Cmd Fuel Limit'!$H$4,'Cmd Fuel Limit'!$G26)</f>
        <v>0</v>
      </c>
      <c r="J26" s="7">
        <f>'Internal Flash'!A235</f>
        <v>4000</v>
      </c>
      <c r="K26" s="1">
        <f>_xll.Interp2dTab(-1,0,'Internal Flash'!$B$213:$I$213,'Internal Flash'!$A$214:$A$236,'Internal Flash'!$B$214:$I$236,'Cmd Fuel Limit'!$K$4,'Cmd Fuel Limit'!$J26)</f>
        <v>144.97282899999999</v>
      </c>
      <c r="M26" s="7">
        <f>'Internal Flash'!A262</f>
        <v>4000</v>
      </c>
      <c r="N26" s="1">
        <f>_xll.Interp2dTab(-1,0,'Internal Flash'!$B$240:$I$240,'Internal Flash'!$A$241:$A$263,'Internal Flash'!$B$241:$I$263,'Cmd Fuel Limit'!$N$4,'Cmd Fuel Limit'!$M26)</f>
        <v>144.97282899999999</v>
      </c>
      <c r="V26" s="7">
        <f>'Internal Flash'!A334</f>
        <v>3600</v>
      </c>
      <c r="W26" s="1">
        <f>_xll.Interp2dTab(-1,0,'Internal Flash'!$B$312:$F$312,'Internal Flash'!$A$313:$A$335,'Internal Flash'!$B$313:$F$335,'Cmd Fuel Limit'!$W$4,'Cmd Fuel Limit'!$V26)</f>
        <v>69.972825</v>
      </c>
    </row>
    <row r="27" spans="1:23" x14ac:dyDescent="0.3">
      <c r="A27" s="9">
        <f>'CSP5'!A30</f>
        <v>4001</v>
      </c>
      <c r="B27" s="8">
        <f>_xll.Interp2dTab(-1,0,'CSP5'!$B$7:$G$7,'CSP5'!$A$8:$A$30,'CSP5'!$B$8:$G$30,'Cmd Fuel Limit'!$B$4,'Cmd Fuel Limit'!$A27)</f>
        <v>0</v>
      </c>
      <c r="D27" s="9">
        <f>'CSP5'!A137</f>
        <v>4201</v>
      </c>
      <c r="E27" s="8">
        <f>_xll.Interp2dTab(-1,0,'CSP5'!$B$114:$Q$114,'CSP5'!$A$115:$A$137,'CSP5'!$B$115:$Q$137,'Cmd Fuel Limit'!$E$4,'Cmd Fuel Limit'!$D27)</f>
        <v>44.972827000000002</v>
      </c>
      <c r="G27" s="9">
        <f>'CSP5'!A164</f>
        <v>4001</v>
      </c>
      <c r="H27" s="8">
        <f>_xll.Interp2dTab(-1,0,'CSP5'!$B$141:$I$141,'CSP5'!$A$142:$A$164,'CSP5'!$B$142:$I$164,'Cmd Fuel Limit'!$H$4,'Cmd Fuel Limit'!$G27)</f>
        <v>0</v>
      </c>
      <c r="J27" s="9">
        <f>'Internal Flash'!A236</f>
        <v>4001</v>
      </c>
      <c r="K27" s="8">
        <f>_xll.Interp2dTab(-1,0,'Internal Flash'!$B$213:$I$213,'Internal Flash'!$A$214:$A$236,'Internal Flash'!$B$214:$I$236,'Cmd Fuel Limit'!$K$4,'Cmd Fuel Limit'!$J27)</f>
        <v>144.97282899999999</v>
      </c>
      <c r="M27" s="9">
        <f>'Internal Flash'!A263</f>
        <v>4001</v>
      </c>
      <c r="N27" s="8">
        <f>_xll.Interp2dTab(-1,0,'Internal Flash'!$B$240:$I$240,'Internal Flash'!$A$241:$A$263,'Internal Flash'!$B$241:$I$263,'Cmd Fuel Limit'!$N$4,'Cmd Fuel Limit'!$M27)</f>
        <v>144.97282899999999</v>
      </c>
      <c r="V27" s="9">
        <f>'Internal Flash'!A335</f>
        <v>3601</v>
      </c>
      <c r="W27" s="8">
        <f>_xll.Interp2dTab(-1,0,'Internal Flash'!$B$312:$F$312,'Internal Flash'!$A$313:$A$335,'Internal Flash'!$B$313:$F$335,'Cmd Fuel Limit'!$W$4,'Cmd Fuel Limit'!$V27)</f>
        <v>69.972825</v>
      </c>
    </row>
    <row r="29" spans="1:23" x14ac:dyDescent="0.3">
      <c r="A29" s="35" t="s">
        <v>1235</v>
      </c>
      <c r="B29" s="35"/>
      <c r="D29" s="35" t="s">
        <v>1235</v>
      </c>
      <c r="E29" s="35"/>
      <c r="G29" s="35" t="s">
        <v>1235</v>
      </c>
      <c r="H29" s="35"/>
      <c r="J29" s="35" t="s">
        <v>1235</v>
      </c>
      <c r="K29" s="35"/>
      <c r="M29" s="35" t="s">
        <v>1235</v>
      </c>
      <c r="N29" s="35"/>
      <c r="P29" s="35" t="s">
        <v>1235</v>
      </c>
      <c r="Q29" s="35"/>
      <c r="S29" s="35" t="s">
        <v>1235</v>
      </c>
      <c r="T29" s="35"/>
      <c r="V29" s="35" t="s">
        <v>1235</v>
      </c>
      <c r="W29" s="35"/>
    </row>
    <row r="30" spans="1:23" x14ac:dyDescent="0.3">
      <c r="A30" s="7" t="str">
        <f>'CSP5'!$A$141</f>
        <v>RPM</v>
      </c>
      <c r="B30" s="7"/>
      <c r="D30" s="7" t="str">
        <f>'CSP5'!$A$141</f>
        <v>RPM</v>
      </c>
      <c r="E30" s="7"/>
      <c r="G30" s="7" t="str">
        <f>'CSP5'!$A$141</f>
        <v>RPM</v>
      </c>
      <c r="H30" s="7"/>
      <c r="J30" s="7" t="str">
        <f>'CSP5'!$A$141</f>
        <v>RPM</v>
      </c>
      <c r="K30" s="7"/>
      <c r="M30" s="7" t="str">
        <f>'CSP5'!$A$141</f>
        <v>RPM</v>
      </c>
      <c r="N30" s="7"/>
      <c r="P30" s="7" t="str">
        <f>'CSP5'!$A$141</f>
        <v>RPM</v>
      </c>
      <c r="Q30" s="7"/>
      <c r="S30" s="7" t="str">
        <f>'CSP5'!$A$141</f>
        <v>RPM</v>
      </c>
      <c r="T30" s="7"/>
      <c r="V30" s="7" t="str">
        <f>'CSP5'!$A$141</f>
        <v>RPM</v>
      </c>
      <c r="W30" s="7"/>
    </row>
    <row r="31" spans="1:23" x14ac:dyDescent="0.3">
      <c r="A31" s="7">
        <f>'CSP5'!$A$143</f>
        <v>600</v>
      </c>
      <c r="B31" s="1">
        <f>_xll.Interp1d(-1,$A$5:$A$27,$B$5:$B$27,$A31)</f>
        <v>144.97282899999999</v>
      </c>
      <c r="D31" s="7">
        <f>'CSP5'!$A$143</f>
        <v>600</v>
      </c>
      <c r="E31" s="1">
        <f>_xll.Interp1d(-1,$D$5:$D$27,$E$5:$E$27,$D31)</f>
        <v>60.982790999999999</v>
      </c>
      <c r="G31" s="7">
        <f>'CSP5'!$A$143</f>
        <v>600</v>
      </c>
      <c r="H31" s="1">
        <f>_xll.Interp1d(-1,$G$5:$G$27,$H$5:$H$27,$G31)</f>
        <v>144.97282899999999</v>
      </c>
      <c r="J31" s="7">
        <f>'CSP5'!$A$143</f>
        <v>600</v>
      </c>
      <c r="K31" s="1">
        <f>_xll.Interp1d(-1,$J$5:$J$27,$K$5:$K$27,$J31)</f>
        <v>144.97282899999999</v>
      </c>
      <c r="M31" s="7">
        <f>'CSP5'!$A$143</f>
        <v>600</v>
      </c>
      <c r="N31" s="1">
        <f>_xll.Interp1d(-1,$M$5:$M$27,$N$5:$N$27,$M31)</f>
        <v>144.97282899999999</v>
      </c>
      <c r="P31" s="7">
        <f>'CSP5'!$A$143</f>
        <v>600</v>
      </c>
      <c r="Q31" s="1">
        <f>_xll.Interp1d(-1,$P$5:$P$25,$Q$5:$Q$25,$P31)</f>
        <v>108.38067050243497</v>
      </c>
      <c r="S31" s="7">
        <f>'CSP5'!$A$143</f>
        <v>600</v>
      </c>
      <c r="T31" s="1">
        <f>_xll.Interp1d(-1,$S$5:$S$20,$T$5:$T$20,$S31)</f>
        <v>113.58695899999999</v>
      </c>
      <c r="V31" s="7">
        <f>'CSP5'!$A$143</f>
        <v>600</v>
      </c>
      <c r="W31" s="1">
        <f>_xll.Interp1d(-1,$V$5:$V$27,$W$5:$W$27,$V31)</f>
        <v>88.519020999999995</v>
      </c>
    </row>
    <row r="32" spans="1:23" x14ac:dyDescent="0.3">
      <c r="A32" s="7">
        <f>'CSP5'!$A$144</f>
        <v>650</v>
      </c>
      <c r="B32" s="1">
        <f>_xll.Interp1d(-1,$A$5:$A$27,$B$5:$B$27,$A32)</f>
        <v>144.97282899999999</v>
      </c>
      <c r="D32" s="7">
        <f>'CSP5'!$A$144</f>
        <v>650</v>
      </c>
      <c r="E32" s="1">
        <f>_xll.Interp1d(-1,$D$5:$D$27,$E$5:$E$27,$D32)</f>
        <v>59.986414000000003</v>
      </c>
      <c r="G32" s="7">
        <f>'CSP5'!$A$144</f>
        <v>650</v>
      </c>
      <c r="H32" s="1">
        <f>_xll.Interp1d(-1,$G$5:$G$27,$H$5:$H$27,$G32)</f>
        <v>144.97282899999999</v>
      </c>
      <c r="J32" s="7">
        <f>'CSP5'!$A$144</f>
        <v>650</v>
      </c>
      <c r="K32" s="1">
        <f>_xll.Interp1d(-1,$J$5:$J$27,$K$5:$K$27,$J32)</f>
        <v>144.97282899999999</v>
      </c>
      <c r="M32" s="7">
        <f>'CSP5'!$A$144</f>
        <v>650</v>
      </c>
      <c r="N32" s="1">
        <f>_xll.Interp1d(-1,$M$5:$M$27,$N$5:$N$27,$M32)</f>
        <v>144.97282899999999</v>
      </c>
      <c r="P32" s="7">
        <f>'CSP5'!$A$144</f>
        <v>650</v>
      </c>
      <c r="Q32" s="1">
        <f>_xll.Interp1d(-1,$P$5:$P$25,$Q$5:$Q$25,$P32)</f>
        <v>108.38067050243497</v>
      </c>
      <c r="S32" s="7">
        <f>'CSP5'!$A$144</f>
        <v>650</v>
      </c>
      <c r="T32" s="1">
        <f>_xll.Interp1d(-1,$S$5:$S$20,$T$5:$T$20,$S32)</f>
        <v>113.58695899999999</v>
      </c>
      <c r="V32" s="7">
        <f>'CSP5'!$A$144</f>
        <v>650</v>
      </c>
      <c r="W32" s="1">
        <f>_xll.Interp1d(-1,$V$5:$V$27,$W$5:$W$27,$V32)</f>
        <v>88.519020999999995</v>
      </c>
    </row>
    <row r="33" spans="1:23" x14ac:dyDescent="0.3">
      <c r="A33" s="7">
        <f>'CSP5'!$A$145</f>
        <v>700</v>
      </c>
      <c r="B33" s="1">
        <f>_xll.Interp1d(-1,$A$5:$A$27,$B$5:$B$27,$A33)</f>
        <v>144.97282899999999</v>
      </c>
      <c r="D33" s="7">
        <f>'CSP5'!$A$145</f>
        <v>700</v>
      </c>
      <c r="E33" s="1">
        <f>_xll.Interp1d(-1,$D$5:$D$27,$E$5:$E$27,$D33)</f>
        <v>57.982337999999999</v>
      </c>
      <c r="G33" s="7">
        <f>'CSP5'!$A$145</f>
        <v>700</v>
      </c>
      <c r="H33" s="1">
        <f>_xll.Interp1d(-1,$G$5:$G$27,$H$5:$H$27,$G33)</f>
        <v>144.97282899999999</v>
      </c>
      <c r="J33" s="7">
        <f>'CSP5'!$A$145</f>
        <v>700</v>
      </c>
      <c r="K33" s="1">
        <f>_xll.Interp1d(-1,$J$5:$J$27,$K$5:$K$27,$J33)</f>
        <v>144.97282899999999</v>
      </c>
      <c r="M33" s="7">
        <f>'CSP5'!$A$145</f>
        <v>700</v>
      </c>
      <c r="N33" s="1">
        <f>_xll.Interp1d(-1,$M$5:$M$27,$N$5:$N$27,$M33)</f>
        <v>144.97282899999999</v>
      </c>
      <c r="P33" s="7">
        <f>'CSP5'!$A$145</f>
        <v>700</v>
      </c>
      <c r="Q33" s="1">
        <f>_xll.Interp1d(-1,$P$5:$P$25,$Q$5:$Q$25,$P33)</f>
        <v>108.38067050243497</v>
      </c>
      <c r="S33" s="7">
        <f>'CSP5'!$A$145</f>
        <v>700</v>
      </c>
      <c r="T33" s="1">
        <f>_xll.Interp1d(-1,$S$5:$S$20,$T$5:$T$20,$S33)</f>
        <v>113.58695899999999</v>
      </c>
      <c r="V33" s="7">
        <f>'CSP5'!$A$145</f>
        <v>700</v>
      </c>
      <c r="W33" s="1">
        <f>_xll.Interp1d(-1,$V$5:$V$27,$W$5:$W$27,$V33)</f>
        <v>88.519020999999995</v>
      </c>
    </row>
    <row r="34" spans="1:23" x14ac:dyDescent="0.3">
      <c r="A34" s="7">
        <f>'CSP5'!$A$146</f>
        <v>800</v>
      </c>
      <c r="B34" s="1">
        <f>_xll.Interp1d(-1,$A$5:$A$27,$B$5:$B$27,$A34)</f>
        <v>144.97282899999999</v>
      </c>
      <c r="D34" s="7">
        <f>'CSP5'!$A$146</f>
        <v>800</v>
      </c>
      <c r="E34" s="1">
        <f>_xll.Interp1d(-1,$D$5:$D$27,$E$5:$E$27,$D34)</f>
        <v>55.788044599999999</v>
      </c>
      <c r="G34" s="7">
        <f>'CSP5'!$A$146</f>
        <v>800</v>
      </c>
      <c r="H34" s="1">
        <f>_xll.Interp1d(-1,$G$5:$G$27,$H$5:$H$27,$G34)</f>
        <v>144.97282899999999</v>
      </c>
      <c r="J34" s="7">
        <f>'CSP5'!$A$146</f>
        <v>800</v>
      </c>
      <c r="K34" s="1">
        <f>_xll.Interp1d(-1,$J$5:$J$27,$K$5:$K$27,$J34)</f>
        <v>144.97282899999999</v>
      </c>
      <c r="M34" s="7">
        <f>'CSP5'!$A$146</f>
        <v>800</v>
      </c>
      <c r="N34" s="1">
        <f>_xll.Interp1d(-1,$M$5:$M$27,$N$5:$N$27,$M34)</f>
        <v>144.97282899999999</v>
      </c>
      <c r="P34" s="7">
        <f>'CSP5'!$A$146</f>
        <v>800</v>
      </c>
      <c r="Q34" s="1">
        <f>_xll.Interp1d(-1,$P$5:$P$25,$Q$5:$Q$25,$P34)</f>
        <v>109.87219892085167</v>
      </c>
      <c r="S34" s="7">
        <f>'CSP5'!$A$146</f>
        <v>800</v>
      </c>
      <c r="T34" s="1">
        <f>_xll.Interp1d(-1,$S$5:$S$20,$T$5:$T$20,$S34)</f>
        <v>113.58695899999999</v>
      </c>
      <c r="V34" s="7">
        <f>'CSP5'!$A$146</f>
        <v>800</v>
      </c>
      <c r="W34" s="1">
        <f>_xll.Interp1d(-1,$V$5:$V$27,$W$5:$W$27,$V34)</f>
        <v>92.798912000000001</v>
      </c>
    </row>
    <row r="35" spans="1:23" x14ac:dyDescent="0.3">
      <c r="A35" s="7">
        <f>'CSP5'!$A$147</f>
        <v>900</v>
      </c>
      <c r="B35" s="1">
        <f>_xll.Interp1d(-1,$A$5:$A$27,$B$5:$B$27,$A35)</f>
        <v>144.97282899999999</v>
      </c>
      <c r="D35" s="7">
        <f>'CSP5'!$A$147</f>
        <v>900</v>
      </c>
      <c r="E35" s="1">
        <f>_xll.Interp1d(-1,$D$5:$D$27,$E$5:$E$27,$D35)</f>
        <v>55.407609800000003</v>
      </c>
      <c r="G35" s="7">
        <f>'CSP5'!$A$147</f>
        <v>900</v>
      </c>
      <c r="H35" s="1">
        <f>_xll.Interp1d(-1,$G$5:$G$27,$H$5:$H$27,$G35)</f>
        <v>144.97282899999999</v>
      </c>
      <c r="J35" s="7">
        <f>'CSP5'!$A$147</f>
        <v>900</v>
      </c>
      <c r="K35" s="1">
        <f>_xll.Interp1d(-1,$J$5:$J$27,$K$5:$K$27,$J35)</f>
        <v>144.97282899999999</v>
      </c>
      <c r="M35" s="7">
        <f>'CSP5'!$A$147</f>
        <v>900</v>
      </c>
      <c r="N35" s="1">
        <f>_xll.Interp1d(-1,$M$5:$M$27,$N$5:$N$27,$M35)</f>
        <v>144.97282899999999</v>
      </c>
      <c r="P35" s="7">
        <f>'CSP5'!$A$147</f>
        <v>900</v>
      </c>
      <c r="Q35" s="1">
        <f>_xll.Interp1d(-1,$P$5:$P$25,$Q$5:$Q$25,$P35)</f>
        <v>114.99311140099229</v>
      </c>
      <c r="S35" s="7">
        <f>'CSP5'!$A$147</f>
        <v>900</v>
      </c>
      <c r="T35" s="1">
        <f>_xll.Interp1d(-1,$S$5:$S$20,$T$5:$T$20,$S35)</f>
        <v>113.58695899999999</v>
      </c>
      <c r="V35" s="7">
        <f>'CSP5'!$A$147</f>
        <v>900</v>
      </c>
      <c r="W35" s="1">
        <f>_xll.Interp1d(-1,$V$5:$V$27,$W$5:$W$27,$V35)</f>
        <v>100.475543</v>
      </c>
    </row>
    <row r="36" spans="1:23" x14ac:dyDescent="0.3">
      <c r="A36" s="7">
        <f>'CSP5'!$A$148</f>
        <v>1000</v>
      </c>
      <c r="B36" s="1">
        <f>_xll.Interp1d(-1,$A$5:$A$27,$B$5:$B$27,$A36)</f>
        <v>144.97282899999999</v>
      </c>
      <c r="D36" s="7">
        <f>'CSP5'!$A$148</f>
        <v>1000</v>
      </c>
      <c r="E36" s="1">
        <f>_xll.Interp1d(-1,$D$5:$D$27,$E$5:$E$27,$D36)</f>
        <v>55.027175</v>
      </c>
      <c r="G36" s="7">
        <f>'CSP5'!$A$148</f>
        <v>1000</v>
      </c>
      <c r="H36" s="1">
        <f>_xll.Interp1d(-1,$G$5:$G$27,$H$5:$H$27,$G36)</f>
        <v>144.97282899999999</v>
      </c>
      <c r="J36" s="7">
        <f>'CSP5'!$A$148</f>
        <v>1000</v>
      </c>
      <c r="K36" s="1">
        <f>_xll.Interp1d(-1,$J$5:$J$27,$K$5:$K$27,$J36)</f>
        <v>144.97282899999999</v>
      </c>
      <c r="M36" s="7">
        <f>'CSP5'!$A$148</f>
        <v>1000</v>
      </c>
      <c r="N36" s="1">
        <f>_xll.Interp1d(-1,$M$5:$M$27,$N$5:$N$27,$M36)</f>
        <v>144.97282899999999</v>
      </c>
      <c r="P36" s="7">
        <f>'CSP5'!$A$148</f>
        <v>1000</v>
      </c>
      <c r="Q36" s="1">
        <f>_xll.Interp1d(-1,$P$5:$P$25,$Q$5:$Q$25,$P36)</f>
        <v>113.50158371441867</v>
      </c>
      <c r="S36" s="7">
        <f>'CSP5'!$A$148</f>
        <v>1000</v>
      </c>
      <c r="T36" s="1">
        <f>_xll.Interp1d(-1,$S$5:$S$20,$T$5:$T$20,$S36)</f>
        <v>113.58695899999999</v>
      </c>
      <c r="V36" s="7">
        <f>'CSP5'!$A$148</f>
        <v>1000</v>
      </c>
      <c r="W36" s="1">
        <f>_xll.Interp1d(-1,$V$5:$V$27,$W$5:$W$27,$V36)</f>
        <v>101.970108</v>
      </c>
    </row>
    <row r="37" spans="1:23" x14ac:dyDescent="0.3">
      <c r="A37" s="7">
        <f>'CSP5'!$A$149</f>
        <v>1200</v>
      </c>
      <c r="B37" s="1">
        <f>_xll.Interp1d(-1,$A$5:$A$27,$B$5:$B$27,$A37)</f>
        <v>144.97282899999999</v>
      </c>
      <c r="D37" s="7">
        <f>'CSP5'!$A$149</f>
        <v>1200</v>
      </c>
      <c r="E37" s="1">
        <f>_xll.Interp1d(-1,$D$5:$D$27,$E$5:$E$27,$D37)</f>
        <v>55.027175</v>
      </c>
      <c r="G37" s="7">
        <f>'CSP5'!$A$149</f>
        <v>1200</v>
      </c>
      <c r="H37" s="1">
        <f>_xll.Interp1d(-1,$G$5:$G$27,$H$5:$H$27,$G37)</f>
        <v>144.97282899999999</v>
      </c>
      <c r="J37" s="7">
        <f>'CSP5'!$A$149</f>
        <v>1200</v>
      </c>
      <c r="K37" s="1">
        <f>_xll.Interp1d(-1,$J$5:$J$27,$K$5:$K$27,$J37)</f>
        <v>144.97282899999999</v>
      </c>
      <c r="M37" s="7">
        <f>'CSP5'!$A$149</f>
        <v>1200</v>
      </c>
      <c r="N37" s="1">
        <f>_xll.Interp1d(-1,$M$5:$M$27,$N$5:$N$27,$M37)</f>
        <v>144.97282899999999</v>
      </c>
      <c r="P37" s="7">
        <f>'CSP5'!$A$149</f>
        <v>1200</v>
      </c>
      <c r="Q37" s="1">
        <f>_xll.Interp1d(-1,$P$5:$P$25,$Q$5:$Q$25,$P37)</f>
        <v>120.114024612976</v>
      </c>
      <c r="S37" s="7">
        <f>'CSP5'!$A$149</f>
        <v>1200</v>
      </c>
      <c r="T37" s="1">
        <f>_xll.Interp1d(-1,$S$5:$S$20,$T$5:$T$20,$S37)</f>
        <v>113.58695899999999</v>
      </c>
      <c r="V37" s="7">
        <f>'CSP5'!$A$149</f>
        <v>1200</v>
      </c>
      <c r="W37" s="1">
        <f>_xll.Interp1d(-1,$V$5:$V$27,$W$5:$W$27,$V37)</f>
        <v>109.918477</v>
      </c>
    </row>
    <row r="38" spans="1:23" x14ac:dyDescent="0.3">
      <c r="A38" s="7">
        <f>'CSP5'!$A$150</f>
        <v>1380</v>
      </c>
      <c r="B38" s="1">
        <f>_xll.Interp1d(-1,$A$5:$A$27,$B$5:$B$27,$A38)</f>
        <v>144.97282899999999</v>
      </c>
      <c r="D38" s="7">
        <f>'CSP5'!$A$150</f>
        <v>1380</v>
      </c>
      <c r="E38" s="1">
        <f>_xll.Interp1d(-1,$D$5:$D$27,$E$5:$E$27,$D38)</f>
        <v>55.027175</v>
      </c>
      <c r="G38" s="7">
        <f>'CSP5'!$A$150</f>
        <v>1380</v>
      </c>
      <c r="H38" s="1">
        <f>_xll.Interp1d(-1,$G$5:$G$27,$H$5:$H$27,$G38)</f>
        <v>144.97282899999999</v>
      </c>
      <c r="J38" s="7">
        <f>'CSP5'!$A$150</f>
        <v>1380</v>
      </c>
      <c r="K38" s="1">
        <f>_xll.Interp1d(-1,$J$5:$J$27,$K$5:$K$27,$J38)</f>
        <v>144.97282899999999</v>
      </c>
      <c r="M38" s="7">
        <f>'CSP5'!$A$150</f>
        <v>1380</v>
      </c>
      <c r="N38" s="1">
        <f>_xll.Interp1d(-1,$M$5:$M$27,$N$5:$N$27,$M38)</f>
        <v>144.97282899999999</v>
      </c>
      <c r="P38" s="7">
        <f>'CSP5'!$A$150</f>
        <v>1380</v>
      </c>
      <c r="Q38" s="1">
        <f>_xll.Interp1d(-1,$P$5:$P$25,$Q$5:$Q$25,$P38)</f>
        <v>121.05368698965151</v>
      </c>
      <c r="S38" s="7">
        <f>'CSP5'!$A$150</f>
        <v>1380</v>
      </c>
      <c r="T38" s="1">
        <f>_xll.Interp1d(-1,$S$5:$S$20,$T$5:$T$20,$S38)</f>
        <v>113.58695899999999</v>
      </c>
      <c r="V38" s="7">
        <f>'CSP5'!$A$150</f>
        <v>1380</v>
      </c>
      <c r="W38" s="1">
        <f>_xll.Interp1d(-1,$V$5:$V$27,$W$5:$W$27,$V38)</f>
        <v>111.820651</v>
      </c>
    </row>
    <row r="39" spans="1:23" x14ac:dyDescent="0.3">
      <c r="A39" s="7">
        <f>'CSP5'!$A$151</f>
        <v>1600</v>
      </c>
      <c r="B39" s="1">
        <f>_xll.Interp1d(-1,$A$5:$A$27,$B$5:$B$27,$A39)</f>
        <v>144.97282899999999</v>
      </c>
      <c r="D39" s="7">
        <f>'CSP5'!$A$151</f>
        <v>1600</v>
      </c>
      <c r="E39" s="1">
        <f>_xll.Interp1d(-1,$D$5:$D$27,$E$5:$E$27,$D39)</f>
        <v>55.027175</v>
      </c>
      <c r="G39" s="7">
        <f>'CSP5'!$A$151</f>
        <v>1600</v>
      </c>
      <c r="H39" s="1">
        <f>_xll.Interp1d(-1,$G$5:$G$27,$H$5:$H$27,$G39)</f>
        <v>122.01087200000001</v>
      </c>
      <c r="J39" s="7">
        <f>'CSP5'!$A$151</f>
        <v>1600</v>
      </c>
      <c r="K39" s="1">
        <f>_xll.Interp1d(-1,$J$5:$J$27,$K$5:$K$27,$J39)</f>
        <v>144.97282899999999</v>
      </c>
      <c r="M39" s="7">
        <f>'CSP5'!$A$151</f>
        <v>1600</v>
      </c>
      <c r="N39" s="1">
        <f>_xll.Interp1d(-1,$M$5:$M$27,$N$5:$N$27,$M39)</f>
        <v>144.97282899999999</v>
      </c>
      <c r="P39" s="7">
        <f>'CSP5'!$A$151</f>
        <v>1600</v>
      </c>
      <c r="Q39" s="1">
        <f>_xll.Interp1d(-1,$P$5:$P$25,$Q$5:$Q$25,$P39)</f>
        <v>128.91403964699947</v>
      </c>
      <c r="S39" s="7">
        <f>'CSP5'!$A$151</f>
        <v>1600</v>
      </c>
      <c r="T39" s="1">
        <f>_xll.Interp1d(-1,$S$5:$S$20,$T$5:$T$20,$S39)</f>
        <v>116.576089</v>
      </c>
      <c r="V39" s="7">
        <f>'CSP5'!$A$151</f>
        <v>1600</v>
      </c>
      <c r="W39" s="1">
        <f>_xll.Interp1d(-1,$V$5:$V$27,$W$5:$W$27,$V39)</f>
        <v>119.90488999999999</v>
      </c>
    </row>
    <row r="40" spans="1:23" x14ac:dyDescent="0.3">
      <c r="A40" s="7">
        <f>'CSP5'!$A$152</f>
        <v>1800</v>
      </c>
      <c r="B40" s="1">
        <f>_xll.Interp1d(-1,$A$5:$A$27,$B$5:$B$27,$A40)</f>
        <v>144.97282899999999</v>
      </c>
      <c r="D40" s="7">
        <f>'CSP5'!$A$152</f>
        <v>1800</v>
      </c>
      <c r="E40" s="1">
        <f>_xll.Interp1d(-1,$D$5:$D$27,$E$5:$E$27,$D40)</f>
        <v>55.027175</v>
      </c>
      <c r="G40" s="7">
        <f>'CSP5'!$A$152</f>
        <v>1800</v>
      </c>
      <c r="H40" s="1">
        <f>_xll.Interp1d(-1,$G$5:$G$27,$H$5:$H$27,$G40)</f>
        <v>122.00042038461538</v>
      </c>
      <c r="J40" s="7">
        <f>'CSP5'!$A$152</f>
        <v>1800</v>
      </c>
      <c r="K40" s="1">
        <f>_xll.Interp1d(-1,$J$5:$J$27,$K$5:$K$27,$J40)</f>
        <v>144.97282899999999</v>
      </c>
      <c r="M40" s="7">
        <f>'CSP5'!$A$152</f>
        <v>1800</v>
      </c>
      <c r="N40" s="1">
        <f>_xll.Interp1d(-1,$M$5:$M$27,$N$5:$N$27,$M40)</f>
        <v>144.97282899999999</v>
      </c>
      <c r="P40" s="7">
        <f>'CSP5'!$A$152</f>
        <v>1800</v>
      </c>
      <c r="Q40" s="1">
        <f>_xll.Interp1d(-1,$P$5:$P$25,$Q$5:$Q$25,$P40)</f>
        <v>131.10161451430866</v>
      </c>
      <c r="S40" s="7">
        <f>'CSP5'!$A$152</f>
        <v>1800</v>
      </c>
      <c r="T40" s="1">
        <f>_xll.Interp1d(-1,$S$5:$S$20,$T$5:$T$20,$S40)</f>
        <v>118.070655</v>
      </c>
      <c r="V40" s="7">
        <f>'CSP5'!$A$152</f>
        <v>1800</v>
      </c>
      <c r="W40" s="1">
        <f>_xll.Interp1d(-1,$V$5:$V$27,$W$5:$W$27,$V40)</f>
        <v>122.282608</v>
      </c>
    </row>
    <row r="41" spans="1:23" x14ac:dyDescent="0.3">
      <c r="A41" s="7">
        <f>'CSP5'!$A$153</f>
        <v>2000</v>
      </c>
      <c r="B41" s="1">
        <f>_xll.Interp1d(-1,$A$5:$A$27,$B$5:$B$27,$A41)</f>
        <v>144.97282899999999</v>
      </c>
      <c r="D41" s="7">
        <f>'CSP5'!$A$153</f>
        <v>2000</v>
      </c>
      <c r="E41" s="1">
        <f>_xll.Interp1d(-1,$D$5:$D$27,$E$5:$E$27,$D41)</f>
        <v>49.796196999999999</v>
      </c>
      <c r="G41" s="7">
        <f>'CSP5'!$A$153</f>
        <v>2000</v>
      </c>
      <c r="H41" s="1">
        <f>_xll.Interp1d(-1,$G$5:$G$27,$H$5:$H$27,$G41)</f>
        <v>118.69251930769232</v>
      </c>
      <c r="J41" s="7">
        <f>'CSP5'!$A$153</f>
        <v>2000</v>
      </c>
      <c r="K41" s="1">
        <f>_xll.Interp1d(-1,$J$5:$J$27,$K$5:$K$27,$J41)</f>
        <v>144.97282899999999</v>
      </c>
      <c r="M41" s="7">
        <f>'CSP5'!$A$153</f>
        <v>2000</v>
      </c>
      <c r="N41" s="1">
        <f>_xll.Interp1d(-1,$M$5:$M$27,$N$5:$N$27,$M41)</f>
        <v>144.97282899999999</v>
      </c>
      <c r="P41" s="7">
        <f>'CSP5'!$A$153</f>
        <v>2000</v>
      </c>
      <c r="Q41" s="1">
        <f>_xll.Interp1d(-1,$P$5:$P$25,$Q$5:$Q$25,$P41)</f>
        <v>134.73099930787566</v>
      </c>
      <c r="S41" s="7">
        <f>'CSP5'!$A$153</f>
        <v>2000</v>
      </c>
      <c r="T41" s="1">
        <f>_xll.Interp1d(-1,$S$5:$S$20,$T$5:$T$20,$S41)</f>
        <v>122.62228500000001</v>
      </c>
      <c r="V41" s="7">
        <f>'CSP5'!$A$153</f>
        <v>2000</v>
      </c>
      <c r="W41" s="1">
        <f>_xll.Interp1d(-1,$V$5:$V$27,$W$5:$W$27,$V41)</f>
        <v>126.76630299999999</v>
      </c>
    </row>
    <row r="42" spans="1:23" x14ac:dyDescent="0.3">
      <c r="A42" s="7">
        <f>'CSP5'!$A$154</f>
        <v>2200</v>
      </c>
      <c r="B42" s="1">
        <f>_xll.Interp1d(-1,$A$5:$A$27,$B$5:$B$27,$A42)</f>
        <v>144.97282899999999</v>
      </c>
      <c r="D42" s="7">
        <f>'CSP5'!$A$154</f>
        <v>2200</v>
      </c>
      <c r="E42" s="1">
        <f>_xll.Interp1d(-1,$D$5:$D$27,$E$5:$E$27,$D42)</f>
        <v>48.233696999999999</v>
      </c>
      <c r="G42" s="7">
        <f>'CSP5'!$A$154</f>
        <v>2200</v>
      </c>
      <c r="H42" s="1">
        <f>_xll.Interp1d(-1,$G$5:$G$27,$H$5:$H$27,$G42)</f>
        <v>118.43123130769231</v>
      </c>
      <c r="J42" s="7">
        <f>'CSP5'!$A$154</f>
        <v>2200</v>
      </c>
      <c r="K42" s="1">
        <f>_xll.Interp1d(-1,$J$5:$J$27,$K$5:$K$27,$J42)</f>
        <v>144.97282899999999</v>
      </c>
      <c r="M42" s="7">
        <f>'CSP5'!$A$154</f>
        <v>2200</v>
      </c>
      <c r="N42" s="1">
        <f>_xll.Interp1d(-1,$M$5:$M$27,$N$5:$N$27,$M42)</f>
        <v>144.97282899999999</v>
      </c>
      <c r="P42" s="7">
        <f>'CSP5'!$A$154</f>
        <v>2200</v>
      </c>
      <c r="Q42" s="1">
        <f>_xll.Interp1d(-1,$P$5:$P$25,$Q$5:$Q$25,$P42)</f>
        <v>139.15586533912375</v>
      </c>
      <c r="S42" s="7">
        <f>'CSP5'!$A$154</f>
        <v>2200</v>
      </c>
      <c r="T42" s="1">
        <f>_xll.Interp1d(-1,$S$5:$S$20,$T$5:$T$20,$S42)</f>
        <v>130.36685</v>
      </c>
      <c r="V42" s="7">
        <f>'CSP5'!$A$154</f>
        <v>2200</v>
      </c>
      <c r="W42" s="1">
        <f>_xll.Interp1d(-1,$V$5:$V$27,$W$5:$W$27,$V42)</f>
        <v>134.986412</v>
      </c>
    </row>
    <row r="43" spans="1:23" x14ac:dyDescent="0.3">
      <c r="A43" s="7">
        <f>'CSP5'!$A$155</f>
        <v>2400</v>
      </c>
      <c r="B43" s="1">
        <f>_xll.Interp1d(-1,$A$5:$A$27,$B$5:$B$27,$A43)</f>
        <v>144.97282899999999</v>
      </c>
      <c r="D43" s="7">
        <f>'CSP5'!$A$155</f>
        <v>2400</v>
      </c>
      <c r="E43" s="1">
        <f>_xll.Interp1d(-1,$D$5:$D$27,$E$5:$E$27,$D43)</f>
        <v>45.380436000000003</v>
      </c>
      <c r="G43" s="7">
        <f>'CSP5'!$A$155</f>
        <v>2400</v>
      </c>
      <c r="H43" s="1">
        <f>_xll.Interp1d(-1,$G$5:$G$27,$H$5:$H$27,$G43)</f>
        <v>108.3821093076923</v>
      </c>
      <c r="J43" s="7">
        <f>'CSP5'!$A$155</f>
        <v>2400</v>
      </c>
      <c r="K43" s="1">
        <f>_xll.Interp1d(-1,$J$5:$J$27,$K$5:$K$27,$J43)</f>
        <v>144.97282899999999</v>
      </c>
      <c r="M43" s="7">
        <f>'CSP5'!$A$155</f>
        <v>2400</v>
      </c>
      <c r="N43" s="1">
        <f>_xll.Interp1d(-1,$M$5:$M$27,$N$5:$N$27,$M43)</f>
        <v>144.97282899999999</v>
      </c>
      <c r="P43" s="7">
        <f>'CSP5'!$A$155</f>
        <v>2400</v>
      </c>
      <c r="Q43" s="1">
        <f>_xll.Interp1d(-1,$P$5:$P$25,$Q$5:$Q$25,$P43)</f>
        <v>139.15586533912375</v>
      </c>
      <c r="S43" s="7">
        <f>'CSP5'!$A$155</f>
        <v>2400</v>
      </c>
      <c r="T43" s="1">
        <f>_xll.Interp1d(-1,$S$5:$S$20,$T$5:$T$20,$S43)</f>
        <v>130.77445899999998</v>
      </c>
      <c r="V43" s="7">
        <f>'CSP5'!$A$155</f>
        <v>2400</v>
      </c>
      <c r="W43" s="1">
        <f>_xll.Interp1d(-1,$V$5:$V$27,$W$5:$W$27,$V43)</f>
        <v>134.74863999999999</v>
      </c>
    </row>
    <row r="44" spans="1:23" x14ac:dyDescent="0.3">
      <c r="A44" s="7">
        <f>'CSP5'!$A$156</f>
        <v>2600</v>
      </c>
      <c r="B44" s="1">
        <f>_xll.Interp1d(-1,$A$5:$A$27,$B$5:$B$27,$A44)</f>
        <v>144.97282899999999</v>
      </c>
      <c r="D44" s="7">
        <f>'CSP5'!$A$156</f>
        <v>2600</v>
      </c>
      <c r="E44" s="1">
        <f>_xll.Interp1d(-1,$D$5:$D$27,$E$5:$E$27,$D44)</f>
        <v>44.429349000000002</v>
      </c>
      <c r="G44" s="7">
        <f>'CSP5'!$A$156</f>
        <v>2600</v>
      </c>
      <c r="H44" s="1">
        <f>_xll.Interp1d(-1,$G$5:$G$27,$H$5:$H$27,$G44)</f>
        <v>104.05518615384617</v>
      </c>
      <c r="J44" s="7">
        <f>'CSP5'!$A$156</f>
        <v>2600</v>
      </c>
      <c r="K44" s="1">
        <f>_xll.Interp1d(-1,$J$5:$J$27,$K$5:$K$27,$J44)</f>
        <v>144.97282899999999</v>
      </c>
      <c r="M44" s="7">
        <f>'CSP5'!$A$156</f>
        <v>2600</v>
      </c>
      <c r="N44" s="1">
        <f>_xll.Interp1d(-1,$M$5:$M$27,$N$5:$N$27,$M44)</f>
        <v>144.97282899999999</v>
      </c>
      <c r="P44" s="7">
        <f>'CSP5'!$A$156</f>
        <v>2600</v>
      </c>
      <c r="Q44" s="1">
        <f>_xll.Interp1d(-1,$P$5:$P$25,$Q$5:$Q$25,$P44)</f>
        <v>139.85191178801628</v>
      </c>
      <c r="S44" s="7">
        <f>'CSP5'!$A$156</f>
        <v>2600</v>
      </c>
      <c r="T44" s="1">
        <f>_xll.Interp1d(-1,$S$5:$S$20,$T$5:$T$20,$S44)</f>
        <v>131.18206799999999</v>
      </c>
      <c r="V44" s="7">
        <f>'CSP5'!$A$156</f>
        <v>2600</v>
      </c>
      <c r="W44" s="1">
        <f>_xll.Interp1d(-1,$V$5:$V$27,$W$5:$W$27,$V44)</f>
        <v>134.51086799999999</v>
      </c>
    </row>
    <row r="45" spans="1:23" x14ac:dyDescent="0.3">
      <c r="A45" s="7">
        <f>'CSP5'!$A$157</f>
        <v>2800</v>
      </c>
      <c r="B45" s="1">
        <f>_xll.Interp1d(-1,$A$5:$A$27,$B$5:$B$27,$A45)</f>
        <v>144.97282899999999</v>
      </c>
      <c r="D45" s="7">
        <f>'CSP5'!$A$157</f>
        <v>2800</v>
      </c>
      <c r="E45" s="1">
        <f>_xll.Interp1d(-1,$D$5:$D$27,$E$5:$E$27,$D45)</f>
        <v>45.380436000000003</v>
      </c>
      <c r="G45" s="7">
        <f>'CSP5'!$A$157</f>
        <v>2800</v>
      </c>
      <c r="H45" s="1">
        <f>_xll.Interp1d(-1,$G$5:$G$27,$H$5:$H$27,$G45)</f>
        <v>99.639425076923089</v>
      </c>
      <c r="J45" s="7">
        <f>'CSP5'!$A$157</f>
        <v>2800</v>
      </c>
      <c r="K45" s="1">
        <f>_xll.Interp1d(-1,$J$5:$J$27,$K$5:$K$27,$J45)</f>
        <v>144.97282899999999</v>
      </c>
      <c r="M45" s="7">
        <f>'CSP5'!$A$157</f>
        <v>2800</v>
      </c>
      <c r="N45" s="1">
        <f>_xll.Interp1d(-1,$M$5:$M$27,$N$5:$N$27,$M45)</f>
        <v>144.97282899999999</v>
      </c>
      <c r="P45" s="7">
        <f>'CSP5'!$A$157</f>
        <v>2800</v>
      </c>
      <c r="Q45" s="1">
        <f>_xll.Interp1d(-1,$P$5:$P$25,$Q$5:$Q$25,$P45)</f>
        <v>143.18299148337442</v>
      </c>
      <c r="S45" s="7">
        <f>'CSP5'!$A$157</f>
        <v>2800</v>
      </c>
      <c r="T45" s="1">
        <f>_xll.Interp1d(-1,$S$5:$S$20,$T$5:$T$20,$S45)</f>
        <v>134.71467699999999</v>
      </c>
      <c r="V45" s="7">
        <f>'CSP5'!$A$157</f>
        <v>2800</v>
      </c>
      <c r="W45" s="1">
        <f>_xll.Interp1d(-1,$V$5:$V$27,$W$5:$W$27,$V45)</f>
        <v>140.42119400000001</v>
      </c>
    </row>
    <row r="46" spans="1:23" x14ac:dyDescent="0.3">
      <c r="A46" s="7">
        <f>'CSP5'!$A$158</f>
        <v>2900</v>
      </c>
      <c r="B46" s="1">
        <f>_xll.Interp1d(-1,$A$5:$A$27,$B$5:$B$27,$A46)</f>
        <v>141.983699</v>
      </c>
      <c r="D46" s="7">
        <f>'CSP5'!$A$158</f>
        <v>2900</v>
      </c>
      <c r="E46" s="1">
        <f>_xll.Interp1d(-1,$D$5:$D$27,$E$5:$E$27,$D46)</f>
        <v>45.3464685</v>
      </c>
      <c r="G46" s="7">
        <f>'CSP5'!$A$158</f>
        <v>2900</v>
      </c>
      <c r="H46" s="1">
        <f>_xll.Interp1d(-1,$G$5:$G$27,$H$5:$H$27,$G46)</f>
        <v>101.44753561538462</v>
      </c>
      <c r="J46" s="7">
        <f>'CSP5'!$A$158</f>
        <v>2900</v>
      </c>
      <c r="K46" s="1">
        <f>_xll.Interp1d(-1,$J$5:$J$27,$K$5:$K$27,$J46)</f>
        <v>144.97282899999999</v>
      </c>
      <c r="M46" s="7">
        <f>'CSP5'!$A$158</f>
        <v>2900</v>
      </c>
      <c r="N46" s="1">
        <f>_xll.Interp1d(-1,$M$5:$M$27,$N$5:$N$27,$M46)</f>
        <v>144.97282899999999</v>
      </c>
      <c r="P46" s="7">
        <f>'CSP5'!$A$158</f>
        <v>2900</v>
      </c>
      <c r="Q46" s="1">
        <f>_xll.Interp1d(-1,$P$5:$P$25,$Q$5:$Q$25,$P46)</f>
        <v>142.78525013269078</v>
      </c>
      <c r="S46" s="7">
        <f>'CSP5'!$A$158</f>
        <v>2900</v>
      </c>
      <c r="T46" s="1">
        <f>_xll.Interp1d(-1,$S$5:$S$20,$T$5:$T$20,$S46)</f>
        <v>135.12228500000001</v>
      </c>
      <c r="V46" s="7">
        <f>'CSP5'!$A$158</f>
        <v>2900</v>
      </c>
      <c r="W46" s="1">
        <f>_xll.Interp1d(-1,$V$5:$V$27,$W$5:$W$27,$V46)</f>
        <v>141.10054199999999</v>
      </c>
    </row>
    <row r="47" spans="1:23" x14ac:dyDescent="0.3">
      <c r="A47" s="7">
        <f>'CSP5'!$A$159</f>
        <v>3000</v>
      </c>
      <c r="B47" s="1">
        <f>_xll.Interp1d(-1,$A$5:$A$27,$B$5:$B$27,$A47)</f>
        <v>130.978264</v>
      </c>
      <c r="D47" s="7">
        <f>'CSP5'!$A$159</f>
        <v>3000</v>
      </c>
      <c r="E47" s="1">
        <f>_xll.Interp1d(-1,$D$5:$D$27,$E$5:$E$27,$D47)</f>
        <v>45.312500999999997</v>
      </c>
      <c r="G47" s="7">
        <f>'CSP5'!$A$159</f>
        <v>3000</v>
      </c>
      <c r="H47" s="1">
        <f>_xll.Interp1d(-1,$G$5:$G$27,$H$5:$H$27,$G47)</f>
        <v>104.79724261538462</v>
      </c>
      <c r="J47" s="7">
        <f>'CSP5'!$A$159</f>
        <v>3000</v>
      </c>
      <c r="K47" s="1">
        <f>_xll.Interp1d(-1,$J$5:$J$27,$K$5:$K$27,$J47)</f>
        <v>144.97282899999999</v>
      </c>
      <c r="M47" s="7">
        <f>'CSP5'!$A$159</f>
        <v>3000</v>
      </c>
      <c r="N47" s="1">
        <f>_xll.Interp1d(-1,$M$5:$M$27,$N$5:$N$27,$M47)</f>
        <v>144.97282899999999</v>
      </c>
      <c r="P47" s="7">
        <f>'CSP5'!$A$159</f>
        <v>3000</v>
      </c>
      <c r="Q47" s="1">
        <f>_xll.Interp1d(-1,$P$5:$P$25,$Q$5:$Q$25,$P47)</f>
        <v>135.12873992671621</v>
      </c>
      <c r="S47" s="7">
        <f>'CSP5'!$A$159</f>
        <v>3000</v>
      </c>
      <c r="T47" s="1">
        <f>_xll.Interp1d(-1,$S$5:$S$20,$T$5:$T$20,$S47)</f>
        <v>135.86956799999999</v>
      </c>
      <c r="V47" s="7">
        <f>'CSP5'!$A$159</f>
        <v>3000</v>
      </c>
      <c r="W47" s="1">
        <f>_xll.Interp1d(-1,$V$5:$V$27,$W$5:$W$27,$V47)</f>
        <v>130.230977</v>
      </c>
    </row>
    <row r="48" spans="1:23" x14ac:dyDescent="0.3">
      <c r="A48" s="7">
        <f>'CSP5'!$A$160</f>
        <v>3200</v>
      </c>
      <c r="B48" s="1">
        <f>_xll.Interp1d(-1,$A$5:$A$27,$B$5:$B$27,$A48)</f>
        <v>102.81620763636363</v>
      </c>
      <c r="D48" s="7">
        <f>'CSP5'!$A$160</f>
        <v>3200</v>
      </c>
      <c r="E48" s="1">
        <f>_xll.Interp1d(-1,$D$5:$D$27,$E$5:$E$27,$D48)</f>
        <v>45.475544200000002</v>
      </c>
      <c r="G48" s="7">
        <f>'CSP5'!$A$160</f>
        <v>3200</v>
      </c>
      <c r="H48" s="1">
        <f>_xll.Interp1d(-1,$G$5:$G$27,$H$5:$H$27,$G48)</f>
        <v>93.760453692307692</v>
      </c>
      <c r="J48" s="7">
        <f>'CSP5'!$A$160</f>
        <v>3200</v>
      </c>
      <c r="K48" s="1">
        <f>_xll.Interp1d(-1,$J$5:$J$27,$K$5:$K$27,$J48)</f>
        <v>144.97282899999999</v>
      </c>
      <c r="M48" s="7">
        <f>'CSP5'!$A$160</f>
        <v>3200</v>
      </c>
      <c r="N48" s="1">
        <f>_xll.Interp1d(-1,$M$5:$M$27,$N$5:$N$27,$M48)</f>
        <v>144.97282899999999</v>
      </c>
      <c r="P48" s="7">
        <f>'CSP5'!$A$160</f>
        <v>3200</v>
      </c>
      <c r="Q48" s="1">
        <f>_xll.Interp1d(-1,$P$5:$P$25,$Q$5:$Q$25,$P48)</f>
        <v>102.98912999999999</v>
      </c>
      <c r="S48" s="7">
        <f>'CSP5'!$A$160</f>
        <v>3200</v>
      </c>
      <c r="T48" s="1">
        <f>_xll.Interp1d(-1,$S$5:$S$20,$T$5:$T$20,$S48)</f>
        <v>135.86956799999999</v>
      </c>
      <c r="V48" s="7">
        <f>'CSP5'!$A$160</f>
        <v>3200</v>
      </c>
      <c r="W48" s="1">
        <f>_xll.Interp1d(-1,$V$5:$V$27,$W$5:$W$27,$V48)</f>
        <v>101.27943716666667</v>
      </c>
    </row>
    <row r="49" spans="1:23" x14ac:dyDescent="0.3">
      <c r="A49" s="7">
        <f>'CSP5'!$A$161</f>
        <v>3250</v>
      </c>
      <c r="B49" s="1">
        <f>_xll.Interp1d(-1,$A$5:$A$27,$B$5:$B$27,$A49)</f>
        <v>97.790333763157889</v>
      </c>
      <c r="D49" s="7">
        <f>'CSP5'!$A$161</f>
        <v>3250</v>
      </c>
      <c r="E49" s="1">
        <f>_xll.Interp1d(-1,$D$5:$D$27,$E$5:$E$27,$D49)</f>
        <v>45.516305000000003</v>
      </c>
      <c r="G49" s="7">
        <f>'CSP5'!$A$161</f>
        <v>3250</v>
      </c>
      <c r="H49" s="1">
        <f>_xll.Interp1d(-1,$G$5:$G$27,$H$5:$H$27,$G49)</f>
        <v>89.072953307692302</v>
      </c>
      <c r="J49" s="7">
        <f>'CSP5'!$A$161</f>
        <v>3250</v>
      </c>
      <c r="K49" s="1">
        <f>_xll.Interp1d(-1,$J$5:$J$27,$K$5:$K$27,$J49)</f>
        <v>144.97282899999999</v>
      </c>
      <c r="M49" s="7">
        <f>'CSP5'!$A$161</f>
        <v>3250</v>
      </c>
      <c r="N49" s="1">
        <f>_xll.Interp1d(-1,$M$5:$M$27,$N$5:$N$27,$M49)</f>
        <v>144.97282899999999</v>
      </c>
      <c r="P49" s="7">
        <f>'CSP5'!$A$161</f>
        <v>3250</v>
      </c>
      <c r="Q49" s="1">
        <f>_xll.Interp1d(-1,$P$5:$P$25,$Q$5:$Q$25,$P49)</f>
        <v>98.955312401151033</v>
      </c>
      <c r="S49" s="7">
        <f>'CSP5'!$A$161</f>
        <v>3250</v>
      </c>
      <c r="T49" s="1">
        <f>_xll.Interp1d(-1,$S$5:$S$20,$T$5:$T$20,$S49)</f>
        <v>135.86956799999999</v>
      </c>
      <c r="V49" s="7">
        <f>'CSP5'!$A$161</f>
        <v>3250</v>
      </c>
      <c r="W49" s="1">
        <f>_xll.Interp1d(-1,$V$5:$V$27,$W$5:$W$27,$V49)</f>
        <v>95.814858552631577</v>
      </c>
    </row>
    <row r="50" spans="1:23" x14ac:dyDescent="0.3">
      <c r="A50" s="7">
        <f>'CSP5'!$A$162</f>
        <v>3600</v>
      </c>
      <c r="B50" s="1">
        <f>_xll.Interp1d(-1,$A$5:$A$27,$B$5:$B$27,$A50)</f>
        <v>72.010870999999995</v>
      </c>
      <c r="D50" s="7">
        <f>'CSP5'!$A$162</f>
        <v>3600</v>
      </c>
      <c r="E50" s="1">
        <f>_xll.Interp1d(-1,$D$5:$D$27,$E$5:$E$27,$D50)</f>
        <v>45.170455363636364</v>
      </c>
      <c r="G50" s="7">
        <f>'CSP5'!$A$162</f>
        <v>3600</v>
      </c>
      <c r="H50" s="1">
        <f>_xll.Interp1d(-1,$G$5:$G$27,$H$5:$H$27,$G50)</f>
        <v>72.010870999999995</v>
      </c>
      <c r="J50" s="7">
        <f>'CSP5'!$A$162</f>
        <v>3600</v>
      </c>
      <c r="K50" s="1">
        <f>_xll.Interp1d(-1,$J$5:$J$27,$K$5:$K$27,$J50)</f>
        <v>144.97282899999999</v>
      </c>
      <c r="M50" s="7">
        <f>'CSP5'!$A$162</f>
        <v>3600</v>
      </c>
      <c r="N50" s="1">
        <f>_xll.Interp1d(-1,$M$5:$M$27,$N$5:$N$27,$M50)</f>
        <v>144.97282899999999</v>
      </c>
      <c r="P50" s="7">
        <f>'CSP5'!$A$162</f>
        <v>3600</v>
      </c>
      <c r="Q50" s="1">
        <f>_xll.Interp1d(-1,$P$5:$P$25,$Q$5:$Q$25,$P50)</f>
        <v>70.718589209208346</v>
      </c>
      <c r="S50" s="7">
        <f>'CSP5'!$A$162</f>
        <v>3600</v>
      </c>
      <c r="T50" s="1">
        <f>_xll.Interp1d(-1,$S$5:$S$20,$T$5:$T$20,$S50)</f>
        <v>135.86956799999999</v>
      </c>
      <c r="V50" s="7">
        <f>'CSP5'!$A$162</f>
        <v>3600</v>
      </c>
      <c r="W50" s="1">
        <f>_xll.Interp1d(-1,$V$5:$V$27,$W$5:$W$27,$V50)</f>
        <v>69.972825</v>
      </c>
    </row>
    <row r="51" spans="1:23" x14ac:dyDescent="0.3">
      <c r="A51" s="7">
        <f>'CSP5'!$A$163</f>
        <v>4000</v>
      </c>
      <c r="B51" s="1">
        <f>_xll.Interp1d(-1,$A$5:$A$27,$B$5:$B$27,$A51)</f>
        <v>0</v>
      </c>
      <c r="D51" s="7">
        <f>'CSP5'!$A$163</f>
        <v>4000</v>
      </c>
      <c r="E51" s="1">
        <f>_xll.Interp1d(-1,$D$5:$D$27,$E$5:$E$27,$D51)</f>
        <v>44.972827000000002</v>
      </c>
      <c r="G51" s="7">
        <f>'CSP5'!$A$163</f>
        <v>4000</v>
      </c>
      <c r="H51" s="1">
        <f>_xll.Interp1d(-1,$G$5:$G$27,$H$5:$H$27,$G51)</f>
        <v>0</v>
      </c>
      <c r="J51" s="7">
        <f>'CSP5'!$A$163</f>
        <v>4000</v>
      </c>
      <c r="K51" s="1">
        <f>_xll.Interp1d(-1,$J$5:$J$27,$K$5:$K$27,$J51)</f>
        <v>144.97282899999999</v>
      </c>
      <c r="M51" s="7">
        <f>'CSP5'!$A$163</f>
        <v>4000</v>
      </c>
      <c r="N51" s="1">
        <f>_xll.Interp1d(-1,$M$5:$M$27,$N$5:$N$27,$M51)</f>
        <v>144.97282899999999</v>
      </c>
      <c r="P51" s="7">
        <f>'CSP5'!$A$163</f>
        <v>4000</v>
      </c>
      <c r="Q51" s="1">
        <f>_xll.Interp1d(-1,$P$5:$P$25,$Q$5:$Q$25,$P51)</f>
        <v>0</v>
      </c>
      <c r="S51" s="7">
        <f>'CSP5'!$A$163</f>
        <v>4000</v>
      </c>
      <c r="T51" s="1">
        <f>_xll.Interp1d(-1,$S$5:$S$20,$T$5:$T$20,$S51)</f>
        <v>135.86956799999999</v>
      </c>
      <c r="V51" s="7">
        <f>'CSP5'!$A$163</f>
        <v>4000</v>
      </c>
      <c r="W51" s="1">
        <f>_xll.Interp1d(-1,$V$5:$V$27,$W$5:$W$27,$V51)</f>
        <v>69.972825</v>
      </c>
    </row>
    <row r="52" spans="1:23" x14ac:dyDescent="0.3">
      <c r="B52" s="1"/>
      <c r="H52" s="1"/>
    </row>
    <row r="53" spans="1:23" x14ac:dyDescent="0.3">
      <c r="A53" s="35" t="s">
        <v>1097</v>
      </c>
      <c r="B53" s="35"/>
      <c r="G53" s="35" t="s">
        <v>1236</v>
      </c>
      <c r="H53" s="35"/>
      <c r="J53" s="35" t="s">
        <v>1237</v>
      </c>
      <c r="K53" s="35"/>
    </row>
    <row r="54" spans="1:23" x14ac:dyDescent="0.3">
      <c r="A54" s="7" t="s">
        <v>22</v>
      </c>
      <c r="B54" s="7"/>
      <c r="G54" s="7" t="str">
        <f>'CSP5'!$A$141</f>
        <v>RPM</v>
      </c>
      <c r="H54" s="7"/>
      <c r="J54" s="7" t="str">
        <f>'CSP5'!$A$141</f>
        <v>RPM</v>
      </c>
      <c r="K54" s="7"/>
    </row>
    <row r="55" spans="1:23" x14ac:dyDescent="0.3">
      <c r="A55" s="7">
        <v>0</v>
      </c>
      <c r="B55" s="1">
        <f>MIN(_xll.Interp1d(-1,$A$5:$A$27,$B$5:$B$27,$A55),_xll.Interp1d(-1,$D$5:$D$27,$E$5:$E$27,$A55),_xll.Interp1d(-1,$G$5:$G$27,$H$5:$H$27,$A55),_xll.Interp1d(-1,$J$5:$J$27,$K$5:$K$27,$A55),_xll.Interp1d(-1,$M$5:$M$27,$N$5:$N$27,$A55),_xll.Interp1d(-1,$P$5:$P$25,$Q$5:$Q$25,$A55),_xll.Interp1d(-1,$S$5:$S$20,$T$5:$T$20,$A55),_xll.Interp1d(-1,$V$5:$V$27,$W$5:$W$27,$A55))</f>
        <v>0</v>
      </c>
      <c r="G55" s="7">
        <f>'CSP5'!$A$143</f>
        <v>600</v>
      </c>
      <c r="H55" s="1">
        <f>MIN(H31,K31,N31,Q31,T31,W31)</f>
        <v>88.519020999999995</v>
      </c>
      <c r="J55" s="7">
        <f>'CSP5'!$A$143</f>
        <v>600</v>
      </c>
      <c r="K55" s="1">
        <f>MIN(H31,K31,N31,T31,W31)</f>
        <v>88.519020999999995</v>
      </c>
    </row>
    <row r="56" spans="1:23" x14ac:dyDescent="0.3">
      <c r="A56" s="7">
        <v>100</v>
      </c>
      <c r="B56" s="1">
        <f>MIN(_xll.Interp1d(-1,$A$5:$A$27,$B$5:$B$27,$A56),_xll.Interp1d(-1,$D$5:$D$27,$E$5:$E$27,$A56),_xll.Interp1d(-1,$G$5:$G$27,$H$5:$H$27,$A56),_xll.Interp1d(-1,$J$5:$J$27,$K$5:$K$27,$A56),_xll.Interp1d(-1,$M$5:$M$27,$N$5:$N$27,$A56),_xll.Interp1d(-1,$P$5:$P$25,$Q$5:$Q$25,$A56),_xll.Interp1d(-1,$S$5:$S$20,$T$5:$T$20,$A56),_xll.Interp1d(-1,$V$5:$V$27,$W$5:$W$27,$A56))</f>
        <v>0</v>
      </c>
      <c r="G56" s="7">
        <f>'CSP5'!$A$144</f>
        <v>650</v>
      </c>
      <c r="H56" s="1">
        <f t="shared" ref="H56:H75" si="0">MIN(H32,K32,N32,Q32,T32,W32)</f>
        <v>88.519020999999995</v>
      </c>
      <c r="J56" s="7">
        <f>'CSP5'!$A$144</f>
        <v>650</v>
      </c>
      <c r="K56" s="1">
        <f t="shared" ref="K56:K75" si="1">MIN(H32,K32,N32,T32,W32)</f>
        <v>88.519020999999995</v>
      </c>
    </row>
    <row r="57" spans="1:23" x14ac:dyDescent="0.3">
      <c r="A57" s="7">
        <v>200</v>
      </c>
      <c r="B57" s="1">
        <f>MIN(_xll.Interp1d(-1,$A$5:$A$27,$B$5:$B$27,$A57),_xll.Interp1d(-1,$D$5:$D$27,$E$5:$E$27,$A57),_xll.Interp1d(-1,$G$5:$G$27,$H$5:$H$27,$A57),_xll.Interp1d(-1,$J$5:$J$27,$K$5:$K$27,$A57),_xll.Interp1d(-1,$M$5:$M$27,$N$5:$N$27,$A57),_xll.Interp1d(-1,$P$5:$P$25,$Q$5:$Q$25,$A57),_xll.Interp1d(-1,$S$5:$S$20,$T$5:$T$20,$A57),_xll.Interp1d(-1,$V$5:$V$27,$W$5:$W$27,$A57))</f>
        <v>0</v>
      </c>
      <c r="G57" s="7">
        <f>'CSP5'!$A$145</f>
        <v>700</v>
      </c>
      <c r="H57" s="1">
        <f t="shared" si="0"/>
        <v>88.519020999999995</v>
      </c>
      <c r="J57" s="7">
        <f>'CSP5'!$A$145</f>
        <v>700</v>
      </c>
      <c r="K57" s="1">
        <f t="shared" si="1"/>
        <v>88.519020999999995</v>
      </c>
    </row>
    <row r="58" spans="1:23" x14ac:dyDescent="0.3">
      <c r="A58" s="7">
        <v>300</v>
      </c>
      <c r="B58" s="1">
        <f>MIN(_xll.Interp1d(-1,$A$5:$A$27,$B$5:$B$27,$A58),_xll.Interp1d(-1,$D$5:$D$27,$E$5:$E$27,$A58),_xll.Interp1d(-1,$G$5:$G$27,$H$5:$H$27,$A58),_xll.Interp1d(-1,$J$5:$J$27,$K$5:$K$27,$A58),_xll.Interp1d(-1,$M$5:$M$27,$N$5:$N$27,$A58),_xll.Interp1d(-1,$P$5:$P$25,$Q$5:$Q$25,$A58),_xll.Interp1d(-1,$S$5:$S$20,$T$5:$T$20,$A58),_xll.Interp1d(-1,$V$5:$V$27,$W$5:$W$27,$A58))</f>
        <v>0</v>
      </c>
      <c r="G58" s="7">
        <f>'CSP5'!$A$146</f>
        <v>800</v>
      </c>
      <c r="H58" s="1">
        <f t="shared" si="0"/>
        <v>92.798912000000001</v>
      </c>
      <c r="J58" s="7">
        <f>'CSP5'!$A$146</f>
        <v>800</v>
      </c>
      <c r="K58" s="1">
        <f t="shared" si="1"/>
        <v>92.798912000000001</v>
      </c>
    </row>
    <row r="59" spans="1:23" x14ac:dyDescent="0.3">
      <c r="A59" s="7">
        <v>400</v>
      </c>
      <c r="B59" s="1">
        <f>MIN(_xll.Interp1d(-1,$A$5:$A$27,$B$5:$B$27,$A59),_xll.Interp1d(-1,$D$5:$D$27,$E$5:$E$27,$A59),_xll.Interp1d(-1,$G$5:$G$27,$H$5:$H$27,$A59),_xll.Interp1d(-1,$J$5:$J$27,$K$5:$K$27,$A59),_xll.Interp1d(-1,$M$5:$M$27,$N$5:$N$27,$A59),_xll.Interp1d(-1,$P$5:$P$25,$Q$5:$Q$25,$A59),_xll.Interp1d(-1,$S$5:$S$20,$T$5:$T$20,$A59),_xll.Interp1d(-1,$V$5:$V$27,$W$5:$W$27,$A59))</f>
        <v>0</v>
      </c>
      <c r="G59" s="7">
        <f>'CSP5'!$A$147</f>
        <v>900</v>
      </c>
      <c r="H59" s="1">
        <f t="shared" si="0"/>
        <v>100.475543</v>
      </c>
      <c r="J59" s="7">
        <f>'CSP5'!$A$147</f>
        <v>900</v>
      </c>
      <c r="K59" s="1">
        <f t="shared" si="1"/>
        <v>100.475543</v>
      </c>
    </row>
    <row r="60" spans="1:23" x14ac:dyDescent="0.3">
      <c r="A60" s="7">
        <v>500</v>
      </c>
      <c r="B60" s="1">
        <f>MIN(_xll.Interp1d(-1,$A$5:$A$27,$B$5:$B$27,$A60),_xll.Interp1d(-1,$D$5:$D$27,$E$5:$E$27,$A60),_xll.Interp1d(-1,$G$5:$G$27,$H$5:$H$27,$A60),_xll.Interp1d(-1,$J$5:$J$27,$K$5:$K$27,$A60),_xll.Interp1d(-1,$M$5:$M$27,$N$5:$N$27,$A60),_xll.Interp1d(-1,$P$5:$P$25,$Q$5:$Q$25,$A60),_xll.Interp1d(-1,$S$5:$S$20,$T$5:$T$20,$A60),_xll.Interp1d(-1,$V$5:$V$27,$W$5:$W$27,$A60))</f>
        <v>62.975544999999997</v>
      </c>
      <c r="G60" s="7">
        <f>'CSP5'!$A$148</f>
        <v>1000</v>
      </c>
      <c r="H60" s="1">
        <f t="shared" si="0"/>
        <v>101.970108</v>
      </c>
      <c r="J60" s="7">
        <f>'CSP5'!$A$148</f>
        <v>1000</v>
      </c>
      <c r="K60" s="1">
        <f t="shared" si="1"/>
        <v>101.970108</v>
      </c>
    </row>
    <row r="61" spans="1:23" x14ac:dyDescent="0.3">
      <c r="A61" s="7">
        <v>600</v>
      </c>
      <c r="B61" s="1">
        <f>MIN(_xll.Interp1d(-1,$A$5:$A$27,$B$5:$B$27,$A61),_xll.Interp1d(-1,$D$5:$D$27,$E$5:$E$27,$A61),_xll.Interp1d(-1,$G$5:$G$27,$H$5:$H$27,$A61),_xll.Interp1d(-1,$J$5:$J$27,$K$5:$K$27,$A61),_xll.Interp1d(-1,$M$5:$M$27,$N$5:$N$27,$A61),_xll.Interp1d(-1,$P$5:$P$25,$Q$5:$Q$25,$A61),_xll.Interp1d(-1,$S$5:$S$20,$T$5:$T$20,$A61),_xll.Interp1d(-1,$V$5:$V$27,$W$5:$W$27,$A61))</f>
        <v>60.982790999999999</v>
      </c>
      <c r="G61" s="7">
        <f>'CSP5'!$A$149</f>
        <v>1200</v>
      </c>
      <c r="H61" s="1">
        <f t="shared" si="0"/>
        <v>109.918477</v>
      </c>
      <c r="J61" s="7">
        <f>'CSP5'!$A$149</f>
        <v>1200</v>
      </c>
      <c r="K61" s="1">
        <f t="shared" si="1"/>
        <v>109.918477</v>
      </c>
    </row>
    <row r="62" spans="1:23" x14ac:dyDescent="0.3">
      <c r="A62" s="7">
        <v>700</v>
      </c>
      <c r="B62" s="1">
        <f>MIN(_xll.Interp1d(-1,$A$5:$A$27,$B$5:$B$27,$A62),_xll.Interp1d(-1,$D$5:$D$27,$E$5:$E$27,$A62),_xll.Interp1d(-1,$G$5:$G$27,$H$5:$H$27,$A62),_xll.Interp1d(-1,$J$5:$J$27,$K$5:$K$27,$A62),_xll.Interp1d(-1,$M$5:$M$27,$N$5:$N$27,$A62),_xll.Interp1d(-1,$P$5:$P$25,$Q$5:$Q$25,$A62),_xll.Interp1d(-1,$S$5:$S$20,$T$5:$T$20,$A62),_xll.Interp1d(-1,$V$5:$V$27,$W$5:$W$27,$A62))</f>
        <v>57.982337999999999</v>
      </c>
      <c r="G62" s="7">
        <f>'CSP5'!$A$150</f>
        <v>1380</v>
      </c>
      <c r="H62" s="1">
        <f t="shared" si="0"/>
        <v>111.820651</v>
      </c>
      <c r="J62" s="7">
        <f>'CSP5'!$A$150</f>
        <v>1380</v>
      </c>
      <c r="K62" s="1">
        <f t="shared" si="1"/>
        <v>111.820651</v>
      </c>
    </row>
    <row r="63" spans="1:23" x14ac:dyDescent="0.3">
      <c r="A63" s="7">
        <v>800</v>
      </c>
      <c r="B63" s="1">
        <f>MIN(_xll.Interp1d(-1,$A$5:$A$27,$B$5:$B$27,$A63),_xll.Interp1d(-1,$D$5:$D$27,$E$5:$E$27,$A63),_xll.Interp1d(-1,$G$5:$G$27,$H$5:$H$27,$A63),_xll.Interp1d(-1,$J$5:$J$27,$K$5:$K$27,$A63),_xll.Interp1d(-1,$M$5:$M$27,$N$5:$N$27,$A63),_xll.Interp1d(-1,$P$5:$P$25,$Q$5:$Q$25,$A63),_xll.Interp1d(-1,$S$5:$S$20,$T$5:$T$20,$A63),_xll.Interp1d(-1,$V$5:$V$27,$W$5:$W$27,$A63))</f>
        <v>55.788044599999999</v>
      </c>
      <c r="G63" s="7">
        <f>'CSP5'!$A$151</f>
        <v>1600</v>
      </c>
      <c r="H63" s="1">
        <f t="shared" si="0"/>
        <v>116.576089</v>
      </c>
      <c r="J63" s="7">
        <f>'CSP5'!$A$151</f>
        <v>1600</v>
      </c>
      <c r="K63" s="1">
        <f t="shared" si="1"/>
        <v>116.576089</v>
      </c>
    </row>
    <row r="64" spans="1:23" x14ac:dyDescent="0.3">
      <c r="A64" s="7">
        <v>900</v>
      </c>
      <c r="B64" s="1">
        <f>MIN(_xll.Interp1d(-1,$A$5:$A$27,$B$5:$B$27,$A64),_xll.Interp1d(-1,$D$5:$D$27,$E$5:$E$27,$A64),_xll.Interp1d(-1,$G$5:$G$27,$H$5:$H$27,$A64),_xll.Interp1d(-1,$J$5:$J$27,$K$5:$K$27,$A64),_xll.Interp1d(-1,$M$5:$M$27,$N$5:$N$27,$A64),_xll.Interp1d(-1,$P$5:$P$25,$Q$5:$Q$25,$A64),_xll.Interp1d(-1,$S$5:$S$20,$T$5:$T$20,$A64),_xll.Interp1d(-1,$V$5:$V$27,$W$5:$W$27,$A64))</f>
        <v>55.407609800000003</v>
      </c>
      <c r="G64" s="7">
        <f>'CSP5'!$A$152</f>
        <v>1800</v>
      </c>
      <c r="H64" s="1">
        <f t="shared" si="0"/>
        <v>118.070655</v>
      </c>
      <c r="J64" s="7">
        <f>'CSP5'!$A$152</f>
        <v>1800</v>
      </c>
      <c r="K64" s="1">
        <f t="shared" si="1"/>
        <v>118.070655</v>
      </c>
    </row>
    <row r="65" spans="1:11" x14ac:dyDescent="0.3">
      <c r="A65" s="7">
        <v>1000</v>
      </c>
      <c r="B65" s="1">
        <f>MIN(_xll.Interp1d(-1,$A$5:$A$27,$B$5:$B$27,$A65),_xll.Interp1d(-1,$D$5:$D$27,$E$5:$E$27,$A65),_xll.Interp1d(-1,$G$5:$G$27,$H$5:$H$27,$A65),_xll.Interp1d(-1,$J$5:$J$27,$K$5:$K$27,$A65),_xll.Interp1d(-1,$M$5:$M$27,$N$5:$N$27,$A65),_xll.Interp1d(-1,$P$5:$P$25,$Q$5:$Q$25,$A65),_xll.Interp1d(-1,$S$5:$S$20,$T$5:$T$20,$A65),_xll.Interp1d(-1,$V$5:$V$27,$W$5:$W$27,$A65))</f>
        <v>55.027175</v>
      </c>
      <c r="G65" s="7">
        <f>'CSP5'!$A$153</f>
        <v>2000</v>
      </c>
      <c r="H65" s="1">
        <f t="shared" si="0"/>
        <v>118.69251930769232</v>
      </c>
      <c r="J65" s="7">
        <f>'CSP5'!$A$153</f>
        <v>2000</v>
      </c>
      <c r="K65" s="1">
        <f t="shared" si="1"/>
        <v>118.69251930769232</v>
      </c>
    </row>
    <row r="66" spans="1:11" x14ac:dyDescent="0.3">
      <c r="A66" s="7">
        <v>1100</v>
      </c>
      <c r="B66" s="1">
        <f>MIN(_xll.Interp1d(-1,$A$5:$A$27,$B$5:$B$27,$A66),_xll.Interp1d(-1,$D$5:$D$27,$E$5:$E$27,$A66),_xll.Interp1d(-1,$G$5:$G$27,$H$5:$H$27,$A66),_xll.Interp1d(-1,$J$5:$J$27,$K$5:$K$27,$A66),_xll.Interp1d(-1,$M$5:$M$27,$N$5:$N$27,$A66),_xll.Interp1d(-1,$P$5:$P$25,$Q$5:$Q$25,$A66),_xll.Interp1d(-1,$S$5:$S$20,$T$5:$T$20,$A66),_xll.Interp1d(-1,$V$5:$V$27,$W$5:$W$27,$A66))</f>
        <v>55.027175</v>
      </c>
      <c r="G66" s="7">
        <f>'CSP5'!$A$154</f>
        <v>2200</v>
      </c>
      <c r="H66" s="1">
        <f t="shared" si="0"/>
        <v>118.43123130769231</v>
      </c>
      <c r="J66" s="7">
        <f>'CSP5'!$A$154</f>
        <v>2200</v>
      </c>
      <c r="K66" s="1">
        <f t="shared" si="1"/>
        <v>118.43123130769231</v>
      </c>
    </row>
    <row r="67" spans="1:11" x14ac:dyDescent="0.3">
      <c r="A67" s="7">
        <v>1200</v>
      </c>
      <c r="B67" s="1">
        <f>MIN(_xll.Interp1d(-1,$A$5:$A$27,$B$5:$B$27,$A67),_xll.Interp1d(-1,$D$5:$D$27,$E$5:$E$27,$A67),_xll.Interp1d(-1,$G$5:$G$27,$H$5:$H$27,$A67),_xll.Interp1d(-1,$J$5:$J$27,$K$5:$K$27,$A67),_xll.Interp1d(-1,$M$5:$M$27,$N$5:$N$27,$A67),_xll.Interp1d(-1,$P$5:$P$25,$Q$5:$Q$25,$A67),_xll.Interp1d(-1,$S$5:$S$20,$T$5:$T$20,$A67),_xll.Interp1d(-1,$V$5:$V$27,$W$5:$W$27,$A67))</f>
        <v>55.027175</v>
      </c>
      <c r="G67" s="7">
        <f>'CSP5'!$A$155</f>
        <v>2400</v>
      </c>
      <c r="H67" s="1">
        <f t="shared" si="0"/>
        <v>108.3821093076923</v>
      </c>
      <c r="J67" s="7">
        <f>'CSP5'!$A$155</f>
        <v>2400</v>
      </c>
      <c r="K67" s="1">
        <f t="shared" si="1"/>
        <v>108.3821093076923</v>
      </c>
    </row>
    <row r="68" spans="1:11" x14ac:dyDescent="0.3">
      <c r="A68" s="7">
        <v>1300</v>
      </c>
      <c r="B68" s="1">
        <f>MIN(_xll.Interp1d(-1,$A$5:$A$27,$B$5:$B$27,$A68),_xll.Interp1d(-1,$D$5:$D$27,$E$5:$E$27,$A68),_xll.Interp1d(-1,$G$5:$G$27,$H$5:$H$27,$A68),_xll.Interp1d(-1,$J$5:$J$27,$K$5:$K$27,$A68),_xll.Interp1d(-1,$M$5:$M$27,$N$5:$N$27,$A68),_xll.Interp1d(-1,$P$5:$P$25,$Q$5:$Q$25,$A68),_xll.Interp1d(-1,$S$5:$S$20,$T$5:$T$20,$A68),_xll.Interp1d(-1,$V$5:$V$27,$W$5:$W$27,$A68))</f>
        <v>55.027175</v>
      </c>
      <c r="G68" s="7">
        <f>'CSP5'!$A$156</f>
        <v>2600</v>
      </c>
      <c r="H68" s="1">
        <f t="shared" si="0"/>
        <v>104.05518615384617</v>
      </c>
      <c r="J68" s="7">
        <f>'CSP5'!$A$156</f>
        <v>2600</v>
      </c>
      <c r="K68" s="1">
        <f t="shared" si="1"/>
        <v>104.05518615384617</v>
      </c>
    </row>
    <row r="69" spans="1:11" x14ac:dyDescent="0.3">
      <c r="A69" s="7">
        <v>1400</v>
      </c>
      <c r="B69" s="1">
        <f>MIN(_xll.Interp1d(-1,$A$5:$A$27,$B$5:$B$27,$A69),_xll.Interp1d(-1,$D$5:$D$27,$E$5:$E$27,$A69),_xll.Interp1d(-1,$G$5:$G$27,$H$5:$H$27,$A69),_xll.Interp1d(-1,$J$5:$J$27,$K$5:$K$27,$A69),_xll.Interp1d(-1,$M$5:$M$27,$N$5:$N$27,$A69),_xll.Interp1d(-1,$P$5:$P$25,$Q$5:$Q$25,$A69),_xll.Interp1d(-1,$S$5:$S$20,$T$5:$T$20,$A69),_xll.Interp1d(-1,$V$5:$V$27,$W$5:$W$27,$A69))</f>
        <v>55.027175</v>
      </c>
      <c r="G69" s="7">
        <f>'CSP5'!$A$157</f>
        <v>2800</v>
      </c>
      <c r="H69" s="1">
        <f t="shared" si="0"/>
        <v>99.639425076923089</v>
      </c>
      <c r="J69" s="7">
        <f>'CSP5'!$A$157</f>
        <v>2800</v>
      </c>
      <c r="K69" s="1">
        <f t="shared" si="1"/>
        <v>99.639425076923089</v>
      </c>
    </row>
    <row r="70" spans="1:11" x14ac:dyDescent="0.3">
      <c r="A70" s="7">
        <v>1500</v>
      </c>
      <c r="B70" s="1">
        <f>MIN(_xll.Interp1d(-1,$A$5:$A$27,$B$5:$B$27,$A70),_xll.Interp1d(-1,$D$5:$D$27,$E$5:$E$27,$A70),_xll.Interp1d(-1,$G$5:$G$27,$H$5:$H$27,$A70),_xll.Interp1d(-1,$J$5:$J$27,$K$5:$K$27,$A70),_xll.Interp1d(-1,$M$5:$M$27,$N$5:$N$27,$A70),_xll.Interp1d(-1,$P$5:$P$25,$Q$5:$Q$25,$A70),_xll.Interp1d(-1,$S$5:$S$20,$T$5:$T$20,$A70),_xll.Interp1d(-1,$V$5:$V$27,$W$5:$W$27,$A70))</f>
        <v>55.027175</v>
      </c>
      <c r="G70" s="7">
        <f>'CSP5'!$A$158</f>
        <v>2900</v>
      </c>
      <c r="H70" s="1">
        <f t="shared" si="0"/>
        <v>101.44753561538462</v>
      </c>
      <c r="J70" s="7">
        <f>'CSP5'!$A$158</f>
        <v>2900</v>
      </c>
      <c r="K70" s="1">
        <f t="shared" si="1"/>
        <v>101.44753561538462</v>
      </c>
    </row>
    <row r="71" spans="1:11" x14ac:dyDescent="0.3">
      <c r="A71" s="7">
        <v>1600</v>
      </c>
      <c r="B71" s="1">
        <f>MIN(_xll.Interp1d(-1,$A$5:$A$27,$B$5:$B$27,$A71),_xll.Interp1d(-1,$D$5:$D$27,$E$5:$E$27,$A71),_xll.Interp1d(-1,$G$5:$G$27,$H$5:$H$27,$A71),_xll.Interp1d(-1,$J$5:$J$27,$K$5:$K$27,$A71),_xll.Interp1d(-1,$M$5:$M$27,$N$5:$N$27,$A71),_xll.Interp1d(-1,$P$5:$P$25,$Q$5:$Q$25,$A71),_xll.Interp1d(-1,$S$5:$S$20,$T$5:$T$20,$A71),_xll.Interp1d(-1,$V$5:$V$27,$W$5:$W$27,$A71))</f>
        <v>55.027175</v>
      </c>
      <c r="G71" s="7">
        <f>'CSP5'!$A$159</f>
        <v>3000</v>
      </c>
      <c r="H71" s="1">
        <f t="shared" si="0"/>
        <v>104.79724261538462</v>
      </c>
      <c r="J71" s="7">
        <f>'CSP5'!$A$159</f>
        <v>3000</v>
      </c>
      <c r="K71" s="1">
        <f t="shared" si="1"/>
        <v>104.79724261538462</v>
      </c>
    </row>
    <row r="72" spans="1:11" x14ac:dyDescent="0.3">
      <c r="A72" s="7">
        <v>1700</v>
      </c>
      <c r="B72" s="1">
        <f>MIN(_xll.Interp1d(-1,$A$5:$A$27,$B$5:$B$27,$A72),_xll.Interp1d(-1,$D$5:$D$27,$E$5:$E$27,$A72),_xll.Interp1d(-1,$G$5:$G$27,$H$5:$H$27,$A72),_xll.Interp1d(-1,$J$5:$J$27,$K$5:$K$27,$A72),_xll.Interp1d(-1,$M$5:$M$27,$N$5:$N$27,$A72),_xll.Interp1d(-1,$P$5:$P$25,$Q$5:$Q$25,$A72),_xll.Interp1d(-1,$S$5:$S$20,$T$5:$T$20,$A72),_xll.Interp1d(-1,$V$5:$V$27,$W$5:$W$27,$A72))</f>
        <v>55.027175</v>
      </c>
      <c r="G72" s="7">
        <f>'CSP5'!$A$160</f>
        <v>3200</v>
      </c>
      <c r="H72" s="1">
        <f t="shared" si="0"/>
        <v>93.760453692307692</v>
      </c>
      <c r="J72" s="7">
        <f>'CSP5'!$A$160</f>
        <v>3200</v>
      </c>
      <c r="K72" s="1">
        <f t="shared" si="1"/>
        <v>93.760453692307692</v>
      </c>
    </row>
    <row r="73" spans="1:11" x14ac:dyDescent="0.3">
      <c r="A73" s="7">
        <v>1800</v>
      </c>
      <c r="B73" s="1">
        <f>MIN(_xll.Interp1d(-1,$A$5:$A$27,$B$5:$B$27,$A73),_xll.Interp1d(-1,$D$5:$D$27,$E$5:$E$27,$A73),_xll.Interp1d(-1,$G$5:$G$27,$H$5:$H$27,$A73),_xll.Interp1d(-1,$J$5:$J$27,$K$5:$K$27,$A73),_xll.Interp1d(-1,$M$5:$M$27,$N$5:$N$27,$A73),_xll.Interp1d(-1,$P$5:$P$25,$Q$5:$Q$25,$A73),_xll.Interp1d(-1,$S$5:$S$20,$T$5:$T$20,$A73),_xll.Interp1d(-1,$V$5:$V$27,$W$5:$W$27,$A73))</f>
        <v>55.027175</v>
      </c>
      <c r="G73" s="7">
        <f>'CSP5'!$A$161</f>
        <v>3250</v>
      </c>
      <c r="H73" s="1">
        <f t="shared" si="0"/>
        <v>89.072953307692302</v>
      </c>
      <c r="J73" s="7">
        <f>'CSP5'!$A$161</f>
        <v>3250</v>
      </c>
      <c r="K73" s="1">
        <f t="shared" si="1"/>
        <v>89.072953307692302</v>
      </c>
    </row>
    <row r="74" spans="1:11" x14ac:dyDescent="0.3">
      <c r="A74" s="7">
        <v>1900</v>
      </c>
      <c r="B74" s="1">
        <f>MIN(_xll.Interp1d(-1,$A$5:$A$27,$B$5:$B$27,$A74),_xll.Interp1d(-1,$D$5:$D$27,$E$5:$E$27,$A74),_xll.Interp1d(-1,$G$5:$G$27,$H$5:$H$27,$A74),_xll.Interp1d(-1,$J$5:$J$27,$K$5:$K$27,$A74),_xll.Interp1d(-1,$M$5:$M$27,$N$5:$N$27,$A74),_xll.Interp1d(-1,$P$5:$P$25,$Q$5:$Q$25,$A74),_xll.Interp1d(-1,$S$5:$S$20,$T$5:$T$20,$A74),_xll.Interp1d(-1,$V$5:$V$27,$W$5:$W$27,$A74))</f>
        <v>52.411686000000003</v>
      </c>
      <c r="G74" s="7">
        <f>'CSP5'!$A$162</f>
        <v>3600</v>
      </c>
      <c r="H74" s="1">
        <f t="shared" si="0"/>
        <v>69.972825</v>
      </c>
      <c r="J74" s="7">
        <f>'CSP5'!$A$162</f>
        <v>3600</v>
      </c>
      <c r="K74" s="1">
        <f t="shared" si="1"/>
        <v>69.972825</v>
      </c>
    </row>
    <row r="75" spans="1:11" x14ac:dyDescent="0.3">
      <c r="A75" s="7">
        <v>2000</v>
      </c>
      <c r="B75" s="1">
        <f>MIN(_xll.Interp1d(-1,$A$5:$A$27,$B$5:$B$27,$A75),_xll.Interp1d(-1,$D$5:$D$27,$E$5:$E$27,$A75),_xll.Interp1d(-1,$G$5:$G$27,$H$5:$H$27,$A75),_xll.Interp1d(-1,$J$5:$J$27,$K$5:$K$27,$A75),_xll.Interp1d(-1,$M$5:$M$27,$N$5:$N$27,$A75),_xll.Interp1d(-1,$P$5:$P$25,$Q$5:$Q$25,$A75),_xll.Interp1d(-1,$S$5:$S$20,$T$5:$T$20,$A75),_xll.Interp1d(-1,$V$5:$V$27,$W$5:$W$27,$A75))</f>
        <v>49.796196999999999</v>
      </c>
      <c r="G75" s="7">
        <f>'CSP5'!$A$163</f>
        <v>4000</v>
      </c>
      <c r="H75" s="1">
        <f t="shared" si="0"/>
        <v>0</v>
      </c>
      <c r="J75" s="7">
        <f>'CSP5'!$A$163</f>
        <v>4000</v>
      </c>
      <c r="K75" s="1">
        <f t="shared" si="1"/>
        <v>0</v>
      </c>
    </row>
    <row r="76" spans="1:11" x14ac:dyDescent="0.3">
      <c r="A76" s="7">
        <v>2100</v>
      </c>
      <c r="B76" s="1">
        <f>MIN(_xll.Interp1d(-1,$A$5:$A$27,$B$5:$B$27,$A76),_xll.Interp1d(-1,$D$5:$D$27,$E$5:$E$27,$A76),_xll.Interp1d(-1,$G$5:$G$27,$H$5:$H$27,$A76),_xll.Interp1d(-1,$J$5:$J$27,$K$5:$K$27,$A76),_xll.Interp1d(-1,$M$5:$M$27,$N$5:$N$27,$A76),_xll.Interp1d(-1,$P$5:$P$25,$Q$5:$Q$25,$A76),_xll.Interp1d(-1,$S$5:$S$20,$T$5:$T$20,$A76),_xll.Interp1d(-1,$V$5:$V$27,$W$5:$W$27,$A76))</f>
        <v>49.014946999999999</v>
      </c>
    </row>
    <row r="77" spans="1:11" x14ac:dyDescent="0.3">
      <c r="A77" s="7">
        <v>2200</v>
      </c>
      <c r="B77" s="1">
        <f>MIN(_xll.Interp1d(-1,$A$5:$A$27,$B$5:$B$27,$A77),_xll.Interp1d(-1,$D$5:$D$27,$E$5:$E$27,$A77),_xll.Interp1d(-1,$G$5:$G$27,$H$5:$H$27,$A77),_xll.Interp1d(-1,$J$5:$J$27,$K$5:$K$27,$A77),_xll.Interp1d(-1,$M$5:$M$27,$N$5:$N$27,$A77),_xll.Interp1d(-1,$P$5:$P$25,$Q$5:$Q$25,$A77),_xll.Interp1d(-1,$S$5:$S$20,$T$5:$T$20,$A77),_xll.Interp1d(-1,$V$5:$V$27,$W$5:$W$27,$A77))</f>
        <v>48.233696999999999</v>
      </c>
    </row>
    <row r="78" spans="1:11" x14ac:dyDescent="0.3">
      <c r="A78" s="7">
        <v>2300</v>
      </c>
      <c r="B78" s="1">
        <f>MIN(_xll.Interp1d(-1,$A$5:$A$27,$B$5:$B$27,$A78),_xll.Interp1d(-1,$D$5:$D$27,$E$5:$E$27,$A78),_xll.Interp1d(-1,$G$5:$G$27,$H$5:$H$27,$A78),_xll.Interp1d(-1,$J$5:$J$27,$K$5:$K$27,$A78),_xll.Interp1d(-1,$M$5:$M$27,$N$5:$N$27,$A78),_xll.Interp1d(-1,$P$5:$P$25,$Q$5:$Q$25,$A78),_xll.Interp1d(-1,$S$5:$S$20,$T$5:$T$20,$A78),_xll.Interp1d(-1,$V$5:$V$27,$W$5:$W$27,$A78))</f>
        <v>46.807066499999998</v>
      </c>
    </row>
    <row r="79" spans="1:11" x14ac:dyDescent="0.3">
      <c r="A79" s="7">
        <v>2400</v>
      </c>
      <c r="B79" s="1">
        <f>MIN(_xll.Interp1d(-1,$A$5:$A$27,$B$5:$B$27,$A79),_xll.Interp1d(-1,$D$5:$D$27,$E$5:$E$27,$A79),_xll.Interp1d(-1,$G$5:$G$27,$H$5:$H$27,$A79),_xll.Interp1d(-1,$J$5:$J$27,$K$5:$K$27,$A79),_xll.Interp1d(-1,$M$5:$M$27,$N$5:$N$27,$A79),_xll.Interp1d(-1,$P$5:$P$25,$Q$5:$Q$25,$A79),_xll.Interp1d(-1,$S$5:$S$20,$T$5:$T$20,$A79),_xll.Interp1d(-1,$V$5:$V$27,$W$5:$W$27,$A79))</f>
        <v>45.380436000000003</v>
      </c>
    </row>
    <row r="80" spans="1:11" x14ac:dyDescent="0.3">
      <c r="A80" s="7">
        <v>2500</v>
      </c>
      <c r="B80" s="1">
        <f>MIN(_xll.Interp1d(-1,$A$5:$A$27,$B$5:$B$27,$A80),_xll.Interp1d(-1,$D$5:$D$27,$E$5:$E$27,$A80),_xll.Interp1d(-1,$G$5:$G$27,$H$5:$H$27,$A80),_xll.Interp1d(-1,$J$5:$J$27,$K$5:$K$27,$A80),_xll.Interp1d(-1,$M$5:$M$27,$N$5:$N$27,$A80),_xll.Interp1d(-1,$P$5:$P$25,$Q$5:$Q$25,$A80),_xll.Interp1d(-1,$S$5:$S$20,$T$5:$T$20,$A80),_xll.Interp1d(-1,$V$5:$V$27,$W$5:$W$27,$A80))</f>
        <v>43.817936000000003</v>
      </c>
    </row>
    <row r="81" spans="1:2" x14ac:dyDescent="0.3">
      <c r="A81" s="7">
        <v>2600</v>
      </c>
      <c r="B81" s="1">
        <f>MIN(_xll.Interp1d(-1,$A$5:$A$27,$B$5:$B$27,$A81),_xll.Interp1d(-1,$D$5:$D$27,$E$5:$E$27,$A81),_xll.Interp1d(-1,$G$5:$G$27,$H$5:$H$27,$A81),_xll.Interp1d(-1,$J$5:$J$27,$K$5:$K$27,$A81),_xll.Interp1d(-1,$M$5:$M$27,$N$5:$N$27,$A81),_xll.Interp1d(-1,$P$5:$P$25,$Q$5:$Q$25,$A81),_xll.Interp1d(-1,$S$5:$S$20,$T$5:$T$20,$A81),_xll.Interp1d(-1,$V$5:$V$27,$W$5:$W$27,$A81))</f>
        <v>44.429349000000002</v>
      </c>
    </row>
    <row r="82" spans="1:2" x14ac:dyDescent="0.3">
      <c r="A82" s="7">
        <v>2700</v>
      </c>
      <c r="B82" s="1">
        <f>MIN(_xll.Interp1d(-1,$A$5:$A$27,$B$5:$B$27,$A82),_xll.Interp1d(-1,$D$5:$D$27,$E$5:$E$27,$A82),_xll.Interp1d(-1,$G$5:$G$27,$H$5:$H$27,$A82),_xll.Interp1d(-1,$J$5:$J$27,$K$5:$K$27,$A82),_xll.Interp1d(-1,$M$5:$M$27,$N$5:$N$27,$A82),_xll.Interp1d(-1,$P$5:$P$25,$Q$5:$Q$25,$A82),_xll.Interp1d(-1,$S$5:$S$20,$T$5:$T$20,$A82),_xll.Interp1d(-1,$V$5:$V$27,$W$5:$W$27,$A82))</f>
        <v>44.769022999999997</v>
      </c>
    </row>
    <row r="83" spans="1:2" x14ac:dyDescent="0.3">
      <c r="A83" s="7">
        <v>2800</v>
      </c>
      <c r="B83" s="1">
        <f>MIN(_xll.Interp1d(-1,$A$5:$A$27,$B$5:$B$27,$A83),_xll.Interp1d(-1,$D$5:$D$27,$E$5:$E$27,$A83),_xll.Interp1d(-1,$G$5:$G$27,$H$5:$H$27,$A83),_xll.Interp1d(-1,$J$5:$J$27,$K$5:$K$27,$A83),_xll.Interp1d(-1,$M$5:$M$27,$N$5:$N$27,$A83),_xll.Interp1d(-1,$P$5:$P$25,$Q$5:$Q$25,$A83),_xll.Interp1d(-1,$S$5:$S$20,$T$5:$T$20,$A83),_xll.Interp1d(-1,$V$5:$V$27,$W$5:$W$27,$A83))</f>
        <v>45.380436000000003</v>
      </c>
    </row>
    <row r="84" spans="1:2" x14ac:dyDescent="0.3">
      <c r="A84" s="7">
        <v>2900</v>
      </c>
      <c r="B84" s="1">
        <f>MIN(_xll.Interp1d(-1,$A$5:$A$27,$B$5:$B$27,$A84),_xll.Interp1d(-1,$D$5:$D$27,$E$5:$E$27,$A84),_xll.Interp1d(-1,$G$5:$G$27,$H$5:$H$27,$A84),_xll.Interp1d(-1,$J$5:$J$27,$K$5:$K$27,$A84),_xll.Interp1d(-1,$M$5:$M$27,$N$5:$N$27,$A84),_xll.Interp1d(-1,$P$5:$P$25,$Q$5:$Q$25,$A84),_xll.Interp1d(-1,$S$5:$S$20,$T$5:$T$20,$A84),_xll.Interp1d(-1,$V$5:$V$27,$W$5:$W$27,$A84))</f>
        <v>45.3464685</v>
      </c>
    </row>
    <row r="85" spans="1:2" x14ac:dyDescent="0.3">
      <c r="A85" s="7">
        <v>3000</v>
      </c>
      <c r="B85" s="1">
        <f>MIN(_xll.Interp1d(-1,$A$5:$A$27,$B$5:$B$27,$A85),_xll.Interp1d(-1,$D$5:$D$27,$E$5:$E$27,$A85),_xll.Interp1d(-1,$G$5:$G$27,$H$5:$H$27,$A85),_xll.Interp1d(-1,$J$5:$J$27,$K$5:$K$27,$A85),_xll.Interp1d(-1,$M$5:$M$27,$N$5:$N$27,$A85),_xll.Interp1d(-1,$P$5:$P$25,$Q$5:$Q$25,$A85),_xll.Interp1d(-1,$S$5:$S$20,$T$5:$T$20,$A85),_xll.Interp1d(-1,$V$5:$V$27,$W$5:$W$27,$A85))</f>
        <v>45.312500999999997</v>
      </c>
    </row>
    <row r="86" spans="1:2" x14ac:dyDescent="0.3">
      <c r="A86" s="7">
        <v>3100</v>
      </c>
      <c r="B86" s="1">
        <f>MIN(_xll.Interp1d(-1,$A$5:$A$27,$B$5:$B$27,$A86),_xll.Interp1d(-1,$D$5:$D$27,$E$5:$E$27,$A86),_xll.Interp1d(-1,$G$5:$G$27,$H$5:$H$27,$A86),_xll.Interp1d(-1,$J$5:$J$27,$K$5:$K$27,$A86),_xll.Interp1d(-1,$M$5:$M$27,$N$5:$N$27,$A86),_xll.Interp1d(-1,$P$5:$P$25,$Q$5:$Q$25,$A86),_xll.Interp1d(-1,$S$5:$S$20,$T$5:$T$20,$A86),_xll.Interp1d(-1,$V$5:$V$27,$W$5:$W$27,$A86))</f>
        <v>45.3940226</v>
      </c>
    </row>
    <row r="87" spans="1:2" x14ac:dyDescent="0.3">
      <c r="A87" s="7">
        <v>3200</v>
      </c>
      <c r="B87" s="1">
        <f>MIN(_xll.Interp1d(-1,$A$5:$A$27,$B$5:$B$27,$A87),_xll.Interp1d(-1,$D$5:$D$27,$E$5:$E$27,$A87),_xll.Interp1d(-1,$G$5:$G$27,$H$5:$H$27,$A87),_xll.Interp1d(-1,$J$5:$J$27,$K$5:$K$27,$A87),_xll.Interp1d(-1,$M$5:$M$27,$N$5:$N$27,$A87),_xll.Interp1d(-1,$P$5:$P$25,$Q$5:$Q$25,$A87),_xll.Interp1d(-1,$S$5:$S$20,$T$5:$T$20,$A87),_xll.Interp1d(-1,$V$5:$V$27,$W$5:$W$27,$A87))</f>
        <v>45.475544200000002</v>
      </c>
    </row>
    <row r="88" spans="1:2" x14ac:dyDescent="0.3">
      <c r="A88" s="7">
        <v>3300</v>
      </c>
      <c r="B88" s="1">
        <f>MIN(_xll.Interp1d(-1,$A$5:$A$27,$B$5:$B$27,$A88),_xll.Interp1d(-1,$D$5:$D$27,$E$5:$E$27,$A88),_xll.Interp1d(-1,$G$5:$G$27,$H$5:$H$27,$A88),_xll.Interp1d(-1,$J$5:$J$27,$K$5:$K$27,$A88),_xll.Interp1d(-1,$M$5:$M$27,$N$5:$N$27,$A88),_xll.Interp1d(-1,$P$5:$P$25,$Q$5:$Q$25,$A88),_xll.Interp1d(-1,$S$5:$S$20,$T$5:$T$20,$A88),_xll.Interp1d(-1,$V$5:$V$27,$W$5:$W$27,$A88))</f>
        <v>45.46689790909091</v>
      </c>
    </row>
    <row r="89" spans="1:2" x14ac:dyDescent="0.3">
      <c r="A89" s="7">
        <v>3400</v>
      </c>
      <c r="B89" s="1">
        <f>MIN(_xll.Interp1d(-1,$A$5:$A$27,$B$5:$B$27,$A89),_xll.Interp1d(-1,$D$5:$D$27,$E$5:$E$27,$A89),_xll.Interp1d(-1,$G$5:$G$27,$H$5:$H$27,$A89),_xll.Interp1d(-1,$J$5:$J$27,$K$5:$K$27,$A89),_xll.Interp1d(-1,$M$5:$M$27,$N$5:$N$27,$A89),_xll.Interp1d(-1,$P$5:$P$25,$Q$5:$Q$25,$A89),_xll.Interp1d(-1,$S$5:$S$20,$T$5:$T$20,$A89),_xll.Interp1d(-1,$V$5:$V$27,$W$5:$W$27,$A89))</f>
        <v>45.368083727272733</v>
      </c>
    </row>
    <row r="90" spans="1:2" x14ac:dyDescent="0.3">
      <c r="A90" s="7">
        <v>3500</v>
      </c>
      <c r="B90" s="1">
        <f>MIN(_xll.Interp1d(-1,$A$5:$A$27,$B$5:$B$27,$A90),_xll.Interp1d(-1,$D$5:$D$27,$E$5:$E$27,$A90),_xll.Interp1d(-1,$G$5:$G$27,$H$5:$H$27,$A90),_xll.Interp1d(-1,$J$5:$J$27,$K$5:$K$27,$A90),_xll.Interp1d(-1,$M$5:$M$27,$N$5:$N$27,$A90),_xll.Interp1d(-1,$P$5:$P$25,$Q$5:$Q$25,$A90),_xll.Interp1d(-1,$S$5:$S$20,$T$5:$T$20,$A90),_xll.Interp1d(-1,$V$5:$V$27,$W$5:$W$27,$A90))</f>
        <v>45.269269545454549</v>
      </c>
    </row>
    <row r="91" spans="1:2" x14ac:dyDescent="0.3">
      <c r="A91" s="7">
        <v>3600</v>
      </c>
      <c r="B91" s="1">
        <f>MIN(_xll.Interp1d(-1,$A$5:$A$27,$B$5:$B$27,$A91),_xll.Interp1d(-1,$D$5:$D$27,$E$5:$E$27,$A91),_xll.Interp1d(-1,$G$5:$G$27,$H$5:$H$27,$A91),_xll.Interp1d(-1,$J$5:$J$27,$K$5:$K$27,$A91),_xll.Interp1d(-1,$M$5:$M$27,$N$5:$N$27,$A91),_xll.Interp1d(-1,$P$5:$P$25,$Q$5:$Q$25,$A91),_xll.Interp1d(-1,$S$5:$S$20,$T$5:$T$20,$A91),_xll.Interp1d(-1,$V$5:$V$27,$W$5:$W$27,$A91))</f>
        <v>45.170455363636364</v>
      </c>
    </row>
    <row r="92" spans="1:2" x14ac:dyDescent="0.3">
      <c r="A92" s="7">
        <v>3700</v>
      </c>
      <c r="B92" s="1">
        <f>MIN(_xll.Interp1d(-1,$A$5:$A$27,$B$5:$B$27,$A92),_xll.Interp1d(-1,$D$5:$D$27,$E$5:$E$27,$A92),_xll.Interp1d(-1,$G$5:$G$27,$H$5:$H$27,$A92),_xll.Interp1d(-1,$J$5:$J$27,$K$5:$K$27,$A92),_xll.Interp1d(-1,$M$5:$M$27,$N$5:$N$27,$A92),_xll.Interp1d(-1,$P$5:$P$25,$Q$5:$Q$25,$A92),_xll.Interp1d(-1,$S$5:$S$20,$T$5:$T$20,$A92),_xll.Interp1d(-1,$V$5:$V$27,$W$5:$W$27,$A92))</f>
        <v>45.071641181818187</v>
      </c>
    </row>
    <row r="93" spans="1:2" x14ac:dyDescent="0.3">
      <c r="A93" s="7">
        <v>3800</v>
      </c>
      <c r="B93" s="1">
        <f>MIN(_xll.Interp1d(-1,$A$5:$A$27,$B$5:$B$27,$A93),_xll.Interp1d(-1,$D$5:$D$27,$E$5:$E$27,$A93),_xll.Interp1d(-1,$G$5:$G$27,$H$5:$H$27,$A93),_xll.Interp1d(-1,$J$5:$J$27,$K$5:$K$27,$A93),_xll.Interp1d(-1,$M$5:$M$27,$N$5:$N$27,$A93),_xll.Interp1d(-1,$P$5:$P$25,$Q$5:$Q$25,$A93),_xll.Interp1d(-1,$S$5:$S$20,$T$5:$T$20,$A93),_xll.Interp1d(-1,$V$5:$V$27,$W$5:$W$27,$A93))</f>
        <v>35.359294604604173</v>
      </c>
    </row>
    <row r="94" spans="1:2" x14ac:dyDescent="0.3">
      <c r="A94" s="7">
        <v>3900</v>
      </c>
      <c r="B94" s="1">
        <f>MIN(_xll.Interp1d(-1,$A$5:$A$27,$B$5:$B$27,$A94),_xll.Interp1d(-1,$D$5:$D$27,$E$5:$E$27,$A94),_xll.Interp1d(-1,$G$5:$G$27,$H$5:$H$27,$A94),_xll.Interp1d(-1,$J$5:$J$27,$K$5:$K$27,$A94),_xll.Interp1d(-1,$M$5:$M$27,$N$5:$N$27,$A94),_xll.Interp1d(-1,$P$5:$P$25,$Q$5:$Q$25,$A94),_xll.Interp1d(-1,$S$5:$S$20,$T$5:$T$20,$A94),_xll.Interp1d(-1,$V$5:$V$27,$W$5:$W$27,$A94))</f>
        <v>17.679647302302087</v>
      </c>
    </row>
    <row r="95" spans="1:2" x14ac:dyDescent="0.3">
      <c r="A95" s="7">
        <v>4000</v>
      </c>
      <c r="B95" s="1">
        <f>MIN(_xll.Interp1d(-1,$A$5:$A$27,$B$5:$B$27,$A95),_xll.Interp1d(-1,$D$5:$D$27,$E$5:$E$27,$A95),_xll.Interp1d(-1,$G$5:$G$27,$H$5:$H$27,$A95),_xll.Interp1d(-1,$J$5:$J$27,$K$5:$K$27,$A95),_xll.Interp1d(-1,$M$5:$M$27,$N$5:$N$27,$A95),_xll.Interp1d(-1,$P$5:$P$25,$Q$5:$Q$25,$A95),_xll.Interp1d(-1,$S$5:$S$20,$T$5:$T$20,$A95),_xll.Interp1d(-1,$V$5:$V$27,$W$5:$W$27,$A95))</f>
        <v>0</v>
      </c>
    </row>
    <row r="96" spans="1:2" x14ac:dyDescent="0.3">
      <c r="A96" s="7">
        <v>4100</v>
      </c>
      <c r="B96" s="1">
        <f>MIN(_xll.Interp1d(-1,$A$5:$A$27,$B$5:$B$27,$A96),_xll.Interp1d(-1,$D$5:$D$27,$E$5:$E$27,$A96),_xll.Interp1d(-1,$G$5:$G$27,$H$5:$H$27,$A96),_xll.Interp1d(-1,$J$5:$J$27,$K$5:$K$27,$A96),_xll.Interp1d(-1,$M$5:$M$27,$N$5:$N$27,$A96),_xll.Interp1d(-1,$P$5:$P$25,$Q$5:$Q$25,$A96),_xll.Interp1d(-1,$S$5:$S$20,$T$5:$T$20,$A96),_xll.Interp1d(-1,$V$5:$V$27,$W$5:$W$27,$A96))</f>
        <v>0</v>
      </c>
    </row>
    <row r="97" spans="1:2" x14ac:dyDescent="0.3">
      <c r="A97" s="7">
        <v>4200</v>
      </c>
      <c r="B97" s="1">
        <f>MIN(_xll.Interp1d(-1,$A$5:$A$27,$B$5:$B$27,$A97),_xll.Interp1d(-1,$D$5:$D$27,$E$5:$E$27,$A97),_xll.Interp1d(-1,$G$5:$G$27,$H$5:$H$27,$A97),_xll.Interp1d(-1,$J$5:$J$27,$K$5:$K$27,$A97),_xll.Interp1d(-1,$M$5:$M$27,$N$5:$N$27,$A97),_xll.Interp1d(-1,$P$5:$P$25,$Q$5:$Q$25,$A97),_xll.Interp1d(-1,$S$5:$S$20,$T$5:$T$20,$A97),_xll.Interp1d(-1,$V$5:$V$27,$W$5:$W$27,$A97))</f>
        <v>0</v>
      </c>
    </row>
    <row r="98" spans="1:2" x14ac:dyDescent="0.3">
      <c r="A98" s="7">
        <v>4300</v>
      </c>
      <c r="B98" s="1">
        <f>MIN(_xll.Interp1d(-1,$A$5:$A$27,$B$5:$B$27,$A98),_xll.Interp1d(-1,$D$5:$D$27,$E$5:$E$27,$A98),_xll.Interp1d(-1,$G$5:$G$27,$H$5:$H$27,$A98),_xll.Interp1d(-1,$J$5:$J$27,$K$5:$K$27,$A98),_xll.Interp1d(-1,$M$5:$M$27,$N$5:$N$27,$A98),_xll.Interp1d(-1,$P$5:$P$25,$Q$5:$Q$25,$A98),_xll.Interp1d(-1,$S$5:$S$20,$T$5:$T$20,$A98),_xll.Interp1d(-1,$V$5:$V$27,$W$5:$W$27,$A98))</f>
        <v>0</v>
      </c>
    </row>
    <row r="99" spans="1:2" x14ac:dyDescent="0.3">
      <c r="A99" s="7">
        <v>4400</v>
      </c>
      <c r="B99" s="1">
        <f>MIN(_xll.Interp1d(-1,$A$5:$A$27,$B$5:$B$27,$A99),_xll.Interp1d(-1,$D$5:$D$27,$E$5:$E$27,$A99),_xll.Interp1d(-1,$G$5:$G$27,$H$5:$H$27,$A99),_xll.Interp1d(-1,$J$5:$J$27,$K$5:$K$27,$A99),_xll.Interp1d(-1,$M$5:$M$27,$N$5:$N$27,$A99),_xll.Interp1d(-1,$P$5:$P$25,$Q$5:$Q$25,$A99),_xll.Interp1d(-1,$S$5:$S$20,$T$5:$T$20,$A99),_xll.Interp1d(-1,$V$5:$V$27,$W$5:$W$27,$A99))</f>
        <v>0</v>
      </c>
    </row>
    <row r="100" spans="1:2" x14ac:dyDescent="0.3">
      <c r="A100" s="7">
        <v>4500</v>
      </c>
      <c r="B100" s="1">
        <f>MIN(_xll.Interp1d(-1,$A$5:$A$27,$B$5:$B$27,$A100),_xll.Interp1d(-1,$D$5:$D$27,$E$5:$E$27,$A100),_xll.Interp1d(-1,$G$5:$G$27,$H$5:$H$27,$A100),_xll.Interp1d(-1,$J$5:$J$27,$K$5:$K$27,$A100),_xll.Interp1d(-1,$M$5:$M$27,$N$5:$N$27,$A100),_xll.Interp1d(-1,$P$5:$P$25,$Q$5:$Q$25,$A100),_xll.Interp1d(-1,$S$5:$S$20,$T$5:$T$20,$A100),_xll.Interp1d(-1,$V$5:$V$27,$W$5:$W$27,$A100))</f>
        <v>0</v>
      </c>
    </row>
    <row r="101" spans="1:2" x14ac:dyDescent="0.3">
      <c r="A101" s="7">
        <v>4600</v>
      </c>
      <c r="B101" s="1">
        <f>MIN(_xll.Interp1d(-1,$A$5:$A$27,$B$5:$B$27,$A101),_xll.Interp1d(-1,$D$5:$D$27,$E$5:$E$27,$A101),_xll.Interp1d(-1,$G$5:$G$27,$H$5:$H$27,$A101),_xll.Interp1d(-1,$J$5:$J$27,$K$5:$K$27,$A101),_xll.Interp1d(-1,$M$5:$M$27,$N$5:$N$27,$A101),_xll.Interp1d(-1,$P$5:$P$25,$Q$5:$Q$25,$A101),_xll.Interp1d(-1,$S$5:$S$20,$T$5:$T$20,$A101),_xll.Interp1d(-1,$V$5:$V$27,$W$5:$W$27,$A101))</f>
        <v>0</v>
      </c>
    </row>
    <row r="102" spans="1:2" x14ac:dyDescent="0.3">
      <c r="A102" s="7">
        <v>4700</v>
      </c>
      <c r="B102" s="1">
        <f>MIN(_xll.Interp1d(-1,$A$5:$A$27,$B$5:$B$27,$A102),_xll.Interp1d(-1,$D$5:$D$27,$E$5:$E$27,$A102),_xll.Interp1d(-1,$G$5:$G$27,$H$5:$H$27,$A102),_xll.Interp1d(-1,$J$5:$J$27,$K$5:$K$27,$A102),_xll.Interp1d(-1,$M$5:$M$27,$N$5:$N$27,$A102),_xll.Interp1d(-1,$P$5:$P$25,$Q$5:$Q$25,$A102),_xll.Interp1d(-1,$S$5:$S$20,$T$5:$T$20,$A102),_xll.Interp1d(-1,$V$5:$V$27,$W$5:$W$27,$A102))</f>
        <v>0</v>
      </c>
    </row>
    <row r="103" spans="1:2" x14ac:dyDescent="0.3">
      <c r="A103" s="7">
        <v>4800</v>
      </c>
      <c r="B103" s="1">
        <f>MIN(_xll.Interp1d(-1,$A$5:$A$27,$B$5:$B$27,$A103),_xll.Interp1d(-1,$D$5:$D$27,$E$5:$E$27,$A103),_xll.Interp1d(-1,$G$5:$G$27,$H$5:$H$27,$A103),_xll.Interp1d(-1,$J$5:$J$27,$K$5:$K$27,$A103),_xll.Interp1d(-1,$M$5:$M$27,$N$5:$N$27,$A103),_xll.Interp1d(-1,$P$5:$P$25,$Q$5:$Q$25,$A103),_xll.Interp1d(-1,$S$5:$S$20,$T$5:$T$20,$A103),_xll.Interp1d(-1,$V$5:$V$27,$W$5:$W$27,$A103))</f>
        <v>0</v>
      </c>
    </row>
    <row r="104" spans="1:2" x14ac:dyDescent="0.3">
      <c r="A104" s="7">
        <v>4900</v>
      </c>
      <c r="B104" s="1">
        <f>MIN(_xll.Interp1d(-1,$A$5:$A$27,$B$5:$B$27,$A104),_xll.Interp1d(-1,$D$5:$D$27,$E$5:$E$27,$A104),_xll.Interp1d(-1,$G$5:$G$27,$H$5:$H$27,$A104),_xll.Interp1d(-1,$J$5:$J$27,$K$5:$K$27,$A104),_xll.Interp1d(-1,$M$5:$M$27,$N$5:$N$27,$A104),_xll.Interp1d(-1,$P$5:$P$25,$Q$5:$Q$25,$A104),_xll.Interp1d(-1,$S$5:$S$20,$T$5:$T$20,$A104),_xll.Interp1d(-1,$V$5:$V$27,$W$5:$W$27,$A104))</f>
        <v>0</v>
      </c>
    </row>
    <row r="105" spans="1:2" x14ac:dyDescent="0.3">
      <c r="A105" s="7">
        <v>5000</v>
      </c>
      <c r="B105" s="1">
        <f>MIN(_xll.Interp1d(-1,$A$5:$A$27,$B$5:$B$27,$A105),_xll.Interp1d(-1,$D$5:$D$27,$E$5:$E$27,$A105),_xll.Interp1d(-1,$G$5:$G$27,$H$5:$H$27,$A105),_xll.Interp1d(-1,$J$5:$J$27,$K$5:$K$27,$A105),_xll.Interp1d(-1,$M$5:$M$27,$N$5:$N$27,$A105),_xll.Interp1d(-1,$P$5:$P$25,$Q$5:$Q$25,$A105),_xll.Interp1d(-1,$S$5:$S$20,$T$5:$T$20,$A105),_xll.Interp1d(-1,$V$5:$V$27,$W$5:$W$27,$A105))</f>
        <v>0</v>
      </c>
    </row>
  </sheetData>
  <mergeCells count="20">
    <mergeCell ref="A53:B53"/>
    <mergeCell ref="A2:B2"/>
    <mergeCell ref="D2:E2"/>
    <mergeCell ref="G2:H2"/>
    <mergeCell ref="J2:K2"/>
    <mergeCell ref="G53:H53"/>
    <mergeCell ref="J53:K53"/>
    <mergeCell ref="J1:W1"/>
    <mergeCell ref="A29:B29"/>
    <mergeCell ref="D29:E29"/>
    <mergeCell ref="J29:K29"/>
    <mergeCell ref="M29:N29"/>
    <mergeCell ref="P29:Q29"/>
    <mergeCell ref="S29:T29"/>
    <mergeCell ref="V29:W29"/>
    <mergeCell ref="P2:Q2"/>
    <mergeCell ref="S2:T2"/>
    <mergeCell ref="V2:W2"/>
    <mergeCell ref="M2:N2"/>
    <mergeCell ref="G29:H29"/>
  </mergeCells>
  <conditionalFormatting sqref="B6:B26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1:B51 E31:E51 H31:H51 K31:K51 N31:N51 Q31:Q51 T31:T51 W31:W51">
    <cfRule type="cellIs" dxfId="3" priority="2" operator="equal">
      <formula>$H55</formula>
    </cfRule>
  </conditionalFormatting>
  <conditionalFormatting sqref="B31:B51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5:B10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:E26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1:E51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6:H26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1:H51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55:H7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6:K26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1:K51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5:K7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:N26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1:N51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6:Q24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1:Q5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6:T19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31:T5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6:W26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31:W5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O50"/>
  <sheetViews>
    <sheetView workbookViewId="0">
      <selection activeCell="X8" sqref="X8:AA8"/>
    </sheetView>
  </sheetViews>
  <sheetFormatPr defaultColWidth="4.6640625" defaultRowHeight="14.4" x14ac:dyDescent="0.3"/>
  <cols>
    <col min="1" max="1" width="5" bestFit="1" customWidth="1"/>
    <col min="2" max="2" width="5.44140625" bestFit="1" customWidth="1"/>
    <col min="3" max="19" width="4" bestFit="1" customWidth="1"/>
    <col min="21" max="21" width="5" bestFit="1" customWidth="1"/>
    <col min="22" max="22" width="5.44140625" bestFit="1" customWidth="1"/>
    <col min="23" max="28" width="4.5546875" bestFit="1" customWidth="1"/>
    <col min="29" max="39" width="5.5546875" bestFit="1" customWidth="1"/>
  </cols>
  <sheetData>
    <row r="1" spans="1:39" x14ac:dyDescent="0.3">
      <c r="A1" s="38" t="s">
        <v>1109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</row>
    <row r="2" spans="1:39" x14ac:dyDescent="0.3">
      <c r="A2" s="13"/>
      <c r="B2" s="35" t="s">
        <v>1243</v>
      </c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U2" s="13"/>
      <c r="V2" s="35" t="s">
        <v>1245</v>
      </c>
      <c r="W2" s="35"/>
      <c r="X2" s="35"/>
      <c r="Y2" s="35"/>
      <c r="Z2" s="35"/>
      <c r="AA2" s="35"/>
      <c r="AB2" s="35"/>
      <c r="AC2" s="35"/>
      <c r="AD2" s="35"/>
      <c r="AE2" s="35"/>
      <c r="AF2" s="35"/>
      <c r="AG2" s="35"/>
      <c r="AH2" s="35"/>
      <c r="AI2" s="35"/>
      <c r="AJ2" s="35"/>
      <c r="AK2" s="35"/>
      <c r="AL2" s="35"/>
      <c r="AM2" s="35"/>
    </row>
    <row r="3" spans="1:39" x14ac:dyDescent="0.3">
      <c r="A3" s="3"/>
      <c r="B3" s="3" t="str">
        <f>'CSP5'!$B$167</f>
        <v>mm3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U3" s="3"/>
      <c r="V3" s="3" t="str">
        <f>'CSP5'!$B$167</f>
        <v>mm3</v>
      </c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</row>
    <row r="4" spans="1:39" x14ac:dyDescent="0.3">
      <c r="A4" s="3" t="str">
        <f>'CSP5'!$A$168</f>
        <v>RPM</v>
      </c>
      <c r="B4" s="9">
        <f>'CSP5'!$B$168</f>
        <v>-1</v>
      </c>
      <c r="C4" s="3">
        <f>'CSP5'!$C$168</f>
        <v>0</v>
      </c>
      <c r="D4" s="3">
        <f>'CSP5'!$D$168</f>
        <v>10</v>
      </c>
      <c r="E4" s="3">
        <f>'CSP5'!$E$168</f>
        <v>20</v>
      </c>
      <c r="F4" s="3">
        <f>'CSP5'!$F$168</f>
        <v>30</v>
      </c>
      <c r="G4" s="3">
        <f>'CSP5'!$G$168</f>
        <v>45</v>
      </c>
      <c r="H4" s="3">
        <f>'CSP5'!$H$168</f>
        <v>55</v>
      </c>
      <c r="I4" s="3">
        <f>'CSP5'!$I$168</f>
        <v>65</v>
      </c>
      <c r="J4" s="3">
        <f>'CSP5'!$J$168</f>
        <v>75</v>
      </c>
      <c r="K4" s="3">
        <f>'CSP5'!$K$168</f>
        <v>85</v>
      </c>
      <c r="L4" s="3">
        <f>'CSP5'!$L$168</f>
        <v>95</v>
      </c>
      <c r="M4" s="3">
        <f>'CSP5'!$M$168</f>
        <v>110</v>
      </c>
      <c r="N4" s="3">
        <f>'CSP5'!$N$168</f>
        <v>120</v>
      </c>
      <c r="O4" s="3">
        <f>'CSP5'!$O$168</f>
        <v>125</v>
      </c>
      <c r="P4" s="3">
        <f>'CSP5'!$P$168</f>
        <v>130</v>
      </c>
      <c r="Q4" s="3">
        <f>'CSP5'!$Q$168</f>
        <v>135</v>
      </c>
      <c r="R4" s="3">
        <f>'CSP5'!$R$168</f>
        <v>140</v>
      </c>
      <c r="S4" s="9">
        <f>'CSP5'!$S$168</f>
        <v>141</v>
      </c>
      <c r="U4" s="3" t="str">
        <f>'CSP5'!$A$168</f>
        <v>RPM</v>
      </c>
      <c r="V4" s="9">
        <f>'CSP5'!$B$168</f>
        <v>-1</v>
      </c>
      <c r="W4" s="3">
        <f>'CSP5'!$C$168</f>
        <v>0</v>
      </c>
      <c r="X4" s="3">
        <f>'CSP5'!$D$168</f>
        <v>10</v>
      </c>
      <c r="Y4" s="3">
        <f>'CSP5'!$E$168</f>
        <v>20</v>
      </c>
      <c r="Z4" s="3">
        <f>'CSP5'!$F$168</f>
        <v>30</v>
      </c>
      <c r="AA4" s="3">
        <f>'CSP5'!$G$168</f>
        <v>45</v>
      </c>
      <c r="AB4" s="3">
        <f>'CSP5'!$H$168</f>
        <v>55</v>
      </c>
      <c r="AC4" s="3">
        <f>'CSP5'!$I$168</f>
        <v>65</v>
      </c>
      <c r="AD4" s="3">
        <f>'CSP5'!$J$168</f>
        <v>75</v>
      </c>
      <c r="AE4" s="3">
        <f>'CSP5'!$K$168</f>
        <v>85</v>
      </c>
      <c r="AF4" s="3">
        <f>'CSP5'!$L$168</f>
        <v>95</v>
      </c>
      <c r="AG4" s="3">
        <f>'CSP5'!$M$168</f>
        <v>110</v>
      </c>
      <c r="AH4" s="3">
        <f>'CSP5'!$N$168</f>
        <v>120</v>
      </c>
      <c r="AI4" s="3">
        <f>'CSP5'!$O$168</f>
        <v>125</v>
      </c>
      <c r="AJ4" s="3">
        <f>'CSP5'!$P$168</f>
        <v>130</v>
      </c>
      <c r="AK4" s="3">
        <f>'CSP5'!$Q$168</f>
        <v>135</v>
      </c>
      <c r="AL4" s="3">
        <f>'CSP5'!$R$168</f>
        <v>140</v>
      </c>
      <c r="AM4" s="9">
        <f>'CSP5'!$S$168</f>
        <v>141</v>
      </c>
    </row>
    <row r="5" spans="1:39" x14ac:dyDescent="0.3">
      <c r="A5" s="9">
        <f>'CSP5'!$A$169</f>
        <v>619</v>
      </c>
      <c r="B5" s="12">
        <f>B6</f>
        <v>38.190880000000007</v>
      </c>
      <c r="C5" s="12">
        <f t="shared" ref="C5:S5" si="0">C6</f>
        <v>38.190880000000007</v>
      </c>
      <c r="D5" s="12">
        <f t="shared" si="0"/>
        <v>38.190880000000007</v>
      </c>
      <c r="E5" s="12">
        <f t="shared" si="0"/>
        <v>41.206720000000004</v>
      </c>
      <c r="F5" s="12">
        <f t="shared" si="0"/>
        <v>47.004159999999999</v>
      </c>
      <c r="G5" s="12">
        <f t="shared" si="0"/>
        <v>62.015039999999999</v>
      </c>
      <c r="H5" s="12">
        <f t="shared" si="0"/>
        <v>64.006079999999997</v>
      </c>
      <c r="I5" s="12">
        <f t="shared" si="0"/>
        <v>69.003199999999993</v>
      </c>
      <c r="J5" s="12">
        <f t="shared" si="0"/>
        <v>71.989760000000004</v>
      </c>
      <c r="K5" s="12">
        <f t="shared" si="0"/>
        <v>74.595680000000002</v>
      </c>
      <c r="L5" s="12">
        <f t="shared" si="0"/>
        <v>76.996639999999999</v>
      </c>
      <c r="M5" s="12">
        <f t="shared" si="0"/>
        <v>87.986400000000003</v>
      </c>
      <c r="N5" s="12">
        <f t="shared" si="0"/>
        <v>87.986400000000003</v>
      </c>
      <c r="O5" s="12">
        <f t="shared" si="0"/>
        <v>87.986400000000003</v>
      </c>
      <c r="P5" s="12">
        <f t="shared" si="0"/>
        <v>87.986400000000003</v>
      </c>
      <c r="Q5" s="12">
        <f t="shared" si="0"/>
        <v>87.986400000000003</v>
      </c>
      <c r="R5" s="12">
        <f t="shared" si="0"/>
        <v>87.986400000000003</v>
      </c>
      <c r="S5" s="12">
        <f t="shared" si="0"/>
        <v>87.986400000000003</v>
      </c>
      <c r="U5" s="9">
        <f>'CSP5'!$A$169</f>
        <v>619</v>
      </c>
      <c r="V5" s="12">
        <f>V6</f>
        <v>86.0493758887486</v>
      </c>
      <c r="W5" s="12">
        <f t="shared" ref="W5:AM5" si="1">W6</f>
        <v>86.0493758887486</v>
      </c>
      <c r="X5" s="12">
        <f t="shared" si="1"/>
        <v>86.049375888748585</v>
      </c>
      <c r="Y5" s="12">
        <f t="shared" si="1"/>
        <v>86.049375888748585</v>
      </c>
      <c r="Z5" s="12">
        <f t="shared" si="1"/>
        <v>86.049375888748585</v>
      </c>
      <c r="AA5" s="12">
        <f t="shared" si="1"/>
        <v>89.198850050882186</v>
      </c>
      <c r="AB5" s="12">
        <f t="shared" si="1"/>
        <v>94.928431036234841</v>
      </c>
      <c r="AC5" s="12">
        <f t="shared" si="1"/>
        <v>102.36229133969238</v>
      </c>
      <c r="AD5" s="12">
        <f t="shared" si="1"/>
        <v>291.49945522787783</v>
      </c>
      <c r="AE5" s="12">
        <f t="shared" si="1"/>
        <v>304.34844733984772</v>
      </c>
      <c r="AF5" s="12">
        <f t="shared" si="1"/>
        <v>304.34844733984772</v>
      </c>
      <c r="AG5" s="12">
        <f t="shared" si="1"/>
        <v>304.34844733984772</v>
      </c>
      <c r="AH5" s="12">
        <f t="shared" si="1"/>
        <v>304.34844733984772</v>
      </c>
      <c r="AI5" s="12">
        <f t="shared" si="1"/>
        <v>304.34844733984772</v>
      </c>
      <c r="AJ5" s="12">
        <f t="shared" si="1"/>
        <v>304.34844733984784</v>
      </c>
      <c r="AK5" s="12">
        <f t="shared" si="1"/>
        <v>304.34844733984761</v>
      </c>
      <c r="AL5" s="12">
        <f t="shared" si="1"/>
        <v>304.34844733984716</v>
      </c>
      <c r="AM5" s="12">
        <f t="shared" si="1"/>
        <v>304.34844733984716</v>
      </c>
    </row>
    <row r="6" spans="1:39" x14ac:dyDescent="0.3">
      <c r="A6" s="3">
        <f>'CSP5'!$A$170</f>
        <v>620</v>
      </c>
      <c r="B6" s="12">
        <f>C6</f>
        <v>38.190880000000007</v>
      </c>
      <c r="C6" s="4">
        <f>MIN(_xll.Interp2dTab(-1,0,'CSP5'!$B$243:$S$243,'CSP5'!$A$244:$A$264,'CSP5'!$B$244:$S$264,C$4,$A6),'Internal Flash'!$B$642)</f>
        <v>38.190880000000007</v>
      </c>
      <c r="D6" s="4">
        <f>MIN(_xll.Interp2dTab(-1,0,'CSP5'!$B$243:$S$243,'CSP5'!$A$244:$A$264,'CSP5'!$B$244:$S$264,D$4,$A6),'Internal Flash'!$B$642)</f>
        <v>38.190880000000007</v>
      </c>
      <c r="E6" s="4">
        <f>MIN(_xll.Interp2dTab(-1,0,'CSP5'!$B$243:$S$243,'CSP5'!$A$244:$A$264,'CSP5'!$B$244:$S$264,E$4,$A6),'Internal Flash'!$B$642)</f>
        <v>41.206720000000004</v>
      </c>
      <c r="F6" s="4">
        <f>MIN(_xll.Interp2dTab(-1,0,'CSP5'!$B$243:$S$243,'CSP5'!$A$244:$A$264,'CSP5'!$B$244:$S$264,F$4,$A6),'Internal Flash'!$B$642)</f>
        <v>47.004159999999999</v>
      </c>
      <c r="G6" s="4">
        <f>MIN(_xll.Interp2dTab(-1,0,'CSP5'!$B$243:$S$243,'CSP5'!$A$244:$A$264,'CSP5'!$B$244:$S$264,G$4,$A6),'Internal Flash'!$B$642)</f>
        <v>62.015039999999999</v>
      </c>
      <c r="H6" s="4">
        <f>MIN(_xll.Interp2dTab(-1,0,'CSP5'!$B$243:$S$243,'CSP5'!$A$244:$A$264,'CSP5'!$B$244:$S$264,H$4,$A6),'Internal Flash'!$B$642)</f>
        <v>64.006079999999997</v>
      </c>
      <c r="I6" s="4">
        <f>MIN(_xll.Interp2dTab(-1,0,'CSP5'!$B$243:$S$243,'CSP5'!$A$244:$A$264,'CSP5'!$B$244:$S$264,I$4,$A6),'Internal Flash'!$B$642)</f>
        <v>69.003199999999993</v>
      </c>
      <c r="J6" s="4">
        <f>MIN(_xll.Interp2dTab(-1,0,'CSP5'!$B$243:$S$243,'CSP5'!$A$244:$A$264,'CSP5'!$B$244:$S$264,J$4,$A6),'Internal Flash'!$B$642)</f>
        <v>71.989760000000004</v>
      </c>
      <c r="K6" s="4">
        <f>MIN(_xll.Interp2dTab(-1,0,'CSP5'!$B$243:$S$243,'CSP5'!$A$244:$A$264,'CSP5'!$B$244:$S$264,K$4,$A6),'Internal Flash'!$B$642)</f>
        <v>74.595680000000002</v>
      </c>
      <c r="L6" s="4">
        <f>MIN(_xll.Interp2dTab(-1,0,'CSP5'!$B$243:$S$243,'CSP5'!$A$244:$A$264,'CSP5'!$B$244:$S$264,L$4,$A6),'Internal Flash'!$B$642)</f>
        <v>76.996639999999999</v>
      </c>
      <c r="M6" s="4">
        <f>MIN(_xll.Interp2dTab(-1,0,'CSP5'!$B$243:$S$243,'CSP5'!$A$244:$A$264,'CSP5'!$B$244:$S$264,M$4,$A6),'Internal Flash'!$B$642)</f>
        <v>87.986400000000003</v>
      </c>
      <c r="N6" s="4">
        <f>MIN(_xll.Interp2dTab(-1,0,'CSP5'!$B$243:$S$243,'CSP5'!$A$244:$A$264,'CSP5'!$B$244:$S$264,N$4,$A6),'Internal Flash'!$B$642)</f>
        <v>87.986400000000003</v>
      </c>
      <c r="O6" s="4">
        <f>MIN(_xll.Interp2dTab(-1,0,'CSP5'!$B$243:$S$243,'CSP5'!$A$244:$A$264,'CSP5'!$B$244:$S$264,O$4,$A6),'Internal Flash'!$B$642)</f>
        <v>87.986400000000003</v>
      </c>
      <c r="P6" s="4">
        <f>MIN(_xll.Interp2dTab(-1,0,'CSP5'!$B$243:$S$243,'CSP5'!$A$244:$A$264,'CSP5'!$B$244:$S$264,P$4,$A6),'Internal Flash'!$B$642)</f>
        <v>87.986400000000003</v>
      </c>
      <c r="Q6" s="4">
        <f>MIN(_xll.Interp2dTab(-1,0,'CSP5'!$B$243:$S$243,'CSP5'!$A$244:$A$264,'CSP5'!$B$244:$S$264,Q$4,$A6),'Internal Flash'!$B$642)</f>
        <v>87.986400000000003</v>
      </c>
      <c r="R6" s="4">
        <f>MIN(_xll.Interp2dTab(-1,0,'CSP5'!$B$243:$S$243,'CSP5'!$A$244:$A$264,'CSP5'!$B$244:$S$264,R$4,$A6),'Internal Flash'!$B$642)</f>
        <v>87.986400000000003</v>
      </c>
      <c r="S6" s="12">
        <f>R6</f>
        <v>87.986400000000003</v>
      </c>
      <c r="U6" s="3">
        <f>'CSP5'!$A$170</f>
        <v>620</v>
      </c>
      <c r="V6" s="12">
        <f>W6</f>
        <v>86.0493758887486</v>
      </c>
      <c r="W6" s="4">
        <f>_xll.Interp2dTab(-1,0,'HP Tuner only'!$B$183:$O$183,'HP Tuner only'!$A$184:$A$196,'HP Tuner only'!$B$184:$O$196,'Fuel Pressure Calc'!$U6,'Fuel Pressure Calc'!W$4)*_xll.Interp2dTab(-1,0,'HP Tuner only'!$B$200:$K$200,'HP Tuner only'!$A$201:$A$210,'HP Tuner only'!$B$201:$K$210,'Variables &amp; Axis Check'!$B$3,'Variables &amp; Axis Check'!$B$13)</f>
        <v>86.0493758887486</v>
      </c>
      <c r="X6" s="4">
        <f>_xll.Interp2dTab(-1,0,'HP Tuner only'!$B$183:$O$183,'HP Tuner only'!$A$184:$A$196,'HP Tuner only'!$B$184:$O$196,'Fuel Pressure Calc'!$U6,'Fuel Pressure Calc'!X$4)*_xll.Interp2dTab(-1,0,'HP Tuner only'!$B$200:$K$200,'HP Tuner only'!$A$201:$A$210,'HP Tuner only'!$B$201:$K$210,'Variables &amp; Axis Check'!$B$3,'Variables &amp; Axis Check'!$B$13)</f>
        <v>86.049375888748585</v>
      </c>
      <c r="Y6" s="4">
        <f>_xll.Interp2dTab(-1,0,'HP Tuner only'!$B$183:$O$183,'HP Tuner only'!$A$184:$A$196,'HP Tuner only'!$B$184:$O$196,'Fuel Pressure Calc'!$U6,'Fuel Pressure Calc'!Y$4)*_xll.Interp2dTab(-1,0,'HP Tuner only'!$B$200:$K$200,'HP Tuner only'!$A$201:$A$210,'HP Tuner only'!$B$201:$K$210,'Variables &amp; Axis Check'!$B$3,'Variables &amp; Axis Check'!$B$13)</f>
        <v>86.049375888748585</v>
      </c>
      <c r="Z6" s="4">
        <f>_xll.Interp2dTab(-1,0,'HP Tuner only'!$B$183:$O$183,'HP Tuner only'!$A$184:$A$196,'HP Tuner only'!$B$184:$O$196,'Fuel Pressure Calc'!$U6,'Fuel Pressure Calc'!Z$4)*_xll.Interp2dTab(-1,0,'HP Tuner only'!$B$200:$K$200,'HP Tuner only'!$A$201:$A$210,'HP Tuner only'!$B$201:$K$210,'Variables &amp; Axis Check'!$B$3,'Variables &amp; Axis Check'!$B$13)</f>
        <v>86.049375888748585</v>
      </c>
      <c r="AA6" s="4">
        <f>_xll.Interp2dTab(-1,0,'HP Tuner only'!$B$183:$O$183,'HP Tuner only'!$A$184:$A$196,'HP Tuner only'!$B$184:$O$196,'Fuel Pressure Calc'!$U6,'Fuel Pressure Calc'!AA$4)*_xll.Interp2dTab(-1,0,'HP Tuner only'!$B$200:$K$200,'HP Tuner only'!$A$201:$A$210,'HP Tuner only'!$B$201:$K$210,'Variables &amp; Axis Check'!$B$3,'Variables &amp; Axis Check'!$B$13)</f>
        <v>89.198850050882186</v>
      </c>
      <c r="AB6" s="4">
        <f>_xll.Interp2dTab(-1,0,'HP Tuner only'!$B$183:$O$183,'HP Tuner only'!$A$184:$A$196,'HP Tuner only'!$B$184:$O$196,'Fuel Pressure Calc'!$U6,'Fuel Pressure Calc'!AB$4)*_xll.Interp2dTab(-1,0,'HP Tuner only'!$B$200:$K$200,'HP Tuner only'!$A$201:$A$210,'HP Tuner only'!$B$201:$K$210,'Variables &amp; Axis Check'!$B$3,'Variables &amp; Axis Check'!$B$13)</f>
        <v>94.928431036234841</v>
      </c>
      <c r="AC6" s="4">
        <f>_xll.Interp2dTab(-1,0,'HP Tuner only'!$B$183:$O$183,'HP Tuner only'!$A$184:$A$196,'HP Tuner only'!$B$184:$O$196,'Fuel Pressure Calc'!$U6,'Fuel Pressure Calc'!AC$4)*_xll.Interp2dTab(-1,0,'HP Tuner only'!$B$200:$K$200,'HP Tuner only'!$A$201:$A$210,'HP Tuner only'!$B$201:$K$210,'Variables &amp; Axis Check'!$B$3,'Variables &amp; Axis Check'!$B$13)</f>
        <v>102.36229133969238</v>
      </c>
      <c r="AD6" s="4">
        <f>_xll.Interp2dTab(-1,0,'HP Tuner only'!$B$183:$O$183,'HP Tuner only'!$A$184:$A$196,'HP Tuner only'!$B$184:$O$196,'Fuel Pressure Calc'!$U6,'Fuel Pressure Calc'!AD$4)*_xll.Interp2dTab(-1,0,'HP Tuner only'!$B$200:$K$200,'HP Tuner only'!$A$201:$A$210,'HP Tuner only'!$B$201:$K$210,'Variables &amp; Axis Check'!$B$3,'Variables &amp; Axis Check'!$B$13)</f>
        <v>291.49945522787783</v>
      </c>
      <c r="AE6" s="4">
        <f>_xll.Interp2dTab(-1,0,'HP Tuner only'!$B$183:$O$183,'HP Tuner only'!$A$184:$A$196,'HP Tuner only'!$B$184:$O$196,'Fuel Pressure Calc'!$U6,'Fuel Pressure Calc'!AE$4)*_xll.Interp2dTab(-1,0,'HP Tuner only'!$B$200:$K$200,'HP Tuner only'!$A$201:$A$210,'HP Tuner only'!$B$201:$K$210,'Variables &amp; Axis Check'!$B$3,'Variables &amp; Axis Check'!$B$13)</f>
        <v>304.34844733984772</v>
      </c>
      <c r="AF6" s="4">
        <f>_xll.Interp2dTab(-1,0,'HP Tuner only'!$B$183:$O$183,'HP Tuner only'!$A$184:$A$196,'HP Tuner only'!$B$184:$O$196,'Fuel Pressure Calc'!$U6,'Fuel Pressure Calc'!AF$4)*_xll.Interp2dTab(-1,0,'HP Tuner only'!$B$200:$K$200,'HP Tuner only'!$A$201:$A$210,'HP Tuner only'!$B$201:$K$210,'Variables &amp; Axis Check'!$B$3,'Variables &amp; Axis Check'!$B$13)</f>
        <v>304.34844733984772</v>
      </c>
      <c r="AG6" s="4">
        <f>_xll.Interp2dTab(-1,0,'HP Tuner only'!$B$183:$O$183,'HP Tuner only'!$A$184:$A$196,'HP Tuner only'!$B$184:$O$196,'Fuel Pressure Calc'!$U6,'Fuel Pressure Calc'!AG$4)*_xll.Interp2dTab(-1,0,'HP Tuner only'!$B$200:$K$200,'HP Tuner only'!$A$201:$A$210,'HP Tuner only'!$B$201:$K$210,'Variables &amp; Axis Check'!$B$3,'Variables &amp; Axis Check'!$B$13)</f>
        <v>304.34844733984772</v>
      </c>
      <c r="AH6" s="4">
        <f>_xll.Interp2dTab(-1,0,'HP Tuner only'!$B$183:$O$183,'HP Tuner only'!$A$184:$A$196,'HP Tuner only'!$B$184:$O$196,'Fuel Pressure Calc'!$U6,'Fuel Pressure Calc'!AH$4)*_xll.Interp2dTab(-1,0,'HP Tuner only'!$B$200:$K$200,'HP Tuner only'!$A$201:$A$210,'HP Tuner only'!$B$201:$K$210,'Variables &amp; Axis Check'!$B$3,'Variables &amp; Axis Check'!$B$13)</f>
        <v>304.34844733984772</v>
      </c>
      <c r="AI6" s="4">
        <f>_xll.Interp2dTab(-1,0,'HP Tuner only'!$B$183:$O$183,'HP Tuner only'!$A$184:$A$196,'HP Tuner only'!$B$184:$O$196,'Fuel Pressure Calc'!$U6,'Fuel Pressure Calc'!AI$4)*_xll.Interp2dTab(-1,0,'HP Tuner only'!$B$200:$K$200,'HP Tuner only'!$A$201:$A$210,'HP Tuner only'!$B$201:$K$210,'Variables &amp; Axis Check'!$B$3,'Variables &amp; Axis Check'!$B$13)</f>
        <v>304.34844733984772</v>
      </c>
      <c r="AJ6" s="4">
        <f>_xll.Interp2dTab(-1,0,'HP Tuner only'!$B$183:$O$183,'HP Tuner only'!$A$184:$A$196,'HP Tuner only'!$B$184:$O$196,'Fuel Pressure Calc'!$U6,'Fuel Pressure Calc'!AJ$4)*_xll.Interp2dTab(-1,0,'HP Tuner only'!$B$200:$K$200,'HP Tuner only'!$A$201:$A$210,'HP Tuner only'!$B$201:$K$210,'Variables &amp; Axis Check'!$B$3,'Variables &amp; Axis Check'!$B$13)</f>
        <v>304.34844733984784</v>
      </c>
      <c r="AK6" s="4">
        <f>_xll.Interp2dTab(-1,0,'HP Tuner only'!$B$183:$O$183,'HP Tuner only'!$A$184:$A$196,'HP Tuner only'!$B$184:$O$196,'Fuel Pressure Calc'!$U6,'Fuel Pressure Calc'!AK$4)*_xll.Interp2dTab(-1,0,'HP Tuner only'!$B$200:$K$200,'HP Tuner only'!$A$201:$A$210,'HP Tuner only'!$B$201:$K$210,'Variables &amp; Axis Check'!$B$3,'Variables &amp; Axis Check'!$B$13)</f>
        <v>304.34844733984761</v>
      </c>
      <c r="AL6" s="4">
        <f>_xll.Interp2dTab(-1,0,'HP Tuner only'!$B$183:$O$183,'HP Tuner only'!$A$184:$A$196,'HP Tuner only'!$B$184:$O$196,'Fuel Pressure Calc'!$U6,'Fuel Pressure Calc'!AL$4)*_xll.Interp2dTab(-1,0,'HP Tuner only'!$B$200:$K$200,'HP Tuner only'!$A$201:$A$210,'HP Tuner only'!$B$201:$K$210,'Variables &amp; Axis Check'!$B$3,'Variables &amp; Axis Check'!$B$13)</f>
        <v>304.34844733984716</v>
      </c>
      <c r="AM6" s="12">
        <f>AL6</f>
        <v>304.34844733984716</v>
      </c>
    </row>
    <row r="7" spans="1:39" x14ac:dyDescent="0.3">
      <c r="A7" s="3">
        <f>'CSP5'!$A$171</f>
        <v>650</v>
      </c>
      <c r="B7" s="12">
        <f t="shared" ref="B7:B24" si="2">C7</f>
        <v>42.992800000000003</v>
      </c>
      <c r="C7" s="4">
        <f>MIN(_xll.Interp2dTab(-1,0,'CSP5'!$B$243:$S$243,'CSP5'!$A$244:$A$264,'CSP5'!$B$244:$S$264,C$4,$A7),'Internal Flash'!$B$642)</f>
        <v>42.992800000000003</v>
      </c>
      <c r="D7" s="4">
        <f>MIN(_xll.Interp2dTab(-1,0,'CSP5'!$B$243:$S$243,'CSP5'!$A$244:$A$264,'CSP5'!$B$244:$S$264,D$4,$A7),'Internal Flash'!$B$642)</f>
        <v>42.992800000000003</v>
      </c>
      <c r="E7" s="4">
        <f>MIN(_xll.Interp2dTab(-1,0,'CSP5'!$B$243:$S$243,'CSP5'!$A$244:$A$264,'CSP5'!$B$244:$S$264,E$4,$A7),'Internal Flash'!$B$642)</f>
        <v>42.992800000000003</v>
      </c>
      <c r="F7" s="4">
        <f>MIN(_xll.Interp2dTab(-1,0,'CSP5'!$B$243:$S$243,'CSP5'!$A$244:$A$264,'CSP5'!$B$244:$S$264,F$4,$A7),'Internal Flash'!$B$642)</f>
        <v>50.02</v>
      </c>
      <c r="G7" s="4">
        <f>MIN(_xll.Interp2dTab(-1,0,'CSP5'!$B$243:$S$243,'CSP5'!$A$244:$A$264,'CSP5'!$B$244:$S$264,G$4,$A7),'Internal Flash'!$B$642)</f>
        <v>65.001599999999996</v>
      </c>
      <c r="H7" s="4">
        <f>MIN(_xll.Interp2dTab(-1,0,'CSP5'!$B$243:$S$243,'CSP5'!$A$244:$A$264,'CSP5'!$B$244:$S$264,H$4,$A7),'Internal Flash'!$B$642)</f>
        <v>69.979200000000006</v>
      </c>
      <c r="I7" s="4">
        <f>MIN(_xll.Interp2dTab(-1,0,'CSP5'!$B$243:$S$243,'CSP5'!$A$244:$A$264,'CSP5'!$B$244:$S$264,I$4,$A7),'Internal Flash'!$B$642)</f>
        <v>75.005600000000001</v>
      </c>
      <c r="J7" s="4">
        <f>MIN(_xll.Interp2dTab(-1,0,'CSP5'!$B$243:$S$243,'CSP5'!$A$244:$A$264,'CSP5'!$B$244:$S$264,J$4,$A7),'Internal Flash'!$B$642)</f>
        <v>75.005600000000001</v>
      </c>
      <c r="K7" s="4">
        <f>MIN(_xll.Interp2dTab(-1,0,'CSP5'!$B$243:$S$243,'CSP5'!$A$244:$A$264,'CSP5'!$B$244:$S$264,K$4,$A7),'Internal Flash'!$B$642)</f>
        <v>79.983199999999997</v>
      </c>
      <c r="L7" s="4">
        <f>MIN(_xll.Interp2dTab(-1,0,'CSP5'!$B$243:$S$243,'CSP5'!$A$244:$A$264,'CSP5'!$B$244:$S$264,L$4,$A7),'Internal Flash'!$B$642)</f>
        <v>79.983199999999997</v>
      </c>
      <c r="M7" s="4">
        <f>MIN(_xll.Interp2dTab(-1,0,'CSP5'!$B$243:$S$243,'CSP5'!$A$244:$A$264,'CSP5'!$B$244:$S$264,M$4,$A7),'Internal Flash'!$B$642)</f>
        <v>99.991200000000006</v>
      </c>
      <c r="N7" s="4">
        <f>MIN(_xll.Interp2dTab(-1,0,'CSP5'!$B$243:$S$243,'CSP5'!$A$244:$A$264,'CSP5'!$B$244:$S$264,N$4,$A7),'Internal Flash'!$B$642)</f>
        <v>99.991200000000006</v>
      </c>
      <c r="O7" s="4">
        <f>MIN(_xll.Interp2dTab(-1,0,'CSP5'!$B$243:$S$243,'CSP5'!$A$244:$A$264,'CSP5'!$B$244:$S$264,O$4,$A7),'Internal Flash'!$B$642)</f>
        <v>99.991200000000006</v>
      </c>
      <c r="P7" s="4">
        <f>MIN(_xll.Interp2dTab(-1,0,'CSP5'!$B$243:$S$243,'CSP5'!$A$244:$A$264,'CSP5'!$B$244:$S$264,P$4,$A7),'Internal Flash'!$B$642)</f>
        <v>99.991200000000006</v>
      </c>
      <c r="Q7" s="4">
        <f>MIN(_xll.Interp2dTab(-1,0,'CSP5'!$B$243:$S$243,'CSP5'!$A$244:$A$264,'CSP5'!$B$244:$S$264,Q$4,$A7),'Internal Flash'!$B$642)</f>
        <v>99.991200000000006</v>
      </c>
      <c r="R7" s="4">
        <f>MIN(_xll.Interp2dTab(-1,0,'CSP5'!$B$243:$S$243,'CSP5'!$A$244:$A$264,'CSP5'!$B$244:$S$264,R$4,$A7),'Internal Flash'!$B$642)</f>
        <v>99.991200000000006</v>
      </c>
      <c r="S7" s="12">
        <f t="shared" ref="S7:S24" si="3">R7</f>
        <v>99.991200000000006</v>
      </c>
      <c r="U7" s="3">
        <f>'CSP5'!$A$171</f>
        <v>650</v>
      </c>
      <c r="V7" s="12">
        <f t="shared" ref="V7:V24" si="4">W7</f>
        <v>86.0493758887486</v>
      </c>
      <c r="W7" s="4">
        <f>_xll.Interp2dTab(-1,0,'HP Tuner only'!$B$183:$O$183,'HP Tuner only'!$A$184:$A$196,'HP Tuner only'!$B$184:$O$196,'Fuel Pressure Calc'!$U7,'Fuel Pressure Calc'!W$4)*_xll.Interp2dTab(-1,0,'HP Tuner only'!$B$200:$K$200,'HP Tuner only'!$A$201:$A$210,'HP Tuner only'!$B$201:$K$210,'Variables &amp; Axis Check'!$B$3,'Variables &amp; Axis Check'!$B$13)</f>
        <v>86.0493758887486</v>
      </c>
      <c r="X7" s="4">
        <f>_xll.Interp2dTab(-1,0,'HP Tuner only'!$B$183:$O$183,'HP Tuner only'!$A$184:$A$196,'HP Tuner only'!$B$184:$O$196,'Fuel Pressure Calc'!$U7,'Fuel Pressure Calc'!X$4)*_xll.Interp2dTab(-1,0,'HP Tuner only'!$B$200:$K$200,'HP Tuner only'!$A$201:$A$210,'HP Tuner only'!$B$201:$K$210,'Variables &amp; Axis Check'!$B$3,'Variables &amp; Axis Check'!$B$13)</f>
        <v>86.0493758887486</v>
      </c>
      <c r="Y7" s="4">
        <f>_xll.Interp2dTab(-1,0,'HP Tuner only'!$B$183:$O$183,'HP Tuner only'!$A$184:$A$196,'HP Tuner only'!$B$184:$O$196,'Fuel Pressure Calc'!$U7,'Fuel Pressure Calc'!Y$4)*_xll.Interp2dTab(-1,0,'HP Tuner only'!$B$200:$K$200,'HP Tuner only'!$A$201:$A$210,'HP Tuner only'!$B$201:$K$210,'Variables &amp; Axis Check'!$B$3,'Variables &amp; Axis Check'!$B$13)</f>
        <v>86.0493758887486</v>
      </c>
      <c r="Z7" s="4">
        <f>_xll.Interp2dTab(-1,0,'HP Tuner only'!$B$183:$O$183,'HP Tuner only'!$A$184:$A$196,'HP Tuner only'!$B$184:$O$196,'Fuel Pressure Calc'!$U7,'Fuel Pressure Calc'!Z$4)*_xll.Interp2dTab(-1,0,'HP Tuner only'!$B$200:$K$200,'HP Tuner only'!$A$201:$A$210,'HP Tuner only'!$B$201:$K$210,'Variables &amp; Axis Check'!$B$3,'Variables &amp; Axis Check'!$B$13)</f>
        <v>86.049375888748571</v>
      </c>
      <c r="AA7" s="4">
        <f>_xll.Interp2dTab(-1,0,'HP Tuner only'!$B$183:$O$183,'HP Tuner only'!$A$184:$A$196,'HP Tuner only'!$B$184:$O$196,'Fuel Pressure Calc'!$U7,'Fuel Pressure Calc'!AA$4)*_xll.Interp2dTab(-1,0,'HP Tuner only'!$B$200:$K$200,'HP Tuner only'!$A$201:$A$210,'HP Tuner only'!$B$201:$K$210,'Variables &amp; Axis Check'!$B$3,'Variables &amp; Axis Check'!$B$13)</f>
        <v>89.198850050882186</v>
      </c>
      <c r="AB7" s="4">
        <f>_xll.Interp2dTab(-1,0,'HP Tuner only'!$B$183:$O$183,'HP Tuner only'!$A$184:$A$196,'HP Tuner only'!$B$184:$O$196,'Fuel Pressure Calc'!$U7,'Fuel Pressure Calc'!AB$4)*_xll.Interp2dTab(-1,0,'HP Tuner only'!$B$200:$K$200,'HP Tuner only'!$A$201:$A$210,'HP Tuner only'!$B$201:$K$210,'Variables &amp; Axis Check'!$B$3,'Variables &amp; Axis Check'!$B$13)</f>
        <v>95.646926573754598</v>
      </c>
      <c r="AC7" s="4">
        <f>_xll.Interp2dTab(-1,0,'HP Tuner only'!$B$183:$O$183,'HP Tuner only'!$A$184:$A$196,'HP Tuner only'!$B$184:$O$196,'Fuel Pressure Calc'!$U7,'Fuel Pressure Calc'!AC$4)*_xll.Interp2dTab(-1,0,'HP Tuner only'!$B$200:$K$200,'HP Tuner only'!$A$201:$A$210,'HP Tuner only'!$B$201:$K$210,'Variables &amp; Axis Check'!$B$3,'Variables &amp; Axis Check'!$B$13)</f>
        <v>110.66725446455251</v>
      </c>
      <c r="AD7" s="4">
        <f>_xll.Interp2dTab(-1,0,'HP Tuner only'!$B$183:$O$183,'HP Tuner only'!$A$184:$A$196,'HP Tuner only'!$B$184:$O$196,'Fuel Pressure Calc'!$U7,'Fuel Pressure Calc'!AD$4)*_xll.Interp2dTab(-1,0,'HP Tuner only'!$B$200:$K$200,'HP Tuner only'!$A$201:$A$210,'HP Tuner only'!$B$201:$K$210,'Variables &amp; Axis Check'!$B$3,'Variables &amp; Axis Check'!$B$13)</f>
        <v>292.02776077017182</v>
      </c>
      <c r="AE7" s="4">
        <f>_xll.Interp2dTab(-1,0,'HP Tuner only'!$B$183:$O$183,'HP Tuner only'!$A$184:$A$196,'HP Tuner only'!$B$184:$O$196,'Fuel Pressure Calc'!$U7,'Fuel Pressure Calc'!AE$4)*_xll.Interp2dTab(-1,0,'HP Tuner only'!$B$200:$K$200,'HP Tuner only'!$A$201:$A$210,'HP Tuner only'!$B$201:$K$210,'Variables &amp; Axis Check'!$B$3,'Variables &amp; Axis Check'!$B$13)</f>
        <v>304.34844733984778</v>
      </c>
      <c r="AF7" s="4">
        <f>_xll.Interp2dTab(-1,0,'HP Tuner only'!$B$183:$O$183,'HP Tuner only'!$A$184:$A$196,'HP Tuner only'!$B$184:$O$196,'Fuel Pressure Calc'!$U7,'Fuel Pressure Calc'!AF$4)*_xll.Interp2dTab(-1,0,'HP Tuner only'!$B$200:$K$200,'HP Tuner only'!$A$201:$A$210,'HP Tuner only'!$B$201:$K$210,'Variables &amp; Axis Check'!$B$3,'Variables &amp; Axis Check'!$B$13)</f>
        <v>304.34844733984772</v>
      </c>
      <c r="AG7" s="4">
        <f>_xll.Interp2dTab(-1,0,'HP Tuner only'!$B$183:$O$183,'HP Tuner only'!$A$184:$A$196,'HP Tuner only'!$B$184:$O$196,'Fuel Pressure Calc'!$U7,'Fuel Pressure Calc'!AG$4)*_xll.Interp2dTab(-1,0,'HP Tuner only'!$B$200:$K$200,'HP Tuner only'!$A$201:$A$210,'HP Tuner only'!$B$201:$K$210,'Variables &amp; Axis Check'!$B$3,'Variables &amp; Axis Check'!$B$13)</f>
        <v>304.34844733984772</v>
      </c>
      <c r="AH7" s="4">
        <f>_xll.Interp2dTab(-1,0,'HP Tuner only'!$B$183:$O$183,'HP Tuner only'!$A$184:$A$196,'HP Tuner only'!$B$184:$O$196,'Fuel Pressure Calc'!$U7,'Fuel Pressure Calc'!AH$4)*_xll.Interp2dTab(-1,0,'HP Tuner only'!$B$200:$K$200,'HP Tuner only'!$A$201:$A$210,'HP Tuner only'!$B$201:$K$210,'Variables &amp; Axis Check'!$B$3,'Variables &amp; Axis Check'!$B$13)</f>
        <v>304.34844733984772</v>
      </c>
      <c r="AI7" s="4">
        <f>_xll.Interp2dTab(-1,0,'HP Tuner only'!$B$183:$O$183,'HP Tuner only'!$A$184:$A$196,'HP Tuner only'!$B$184:$O$196,'Fuel Pressure Calc'!$U7,'Fuel Pressure Calc'!AI$4)*_xll.Interp2dTab(-1,0,'HP Tuner only'!$B$200:$K$200,'HP Tuner only'!$A$201:$A$210,'HP Tuner only'!$B$201:$K$210,'Variables &amp; Axis Check'!$B$3,'Variables &amp; Axis Check'!$B$13)</f>
        <v>304.34844733984772</v>
      </c>
      <c r="AJ7" s="4">
        <f>_xll.Interp2dTab(-1,0,'HP Tuner only'!$B$183:$O$183,'HP Tuner only'!$A$184:$A$196,'HP Tuner only'!$B$184:$O$196,'Fuel Pressure Calc'!$U7,'Fuel Pressure Calc'!AJ$4)*_xll.Interp2dTab(-1,0,'HP Tuner only'!$B$200:$K$200,'HP Tuner only'!$A$201:$A$210,'HP Tuner only'!$B$201:$K$210,'Variables &amp; Axis Check'!$B$3,'Variables &amp; Axis Check'!$B$13)</f>
        <v>304.34844733984795</v>
      </c>
      <c r="AK7" s="4">
        <f>_xll.Interp2dTab(-1,0,'HP Tuner only'!$B$183:$O$183,'HP Tuner only'!$A$184:$A$196,'HP Tuner only'!$B$184:$O$196,'Fuel Pressure Calc'!$U7,'Fuel Pressure Calc'!AK$4)*_xll.Interp2dTab(-1,0,'HP Tuner only'!$B$200:$K$200,'HP Tuner only'!$A$201:$A$210,'HP Tuner only'!$B$201:$K$210,'Variables &amp; Axis Check'!$B$3,'Variables &amp; Axis Check'!$B$13)</f>
        <v>304.34844733984784</v>
      </c>
      <c r="AL7" s="4">
        <f>_xll.Interp2dTab(-1,0,'HP Tuner only'!$B$183:$O$183,'HP Tuner only'!$A$184:$A$196,'HP Tuner only'!$B$184:$O$196,'Fuel Pressure Calc'!$U7,'Fuel Pressure Calc'!AL$4)*_xll.Interp2dTab(-1,0,'HP Tuner only'!$B$200:$K$200,'HP Tuner only'!$A$201:$A$210,'HP Tuner only'!$B$201:$K$210,'Variables &amp; Axis Check'!$B$3,'Variables &amp; Axis Check'!$B$13)</f>
        <v>304.34844733984806</v>
      </c>
      <c r="AM7" s="12">
        <f t="shared" ref="AM7:AM24" si="5">AL7</f>
        <v>304.34844733984806</v>
      </c>
    </row>
    <row r="8" spans="1:39" x14ac:dyDescent="0.3">
      <c r="A8" s="3">
        <f>'CSP5'!$A$172</f>
        <v>800</v>
      </c>
      <c r="B8" s="12">
        <f t="shared" si="2"/>
        <v>44.993600000000001</v>
      </c>
      <c r="C8" s="4">
        <f>MIN(_xll.Interp2dTab(-1,0,'CSP5'!$B$243:$S$243,'CSP5'!$A$244:$A$264,'CSP5'!$B$244:$S$264,C$4,$A8),'Internal Flash'!$B$642)</f>
        <v>44.993600000000001</v>
      </c>
      <c r="D8" s="4">
        <f>MIN(_xll.Interp2dTab(-1,0,'CSP5'!$B$243:$S$243,'CSP5'!$A$244:$A$264,'CSP5'!$B$244:$S$264,D$4,$A8),'Internal Flash'!$B$642)</f>
        <v>48.019199999999998</v>
      </c>
      <c r="E8" s="4">
        <f>MIN(_xll.Interp2dTab(-1,0,'CSP5'!$B$243:$S$243,'CSP5'!$A$244:$A$264,'CSP5'!$B$244:$S$264,E$4,$A8),'Internal Flash'!$B$642)</f>
        <v>48.019199999999998</v>
      </c>
      <c r="F8" s="4">
        <f>MIN(_xll.Interp2dTab(-1,0,'CSP5'!$B$243:$S$243,'CSP5'!$A$244:$A$264,'CSP5'!$B$244:$S$264,F$4,$A8),'Internal Flash'!$B$642)</f>
        <v>60.024000000000001</v>
      </c>
      <c r="G8" s="4">
        <f>MIN(_xll.Interp2dTab(-1,0,'CSP5'!$B$243:$S$243,'CSP5'!$A$244:$A$264,'CSP5'!$B$244:$S$264,G$4,$A8),'Internal Flash'!$B$642)</f>
        <v>63.976799999999997</v>
      </c>
      <c r="H8" s="4">
        <f>MIN(_xll.Interp2dTab(-1,0,'CSP5'!$B$243:$S$243,'CSP5'!$A$244:$A$264,'CSP5'!$B$244:$S$264,H$4,$A8),'Internal Flash'!$B$642)</f>
        <v>71.004000000000005</v>
      </c>
      <c r="I8" s="4">
        <f>MIN(_xll.Interp2dTab(-1,0,'CSP5'!$B$243:$S$243,'CSP5'!$A$244:$A$264,'CSP5'!$B$244:$S$264,I$4,$A8),'Internal Flash'!$B$642)</f>
        <v>75.9816</v>
      </c>
      <c r="J8" s="4">
        <f>MIN(_xll.Interp2dTab(-1,0,'CSP5'!$B$243:$S$243,'CSP5'!$A$244:$A$264,'CSP5'!$B$244:$S$264,J$4,$A8),'Internal Flash'!$B$642)</f>
        <v>81.007999999999996</v>
      </c>
      <c r="K8" s="4">
        <f>MIN(_xll.Interp2dTab(-1,0,'CSP5'!$B$243:$S$243,'CSP5'!$A$244:$A$264,'CSP5'!$B$244:$S$264,K$4,$A8),'Internal Flash'!$B$642)</f>
        <v>85.985600000000005</v>
      </c>
      <c r="L8" s="4">
        <f>MIN(_xll.Interp2dTab(-1,0,'CSP5'!$B$243:$S$243,'CSP5'!$A$244:$A$264,'CSP5'!$B$244:$S$264,L$4,$A8),'Internal Flash'!$B$642)</f>
        <v>91.012</v>
      </c>
      <c r="M8" s="4">
        <f>MIN(_xll.Interp2dTab(-1,0,'CSP5'!$B$243:$S$243,'CSP5'!$A$244:$A$264,'CSP5'!$B$244:$S$264,M$4,$A8),'Internal Flash'!$B$642)</f>
        <v>97.990399999999994</v>
      </c>
      <c r="N8" s="4">
        <f>MIN(_xll.Interp2dTab(-1,0,'CSP5'!$B$243:$S$243,'CSP5'!$A$244:$A$264,'CSP5'!$B$244:$S$264,N$4,$A8),'Internal Flash'!$B$642)</f>
        <v>103.0168</v>
      </c>
      <c r="O8" s="4">
        <f>MIN(_xll.Interp2dTab(-1,0,'CSP5'!$B$243:$S$243,'CSP5'!$A$244:$A$264,'CSP5'!$B$244:$S$264,O$4,$A8),'Internal Flash'!$B$642)</f>
        <v>105.0176</v>
      </c>
      <c r="P8" s="4">
        <f>MIN(_xll.Interp2dTab(-1,0,'CSP5'!$B$243:$S$243,'CSP5'!$A$244:$A$264,'CSP5'!$B$244:$S$264,P$4,$A8),'Internal Flash'!$B$642)</f>
        <v>107.9944</v>
      </c>
      <c r="Q8" s="4">
        <f>MIN(_xll.Interp2dTab(-1,0,'CSP5'!$B$243:$S$243,'CSP5'!$A$244:$A$264,'CSP5'!$B$244:$S$264,Q$4,$A8),'Internal Flash'!$B$642)</f>
        <v>109.9952</v>
      </c>
      <c r="R8" s="4">
        <f>MIN(_xll.Interp2dTab(-1,0,'CSP5'!$B$243:$S$243,'CSP5'!$A$244:$A$264,'CSP5'!$B$244:$S$264,R$4,$A8),'Internal Flash'!$B$642)</f>
        <v>113.02079999999999</v>
      </c>
      <c r="S8" s="12">
        <f t="shared" si="3"/>
        <v>113.02079999999999</v>
      </c>
      <c r="U8" s="3">
        <f>'CSP5'!$A$172</f>
        <v>800</v>
      </c>
      <c r="V8" s="12">
        <f t="shared" si="4"/>
        <v>86.049375888748585</v>
      </c>
      <c r="W8" s="4">
        <f>_xll.Interp2dTab(-1,0,'HP Tuner only'!$B$183:$O$183,'HP Tuner only'!$A$184:$A$196,'HP Tuner only'!$B$184:$O$196,'Fuel Pressure Calc'!$U8,'Fuel Pressure Calc'!W$4)*_xll.Interp2dTab(-1,0,'HP Tuner only'!$B$200:$K$200,'HP Tuner only'!$A$201:$A$210,'HP Tuner only'!$B$201:$K$210,'Variables &amp; Axis Check'!$B$3,'Variables &amp; Axis Check'!$B$13)</f>
        <v>86.049375888748585</v>
      </c>
      <c r="X8" s="4">
        <f>_xll.Interp2dTab(-1,0,'HP Tuner only'!$B$183:$O$183,'HP Tuner only'!$A$184:$A$196,'HP Tuner only'!$B$184:$O$196,'Fuel Pressure Calc'!$U8,'Fuel Pressure Calc'!X$4)*_xll.Interp2dTab(-1,0,'HP Tuner only'!$B$200:$K$200,'HP Tuner only'!$A$201:$A$210,'HP Tuner only'!$B$201:$K$210,'Variables &amp; Axis Check'!$B$3,'Variables &amp; Axis Check'!$B$13)</f>
        <v>86.049375888748585</v>
      </c>
      <c r="Y8" s="4">
        <f>_xll.Interp2dTab(-1,0,'HP Tuner only'!$B$183:$O$183,'HP Tuner only'!$A$184:$A$196,'HP Tuner only'!$B$184:$O$196,'Fuel Pressure Calc'!$U8,'Fuel Pressure Calc'!Y$4)*_xll.Interp2dTab(-1,0,'HP Tuner only'!$B$200:$K$200,'HP Tuner only'!$A$201:$A$210,'HP Tuner only'!$B$201:$K$210,'Variables &amp; Axis Check'!$B$3,'Variables &amp; Axis Check'!$B$13)</f>
        <v>86.0493758887486</v>
      </c>
      <c r="Z8" s="4">
        <f>_xll.Interp2dTab(-1,0,'HP Tuner only'!$B$183:$O$183,'HP Tuner only'!$A$184:$A$196,'HP Tuner only'!$B$184:$O$196,'Fuel Pressure Calc'!$U8,'Fuel Pressure Calc'!Z$4)*_xll.Interp2dTab(-1,0,'HP Tuner only'!$B$200:$K$200,'HP Tuner only'!$A$201:$A$210,'HP Tuner only'!$B$201:$K$210,'Variables &amp; Axis Check'!$B$3,'Variables &amp; Axis Check'!$B$13)</f>
        <v>86.0493758887486</v>
      </c>
      <c r="AA8" s="4">
        <f>_xll.Interp2dTab(-1,0,'HP Tuner only'!$B$183:$O$183,'HP Tuner only'!$A$184:$A$196,'HP Tuner only'!$B$184:$O$196,'Fuel Pressure Calc'!$U8,'Fuel Pressure Calc'!AA$4)*_xll.Interp2dTab(-1,0,'HP Tuner only'!$B$200:$K$200,'HP Tuner only'!$A$201:$A$210,'HP Tuner only'!$B$201:$K$210,'Variables &amp; Axis Check'!$B$3,'Variables &amp; Axis Check'!$B$13)</f>
        <v>89.1988500508822</v>
      </c>
      <c r="AB8" s="4">
        <f>_xll.Interp2dTab(-1,0,'HP Tuner only'!$B$183:$O$183,'HP Tuner only'!$A$184:$A$196,'HP Tuner only'!$B$184:$O$196,'Fuel Pressure Calc'!$U8,'Fuel Pressure Calc'!AB$4)*_xll.Interp2dTab(-1,0,'HP Tuner only'!$B$200:$K$200,'HP Tuner only'!$A$201:$A$210,'HP Tuner only'!$B$201:$K$210,'Variables &amp; Axis Check'!$B$3,'Variables &amp; Axis Check'!$B$13)</f>
        <v>98.041911698820371</v>
      </c>
      <c r="AC8" s="4">
        <f>_xll.Interp2dTab(-1,0,'HP Tuner only'!$B$183:$O$183,'HP Tuner only'!$A$184:$A$196,'HP Tuner only'!$B$184:$O$196,'Fuel Pressure Calc'!$U8,'Fuel Pressure Calc'!AC$4)*_xll.Interp2dTab(-1,0,'HP Tuner only'!$B$200:$K$200,'HP Tuner only'!$A$201:$A$210,'HP Tuner only'!$B$201:$K$210,'Variables &amp; Axis Check'!$B$3,'Variables &amp; Axis Check'!$B$13)</f>
        <v>138.35046488075301</v>
      </c>
      <c r="AD8" s="4">
        <f>_xll.Interp2dTab(-1,0,'HP Tuner only'!$B$183:$O$183,'HP Tuner only'!$A$184:$A$196,'HP Tuner only'!$B$184:$O$196,'Fuel Pressure Calc'!$U8,'Fuel Pressure Calc'!AD$4)*_xll.Interp2dTab(-1,0,'HP Tuner only'!$B$200:$K$200,'HP Tuner only'!$A$201:$A$210,'HP Tuner only'!$B$201:$K$210,'Variables &amp; Axis Check'!$B$3,'Variables &amp; Axis Check'!$B$13)</f>
        <v>293.78877924448489</v>
      </c>
      <c r="AE8" s="4">
        <f>_xll.Interp2dTab(-1,0,'HP Tuner only'!$B$183:$O$183,'HP Tuner only'!$A$184:$A$196,'HP Tuner only'!$B$184:$O$196,'Fuel Pressure Calc'!$U8,'Fuel Pressure Calc'!AE$4)*_xll.Interp2dTab(-1,0,'HP Tuner only'!$B$200:$K$200,'HP Tuner only'!$A$201:$A$210,'HP Tuner only'!$B$201:$K$210,'Variables &amp; Axis Check'!$B$3,'Variables &amp; Axis Check'!$B$13)</f>
        <v>304.34844733984772</v>
      </c>
      <c r="AF8" s="4">
        <f>_xll.Interp2dTab(-1,0,'HP Tuner only'!$B$183:$O$183,'HP Tuner only'!$A$184:$A$196,'HP Tuner only'!$B$184:$O$196,'Fuel Pressure Calc'!$U8,'Fuel Pressure Calc'!AF$4)*_xll.Interp2dTab(-1,0,'HP Tuner only'!$B$200:$K$200,'HP Tuner only'!$A$201:$A$210,'HP Tuner only'!$B$201:$K$210,'Variables &amp; Axis Check'!$B$3,'Variables &amp; Axis Check'!$B$13)</f>
        <v>304.34844733984772</v>
      </c>
      <c r="AG8" s="4">
        <f>_xll.Interp2dTab(-1,0,'HP Tuner only'!$B$183:$O$183,'HP Tuner only'!$A$184:$A$196,'HP Tuner only'!$B$184:$O$196,'Fuel Pressure Calc'!$U8,'Fuel Pressure Calc'!AG$4)*_xll.Interp2dTab(-1,0,'HP Tuner only'!$B$200:$K$200,'HP Tuner only'!$A$201:$A$210,'HP Tuner only'!$B$201:$K$210,'Variables &amp; Axis Check'!$B$3,'Variables &amp; Axis Check'!$B$13)</f>
        <v>304.34844733984772</v>
      </c>
      <c r="AH8" s="4">
        <f>_xll.Interp2dTab(-1,0,'HP Tuner only'!$B$183:$O$183,'HP Tuner only'!$A$184:$A$196,'HP Tuner only'!$B$184:$O$196,'Fuel Pressure Calc'!$U8,'Fuel Pressure Calc'!AH$4)*_xll.Interp2dTab(-1,0,'HP Tuner only'!$B$200:$K$200,'HP Tuner only'!$A$201:$A$210,'HP Tuner only'!$B$201:$K$210,'Variables &amp; Axis Check'!$B$3,'Variables &amp; Axis Check'!$B$13)</f>
        <v>304.34844733984772</v>
      </c>
      <c r="AI8" s="4">
        <f>_xll.Interp2dTab(-1,0,'HP Tuner only'!$B$183:$O$183,'HP Tuner only'!$A$184:$A$196,'HP Tuner only'!$B$184:$O$196,'Fuel Pressure Calc'!$U8,'Fuel Pressure Calc'!AI$4)*_xll.Interp2dTab(-1,0,'HP Tuner only'!$B$200:$K$200,'HP Tuner only'!$A$201:$A$210,'HP Tuner only'!$B$201:$K$210,'Variables &amp; Axis Check'!$B$3,'Variables &amp; Axis Check'!$B$13)</f>
        <v>304.34844733984772</v>
      </c>
      <c r="AJ8" s="4">
        <f>_xll.Interp2dTab(-1,0,'HP Tuner only'!$B$183:$O$183,'HP Tuner only'!$A$184:$A$196,'HP Tuner only'!$B$184:$O$196,'Fuel Pressure Calc'!$U8,'Fuel Pressure Calc'!AJ$4)*_xll.Interp2dTab(-1,0,'HP Tuner only'!$B$200:$K$200,'HP Tuner only'!$A$201:$A$210,'HP Tuner only'!$B$201:$K$210,'Variables &amp; Axis Check'!$B$3,'Variables &amp; Axis Check'!$B$13)</f>
        <v>304.34844733984772</v>
      </c>
      <c r="AK8" s="4">
        <f>_xll.Interp2dTab(-1,0,'HP Tuner only'!$B$183:$O$183,'HP Tuner only'!$A$184:$A$196,'HP Tuner only'!$B$184:$O$196,'Fuel Pressure Calc'!$U8,'Fuel Pressure Calc'!AK$4)*_xll.Interp2dTab(-1,0,'HP Tuner only'!$B$200:$K$200,'HP Tuner only'!$A$201:$A$210,'HP Tuner only'!$B$201:$K$210,'Variables &amp; Axis Check'!$B$3,'Variables &amp; Axis Check'!$B$13)</f>
        <v>304.34844733984784</v>
      </c>
      <c r="AL8" s="4">
        <f>_xll.Interp2dTab(-1,0,'HP Tuner only'!$B$183:$O$183,'HP Tuner only'!$A$184:$A$196,'HP Tuner only'!$B$184:$O$196,'Fuel Pressure Calc'!$U8,'Fuel Pressure Calc'!AL$4)*_xll.Interp2dTab(-1,0,'HP Tuner only'!$B$200:$K$200,'HP Tuner only'!$A$201:$A$210,'HP Tuner only'!$B$201:$K$210,'Variables &amp; Axis Check'!$B$3,'Variables &amp; Axis Check'!$B$13)</f>
        <v>304.34844733984716</v>
      </c>
      <c r="AM8" s="12">
        <f t="shared" si="5"/>
        <v>304.34844733984716</v>
      </c>
    </row>
    <row r="9" spans="1:39" x14ac:dyDescent="0.3">
      <c r="A9" s="3">
        <f>'CSP5'!$A$173</f>
        <v>1000</v>
      </c>
      <c r="B9" s="12">
        <f t="shared" si="2"/>
        <v>50.02</v>
      </c>
      <c r="C9" s="4">
        <f>MIN(_xll.Interp2dTab(-1,0,'CSP5'!$B$243:$S$243,'CSP5'!$A$244:$A$264,'CSP5'!$B$244:$S$264,C$4,$A9),'Internal Flash'!$B$642)</f>
        <v>50.02</v>
      </c>
      <c r="D9" s="4">
        <f>MIN(_xll.Interp2dTab(-1,0,'CSP5'!$B$243:$S$243,'CSP5'!$A$244:$A$264,'CSP5'!$B$244:$S$264,D$4,$A9),'Internal Flash'!$B$642)</f>
        <v>58.023200000000003</v>
      </c>
      <c r="E9" s="4">
        <f>MIN(_xll.Interp2dTab(-1,0,'CSP5'!$B$243:$S$243,'CSP5'!$A$244:$A$264,'CSP5'!$B$244:$S$264,E$4,$A9),'Internal Flash'!$B$642)</f>
        <v>54.997599999999998</v>
      </c>
      <c r="F9" s="4">
        <f>MIN(_xll.Interp2dTab(-1,0,'CSP5'!$B$243:$S$243,'CSP5'!$A$244:$A$264,'CSP5'!$B$244:$S$264,F$4,$A9),'Internal Flash'!$B$642)</f>
        <v>67.978399999999993</v>
      </c>
      <c r="G9" s="4">
        <f>MIN(_xll.Interp2dTab(-1,0,'CSP5'!$B$243:$S$243,'CSP5'!$A$244:$A$264,'CSP5'!$B$244:$S$264,G$4,$A9),'Internal Flash'!$B$642)</f>
        <v>85.009600000000006</v>
      </c>
      <c r="H9" s="4">
        <f>MIN(_xll.Interp2dTab(-1,0,'CSP5'!$B$243:$S$243,'CSP5'!$A$244:$A$264,'CSP5'!$B$244:$S$264,H$4,$A9),'Internal Flash'!$B$642)</f>
        <v>85.009600000000006</v>
      </c>
      <c r="I9" s="4">
        <f>MIN(_xll.Interp2dTab(-1,0,'CSP5'!$B$243:$S$243,'CSP5'!$A$244:$A$264,'CSP5'!$B$244:$S$264,I$4,$A9),'Internal Flash'!$B$642)</f>
        <v>87.010400000000004</v>
      </c>
      <c r="J9" s="4">
        <f>MIN(_xll.Interp2dTab(-1,0,'CSP5'!$B$243:$S$243,'CSP5'!$A$244:$A$264,'CSP5'!$B$244:$S$264,J$4,$A9),'Internal Flash'!$B$642)</f>
        <v>91.012</v>
      </c>
      <c r="K9" s="4">
        <f>MIN(_xll.Interp2dTab(-1,0,'CSP5'!$B$243:$S$243,'CSP5'!$A$244:$A$264,'CSP5'!$B$244:$S$264,K$4,$A9),'Internal Flash'!$B$642)</f>
        <v>95.013599999999997</v>
      </c>
      <c r="L9" s="4">
        <f>MIN(_xll.Interp2dTab(-1,0,'CSP5'!$B$243:$S$243,'CSP5'!$A$244:$A$264,'CSP5'!$B$244:$S$264,L$4,$A9),'Internal Flash'!$B$642)</f>
        <v>99.015199999999993</v>
      </c>
      <c r="M9" s="4">
        <f>MIN(_xll.Interp2dTab(-1,0,'CSP5'!$B$243:$S$243,'CSP5'!$A$244:$A$264,'CSP5'!$B$244:$S$264,M$4,$A9),'Internal Flash'!$B$642)</f>
        <v>105.0176</v>
      </c>
      <c r="N9" s="4">
        <f>MIN(_xll.Interp2dTab(-1,0,'CSP5'!$B$243:$S$243,'CSP5'!$A$244:$A$264,'CSP5'!$B$244:$S$264,N$4,$A9),'Internal Flash'!$B$642)</f>
        <v>107.9944</v>
      </c>
      <c r="O9" s="4">
        <f>MIN(_xll.Interp2dTab(-1,0,'CSP5'!$B$243:$S$243,'CSP5'!$A$244:$A$264,'CSP5'!$B$244:$S$264,O$4,$A9),'Internal Flash'!$B$642)</f>
        <v>109.9952</v>
      </c>
      <c r="P9" s="4">
        <f>MIN(_xll.Interp2dTab(-1,0,'CSP5'!$B$243:$S$243,'CSP5'!$A$244:$A$264,'CSP5'!$B$244:$S$264,P$4,$A9),'Internal Flash'!$B$642)</f>
        <v>111.996</v>
      </c>
      <c r="Q9" s="4">
        <f>MIN(_xll.Interp2dTab(-1,0,'CSP5'!$B$243:$S$243,'CSP5'!$A$244:$A$264,'CSP5'!$B$244:$S$264,Q$4,$A9),'Internal Flash'!$B$642)</f>
        <v>113.99679999999999</v>
      </c>
      <c r="R9" s="4">
        <f>MIN(_xll.Interp2dTab(-1,0,'CSP5'!$B$243:$S$243,'CSP5'!$A$244:$A$264,'CSP5'!$B$244:$S$264,R$4,$A9),'Internal Flash'!$B$642)</f>
        <v>115.99760000000001</v>
      </c>
      <c r="S9" s="12">
        <f t="shared" si="3"/>
        <v>115.99760000000001</v>
      </c>
      <c r="U9" s="3">
        <f>'CSP5'!$A$173</f>
        <v>1000</v>
      </c>
      <c r="V9" s="12">
        <f t="shared" si="4"/>
        <v>86.049375888748585</v>
      </c>
      <c r="W9" s="4">
        <f>_xll.Interp2dTab(-1,0,'HP Tuner only'!$B$183:$O$183,'HP Tuner only'!$A$184:$A$196,'HP Tuner only'!$B$184:$O$196,'Fuel Pressure Calc'!$U9,'Fuel Pressure Calc'!W$4)*_xll.Interp2dTab(-1,0,'HP Tuner only'!$B$200:$K$200,'HP Tuner only'!$A$201:$A$210,'HP Tuner only'!$B$201:$K$210,'Variables &amp; Axis Check'!$B$3,'Variables &amp; Axis Check'!$B$13)</f>
        <v>86.049375888748585</v>
      </c>
      <c r="X9" s="4">
        <f>_xll.Interp2dTab(-1,0,'HP Tuner only'!$B$183:$O$183,'HP Tuner only'!$A$184:$A$196,'HP Tuner only'!$B$184:$O$196,'Fuel Pressure Calc'!$U9,'Fuel Pressure Calc'!X$4)*_xll.Interp2dTab(-1,0,'HP Tuner only'!$B$200:$K$200,'HP Tuner only'!$A$201:$A$210,'HP Tuner only'!$B$201:$K$210,'Variables &amp; Axis Check'!$B$3,'Variables &amp; Axis Check'!$B$13)</f>
        <v>86.049375888748585</v>
      </c>
      <c r="Y9" s="4">
        <f>_xll.Interp2dTab(-1,0,'HP Tuner only'!$B$183:$O$183,'HP Tuner only'!$A$184:$A$196,'HP Tuner only'!$B$184:$O$196,'Fuel Pressure Calc'!$U9,'Fuel Pressure Calc'!Y$4)*_xll.Interp2dTab(-1,0,'HP Tuner only'!$B$200:$K$200,'HP Tuner only'!$A$201:$A$210,'HP Tuner only'!$B$201:$K$210,'Variables &amp; Axis Check'!$B$3,'Variables &amp; Axis Check'!$B$13)</f>
        <v>86.049375888748585</v>
      </c>
      <c r="Z9" s="4">
        <f>_xll.Interp2dTab(-1,0,'HP Tuner only'!$B$183:$O$183,'HP Tuner only'!$A$184:$A$196,'HP Tuner only'!$B$184:$O$196,'Fuel Pressure Calc'!$U9,'Fuel Pressure Calc'!Z$4)*_xll.Interp2dTab(-1,0,'HP Tuner only'!$B$200:$K$200,'HP Tuner only'!$A$201:$A$210,'HP Tuner only'!$B$201:$K$210,'Variables &amp; Axis Check'!$B$3,'Variables &amp; Axis Check'!$B$13)</f>
        <v>86.049375888748585</v>
      </c>
      <c r="AA9" s="4">
        <f>_xll.Interp2dTab(-1,0,'HP Tuner only'!$B$183:$O$183,'HP Tuner only'!$A$184:$A$196,'HP Tuner only'!$B$184:$O$196,'Fuel Pressure Calc'!$U9,'Fuel Pressure Calc'!AA$4)*_xll.Interp2dTab(-1,0,'HP Tuner only'!$B$200:$K$200,'HP Tuner only'!$A$201:$A$210,'HP Tuner only'!$B$201:$K$210,'Variables &amp; Axis Check'!$B$3,'Variables &amp; Axis Check'!$B$13)</f>
        <v>89.198850050882186</v>
      </c>
      <c r="AB9" s="4">
        <f>_xll.Interp2dTab(-1,0,'HP Tuner only'!$B$183:$O$183,'HP Tuner only'!$A$184:$A$196,'HP Tuner only'!$B$184:$O$196,'Fuel Pressure Calc'!$U9,'Fuel Pressure Calc'!AB$4)*_xll.Interp2dTab(-1,0,'HP Tuner only'!$B$200:$K$200,'HP Tuner only'!$A$201:$A$210,'HP Tuner only'!$B$201:$K$210,'Variables &amp; Axis Check'!$B$3,'Variables &amp; Axis Check'!$B$13)</f>
        <v>98.041911698820385</v>
      </c>
      <c r="AC9" s="4">
        <f>_xll.Interp2dTab(-1,0,'HP Tuner only'!$B$183:$O$183,'HP Tuner only'!$A$184:$A$196,'HP Tuner only'!$B$184:$O$196,'Fuel Pressure Calc'!$U9,'Fuel Pressure Calc'!AC$4)*_xll.Interp2dTab(-1,0,'HP Tuner only'!$B$200:$K$200,'HP Tuner only'!$A$201:$A$210,'HP Tuner only'!$B$201:$K$210,'Variables &amp; Axis Check'!$B$3,'Variables &amp; Axis Check'!$B$13)</f>
        <v>138.35046488075295</v>
      </c>
      <c r="AD9" s="4">
        <f>_xll.Interp2dTab(-1,0,'HP Tuner only'!$B$183:$O$183,'HP Tuner only'!$A$184:$A$196,'HP Tuner only'!$B$184:$O$196,'Fuel Pressure Calc'!$U9,'Fuel Pressure Calc'!AD$4)*_xll.Interp2dTab(-1,0,'HP Tuner only'!$B$200:$K$200,'HP Tuner only'!$A$201:$A$210,'HP Tuner only'!$B$201:$K$210,'Variables &amp; Axis Check'!$B$3,'Variables &amp; Axis Check'!$B$13)</f>
        <v>293.78877924448489</v>
      </c>
      <c r="AE9" s="4">
        <f>_xll.Interp2dTab(-1,0,'HP Tuner only'!$B$183:$O$183,'HP Tuner only'!$A$184:$A$196,'HP Tuner only'!$B$184:$O$196,'Fuel Pressure Calc'!$U9,'Fuel Pressure Calc'!AE$4)*_xll.Interp2dTab(-1,0,'HP Tuner only'!$B$200:$K$200,'HP Tuner only'!$A$201:$A$210,'HP Tuner only'!$B$201:$K$210,'Variables &amp; Axis Check'!$B$3,'Variables &amp; Axis Check'!$B$13)</f>
        <v>304.34844733984772</v>
      </c>
      <c r="AF9" s="4">
        <f>_xll.Interp2dTab(-1,0,'HP Tuner only'!$B$183:$O$183,'HP Tuner only'!$A$184:$A$196,'HP Tuner only'!$B$184:$O$196,'Fuel Pressure Calc'!$U9,'Fuel Pressure Calc'!AF$4)*_xll.Interp2dTab(-1,0,'HP Tuner only'!$B$200:$K$200,'HP Tuner only'!$A$201:$A$210,'HP Tuner only'!$B$201:$K$210,'Variables &amp; Axis Check'!$B$3,'Variables &amp; Axis Check'!$B$13)</f>
        <v>304.34844733984772</v>
      </c>
      <c r="AG9" s="4">
        <f>_xll.Interp2dTab(-1,0,'HP Tuner only'!$B$183:$O$183,'HP Tuner only'!$A$184:$A$196,'HP Tuner only'!$B$184:$O$196,'Fuel Pressure Calc'!$U9,'Fuel Pressure Calc'!AG$4)*_xll.Interp2dTab(-1,0,'HP Tuner only'!$B$200:$K$200,'HP Tuner only'!$A$201:$A$210,'HP Tuner only'!$B$201:$K$210,'Variables &amp; Axis Check'!$B$3,'Variables &amp; Axis Check'!$B$13)</f>
        <v>304.34844733984772</v>
      </c>
      <c r="AH9" s="4">
        <f>_xll.Interp2dTab(-1,0,'HP Tuner only'!$B$183:$O$183,'HP Tuner only'!$A$184:$A$196,'HP Tuner only'!$B$184:$O$196,'Fuel Pressure Calc'!$U9,'Fuel Pressure Calc'!AH$4)*_xll.Interp2dTab(-1,0,'HP Tuner only'!$B$200:$K$200,'HP Tuner only'!$A$201:$A$210,'HP Tuner only'!$B$201:$K$210,'Variables &amp; Axis Check'!$B$3,'Variables &amp; Axis Check'!$B$13)</f>
        <v>304.34844733984772</v>
      </c>
      <c r="AI9" s="4">
        <f>_xll.Interp2dTab(-1,0,'HP Tuner only'!$B$183:$O$183,'HP Tuner only'!$A$184:$A$196,'HP Tuner only'!$B$184:$O$196,'Fuel Pressure Calc'!$U9,'Fuel Pressure Calc'!AI$4)*_xll.Interp2dTab(-1,0,'HP Tuner only'!$B$200:$K$200,'HP Tuner only'!$A$201:$A$210,'HP Tuner only'!$B$201:$K$210,'Variables &amp; Axis Check'!$B$3,'Variables &amp; Axis Check'!$B$13)</f>
        <v>304.34844733984772</v>
      </c>
      <c r="AJ9" s="4">
        <f>_xll.Interp2dTab(-1,0,'HP Tuner only'!$B$183:$O$183,'HP Tuner only'!$A$184:$A$196,'HP Tuner only'!$B$184:$O$196,'Fuel Pressure Calc'!$U9,'Fuel Pressure Calc'!AJ$4)*_xll.Interp2dTab(-1,0,'HP Tuner only'!$B$200:$K$200,'HP Tuner only'!$A$201:$A$210,'HP Tuner only'!$B$201:$K$210,'Variables &amp; Axis Check'!$B$3,'Variables &amp; Axis Check'!$B$13)</f>
        <v>304.34844733984761</v>
      </c>
      <c r="AK9" s="4">
        <f>_xll.Interp2dTab(-1,0,'HP Tuner only'!$B$183:$O$183,'HP Tuner only'!$A$184:$A$196,'HP Tuner only'!$B$184:$O$196,'Fuel Pressure Calc'!$U9,'Fuel Pressure Calc'!AK$4)*_xll.Interp2dTab(-1,0,'HP Tuner only'!$B$200:$K$200,'HP Tuner only'!$A$201:$A$210,'HP Tuner only'!$B$201:$K$210,'Variables &amp; Axis Check'!$B$3,'Variables &amp; Axis Check'!$B$13)</f>
        <v>304.34844733984761</v>
      </c>
      <c r="AL9" s="4">
        <f>_xll.Interp2dTab(-1,0,'HP Tuner only'!$B$183:$O$183,'HP Tuner only'!$A$184:$A$196,'HP Tuner only'!$B$184:$O$196,'Fuel Pressure Calc'!$U9,'Fuel Pressure Calc'!AL$4)*_xll.Interp2dTab(-1,0,'HP Tuner only'!$B$200:$K$200,'HP Tuner only'!$A$201:$A$210,'HP Tuner only'!$B$201:$K$210,'Variables &amp; Axis Check'!$B$3,'Variables &amp; Axis Check'!$B$13)</f>
        <v>304.34844733984716</v>
      </c>
      <c r="AM9" s="12">
        <f t="shared" si="5"/>
        <v>304.34844733984716</v>
      </c>
    </row>
    <row r="10" spans="1:39" x14ac:dyDescent="0.3">
      <c r="A10" s="3">
        <f>'CSP5'!$A$174</f>
        <v>1200</v>
      </c>
      <c r="B10" s="12">
        <f t="shared" si="2"/>
        <v>54.021599999999999</v>
      </c>
      <c r="C10" s="4">
        <f>MIN(_xll.Interp2dTab(-1,0,'CSP5'!$B$243:$S$243,'CSP5'!$A$244:$A$264,'CSP5'!$B$244:$S$264,C$4,$A10),'Internal Flash'!$B$642)</f>
        <v>54.021599999999999</v>
      </c>
      <c r="D10" s="4">
        <f>MIN(_xll.Interp2dTab(-1,0,'CSP5'!$B$243:$S$243,'CSP5'!$A$244:$A$264,'CSP5'!$B$244:$S$264,D$4,$A10),'Internal Flash'!$B$642)</f>
        <v>54.021599999999999</v>
      </c>
      <c r="E10" s="4">
        <f>MIN(_xll.Interp2dTab(-1,0,'CSP5'!$B$243:$S$243,'CSP5'!$A$244:$A$264,'CSP5'!$B$244:$S$264,E$4,$A10),'Internal Flash'!$B$642)</f>
        <v>65.977599999999995</v>
      </c>
      <c r="F10" s="4">
        <f>MIN(_xll.Interp2dTab(-1,0,'CSP5'!$B$243:$S$243,'CSP5'!$A$244:$A$264,'CSP5'!$B$244:$S$264,F$4,$A10),'Internal Flash'!$B$642)</f>
        <v>79.983199999999997</v>
      </c>
      <c r="G10" s="4">
        <f>MIN(_xll.Interp2dTab(-1,0,'CSP5'!$B$243:$S$243,'CSP5'!$A$244:$A$264,'CSP5'!$B$244:$S$264,G$4,$A10),'Internal Flash'!$B$642)</f>
        <v>105.0176</v>
      </c>
      <c r="H10" s="4">
        <f>MIN(_xll.Interp2dTab(-1,0,'CSP5'!$B$243:$S$243,'CSP5'!$A$244:$A$264,'CSP5'!$B$244:$S$264,H$4,$A10),'Internal Flash'!$B$642)</f>
        <v>102.48</v>
      </c>
      <c r="I10" s="4">
        <f>MIN(_xll.Interp2dTab(-1,0,'CSP5'!$B$243:$S$243,'CSP5'!$A$244:$A$264,'CSP5'!$B$244:$S$264,I$4,$A10),'Internal Flash'!$B$642)</f>
        <v>87.986400000000003</v>
      </c>
      <c r="J10" s="4">
        <f>MIN(_xll.Interp2dTab(-1,0,'CSP5'!$B$243:$S$243,'CSP5'!$A$244:$A$264,'CSP5'!$B$244:$S$264,J$4,$A10),'Internal Flash'!$B$642)</f>
        <v>87.010400000000004</v>
      </c>
      <c r="K10" s="4">
        <f>MIN(_xll.Interp2dTab(-1,0,'CSP5'!$B$243:$S$243,'CSP5'!$A$244:$A$264,'CSP5'!$B$244:$S$264,K$4,$A10),'Internal Flash'!$B$642)</f>
        <v>87.986400000000003</v>
      </c>
      <c r="L10" s="4">
        <f>MIN(_xll.Interp2dTab(-1,0,'CSP5'!$B$243:$S$243,'CSP5'!$A$244:$A$264,'CSP5'!$B$244:$S$264,L$4,$A10),'Internal Flash'!$B$642)</f>
        <v>89.011200000000002</v>
      </c>
      <c r="M10" s="4">
        <f>MIN(_xll.Interp2dTab(-1,0,'CSP5'!$B$243:$S$243,'CSP5'!$A$244:$A$264,'CSP5'!$B$244:$S$264,M$4,$A10),'Internal Flash'!$B$642)</f>
        <v>91.012</v>
      </c>
      <c r="N10" s="4">
        <f>MIN(_xll.Interp2dTab(-1,0,'CSP5'!$B$243:$S$243,'CSP5'!$A$244:$A$264,'CSP5'!$B$244:$S$264,N$4,$A10),'Internal Flash'!$B$642)</f>
        <v>91.988</v>
      </c>
      <c r="O10" s="4">
        <f>MIN(_xll.Interp2dTab(-1,0,'CSP5'!$B$243:$S$243,'CSP5'!$A$244:$A$264,'CSP5'!$B$244:$S$264,O$4,$A10),'Internal Flash'!$B$642)</f>
        <v>93.012799999999999</v>
      </c>
      <c r="P10" s="4">
        <f>MIN(_xll.Interp2dTab(-1,0,'CSP5'!$B$243:$S$243,'CSP5'!$A$244:$A$264,'CSP5'!$B$244:$S$264,P$4,$A10),'Internal Flash'!$B$642)</f>
        <v>93.012799999999999</v>
      </c>
      <c r="Q10" s="4">
        <f>MIN(_xll.Interp2dTab(-1,0,'CSP5'!$B$243:$S$243,'CSP5'!$A$244:$A$264,'CSP5'!$B$244:$S$264,Q$4,$A10),'Internal Flash'!$B$642)</f>
        <v>93.988799999999998</v>
      </c>
      <c r="R10" s="4">
        <f>MIN(_xll.Interp2dTab(-1,0,'CSP5'!$B$243:$S$243,'CSP5'!$A$244:$A$264,'CSP5'!$B$244:$S$264,R$4,$A10),'Internal Flash'!$B$642)</f>
        <v>93.988799999999998</v>
      </c>
      <c r="S10" s="12">
        <f t="shared" si="3"/>
        <v>93.988799999999998</v>
      </c>
      <c r="U10" s="3">
        <f>'CSP5'!$A$174</f>
        <v>1200</v>
      </c>
      <c r="V10" s="12">
        <f t="shared" si="4"/>
        <v>84.000581224730766</v>
      </c>
      <c r="W10" s="4">
        <f>_xll.Interp2dTab(-1,0,'HP Tuner only'!$B$183:$O$183,'HP Tuner only'!$A$184:$A$196,'HP Tuner only'!$B$184:$O$196,'Fuel Pressure Calc'!$U10,'Fuel Pressure Calc'!W$4)*_xll.Interp2dTab(-1,0,'HP Tuner only'!$B$200:$K$200,'HP Tuner only'!$A$201:$A$210,'HP Tuner only'!$B$201:$K$210,'Variables &amp; Axis Check'!$B$3,'Variables &amp; Axis Check'!$B$13)</f>
        <v>84.000581224730766</v>
      </c>
      <c r="X10" s="4">
        <f>_xll.Interp2dTab(-1,0,'HP Tuner only'!$B$183:$O$183,'HP Tuner only'!$A$184:$A$196,'HP Tuner only'!$B$184:$O$196,'Fuel Pressure Calc'!$U10,'Fuel Pressure Calc'!X$4)*_xll.Interp2dTab(-1,0,'HP Tuner only'!$B$200:$K$200,'HP Tuner only'!$A$201:$A$210,'HP Tuner only'!$B$201:$K$210,'Variables &amp; Axis Check'!$B$3,'Variables &amp; Axis Check'!$B$13)</f>
        <v>84.000581224730766</v>
      </c>
      <c r="Y10" s="4">
        <f>_xll.Interp2dTab(-1,0,'HP Tuner only'!$B$183:$O$183,'HP Tuner only'!$A$184:$A$196,'HP Tuner only'!$B$184:$O$196,'Fuel Pressure Calc'!$U10,'Fuel Pressure Calc'!Y$4)*_xll.Interp2dTab(-1,0,'HP Tuner only'!$B$200:$K$200,'HP Tuner only'!$A$201:$A$210,'HP Tuner only'!$B$201:$K$210,'Variables &amp; Axis Check'!$B$3,'Variables &amp; Axis Check'!$B$13)</f>
        <v>84.000581224730766</v>
      </c>
      <c r="Z10" s="4">
        <f>_xll.Interp2dTab(-1,0,'HP Tuner only'!$B$183:$O$183,'HP Tuner only'!$A$184:$A$196,'HP Tuner only'!$B$184:$O$196,'Fuel Pressure Calc'!$U10,'Fuel Pressure Calc'!Z$4)*_xll.Interp2dTab(-1,0,'HP Tuner only'!$B$200:$K$200,'HP Tuner only'!$A$201:$A$210,'HP Tuner only'!$B$201:$K$210,'Variables &amp; Axis Check'!$B$3,'Variables &amp; Axis Check'!$B$13)</f>
        <v>84.000581224730766</v>
      </c>
      <c r="AA10" s="4">
        <f>_xll.Interp2dTab(-1,0,'HP Tuner only'!$B$183:$O$183,'HP Tuner only'!$A$184:$A$196,'HP Tuner only'!$B$184:$O$196,'Fuel Pressure Calc'!$U10,'Fuel Pressure Calc'!AA$4)*_xll.Interp2dTab(-1,0,'HP Tuner only'!$B$200:$K$200,'HP Tuner only'!$A$201:$A$210,'HP Tuner only'!$B$201:$K$210,'Variables &amp; Axis Check'!$B$3,'Variables &amp; Axis Check'!$B$13)</f>
        <v>101.15891439835438</v>
      </c>
      <c r="AB10" s="4">
        <f>_xll.Interp2dTab(-1,0,'HP Tuner only'!$B$183:$O$183,'HP Tuner only'!$A$184:$A$196,'HP Tuner only'!$B$184:$O$196,'Fuel Pressure Calc'!$U10,'Fuel Pressure Calc'!AB$4)*_xll.Interp2dTab(-1,0,'HP Tuner only'!$B$200:$K$200,'HP Tuner only'!$A$201:$A$210,'HP Tuner only'!$B$201:$K$210,'Variables &amp; Axis Check'!$B$3,'Variables &amp; Axis Check'!$B$13)</f>
        <v>136.44972462358706</v>
      </c>
      <c r="AC10" s="4">
        <f>_xll.Interp2dTab(-1,0,'HP Tuner only'!$B$183:$O$183,'HP Tuner only'!$A$184:$A$196,'HP Tuner only'!$B$184:$O$196,'Fuel Pressure Calc'!$U10,'Fuel Pressure Calc'!AC$4)*_xll.Interp2dTab(-1,0,'HP Tuner only'!$B$200:$K$200,'HP Tuner only'!$A$201:$A$210,'HP Tuner only'!$B$201:$K$210,'Variables &amp; Axis Check'!$B$3,'Variables &amp; Axis Check'!$B$13)</f>
        <v>138.35046488075295</v>
      </c>
      <c r="AD10" s="4">
        <f>_xll.Interp2dTab(-1,0,'HP Tuner only'!$B$183:$O$183,'HP Tuner only'!$A$184:$A$196,'HP Tuner only'!$B$184:$O$196,'Fuel Pressure Calc'!$U10,'Fuel Pressure Calc'!AD$4)*_xll.Interp2dTab(-1,0,'HP Tuner only'!$B$200:$K$200,'HP Tuner only'!$A$201:$A$210,'HP Tuner only'!$B$201:$K$210,'Variables &amp; Axis Check'!$B$3,'Variables &amp; Axis Check'!$B$13)</f>
        <v>293.78877924448489</v>
      </c>
      <c r="AE10" s="4">
        <f>_xll.Interp2dTab(-1,0,'HP Tuner only'!$B$183:$O$183,'HP Tuner only'!$A$184:$A$196,'HP Tuner only'!$B$184:$O$196,'Fuel Pressure Calc'!$U10,'Fuel Pressure Calc'!AE$4)*_xll.Interp2dTab(-1,0,'HP Tuner only'!$B$200:$K$200,'HP Tuner only'!$A$201:$A$210,'HP Tuner only'!$B$201:$K$210,'Variables &amp; Axis Check'!$B$3,'Variables &amp; Axis Check'!$B$13)</f>
        <v>304.34844733984772</v>
      </c>
      <c r="AF10" s="4">
        <f>_xll.Interp2dTab(-1,0,'HP Tuner only'!$B$183:$O$183,'HP Tuner only'!$A$184:$A$196,'HP Tuner only'!$B$184:$O$196,'Fuel Pressure Calc'!$U10,'Fuel Pressure Calc'!AF$4)*_xll.Interp2dTab(-1,0,'HP Tuner only'!$B$200:$K$200,'HP Tuner only'!$A$201:$A$210,'HP Tuner only'!$B$201:$K$210,'Variables &amp; Axis Check'!$B$3,'Variables &amp; Axis Check'!$B$13)</f>
        <v>304.34844733984772</v>
      </c>
      <c r="AG10" s="4">
        <f>_xll.Interp2dTab(-1,0,'HP Tuner only'!$B$183:$O$183,'HP Tuner only'!$A$184:$A$196,'HP Tuner only'!$B$184:$O$196,'Fuel Pressure Calc'!$U10,'Fuel Pressure Calc'!AG$4)*_xll.Interp2dTab(-1,0,'HP Tuner only'!$B$200:$K$200,'HP Tuner only'!$A$201:$A$210,'HP Tuner only'!$B$201:$K$210,'Variables &amp; Axis Check'!$B$3,'Variables &amp; Axis Check'!$B$13)</f>
        <v>304.34844733984772</v>
      </c>
      <c r="AH10" s="4">
        <f>_xll.Interp2dTab(-1,0,'HP Tuner only'!$B$183:$O$183,'HP Tuner only'!$A$184:$A$196,'HP Tuner only'!$B$184:$O$196,'Fuel Pressure Calc'!$U10,'Fuel Pressure Calc'!AH$4)*_xll.Interp2dTab(-1,0,'HP Tuner only'!$B$200:$K$200,'HP Tuner only'!$A$201:$A$210,'HP Tuner only'!$B$201:$K$210,'Variables &amp; Axis Check'!$B$3,'Variables &amp; Axis Check'!$B$13)</f>
        <v>304.34844733984772</v>
      </c>
      <c r="AI10" s="4">
        <f>_xll.Interp2dTab(-1,0,'HP Tuner only'!$B$183:$O$183,'HP Tuner only'!$A$184:$A$196,'HP Tuner only'!$B$184:$O$196,'Fuel Pressure Calc'!$U10,'Fuel Pressure Calc'!AI$4)*_xll.Interp2dTab(-1,0,'HP Tuner only'!$B$200:$K$200,'HP Tuner only'!$A$201:$A$210,'HP Tuner only'!$B$201:$K$210,'Variables &amp; Axis Check'!$B$3,'Variables &amp; Axis Check'!$B$13)</f>
        <v>304.34844733984772</v>
      </c>
      <c r="AJ10" s="4">
        <f>_xll.Interp2dTab(-1,0,'HP Tuner only'!$B$183:$O$183,'HP Tuner only'!$A$184:$A$196,'HP Tuner only'!$B$184:$O$196,'Fuel Pressure Calc'!$U10,'Fuel Pressure Calc'!AJ$4)*_xll.Interp2dTab(-1,0,'HP Tuner only'!$B$200:$K$200,'HP Tuner only'!$A$201:$A$210,'HP Tuner only'!$B$201:$K$210,'Variables &amp; Axis Check'!$B$3,'Variables &amp; Axis Check'!$B$13)</f>
        <v>304.34844733984761</v>
      </c>
      <c r="AK10" s="4">
        <f>_xll.Interp2dTab(-1,0,'HP Tuner only'!$B$183:$O$183,'HP Tuner only'!$A$184:$A$196,'HP Tuner only'!$B$184:$O$196,'Fuel Pressure Calc'!$U10,'Fuel Pressure Calc'!AK$4)*_xll.Interp2dTab(-1,0,'HP Tuner only'!$B$200:$K$200,'HP Tuner only'!$A$201:$A$210,'HP Tuner only'!$B$201:$K$210,'Variables &amp; Axis Check'!$B$3,'Variables &amp; Axis Check'!$B$13)</f>
        <v>304.34844733984761</v>
      </c>
      <c r="AL10" s="4">
        <f>_xll.Interp2dTab(-1,0,'HP Tuner only'!$B$183:$O$183,'HP Tuner only'!$A$184:$A$196,'HP Tuner only'!$B$184:$O$196,'Fuel Pressure Calc'!$U10,'Fuel Pressure Calc'!AL$4)*_xll.Interp2dTab(-1,0,'HP Tuner only'!$B$200:$K$200,'HP Tuner only'!$A$201:$A$210,'HP Tuner only'!$B$201:$K$210,'Variables &amp; Axis Check'!$B$3,'Variables &amp; Axis Check'!$B$13)</f>
        <v>304.34844733984716</v>
      </c>
      <c r="AM10" s="12">
        <f t="shared" si="5"/>
        <v>304.34844733984716</v>
      </c>
    </row>
    <row r="11" spans="1:39" x14ac:dyDescent="0.3">
      <c r="A11" s="3">
        <f>'CSP5'!$A$175</f>
        <v>1400</v>
      </c>
      <c r="B11" s="12">
        <f t="shared" si="2"/>
        <v>58.023200000000003</v>
      </c>
      <c r="C11" s="4">
        <f>MIN(_xll.Interp2dTab(-1,0,'CSP5'!$B$243:$S$243,'CSP5'!$A$244:$A$264,'CSP5'!$B$244:$S$264,C$4,$A11),'Internal Flash'!$B$642)</f>
        <v>58.023200000000003</v>
      </c>
      <c r="D11" s="4">
        <f>MIN(_xll.Interp2dTab(-1,0,'CSP5'!$B$243:$S$243,'CSP5'!$A$244:$A$264,'CSP5'!$B$244:$S$264,D$4,$A11),'Internal Flash'!$B$642)</f>
        <v>58.023200000000003</v>
      </c>
      <c r="E11" s="4">
        <f>MIN(_xll.Interp2dTab(-1,0,'CSP5'!$B$243:$S$243,'CSP5'!$A$244:$A$264,'CSP5'!$B$244:$S$264,E$4,$A11),'Internal Flash'!$B$642)</f>
        <v>77.006399999999999</v>
      </c>
      <c r="F11" s="4">
        <f>MIN(_xll.Interp2dTab(-1,0,'CSP5'!$B$243:$S$243,'CSP5'!$A$244:$A$264,'CSP5'!$B$244:$S$264,F$4,$A11),'Internal Flash'!$B$642)</f>
        <v>89.987200000000001</v>
      </c>
      <c r="G11" s="4">
        <f>MIN(_xll.Interp2dTab(-1,0,'CSP5'!$B$243:$S$243,'CSP5'!$A$244:$A$264,'CSP5'!$B$244:$S$264,G$4,$A11),'Internal Flash'!$B$642)</f>
        <v>123.0248</v>
      </c>
      <c r="H11" s="4">
        <f>MIN(_xll.Interp2dTab(-1,0,'CSP5'!$B$243:$S$243,'CSP5'!$A$244:$A$264,'CSP5'!$B$244:$S$264,H$4,$A11),'Internal Flash'!$B$642)</f>
        <v>119.9992</v>
      </c>
      <c r="I11" s="4">
        <f>MIN(_xll.Interp2dTab(-1,0,'CSP5'!$B$243:$S$243,'CSP5'!$A$244:$A$264,'CSP5'!$B$244:$S$264,I$4,$A11),'Internal Flash'!$B$642)</f>
        <v>107.0184</v>
      </c>
      <c r="J11" s="4">
        <f>MIN(_xll.Interp2dTab(-1,0,'CSP5'!$B$243:$S$243,'CSP5'!$A$244:$A$264,'CSP5'!$B$244:$S$264,J$4,$A11),'Internal Flash'!$B$642)</f>
        <v>103.9928</v>
      </c>
      <c r="K11" s="4">
        <f>MIN(_xll.Interp2dTab(-1,0,'CSP5'!$B$243:$S$243,'CSP5'!$A$244:$A$264,'CSP5'!$B$244:$S$264,K$4,$A11),'Internal Flash'!$B$642)</f>
        <v>103.0168</v>
      </c>
      <c r="L11" s="4">
        <f>MIN(_xll.Interp2dTab(-1,0,'CSP5'!$B$243:$S$243,'CSP5'!$A$244:$A$264,'CSP5'!$B$244:$S$264,L$4,$A11),'Internal Flash'!$B$642)</f>
        <v>101.01600000000001</v>
      </c>
      <c r="M11" s="4">
        <f>MIN(_xll.Interp2dTab(-1,0,'CSP5'!$B$243:$S$243,'CSP5'!$A$244:$A$264,'CSP5'!$B$244:$S$264,M$4,$A11),'Internal Flash'!$B$642)</f>
        <v>99.015199999999993</v>
      </c>
      <c r="N11" s="4">
        <f>MIN(_xll.Interp2dTab(-1,0,'CSP5'!$B$243:$S$243,'CSP5'!$A$244:$A$264,'CSP5'!$B$244:$S$264,N$4,$A11),'Internal Flash'!$B$642)</f>
        <v>97.990399999999994</v>
      </c>
      <c r="O11" s="4">
        <f>MIN(_xll.Interp2dTab(-1,0,'CSP5'!$B$243:$S$243,'CSP5'!$A$244:$A$264,'CSP5'!$B$244:$S$264,O$4,$A11),'Internal Flash'!$B$642)</f>
        <v>97.014399999999995</v>
      </c>
      <c r="P11" s="4">
        <f>MIN(_xll.Interp2dTab(-1,0,'CSP5'!$B$243:$S$243,'CSP5'!$A$244:$A$264,'CSP5'!$B$244:$S$264,P$4,$A11),'Internal Flash'!$B$642)</f>
        <v>95.989599999999996</v>
      </c>
      <c r="Q11" s="4">
        <f>MIN(_xll.Interp2dTab(-1,0,'CSP5'!$B$243:$S$243,'CSP5'!$A$244:$A$264,'CSP5'!$B$244:$S$264,Q$4,$A11),'Internal Flash'!$B$642)</f>
        <v>95.989599999999996</v>
      </c>
      <c r="R11" s="4">
        <f>MIN(_xll.Interp2dTab(-1,0,'CSP5'!$B$243:$S$243,'CSP5'!$A$244:$A$264,'CSP5'!$B$244:$S$264,R$4,$A11),'Internal Flash'!$B$642)</f>
        <v>95.013599999999997</v>
      </c>
      <c r="S11" s="12">
        <f t="shared" si="3"/>
        <v>95.013599999999997</v>
      </c>
      <c r="U11" s="3">
        <f>'CSP5'!$A$175</f>
        <v>1400</v>
      </c>
      <c r="V11" s="12">
        <f t="shared" si="4"/>
        <v>84.000581224730766</v>
      </c>
      <c r="W11" s="4">
        <f>_xll.Interp2dTab(-1,0,'HP Tuner only'!$B$183:$O$183,'HP Tuner only'!$A$184:$A$196,'HP Tuner only'!$B$184:$O$196,'Fuel Pressure Calc'!$U11,'Fuel Pressure Calc'!W$4)*_xll.Interp2dTab(-1,0,'HP Tuner only'!$B$200:$K$200,'HP Tuner only'!$A$201:$A$210,'HP Tuner only'!$B$201:$K$210,'Variables &amp; Axis Check'!$B$3,'Variables &amp; Axis Check'!$B$13)</f>
        <v>84.000581224730766</v>
      </c>
      <c r="X11" s="4">
        <f>_xll.Interp2dTab(-1,0,'HP Tuner only'!$B$183:$O$183,'HP Tuner only'!$A$184:$A$196,'HP Tuner only'!$B$184:$O$196,'Fuel Pressure Calc'!$U11,'Fuel Pressure Calc'!X$4)*_xll.Interp2dTab(-1,0,'HP Tuner only'!$B$200:$K$200,'HP Tuner only'!$A$201:$A$210,'HP Tuner only'!$B$201:$K$210,'Variables &amp; Axis Check'!$B$3,'Variables &amp; Axis Check'!$B$13)</f>
        <v>84.000581224730766</v>
      </c>
      <c r="Y11" s="4">
        <f>_xll.Interp2dTab(-1,0,'HP Tuner only'!$B$183:$O$183,'HP Tuner only'!$A$184:$A$196,'HP Tuner only'!$B$184:$O$196,'Fuel Pressure Calc'!$U11,'Fuel Pressure Calc'!Y$4)*_xll.Interp2dTab(-1,0,'HP Tuner only'!$B$200:$K$200,'HP Tuner only'!$A$201:$A$210,'HP Tuner only'!$B$201:$K$210,'Variables &amp; Axis Check'!$B$3,'Variables &amp; Axis Check'!$B$13)</f>
        <v>84.000581224730766</v>
      </c>
      <c r="Z11" s="4">
        <f>_xll.Interp2dTab(-1,0,'HP Tuner only'!$B$183:$O$183,'HP Tuner only'!$A$184:$A$196,'HP Tuner only'!$B$184:$O$196,'Fuel Pressure Calc'!$U11,'Fuel Pressure Calc'!Z$4)*_xll.Interp2dTab(-1,0,'HP Tuner only'!$B$200:$K$200,'HP Tuner only'!$A$201:$A$210,'HP Tuner only'!$B$201:$K$210,'Variables &amp; Axis Check'!$B$3,'Variables &amp; Axis Check'!$B$13)</f>
        <v>84.000581224730766</v>
      </c>
      <c r="AA11" s="4">
        <f>_xll.Interp2dTab(-1,0,'HP Tuner only'!$B$183:$O$183,'HP Tuner only'!$A$184:$A$196,'HP Tuner only'!$B$184:$O$196,'Fuel Pressure Calc'!$U11,'Fuel Pressure Calc'!AA$4)*_xll.Interp2dTab(-1,0,'HP Tuner only'!$B$200:$K$200,'HP Tuner only'!$A$201:$A$210,'HP Tuner only'!$B$201:$K$210,'Variables &amp; Axis Check'!$B$3,'Variables &amp; Axis Check'!$B$13)</f>
        <v>140.92924020219863</v>
      </c>
      <c r="AB11" s="4">
        <f>_xll.Interp2dTab(-1,0,'HP Tuner only'!$B$183:$O$183,'HP Tuner only'!$A$184:$A$196,'HP Tuner only'!$B$184:$O$196,'Fuel Pressure Calc'!$U11,'Fuel Pressure Calc'!AB$4)*_xll.Interp2dTab(-1,0,'HP Tuner only'!$B$200:$K$200,'HP Tuner only'!$A$201:$A$210,'HP Tuner only'!$B$201:$K$210,'Variables &amp; Axis Check'!$B$3,'Variables &amp; Axis Check'!$B$13)</f>
        <v>277.46297829251102</v>
      </c>
      <c r="AC11" s="4">
        <f>_xll.Interp2dTab(-1,0,'HP Tuner only'!$B$183:$O$183,'HP Tuner only'!$A$184:$A$196,'HP Tuner only'!$B$184:$O$196,'Fuel Pressure Calc'!$U11,'Fuel Pressure Calc'!AC$4)*_xll.Interp2dTab(-1,0,'HP Tuner only'!$B$200:$K$200,'HP Tuner only'!$A$201:$A$210,'HP Tuner only'!$B$201:$K$210,'Variables &amp; Axis Check'!$B$3,'Variables &amp; Axis Check'!$B$13)</f>
        <v>304.34844733984772</v>
      </c>
      <c r="AD11" s="4">
        <f>_xll.Interp2dTab(-1,0,'HP Tuner only'!$B$183:$O$183,'HP Tuner only'!$A$184:$A$196,'HP Tuner only'!$B$184:$O$196,'Fuel Pressure Calc'!$U11,'Fuel Pressure Calc'!AD$4)*_xll.Interp2dTab(-1,0,'HP Tuner only'!$B$200:$K$200,'HP Tuner only'!$A$201:$A$210,'HP Tuner only'!$B$201:$K$210,'Variables &amp; Axis Check'!$B$3,'Variables &amp; Axis Check'!$B$13)</f>
        <v>304.34844733984772</v>
      </c>
      <c r="AE11" s="4">
        <f>_xll.Interp2dTab(-1,0,'HP Tuner only'!$B$183:$O$183,'HP Tuner only'!$A$184:$A$196,'HP Tuner only'!$B$184:$O$196,'Fuel Pressure Calc'!$U11,'Fuel Pressure Calc'!AE$4)*_xll.Interp2dTab(-1,0,'HP Tuner only'!$B$200:$K$200,'HP Tuner only'!$A$201:$A$210,'HP Tuner only'!$B$201:$K$210,'Variables &amp; Axis Check'!$B$3,'Variables &amp; Axis Check'!$B$13)</f>
        <v>304.34844733984772</v>
      </c>
      <c r="AF11" s="4">
        <f>_xll.Interp2dTab(-1,0,'HP Tuner only'!$B$183:$O$183,'HP Tuner only'!$A$184:$A$196,'HP Tuner only'!$B$184:$O$196,'Fuel Pressure Calc'!$U11,'Fuel Pressure Calc'!AF$4)*_xll.Interp2dTab(-1,0,'HP Tuner only'!$B$200:$K$200,'HP Tuner only'!$A$201:$A$210,'HP Tuner only'!$B$201:$K$210,'Variables &amp; Axis Check'!$B$3,'Variables &amp; Axis Check'!$B$13)</f>
        <v>304.34844733984772</v>
      </c>
      <c r="AG11" s="4">
        <f>_xll.Interp2dTab(-1,0,'HP Tuner only'!$B$183:$O$183,'HP Tuner only'!$A$184:$A$196,'HP Tuner only'!$B$184:$O$196,'Fuel Pressure Calc'!$U11,'Fuel Pressure Calc'!AG$4)*_xll.Interp2dTab(-1,0,'HP Tuner only'!$B$200:$K$200,'HP Tuner only'!$A$201:$A$210,'HP Tuner only'!$B$201:$K$210,'Variables &amp; Axis Check'!$B$3,'Variables &amp; Axis Check'!$B$13)</f>
        <v>304.34844733984772</v>
      </c>
      <c r="AH11" s="4">
        <f>_xll.Interp2dTab(-1,0,'HP Tuner only'!$B$183:$O$183,'HP Tuner only'!$A$184:$A$196,'HP Tuner only'!$B$184:$O$196,'Fuel Pressure Calc'!$U11,'Fuel Pressure Calc'!AH$4)*_xll.Interp2dTab(-1,0,'HP Tuner only'!$B$200:$K$200,'HP Tuner only'!$A$201:$A$210,'HP Tuner only'!$B$201:$K$210,'Variables &amp; Axis Check'!$B$3,'Variables &amp; Axis Check'!$B$13)</f>
        <v>304.34844733984772</v>
      </c>
      <c r="AI11" s="4">
        <f>_xll.Interp2dTab(-1,0,'HP Tuner only'!$B$183:$O$183,'HP Tuner only'!$A$184:$A$196,'HP Tuner only'!$B$184:$O$196,'Fuel Pressure Calc'!$U11,'Fuel Pressure Calc'!AI$4)*_xll.Interp2dTab(-1,0,'HP Tuner only'!$B$200:$K$200,'HP Tuner only'!$A$201:$A$210,'HP Tuner only'!$B$201:$K$210,'Variables &amp; Axis Check'!$B$3,'Variables &amp; Axis Check'!$B$13)</f>
        <v>304.34844733984772</v>
      </c>
      <c r="AJ11" s="4">
        <f>_xll.Interp2dTab(-1,0,'HP Tuner only'!$B$183:$O$183,'HP Tuner only'!$A$184:$A$196,'HP Tuner only'!$B$184:$O$196,'Fuel Pressure Calc'!$U11,'Fuel Pressure Calc'!AJ$4)*_xll.Interp2dTab(-1,0,'HP Tuner only'!$B$200:$K$200,'HP Tuner only'!$A$201:$A$210,'HP Tuner only'!$B$201:$K$210,'Variables &amp; Axis Check'!$B$3,'Variables &amp; Axis Check'!$B$13)</f>
        <v>304.34844733984761</v>
      </c>
      <c r="AK11" s="4">
        <f>_xll.Interp2dTab(-1,0,'HP Tuner only'!$B$183:$O$183,'HP Tuner only'!$A$184:$A$196,'HP Tuner only'!$B$184:$O$196,'Fuel Pressure Calc'!$U11,'Fuel Pressure Calc'!AK$4)*_xll.Interp2dTab(-1,0,'HP Tuner only'!$B$200:$K$200,'HP Tuner only'!$A$201:$A$210,'HP Tuner only'!$B$201:$K$210,'Variables &amp; Axis Check'!$B$3,'Variables &amp; Axis Check'!$B$13)</f>
        <v>304.34844733984761</v>
      </c>
      <c r="AL11" s="4">
        <f>_xll.Interp2dTab(-1,0,'HP Tuner only'!$B$183:$O$183,'HP Tuner only'!$A$184:$A$196,'HP Tuner only'!$B$184:$O$196,'Fuel Pressure Calc'!$U11,'Fuel Pressure Calc'!AL$4)*_xll.Interp2dTab(-1,0,'HP Tuner only'!$B$200:$K$200,'HP Tuner only'!$A$201:$A$210,'HP Tuner only'!$B$201:$K$210,'Variables &amp; Axis Check'!$B$3,'Variables &amp; Axis Check'!$B$13)</f>
        <v>304.34844733984716</v>
      </c>
      <c r="AM11" s="12">
        <f t="shared" si="5"/>
        <v>304.34844733984716</v>
      </c>
    </row>
    <row r="12" spans="1:39" x14ac:dyDescent="0.3">
      <c r="A12" s="3">
        <f>'CSP5'!$A$176</f>
        <v>1550</v>
      </c>
      <c r="B12" s="12">
        <f t="shared" si="2"/>
        <v>63.256999999999998</v>
      </c>
      <c r="C12" s="4">
        <f>MIN(_xll.Interp2dTab(-1,0,'CSP5'!$B$243:$S$243,'CSP5'!$A$244:$A$264,'CSP5'!$B$244:$S$264,C$4,$A12),'Internal Flash'!$B$642)</f>
        <v>63.256999999999998</v>
      </c>
      <c r="D12" s="4">
        <f>MIN(_xll.Interp2dTab(-1,0,'CSP5'!$B$243:$S$243,'CSP5'!$A$244:$A$264,'CSP5'!$B$244:$S$264,D$4,$A12),'Internal Flash'!$B$642)</f>
        <v>66.990200000000016</v>
      </c>
      <c r="E12" s="4">
        <f>MIN(_xll.Interp2dTab(-1,0,'CSP5'!$B$243:$S$243,'CSP5'!$A$244:$A$264,'CSP5'!$B$244:$S$264,E$4,$A12),'Internal Flash'!$B$642)</f>
        <v>83.740800000000007</v>
      </c>
      <c r="F12" s="4">
        <f>MIN(_xll.Interp2dTab(-1,0,'CSP5'!$B$243:$S$243,'CSP5'!$A$244:$A$264,'CSP5'!$B$244:$S$264,F$4,$A12),'Internal Flash'!$B$642)</f>
        <v>100.4914</v>
      </c>
      <c r="G12" s="4">
        <f>MIN(_xll.Interp2dTab(-1,0,'CSP5'!$B$243:$S$243,'CSP5'!$A$244:$A$264,'CSP5'!$B$244:$S$264,G$4,$A12),'Internal Flash'!$B$642)</f>
        <v>126.75800000000001</v>
      </c>
      <c r="H12" s="4">
        <f>MIN(_xll.Interp2dTab(-1,0,'CSP5'!$B$243:$S$243,'CSP5'!$A$244:$A$264,'CSP5'!$B$244:$S$264,H$4,$A12),'Internal Flash'!$B$642)</f>
        <v>126.0016</v>
      </c>
      <c r="I12" s="4">
        <f>MIN(_xll.Interp2dTab(-1,0,'CSP5'!$B$243:$S$243,'CSP5'!$A$244:$A$264,'CSP5'!$B$244:$S$264,I$4,$A12),'Internal Flash'!$B$642)</f>
        <v>115.2534</v>
      </c>
      <c r="J12" s="4">
        <f>MIN(_xll.Interp2dTab(-1,0,'CSP5'!$B$243:$S$243,'CSP5'!$A$244:$A$264,'CSP5'!$B$244:$S$264,J$4,$A12),'Internal Flash'!$B$642)</f>
        <v>102.4922</v>
      </c>
      <c r="K12" s="4">
        <f>MIN(_xll.Interp2dTab(-1,0,'CSP5'!$B$243:$S$243,'CSP5'!$A$244:$A$264,'CSP5'!$B$244:$S$264,K$4,$A12),'Internal Flash'!$B$642)</f>
        <v>100.74760000000001</v>
      </c>
      <c r="L12" s="4">
        <f>MIN(_xll.Interp2dTab(-1,0,'CSP5'!$B$243:$S$243,'CSP5'!$A$244:$A$264,'CSP5'!$B$244:$S$264,L$4,$A12),'Internal Flash'!$B$642)</f>
        <v>99.5154</v>
      </c>
      <c r="M12" s="4">
        <f>MIN(_xll.Interp2dTab(-1,0,'CSP5'!$B$243:$S$243,'CSP5'!$A$244:$A$264,'CSP5'!$B$244:$S$264,M$4,$A12),'Internal Flash'!$B$642)</f>
        <v>102.0164</v>
      </c>
      <c r="N12" s="4">
        <f>MIN(_xll.Interp2dTab(-1,0,'CSP5'!$B$243:$S$243,'CSP5'!$A$244:$A$264,'CSP5'!$B$244:$S$264,N$4,$A12),'Internal Flash'!$B$642)</f>
        <v>104.76140000000001</v>
      </c>
      <c r="O12" s="4">
        <f>MIN(_xll.Interp2dTab(-1,0,'CSP5'!$B$243:$S$243,'CSP5'!$A$244:$A$264,'CSP5'!$B$244:$S$264,O$4,$A12),'Internal Flash'!$B$642)</f>
        <v>110.5198</v>
      </c>
      <c r="P12" s="4">
        <f>MIN(_xll.Interp2dTab(-1,0,'CSP5'!$B$243:$S$243,'CSP5'!$A$244:$A$264,'CSP5'!$B$244:$S$264,P$4,$A12),'Internal Flash'!$B$642)</f>
        <v>112.4962</v>
      </c>
      <c r="Q12" s="4">
        <f>MIN(_xll.Interp2dTab(-1,0,'CSP5'!$B$243:$S$243,'CSP5'!$A$244:$A$264,'CSP5'!$B$244:$S$264,Q$4,$A12),'Internal Flash'!$B$642)</f>
        <v>113.99680000000001</v>
      </c>
      <c r="R12" s="4">
        <f>MIN(_xll.Interp2dTab(-1,0,'CSP5'!$B$243:$S$243,'CSP5'!$A$244:$A$264,'CSP5'!$B$244:$S$264,R$4,$A12),'Internal Flash'!$B$642)</f>
        <v>117.48599999999999</v>
      </c>
      <c r="S12" s="12">
        <f t="shared" si="3"/>
        <v>117.48599999999999</v>
      </c>
      <c r="U12" s="3">
        <f>'CSP5'!$A$176</f>
        <v>1550</v>
      </c>
      <c r="V12" s="12">
        <f t="shared" si="4"/>
        <v>84.000581224730766</v>
      </c>
      <c r="W12" s="4">
        <f>_xll.Interp2dTab(-1,0,'HP Tuner only'!$B$183:$O$183,'HP Tuner only'!$A$184:$A$196,'HP Tuner only'!$B$184:$O$196,'Fuel Pressure Calc'!$U12,'Fuel Pressure Calc'!W$4)*_xll.Interp2dTab(-1,0,'HP Tuner only'!$B$200:$K$200,'HP Tuner only'!$A$201:$A$210,'HP Tuner only'!$B$201:$K$210,'Variables &amp; Axis Check'!$B$3,'Variables &amp; Axis Check'!$B$13)</f>
        <v>84.000581224730766</v>
      </c>
      <c r="X12" s="4">
        <f>_xll.Interp2dTab(-1,0,'HP Tuner only'!$B$183:$O$183,'HP Tuner only'!$A$184:$A$196,'HP Tuner only'!$B$184:$O$196,'Fuel Pressure Calc'!$U12,'Fuel Pressure Calc'!X$4)*_xll.Interp2dTab(-1,0,'HP Tuner only'!$B$200:$K$200,'HP Tuner only'!$A$201:$A$210,'HP Tuner only'!$B$201:$K$210,'Variables &amp; Axis Check'!$B$3,'Variables &amp; Axis Check'!$B$13)</f>
        <v>84.000581224730766</v>
      </c>
      <c r="Y12" s="4">
        <f>_xll.Interp2dTab(-1,0,'HP Tuner only'!$B$183:$O$183,'HP Tuner only'!$A$184:$A$196,'HP Tuner only'!$B$184:$O$196,'Fuel Pressure Calc'!$U12,'Fuel Pressure Calc'!Y$4)*_xll.Interp2dTab(-1,0,'HP Tuner only'!$B$200:$K$200,'HP Tuner only'!$A$201:$A$210,'HP Tuner only'!$B$201:$K$210,'Variables &amp; Axis Check'!$B$3,'Variables &amp; Axis Check'!$B$13)</f>
        <v>84.000581224730766</v>
      </c>
      <c r="Z12" s="4">
        <f>_xll.Interp2dTab(-1,0,'HP Tuner only'!$B$183:$O$183,'HP Tuner only'!$A$184:$A$196,'HP Tuner only'!$B$184:$O$196,'Fuel Pressure Calc'!$U12,'Fuel Pressure Calc'!Z$4)*_xll.Interp2dTab(-1,0,'HP Tuner only'!$B$200:$K$200,'HP Tuner only'!$A$201:$A$210,'HP Tuner only'!$B$201:$K$210,'Variables &amp; Axis Check'!$B$3,'Variables &amp; Axis Check'!$B$13)</f>
        <v>84.00058122473078</v>
      </c>
      <c r="AA12" s="4">
        <f>_xll.Interp2dTab(-1,0,'HP Tuner only'!$B$183:$O$183,'HP Tuner only'!$A$184:$A$196,'HP Tuner only'!$B$184:$O$196,'Fuel Pressure Calc'!$U12,'Fuel Pressure Calc'!AA$4)*_xll.Interp2dTab(-1,0,'HP Tuner only'!$B$200:$K$200,'HP Tuner only'!$A$201:$A$210,'HP Tuner only'!$B$201:$K$210,'Variables &amp; Axis Check'!$B$3,'Variables &amp; Axis Check'!$B$13)</f>
        <v>154.16329403666083</v>
      </c>
      <c r="AB12" s="4">
        <f>_xll.Interp2dTab(-1,0,'HP Tuner only'!$B$183:$O$183,'HP Tuner only'!$A$184:$A$196,'HP Tuner only'!$B$184:$O$196,'Fuel Pressure Calc'!$U12,'Fuel Pressure Calc'!AB$4)*_xll.Interp2dTab(-1,0,'HP Tuner only'!$B$200:$K$200,'HP Tuner only'!$A$201:$A$210,'HP Tuner only'!$B$201:$K$210,'Variables &amp; Axis Check'!$B$3,'Variables &amp; Axis Check'!$B$13)</f>
        <v>277.46297829251102</v>
      </c>
      <c r="AC12" s="4">
        <f>_xll.Interp2dTab(-1,0,'HP Tuner only'!$B$183:$O$183,'HP Tuner only'!$A$184:$A$196,'HP Tuner only'!$B$184:$O$196,'Fuel Pressure Calc'!$U12,'Fuel Pressure Calc'!AC$4)*_xll.Interp2dTab(-1,0,'HP Tuner only'!$B$200:$K$200,'HP Tuner only'!$A$201:$A$210,'HP Tuner only'!$B$201:$K$210,'Variables &amp; Axis Check'!$B$3,'Variables &amp; Axis Check'!$B$13)</f>
        <v>304.34844733984778</v>
      </c>
      <c r="AD12" s="4">
        <f>_xll.Interp2dTab(-1,0,'HP Tuner only'!$B$183:$O$183,'HP Tuner only'!$A$184:$A$196,'HP Tuner only'!$B$184:$O$196,'Fuel Pressure Calc'!$U12,'Fuel Pressure Calc'!AD$4)*_xll.Interp2dTab(-1,0,'HP Tuner only'!$B$200:$K$200,'HP Tuner only'!$A$201:$A$210,'HP Tuner only'!$B$201:$K$210,'Variables &amp; Axis Check'!$B$3,'Variables &amp; Axis Check'!$B$13)</f>
        <v>304.34844733984772</v>
      </c>
      <c r="AE12" s="4">
        <f>_xll.Interp2dTab(-1,0,'HP Tuner only'!$B$183:$O$183,'HP Tuner only'!$A$184:$A$196,'HP Tuner only'!$B$184:$O$196,'Fuel Pressure Calc'!$U12,'Fuel Pressure Calc'!AE$4)*_xll.Interp2dTab(-1,0,'HP Tuner only'!$B$200:$K$200,'HP Tuner only'!$A$201:$A$210,'HP Tuner only'!$B$201:$K$210,'Variables &amp; Axis Check'!$B$3,'Variables &amp; Axis Check'!$B$13)</f>
        <v>304.34844733984772</v>
      </c>
      <c r="AF12" s="4">
        <f>_xll.Interp2dTab(-1,0,'HP Tuner only'!$B$183:$O$183,'HP Tuner only'!$A$184:$A$196,'HP Tuner only'!$B$184:$O$196,'Fuel Pressure Calc'!$U12,'Fuel Pressure Calc'!AF$4)*_xll.Interp2dTab(-1,0,'HP Tuner only'!$B$200:$K$200,'HP Tuner only'!$A$201:$A$210,'HP Tuner only'!$B$201:$K$210,'Variables &amp; Axis Check'!$B$3,'Variables &amp; Axis Check'!$B$13)</f>
        <v>304.34844733984772</v>
      </c>
      <c r="AG12" s="4">
        <f>_xll.Interp2dTab(-1,0,'HP Tuner only'!$B$183:$O$183,'HP Tuner only'!$A$184:$A$196,'HP Tuner only'!$B$184:$O$196,'Fuel Pressure Calc'!$U12,'Fuel Pressure Calc'!AG$4)*_xll.Interp2dTab(-1,0,'HP Tuner only'!$B$200:$K$200,'HP Tuner only'!$A$201:$A$210,'HP Tuner only'!$B$201:$K$210,'Variables &amp; Axis Check'!$B$3,'Variables &amp; Axis Check'!$B$13)</f>
        <v>304.34844733984772</v>
      </c>
      <c r="AH12" s="4">
        <f>_xll.Interp2dTab(-1,0,'HP Tuner only'!$B$183:$O$183,'HP Tuner only'!$A$184:$A$196,'HP Tuner only'!$B$184:$O$196,'Fuel Pressure Calc'!$U12,'Fuel Pressure Calc'!AH$4)*_xll.Interp2dTab(-1,0,'HP Tuner only'!$B$200:$K$200,'HP Tuner only'!$A$201:$A$210,'HP Tuner only'!$B$201:$K$210,'Variables &amp; Axis Check'!$B$3,'Variables &amp; Axis Check'!$B$13)</f>
        <v>304.34844733984772</v>
      </c>
      <c r="AI12" s="4">
        <f>_xll.Interp2dTab(-1,0,'HP Tuner only'!$B$183:$O$183,'HP Tuner only'!$A$184:$A$196,'HP Tuner only'!$B$184:$O$196,'Fuel Pressure Calc'!$U12,'Fuel Pressure Calc'!AI$4)*_xll.Interp2dTab(-1,0,'HP Tuner only'!$B$200:$K$200,'HP Tuner only'!$A$201:$A$210,'HP Tuner only'!$B$201:$K$210,'Variables &amp; Axis Check'!$B$3,'Variables &amp; Axis Check'!$B$13)</f>
        <v>304.34844733984772</v>
      </c>
      <c r="AJ12" s="4">
        <f>_xll.Interp2dTab(-1,0,'HP Tuner only'!$B$183:$O$183,'HP Tuner only'!$A$184:$A$196,'HP Tuner only'!$B$184:$O$196,'Fuel Pressure Calc'!$U12,'Fuel Pressure Calc'!AJ$4)*_xll.Interp2dTab(-1,0,'HP Tuner only'!$B$200:$K$200,'HP Tuner only'!$A$201:$A$210,'HP Tuner only'!$B$201:$K$210,'Variables &amp; Axis Check'!$B$3,'Variables &amp; Axis Check'!$B$13)</f>
        <v>304.34844733984761</v>
      </c>
      <c r="AK12" s="4">
        <f>_xll.Interp2dTab(-1,0,'HP Tuner only'!$B$183:$O$183,'HP Tuner only'!$A$184:$A$196,'HP Tuner only'!$B$184:$O$196,'Fuel Pressure Calc'!$U12,'Fuel Pressure Calc'!AK$4)*_xll.Interp2dTab(-1,0,'HP Tuner only'!$B$200:$K$200,'HP Tuner only'!$A$201:$A$210,'HP Tuner only'!$B$201:$K$210,'Variables &amp; Axis Check'!$B$3,'Variables &amp; Axis Check'!$B$13)</f>
        <v>304.34844733984761</v>
      </c>
      <c r="AL12" s="4">
        <f>_xll.Interp2dTab(-1,0,'HP Tuner only'!$B$183:$O$183,'HP Tuner only'!$A$184:$A$196,'HP Tuner only'!$B$184:$O$196,'Fuel Pressure Calc'!$U12,'Fuel Pressure Calc'!AL$4)*_xll.Interp2dTab(-1,0,'HP Tuner only'!$B$200:$K$200,'HP Tuner only'!$A$201:$A$210,'HP Tuner only'!$B$201:$K$210,'Variables &amp; Axis Check'!$B$3,'Variables &amp; Axis Check'!$B$13)</f>
        <v>304.34844733984761</v>
      </c>
      <c r="AM12" s="12">
        <f t="shared" si="5"/>
        <v>304.34844733984761</v>
      </c>
    </row>
    <row r="13" spans="1:39" x14ac:dyDescent="0.3">
      <c r="A13" s="3">
        <f>'CSP5'!$A$177</f>
        <v>1700</v>
      </c>
      <c r="B13" s="12">
        <f t="shared" si="2"/>
        <v>72.492400000000004</v>
      </c>
      <c r="C13" s="4">
        <f>MIN(_xll.Interp2dTab(-1,0,'CSP5'!$B$243:$S$243,'CSP5'!$A$244:$A$264,'CSP5'!$B$244:$S$264,C$4,$A13),'Internal Flash'!$B$642)</f>
        <v>72.492400000000004</v>
      </c>
      <c r="D13" s="4">
        <f>MIN(_xll.Interp2dTab(-1,0,'CSP5'!$B$243:$S$243,'CSP5'!$A$244:$A$264,'CSP5'!$B$244:$S$264,D$4,$A13),'Internal Flash'!$B$642)</f>
        <v>79.983200000000011</v>
      </c>
      <c r="E13" s="4">
        <f>MIN(_xll.Interp2dTab(-1,0,'CSP5'!$B$243:$S$243,'CSP5'!$A$244:$A$264,'CSP5'!$B$244:$S$264,E$4,$A13),'Internal Flash'!$B$642)</f>
        <v>90.9876</v>
      </c>
      <c r="F13" s="4">
        <f>MIN(_xll.Interp2dTab(-1,0,'CSP5'!$B$243:$S$243,'CSP5'!$A$244:$A$264,'CSP5'!$B$244:$S$264,F$4,$A13),'Internal Flash'!$B$642)</f>
        <v>104.5052</v>
      </c>
      <c r="G13" s="4">
        <f>MIN(_xll.Interp2dTab(-1,0,'CSP5'!$B$243:$S$243,'CSP5'!$A$244:$A$264,'CSP5'!$B$244:$S$264,G$4,$A13),'Internal Flash'!$B$642)</f>
        <v>130.00319999999999</v>
      </c>
      <c r="H13" s="4">
        <f>MIN(_xll.Interp2dTab(-1,0,'CSP5'!$B$243:$S$243,'CSP5'!$A$244:$A$264,'CSP5'!$B$244:$S$264,H$4,$A13),'Internal Flash'!$B$642)</f>
        <v>125.0012</v>
      </c>
      <c r="I13" s="4">
        <f>MIN(_xll.Interp2dTab(-1,0,'CSP5'!$B$243:$S$243,'CSP5'!$A$244:$A$264,'CSP5'!$B$244:$S$264,I$4,$A13),'Internal Flash'!$B$642)</f>
        <v>114.99719999999999</v>
      </c>
      <c r="J13" s="4">
        <f>MIN(_xll.Interp2dTab(-1,0,'CSP5'!$B$243:$S$243,'CSP5'!$A$244:$A$264,'CSP5'!$B$244:$S$264,J$4,$A13),'Internal Flash'!$B$642)</f>
        <v>105.9936</v>
      </c>
      <c r="K13" s="4">
        <f>MIN(_xll.Interp2dTab(-1,0,'CSP5'!$B$243:$S$243,'CSP5'!$A$244:$A$264,'CSP5'!$B$244:$S$264,K$4,$A13),'Internal Flash'!$B$642)</f>
        <v>104.5052</v>
      </c>
      <c r="L13" s="4">
        <f>MIN(_xll.Interp2dTab(-1,0,'CSP5'!$B$243:$S$243,'CSP5'!$A$244:$A$264,'CSP5'!$B$244:$S$264,L$4,$A13),'Internal Flash'!$B$642)</f>
        <v>103.50479999999999</v>
      </c>
      <c r="M13" s="4">
        <f>MIN(_xll.Interp2dTab(-1,0,'CSP5'!$B$243:$S$243,'CSP5'!$A$244:$A$264,'CSP5'!$B$244:$S$264,M$4,$A13),'Internal Flash'!$B$642)</f>
        <v>108.0188</v>
      </c>
      <c r="N13" s="4">
        <f>MIN(_xll.Interp2dTab(-1,0,'CSP5'!$B$243:$S$243,'CSP5'!$A$244:$A$264,'CSP5'!$B$244:$S$264,N$4,$A13),'Internal Flash'!$B$642)</f>
        <v>113.02080000000001</v>
      </c>
      <c r="O13" s="4">
        <f>MIN(_xll.Interp2dTab(-1,0,'CSP5'!$B$243:$S$243,'CSP5'!$A$244:$A$264,'CSP5'!$B$244:$S$264,O$4,$A13),'Internal Flash'!$B$642)</f>
        <v>118.5108</v>
      </c>
      <c r="P13" s="4">
        <f>MIN(_xll.Interp2dTab(-1,0,'CSP5'!$B$243:$S$243,'CSP5'!$A$244:$A$264,'CSP5'!$B$244:$S$264,P$4,$A13),'Internal Flash'!$B$642)</f>
        <v>122</v>
      </c>
      <c r="Q13" s="4">
        <f>MIN(_xll.Interp2dTab(-1,0,'CSP5'!$B$243:$S$243,'CSP5'!$A$244:$A$264,'CSP5'!$B$244:$S$264,Q$4,$A13),'Internal Flash'!$B$642)</f>
        <v>129.49080000000001</v>
      </c>
      <c r="R13" s="4">
        <f>MIN(_xll.Interp2dTab(-1,0,'CSP5'!$B$243:$S$243,'CSP5'!$A$244:$A$264,'CSP5'!$B$244:$S$264,R$4,$A13),'Internal Flash'!$B$642)</f>
        <v>133.9804</v>
      </c>
      <c r="S13" s="12">
        <f t="shared" si="3"/>
        <v>133.9804</v>
      </c>
      <c r="U13" s="3">
        <f>'CSP5'!$A$177</f>
        <v>1700</v>
      </c>
      <c r="V13" s="12">
        <f t="shared" si="4"/>
        <v>89.27622748457668</v>
      </c>
      <c r="W13" s="4">
        <f>_xll.Interp2dTab(-1,0,'HP Tuner only'!$B$183:$O$183,'HP Tuner only'!$A$184:$A$196,'HP Tuner only'!$B$184:$O$196,'Fuel Pressure Calc'!$U13,'Fuel Pressure Calc'!W$4)*_xll.Interp2dTab(-1,0,'HP Tuner only'!$B$200:$K$200,'HP Tuner only'!$A$201:$A$210,'HP Tuner only'!$B$201:$K$210,'Variables &amp; Axis Check'!$B$3,'Variables &amp; Axis Check'!$B$13)</f>
        <v>89.27622748457668</v>
      </c>
      <c r="X13" s="4">
        <f>_xll.Interp2dTab(-1,0,'HP Tuner only'!$B$183:$O$183,'HP Tuner only'!$A$184:$A$196,'HP Tuner only'!$B$184:$O$196,'Fuel Pressure Calc'!$U13,'Fuel Pressure Calc'!X$4)*_xll.Interp2dTab(-1,0,'HP Tuner only'!$B$200:$K$200,'HP Tuner only'!$A$201:$A$210,'HP Tuner only'!$B$201:$K$210,'Variables &amp; Axis Check'!$B$3,'Variables &amp; Axis Check'!$B$13)</f>
        <v>89.27622748457668</v>
      </c>
      <c r="Y13" s="4">
        <f>_xll.Interp2dTab(-1,0,'HP Tuner only'!$B$183:$O$183,'HP Tuner only'!$A$184:$A$196,'HP Tuner only'!$B$184:$O$196,'Fuel Pressure Calc'!$U13,'Fuel Pressure Calc'!Y$4)*_xll.Interp2dTab(-1,0,'HP Tuner only'!$B$200:$K$200,'HP Tuner only'!$A$201:$A$210,'HP Tuner only'!$B$201:$K$210,'Variables &amp; Axis Check'!$B$3,'Variables &amp; Axis Check'!$B$13)</f>
        <v>89.27622748457668</v>
      </c>
      <c r="Z13" s="4">
        <f>_xll.Interp2dTab(-1,0,'HP Tuner only'!$B$183:$O$183,'HP Tuner only'!$A$184:$A$196,'HP Tuner only'!$B$184:$O$196,'Fuel Pressure Calc'!$U13,'Fuel Pressure Calc'!Z$4)*_xll.Interp2dTab(-1,0,'HP Tuner only'!$B$200:$K$200,'HP Tuner only'!$A$201:$A$210,'HP Tuner only'!$B$201:$K$210,'Variables &amp; Axis Check'!$B$3,'Variables &amp; Axis Check'!$B$13)</f>
        <v>93.337479699703337</v>
      </c>
      <c r="AA13" s="4">
        <f>_xll.Interp2dTab(-1,0,'HP Tuner only'!$B$183:$O$183,'HP Tuner only'!$A$184:$A$196,'HP Tuner only'!$B$184:$O$196,'Fuel Pressure Calc'!$U13,'Fuel Pressure Calc'!AA$4)*_xll.Interp2dTab(-1,0,'HP Tuner only'!$B$200:$K$200,'HP Tuner only'!$A$201:$A$210,'HP Tuner only'!$B$201:$K$210,'Variables &amp; Axis Check'!$B$3,'Variables &amp; Axis Check'!$B$13)</f>
        <v>167.39734787112309</v>
      </c>
      <c r="AB13" s="4">
        <f>_xll.Interp2dTab(-1,0,'HP Tuner only'!$B$183:$O$183,'HP Tuner only'!$A$184:$A$196,'HP Tuner only'!$B$184:$O$196,'Fuel Pressure Calc'!$U13,'Fuel Pressure Calc'!AB$4)*_xll.Interp2dTab(-1,0,'HP Tuner only'!$B$200:$K$200,'HP Tuner only'!$A$201:$A$210,'HP Tuner only'!$B$201:$K$210,'Variables &amp; Axis Check'!$B$3,'Variables &amp; Axis Check'!$B$13)</f>
        <v>277.46297829251102</v>
      </c>
      <c r="AC13" s="4">
        <f>_xll.Interp2dTab(-1,0,'HP Tuner only'!$B$183:$O$183,'HP Tuner only'!$A$184:$A$196,'HP Tuner only'!$B$184:$O$196,'Fuel Pressure Calc'!$U13,'Fuel Pressure Calc'!AC$4)*_xll.Interp2dTab(-1,0,'HP Tuner only'!$B$200:$K$200,'HP Tuner only'!$A$201:$A$210,'HP Tuner only'!$B$201:$K$210,'Variables &amp; Axis Check'!$B$3,'Variables &amp; Axis Check'!$B$13)</f>
        <v>304.34844733984772</v>
      </c>
      <c r="AD13" s="4">
        <f>_xll.Interp2dTab(-1,0,'HP Tuner only'!$B$183:$O$183,'HP Tuner only'!$A$184:$A$196,'HP Tuner only'!$B$184:$O$196,'Fuel Pressure Calc'!$U13,'Fuel Pressure Calc'!AD$4)*_xll.Interp2dTab(-1,0,'HP Tuner only'!$B$200:$K$200,'HP Tuner only'!$A$201:$A$210,'HP Tuner only'!$B$201:$K$210,'Variables &amp; Axis Check'!$B$3,'Variables &amp; Axis Check'!$B$13)</f>
        <v>304.34844733984772</v>
      </c>
      <c r="AE13" s="4">
        <f>_xll.Interp2dTab(-1,0,'HP Tuner only'!$B$183:$O$183,'HP Tuner only'!$A$184:$A$196,'HP Tuner only'!$B$184:$O$196,'Fuel Pressure Calc'!$U13,'Fuel Pressure Calc'!AE$4)*_xll.Interp2dTab(-1,0,'HP Tuner only'!$B$200:$K$200,'HP Tuner only'!$A$201:$A$210,'HP Tuner only'!$B$201:$K$210,'Variables &amp; Axis Check'!$B$3,'Variables &amp; Axis Check'!$B$13)</f>
        <v>304.34844733984772</v>
      </c>
      <c r="AF13" s="4">
        <f>_xll.Interp2dTab(-1,0,'HP Tuner only'!$B$183:$O$183,'HP Tuner only'!$A$184:$A$196,'HP Tuner only'!$B$184:$O$196,'Fuel Pressure Calc'!$U13,'Fuel Pressure Calc'!AF$4)*_xll.Interp2dTab(-1,0,'HP Tuner only'!$B$200:$K$200,'HP Tuner only'!$A$201:$A$210,'HP Tuner only'!$B$201:$K$210,'Variables &amp; Axis Check'!$B$3,'Variables &amp; Axis Check'!$B$13)</f>
        <v>304.34844733984772</v>
      </c>
      <c r="AG13" s="4">
        <f>_xll.Interp2dTab(-1,0,'HP Tuner only'!$B$183:$O$183,'HP Tuner only'!$A$184:$A$196,'HP Tuner only'!$B$184:$O$196,'Fuel Pressure Calc'!$U13,'Fuel Pressure Calc'!AG$4)*_xll.Interp2dTab(-1,0,'HP Tuner only'!$B$200:$K$200,'HP Tuner only'!$A$201:$A$210,'HP Tuner only'!$B$201:$K$210,'Variables &amp; Axis Check'!$B$3,'Variables &amp; Axis Check'!$B$13)</f>
        <v>304.34844733984772</v>
      </c>
      <c r="AH13" s="4">
        <f>_xll.Interp2dTab(-1,0,'HP Tuner only'!$B$183:$O$183,'HP Tuner only'!$A$184:$A$196,'HP Tuner only'!$B$184:$O$196,'Fuel Pressure Calc'!$U13,'Fuel Pressure Calc'!AH$4)*_xll.Interp2dTab(-1,0,'HP Tuner only'!$B$200:$K$200,'HP Tuner only'!$A$201:$A$210,'HP Tuner only'!$B$201:$K$210,'Variables &amp; Axis Check'!$B$3,'Variables &amp; Axis Check'!$B$13)</f>
        <v>304.34844733984772</v>
      </c>
      <c r="AI13" s="4">
        <f>_xll.Interp2dTab(-1,0,'HP Tuner only'!$B$183:$O$183,'HP Tuner only'!$A$184:$A$196,'HP Tuner only'!$B$184:$O$196,'Fuel Pressure Calc'!$U13,'Fuel Pressure Calc'!AI$4)*_xll.Interp2dTab(-1,0,'HP Tuner only'!$B$200:$K$200,'HP Tuner only'!$A$201:$A$210,'HP Tuner only'!$B$201:$K$210,'Variables &amp; Axis Check'!$B$3,'Variables &amp; Axis Check'!$B$13)</f>
        <v>304.34844733984772</v>
      </c>
      <c r="AJ13" s="4">
        <f>_xll.Interp2dTab(-1,0,'HP Tuner only'!$B$183:$O$183,'HP Tuner only'!$A$184:$A$196,'HP Tuner only'!$B$184:$O$196,'Fuel Pressure Calc'!$U13,'Fuel Pressure Calc'!AJ$4)*_xll.Interp2dTab(-1,0,'HP Tuner only'!$B$200:$K$200,'HP Tuner only'!$A$201:$A$210,'HP Tuner only'!$B$201:$K$210,'Variables &amp; Axis Check'!$B$3,'Variables &amp; Axis Check'!$B$13)</f>
        <v>304.34844733984761</v>
      </c>
      <c r="AK13" s="4">
        <f>_xll.Interp2dTab(-1,0,'HP Tuner only'!$B$183:$O$183,'HP Tuner only'!$A$184:$A$196,'HP Tuner only'!$B$184:$O$196,'Fuel Pressure Calc'!$U13,'Fuel Pressure Calc'!AK$4)*_xll.Interp2dTab(-1,0,'HP Tuner only'!$B$200:$K$200,'HP Tuner only'!$A$201:$A$210,'HP Tuner only'!$B$201:$K$210,'Variables &amp; Axis Check'!$B$3,'Variables &amp; Axis Check'!$B$13)</f>
        <v>304.34844733984761</v>
      </c>
      <c r="AL13" s="4">
        <f>_xll.Interp2dTab(-1,0,'HP Tuner only'!$B$183:$O$183,'HP Tuner only'!$A$184:$A$196,'HP Tuner only'!$B$184:$O$196,'Fuel Pressure Calc'!$U13,'Fuel Pressure Calc'!AL$4)*_xll.Interp2dTab(-1,0,'HP Tuner only'!$B$200:$K$200,'HP Tuner only'!$A$201:$A$210,'HP Tuner only'!$B$201:$K$210,'Variables &amp; Axis Check'!$B$3,'Variables &amp; Axis Check'!$B$13)</f>
        <v>304.34844733984716</v>
      </c>
      <c r="AM13" s="12">
        <f t="shared" si="5"/>
        <v>304.34844733984716</v>
      </c>
    </row>
    <row r="14" spans="1:39" x14ac:dyDescent="0.3">
      <c r="A14" s="3">
        <f>'CSP5'!$A$178</f>
        <v>1800</v>
      </c>
      <c r="B14" s="12">
        <f t="shared" si="2"/>
        <v>79.983199999999997</v>
      </c>
      <c r="C14" s="4">
        <f>MIN(_xll.Interp2dTab(-1,0,'CSP5'!$B$243:$S$243,'CSP5'!$A$244:$A$264,'CSP5'!$B$244:$S$264,C$4,$A14),'Internal Flash'!$B$642)</f>
        <v>79.983199999999997</v>
      </c>
      <c r="D14" s="4">
        <f>MIN(_xll.Interp2dTab(-1,0,'CSP5'!$B$243:$S$243,'CSP5'!$A$244:$A$264,'CSP5'!$B$244:$S$264,D$4,$A14),'Internal Flash'!$B$642)</f>
        <v>89.987200000000001</v>
      </c>
      <c r="E14" s="4">
        <f>MIN(_xll.Interp2dTab(-1,0,'CSP5'!$B$243:$S$243,'CSP5'!$A$244:$A$264,'CSP5'!$B$244:$S$264,E$4,$A14),'Internal Flash'!$B$642)</f>
        <v>95.989599999999996</v>
      </c>
      <c r="F14" s="4">
        <f>MIN(_xll.Interp2dTab(-1,0,'CSP5'!$B$243:$S$243,'CSP5'!$A$244:$A$264,'CSP5'!$B$244:$S$264,F$4,$A14),'Internal Flash'!$B$642)</f>
        <v>105.0176</v>
      </c>
      <c r="G14" s="4">
        <f>MIN(_xll.Interp2dTab(-1,0,'CSP5'!$B$243:$S$243,'CSP5'!$A$244:$A$264,'CSP5'!$B$244:$S$264,G$4,$A14),'Internal Flash'!$B$642)</f>
        <v>132.00399999999999</v>
      </c>
      <c r="H14" s="4">
        <f>MIN(_xll.Interp2dTab(-1,0,'CSP5'!$B$243:$S$243,'CSP5'!$A$244:$A$264,'CSP5'!$B$244:$S$264,H$4,$A14),'Internal Flash'!$B$642)</f>
        <v>122</v>
      </c>
      <c r="I14" s="4">
        <f>MIN(_xll.Interp2dTab(-1,0,'CSP5'!$B$243:$S$243,'CSP5'!$A$244:$A$264,'CSP5'!$B$244:$S$264,I$4,$A14),'Internal Flash'!$B$642)</f>
        <v>111.996</v>
      </c>
      <c r="J14" s="4">
        <f>MIN(_xll.Interp2dTab(-1,0,'CSP5'!$B$243:$S$243,'CSP5'!$A$244:$A$264,'CSP5'!$B$244:$S$264,J$4,$A14),'Internal Flash'!$B$642)</f>
        <v>109.9952</v>
      </c>
      <c r="K14" s="4">
        <f>MIN(_xll.Interp2dTab(-1,0,'CSP5'!$B$243:$S$243,'CSP5'!$A$244:$A$264,'CSP5'!$B$244:$S$264,K$4,$A14),'Internal Flash'!$B$642)</f>
        <v>109.0192</v>
      </c>
      <c r="L14" s="4">
        <f>MIN(_xll.Interp2dTab(-1,0,'CSP5'!$B$243:$S$243,'CSP5'!$A$244:$A$264,'CSP5'!$B$244:$S$264,L$4,$A14),'Internal Flash'!$B$642)</f>
        <v>107.9944</v>
      </c>
      <c r="M14" s="4">
        <f>MIN(_xll.Interp2dTab(-1,0,'CSP5'!$B$243:$S$243,'CSP5'!$A$244:$A$264,'CSP5'!$B$244:$S$264,M$4,$A14),'Internal Flash'!$B$642)</f>
        <v>113.02079999999999</v>
      </c>
      <c r="N14" s="4">
        <f>MIN(_xll.Interp2dTab(-1,0,'CSP5'!$B$243:$S$243,'CSP5'!$A$244:$A$264,'CSP5'!$B$244:$S$264,N$4,$A14),'Internal Flash'!$B$642)</f>
        <v>119.0232</v>
      </c>
      <c r="O14" s="4">
        <f>MIN(_xll.Interp2dTab(-1,0,'CSP5'!$B$243:$S$243,'CSP5'!$A$244:$A$264,'CSP5'!$B$244:$S$264,O$4,$A14),'Internal Flash'!$B$642)</f>
        <v>122</v>
      </c>
      <c r="P14" s="4">
        <f>MIN(_xll.Interp2dTab(-1,0,'CSP5'!$B$243:$S$243,'CSP5'!$A$244:$A$264,'CSP5'!$B$244:$S$264,P$4,$A14),'Internal Flash'!$B$642)</f>
        <v>126.0016</v>
      </c>
      <c r="Q14" s="4">
        <f>MIN(_xll.Interp2dTab(-1,0,'CSP5'!$B$243:$S$243,'CSP5'!$A$244:$A$264,'CSP5'!$B$244:$S$264,Q$4,$A14),'Internal Flash'!$B$642)</f>
        <v>138.98240000000001</v>
      </c>
      <c r="R14" s="4">
        <f>MIN(_xll.Interp2dTab(-1,0,'CSP5'!$B$243:$S$243,'CSP5'!$A$244:$A$264,'CSP5'!$B$244:$S$264,R$4,$A14),'Internal Flash'!$B$642)</f>
        <v>142.98400000000001</v>
      </c>
      <c r="S14" s="12">
        <f t="shared" si="3"/>
        <v>142.98400000000001</v>
      </c>
      <c r="U14" s="3">
        <f>'CSP5'!$A$178</f>
        <v>1800</v>
      </c>
      <c r="V14" s="12">
        <f t="shared" si="4"/>
        <v>94.551873744422565</v>
      </c>
      <c r="W14" s="4">
        <f>_xll.Interp2dTab(-1,0,'HP Tuner only'!$B$183:$O$183,'HP Tuner only'!$A$184:$A$196,'HP Tuner only'!$B$184:$O$196,'Fuel Pressure Calc'!$U14,'Fuel Pressure Calc'!W$4)*_xll.Interp2dTab(-1,0,'HP Tuner only'!$B$200:$K$200,'HP Tuner only'!$A$201:$A$210,'HP Tuner only'!$B$201:$K$210,'Variables &amp; Axis Check'!$B$3,'Variables &amp; Axis Check'!$B$13)</f>
        <v>94.551873744422565</v>
      </c>
      <c r="X14" s="4">
        <f>_xll.Interp2dTab(-1,0,'HP Tuner only'!$B$183:$O$183,'HP Tuner only'!$A$184:$A$196,'HP Tuner only'!$B$184:$O$196,'Fuel Pressure Calc'!$U14,'Fuel Pressure Calc'!X$4)*_xll.Interp2dTab(-1,0,'HP Tuner only'!$B$200:$K$200,'HP Tuner only'!$A$201:$A$210,'HP Tuner only'!$B$201:$K$210,'Variables &amp; Axis Check'!$B$3,'Variables &amp; Axis Check'!$B$13)</f>
        <v>94.551873744422565</v>
      </c>
      <c r="Y14" s="4">
        <f>_xll.Interp2dTab(-1,0,'HP Tuner only'!$B$183:$O$183,'HP Tuner only'!$A$184:$A$196,'HP Tuner only'!$B$184:$O$196,'Fuel Pressure Calc'!$U14,'Fuel Pressure Calc'!Y$4)*_xll.Interp2dTab(-1,0,'HP Tuner only'!$B$200:$K$200,'HP Tuner only'!$A$201:$A$210,'HP Tuner only'!$B$201:$K$210,'Variables &amp; Axis Check'!$B$3,'Variables &amp; Axis Check'!$B$13)</f>
        <v>94.551873744422565</v>
      </c>
      <c r="Z14" s="4">
        <f>_xll.Interp2dTab(-1,0,'HP Tuner only'!$B$183:$O$183,'HP Tuner only'!$A$184:$A$196,'HP Tuner only'!$B$184:$O$196,'Fuel Pressure Calc'!$U14,'Fuel Pressure Calc'!Z$4)*_xll.Interp2dTab(-1,0,'HP Tuner only'!$B$200:$K$200,'HP Tuner only'!$A$201:$A$210,'HP Tuner only'!$B$201:$K$210,'Variables &amp; Axis Check'!$B$3,'Variables &amp; Axis Check'!$B$13)</f>
        <v>102.67437817467591</v>
      </c>
      <c r="AA14" s="4">
        <f>_xll.Interp2dTab(-1,0,'HP Tuner only'!$B$183:$O$183,'HP Tuner only'!$A$184:$A$196,'HP Tuner only'!$B$184:$O$196,'Fuel Pressure Calc'!$U14,'Fuel Pressure Calc'!AA$4)*_xll.Interp2dTab(-1,0,'HP Tuner only'!$B$200:$K$200,'HP Tuner only'!$A$201:$A$210,'HP Tuner only'!$B$201:$K$210,'Variables &amp; Axis Check'!$B$3,'Variables &amp; Axis Check'!$B$13)</f>
        <v>176.22005042743129</v>
      </c>
      <c r="AB14" s="4">
        <f>_xll.Interp2dTab(-1,0,'HP Tuner only'!$B$183:$O$183,'HP Tuner only'!$A$184:$A$196,'HP Tuner only'!$B$184:$O$196,'Fuel Pressure Calc'!$U14,'Fuel Pressure Calc'!AB$4)*_xll.Interp2dTab(-1,0,'HP Tuner only'!$B$200:$K$200,'HP Tuner only'!$A$201:$A$210,'HP Tuner only'!$B$201:$K$210,'Variables &amp; Axis Check'!$B$3,'Variables &amp; Axis Check'!$B$13)</f>
        <v>277.46297829251102</v>
      </c>
      <c r="AC14" s="4">
        <f>_xll.Interp2dTab(-1,0,'HP Tuner only'!$B$183:$O$183,'HP Tuner only'!$A$184:$A$196,'HP Tuner only'!$B$184:$O$196,'Fuel Pressure Calc'!$U14,'Fuel Pressure Calc'!AC$4)*_xll.Interp2dTab(-1,0,'HP Tuner only'!$B$200:$K$200,'HP Tuner only'!$A$201:$A$210,'HP Tuner only'!$B$201:$K$210,'Variables &amp; Axis Check'!$B$3,'Variables &amp; Axis Check'!$B$13)</f>
        <v>304.34844733984772</v>
      </c>
      <c r="AD14" s="4">
        <f>_xll.Interp2dTab(-1,0,'HP Tuner only'!$B$183:$O$183,'HP Tuner only'!$A$184:$A$196,'HP Tuner only'!$B$184:$O$196,'Fuel Pressure Calc'!$U14,'Fuel Pressure Calc'!AD$4)*_xll.Interp2dTab(-1,0,'HP Tuner only'!$B$200:$K$200,'HP Tuner only'!$A$201:$A$210,'HP Tuner only'!$B$201:$K$210,'Variables &amp; Axis Check'!$B$3,'Variables &amp; Axis Check'!$B$13)</f>
        <v>304.34844733984772</v>
      </c>
      <c r="AE14" s="4">
        <f>_xll.Interp2dTab(-1,0,'HP Tuner only'!$B$183:$O$183,'HP Tuner only'!$A$184:$A$196,'HP Tuner only'!$B$184:$O$196,'Fuel Pressure Calc'!$U14,'Fuel Pressure Calc'!AE$4)*_xll.Interp2dTab(-1,0,'HP Tuner only'!$B$200:$K$200,'HP Tuner only'!$A$201:$A$210,'HP Tuner only'!$B$201:$K$210,'Variables &amp; Axis Check'!$B$3,'Variables &amp; Axis Check'!$B$13)</f>
        <v>304.34844733984772</v>
      </c>
      <c r="AF14" s="4">
        <f>_xll.Interp2dTab(-1,0,'HP Tuner only'!$B$183:$O$183,'HP Tuner only'!$A$184:$A$196,'HP Tuner only'!$B$184:$O$196,'Fuel Pressure Calc'!$U14,'Fuel Pressure Calc'!AF$4)*_xll.Interp2dTab(-1,0,'HP Tuner only'!$B$200:$K$200,'HP Tuner only'!$A$201:$A$210,'HP Tuner only'!$B$201:$K$210,'Variables &amp; Axis Check'!$B$3,'Variables &amp; Axis Check'!$B$13)</f>
        <v>304.34844733984772</v>
      </c>
      <c r="AG14" s="4">
        <f>_xll.Interp2dTab(-1,0,'HP Tuner only'!$B$183:$O$183,'HP Tuner only'!$A$184:$A$196,'HP Tuner only'!$B$184:$O$196,'Fuel Pressure Calc'!$U14,'Fuel Pressure Calc'!AG$4)*_xll.Interp2dTab(-1,0,'HP Tuner only'!$B$200:$K$200,'HP Tuner only'!$A$201:$A$210,'HP Tuner only'!$B$201:$K$210,'Variables &amp; Axis Check'!$B$3,'Variables &amp; Axis Check'!$B$13)</f>
        <v>304.34844733984772</v>
      </c>
      <c r="AH14" s="4">
        <f>_xll.Interp2dTab(-1,0,'HP Tuner only'!$B$183:$O$183,'HP Tuner only'!$A$184:$A$196,'HP Tuner only'!$B$184:$O$196,'Fuel Pressure Calc'!$U14,'Fuel Pressure Calc'!AH$4)*_xll.Interp2dTab(-1,0,'HP Tuner only'!$B$200:$K$200,'HP Tuner only'!$A$201:$A$210,'HP Tuner only'!$B$201:$K$210,'Variables &amp; Axis Check'!$B$3,'Variables &amp; Axis Check'!$B$13)</f>
        <v>304.34844733984772</v>
      </c>
      <c r="AI14" s="4">
        <f>_xll.Interp2dTab(-1,0,'HP Tuner only'!$B$183:$O$183,'HP Tuner only'!$A$184:$A$196,'HP Tuner only'!$B$184:$O$196,'Fuel Pressure Calc'!$U14,'Fuel Pressure Calc'!AI$4)*_xll.Interp2dTab(-1,0,'HP Tuner only'!$B$200:$K$200,'HP Tuner only'!$A$201:$A$210,'HP Tuner only'!$B$201:$K$210,'Variables &amp; Axis Check'!$B$3,'Variables &amp; Axis Check'!$B$13)</f>
        <v>304.34844733984772</v>
      </c>
      <c r="AJ14" s="4">
        <f>_xll.Interp2dTab(-1,0,'HP Tuner only'!$B$183:$O$183,'HP Tuner only'!$A$184:$A$196,'HP Tuner only'!$B$184:$O$196,'Fuel Pressure Calc'!$U14,'Fuel Pressure Calc'!AJ$4)*_xll.Interp2dTab(-1,0,'HP Tuner only'!$B$200:$K$200,'HP Tuner only'!$A$201:$A$210,'HP Tuner only'!$B$201:$K$210,'Variables &amp; Axis Check'!$B$3,'Variables &amp; Axis Check'!$B$13)</f>
        <v>304.34844733984761</v>
      </c>
      <c r="AK14" s="4">
        <f>_xll.Interp2dTab(-1,0,'HP Tuner only'!$B$183:$O$183,'HP Tuner only'!$A$184:$A$196,'HP Tuner only'!$B$184:$O$196,'Fuel Pressure Calc'!$U14,'Fuel Pressure Calc'!AK$4)*_xll.Interp2dTab(-1,0,'HP Tuner only'!$B$200:$K$200,'HP Tuner only'!$A$201:$A$210,'HP Tuner only'!$B$201:$K$210,'Variables &amp; Axis Check'!$B$3,'Variables &amp; Axis Check'!$B$13)</f>
        <v>304.34844733984761</v>
      </c>
      <c r="AL14" s="4">
        <f>_xll.Interp2dTab(-1,0,'HP Tuner only'!$B$183:$O$183,'HP Tuner only'!$A$184:$A$196,'HP Tuner only'!$B$184:$O$196,'Fuel Pressure Calc'!$U14,'Fuel Pressure Calc'!AL$4)*_xll.Interp2dTab(-1,0,'HP Tuner only'!$B$200:$K$200,'HP Tuner only'!$A$201:$A$210,'HP Tuner only'!$B$201:$K$210,'Variables &amp; Axis Check'!$B$3,'Variables &amp; Axis Check'!$B$13)</f>
        <v>304.34844733984716</v>
      </c>
      <c r="AM14" s="12">
        <f t="shared" si="5"/>
        <v>304.34844733984716</v>
      </c>
    </row>
    <row r="15" spans="1:39" x14ac:dyDescent="0.3">
      <c r="A15" s="3">
        <f>'CSP5'!$A$179</f>
        <v>2000</v>
      </c>
      <c r="B15" s="12">
        <f t="shared" si="2"/>
        <v>95.013599999999997</v>
      </c>
      <c r="C15" s="4">
        <f>MIN(_xll.Interp2dTab(-1,0,'CSP5'!$B$243:$S$243,'CSP5'!$A$244:$A$264,'CSP5'!$B$244:$S$264,C$4,$A15),'Internal Flash'!$B$642)</f>
        <v>95.013599999999997</v>
      </c>
      <c r="D15" s="4">
        <f>MIN(_xll.Interp2dTab(-1,0,'CSP5'!$B$243:$S$243,'CSP5'!$A$244:$A$264,'CSP5'!$B$244:$S$264,D$4,$A15),'Internal Flash'!$B$642)</f>
        <v>97.014399999999995</v>
      </c>
      <c r="E15" s="4">
        <f>MIN(_xll.Interp2dTab(-1,0,'CSP5'!$B$243:$S$243,'CSP5'!$A$244:$A$264,'CSP5'!$B$244:$S$264,E$4,$A15),'Internal Flash'!$B$642)</f>
        <v>109.9952</v>
      </c>
      <c r="F15" s="4">
        <f>MIN(_xll.Interp2dTab(-1,0,'CSP5'!$B$243:$S$243,'CSP5'!$A$244:$A$264,'CSP5'!$B$244:$S$264,F$4,$A15),'Internal Flash'!$B$642)</f>
        <v>115.99760000000001</v>
      </c>
      <c r="G15" s="4">
        <f>MIN(_xll.Interp2dTab(-1,0,'CSP5'!$B$243:$S$243,'CSP5'!$A$244:$A$264,'CSP5'!$B$244:$S$264,G$4,$A15),'Internal Flash'!$B$642)</f>
        <v>134.98079999999999</v>
      </c>
      <c r="H15" s="4">
        <f>MIN(_xll.Interp2dTab(-1,0,'CSP5'!$B$243:$S$243,'CSP5'!$A$244:$A$264,'CSP5'!$B$244:$S$264,H$4,$A15),'Internal Flash'!$B$642)</f>
        <v>134.98079999999999</v>
      </c>
      <c r="I15" s="4">
        <f>MIN(_xll.Interp2dTab(-1,0,'CSP5'!$B$243:$S$243,'CSP5'!$A$244:$A$264,'CSP5'!$B$244:$S$264,I$4,$A15),'Internal Flash'!$B$642)</f>
        <v>130.00319999999999</v>
      </c>
      <c r="J15" s="4">
        <f>MIN(_xll.Interp2dTab(-1,0,'CSP5'!$B$243:$S$243,'CSP5'!$A$244:$A$264,'CSP5'!$B$244:$S$264,J$4,$A15),'Internal Flash'!$B$642)</f>
        <v>126.9776</v>
      </c>
      <c r="K15" s="4">
        <f>MIN(_xll.Interp2dTab(-1,0,'CSP5'!$B$243:$S$243,'CSP5'!$A$244:$A$264,'CSP5'!$B$244:$S$264,K$4,$A15),'Internal Flash'!$B$642)</f>
        <v>124.9768</v>
      </c>
      <c r="L15" s="4">
        <f>MIN(_xll.Interp2dTab(-1,0,'CSP5'!$B$243:$S$243,'CSP5'!$A$244:$A$264,'CSP5'!$B$244:$S$264,L$4,$A15),'Internal Flash'!$B$642)</f>
        <v>115.02160000000001</v>
      </c>
      <c r="M15" s="4">
        <f>MIN(_xll.Interp2dTab(-1,0,'CSP5'!$B$243:$S$243,'CSP5'!$A$244:$A$264,'CSP5'!$B$244:$S$264,M$4,$A15),'Internal Flash'!$B$642)</f>
        <v>109.9952</v>
      </c>
      <c r="N15" s="4">
        <f>MIN(_xll.Interp2dTab(-1,0,'CSP5'!$B$243:$S$243,'CSP5'!$A$244:$A$264,'CSP5'!$B$244:$S$264,N$4,$A15),'Internal Flash'!$B$642)</f>
        <v>109.9952</v>
      </c>
      <c r="O15" s="4">
        <f>MIN(_xll.Interp2dTab(-1,0,'CSP5'!$B$243:$S$243,'CSP5'!$A$244:$A$264,'CSP5'!$B$244:$S$264,O$4,$A15),'Internal Flash'!$B$642)</f>
        <v>109.9952</v>
      </c>
      <c r="P15" s="4">
        <f>MIN(_xll.Interp2dTab(-1,0,'CSP5'!$B$243:$S$243,'CSP5'!$A$244:$A$264,'CSP5'!$B$244:$S$264,P$4,$A15),'Internal Flash'!$B$642)</f>
        <v>134.98079999999999</v>
      </c>
      <c r="Q15" s="4">
        <f>MIN(_xll.Interp2dTab(-1,0,'CSP5'!$B$243:$S$243,'CSP5'!$A$244:$A$264,'CSP5'!$B$244:$S$264,Q$4,$A15),'Internal Flash'!$B$642)</f>
        <v>140.00720000000001</v>
      </c>
      <c r="R15" s="4">
        <f>MIN(_xll.Interp2dTab(-1,0,'CSP5'!$B$243:$S$243,'CSP5'!$A$244:$A$264,'CSP5'!$B$244:$S$264,R$4,$A15),'Internal Flash'!$B$642)</f>
        <v>144.00880000000001</v>
      </c>
      <c r="S15" s="12">
        <f t="shared" si="3"/>
        <v>144.00880000000001</v>
      </c>
      <c r="U15" s="3">
        <f>'CSP5'!$A$179</f>
        <v>2000</v>
      </c>
      <c r="V15" s="12">
        <f t="shared" si="4"/>
        <v>105.00072653091347</v>
      </c>
      <c r="W15" s="4">
        <f>_xll.Interp2dTab(-1,0,'HP Tuner only'!$B$183:$O$183,'HP Tuner only'!$A$184:$A$196,'HP Tuner only'!$B$184:$O$196,'Fuel Pressure Calc'!$U15,'Fuel Pressure Calc'!W$4)*_xll.Interp2dTab(-1,0,'HP Tuner only'!$B$200:$K$200,'HP Tuner only'!$A$201:$A$210,'HP Tuner only'!$B$201:$K$210,'Variables &amp; Axis Check'!$B$3,'Variables &amp; Axis Check'!$B$13)</f>
        <v>105.00072653091347</v>
      </c>
      <c r="X15" s="4">
        <f>_xll.Interp2dTab(-1,0,'HP Tuner only'!$B$183:$O$183,'HP Tuner only'!$A$184:$A$196,'HP Tuner only'!$B$184:$O$196,'Fuel Pressure Calc'!$U15,'Fuel Pressure Calc'!X$4)*_xll.Interp2dTab(-1,0,'HP Tuner only'!$B$200:$K$200,'HP Tuner only'!$A$201:$A$210,'HP Tuner only'!$B$201:$K$210,'Variables &amp; Axis Check'!$B$3,'Variables &amp; Axis Check'!$B$13)</f>
        <v>105.00072653091347</v>
      </c>
      <c r="Y15" s="4">
        <f>_xll.Interp2dTab(-1,0,'HP Tuner only'!$B$183:$O$183,'HP Tuner only'!$A$184:$A$196,'HP Tuner only'!$B$184:$O$196,'Fuel Pressure Calc'!$U15,'Fuel Pressure Calc'!Y$4)*_xll.Interp2dTab(-1,0,'HP Tuner only'!$B$200:$K$200,'HP Tuner only'!$A$201:$A$210,'HP Tuner only'!$B$201:$K$210,'Variables &amp; Axis Check'!$B$3,'Variables &amp; Axis Check'!$B$13)</f>
        <v>105.00072653091345</v>
      </c>
      <c r="Z15" s="4">
        <f>_xll.Interp2dTab(-1,0,'HP Tuner only'!$B$183:$O$183,'HP Tuner only'!$A$184:$A$196,'HP Tuner only'!$B$184:$O$196,'Fuel Pressure Calc'!$U15,'Fuel Pressure Calc'!Z$4)*_xll.Interp2dTab(-1,0,'HP Tuner only'!$B$200:$K$200,'HP Tuner only'!$A$201:$A$210,'HP Tuner only'!$B$201:$K$210,'Variables &amp; Axis Check'!$B$3,'Variables &amp; Axis Check'!$B$13)</f>
        <v>105.00072653091347</v>
      </c>
      <c r="AA15" s="4">
        <f>_xll.Interp2dTab(-1,0,'HP Tuner only'!$B$183:$O$183,'HP Tuner only'!$A$184:$A$196,'HP Tuner only'!$B$184:$O$196,'Fuel Pressure Calc'!$U15,'Fuel Pressure Calc'!AA$4)*_xll.Interp2dTab(-1,0,'HP Tuner only'!$B$200:$K$200,'HP Tuner only'!$A$201:$A$210,'HP Tuner only'!$B$201:$K$210,'Variables &amp; Axis Check'!$B$3,'Variables &amp; Axis Check'!$B$13)</f>
        <v>177.9415533652475</v>
      </c>
      <c r="AB15" s="4">
        <f>_xll.Interp2dTab(-1,0,'HP Tuner only'!$B$183:$O$183,'HP Tuner only'!$A$184:$A$196,'HP Tuner only'!$B$184:$O$196,'Fuel Pressure Calc'!$U15,'Fuel Pressure Calc'!AB$4)*_xll.Interp2dTab(-1,0,'HP Tuner only'!$B$200:$K$200,'HP Tuner only'!$A$201:$A$210,'HP Tuner only'!$B$201:$K$210,'Variables &amp; Axis Check'!$B$3,'Variables &amp; Axis Check'!$B$13)</f>
        <v>277.46297829251102</v>
      </c>
      <c r="AC15" s="4">
        <f>_xll.Interp2dTab(-1,0,'HP Tuner only'!$B$183:$O$183,'HP Tuner only'!$A$184:$A$196,'HP Tuner only'!$B$184:$O$196,'Fuel Pressure Calc'!$U15,'Fuel Pressure Calc'!AC$4)*_xll.Interp2dTab(-1,0,'HP Tuner only'!$B$200:$K$200,'HP Tuner only'!$A$201:$A$210,'HP Tuner only'!$B$201:$K$210,'Variables &amp; Axis Check'!$B$3,'Variables &amp; Axis Check'!$B$13)</f>
        <v>304.34844733984772</v>
      </c>
      <c r="AD15" s="4">
        <f>_xll.Interp2dTab(-1,0,'HP Tuner only'!$B$183:$O$183,'HP Tuner only'!$A$184:$A$196,'HP Tuner only'!$B$184:$O$196,'Fuel Pressure Calc'!$U15,'Fuel Pressure Calc'!AD$4)*_xll.Interp2dTab(-1,0,'HP Tuner only'!$B$200:$K$200,'HP Tuner only'!$A$201:$A$210,'HP Tuner only'!$B$201:$K$210,'Variables &amp; Axis Check'!$B$3,'Variables &amp; Axis Check'!$B$13)</f>
        <v>304.34844733984772</v>
      </c>
      <c r="AE15" s="4">
        <f>_xll.Interp2dTab(-1,0,'HP Tuner only'!$B$183:$O$183,'HP Tuner only'!$A$184:$A$196,'HP Tuner only'!$B$184:$O$196,'Fuel Pressure Calc'!$U15,'Fuel Pressure Calc'!AE$4)*_xll.Interp2dTab(-1,0,'HP Tuner only'!$B$200:$K$200,'HP Tuner only'!$A$201:$A$210,'HP Tuner only'!$B$201:$K$210,'Variables &amp; Axis Check'!$B$3,'Variables &amp; Axis Check'!$B$13)</f>
        <v>304.34844733984772</v>
      </c>
      <c r="AF15" s="4">
        <f>_xll.Interp2dTab(-1,0,'HP Tuner only'!$B$183:$O$183,'HP Tuner only'!$A$184:$A$196,'HP Tuner only'!$B$184:$O$196,'Fuel Pressure Calc'!$U15,'Fuel Pressure Calc'!AF$4)*_xll.Interp2dTab(-1,0,'HP Tuner only'!$B$200:$K$200,'HP Tuner only'!$A$201:$A$210,'HP Tuner only'!$B$201:$K$210,'Variables &amp; Axis Check'!$B$3,'Variables &amp; Axis Check'!$B$13)</f>
        <v>304.34844733984772</v>
      </c>
      <c r="AG15" s="4">
        <f>_xll.Interp2dTab(-1,0,'HP Tuner only'!$B$183:$O$183,'HP Tuner only'!$A$184:$A$196,'HP Tuner only'!$B$184:$O$196,'Fuel Pressure Calc'!$U15,'Fuel Pressure Calc'!AG$4)*_xll.Interp2dTab(-1,0,'HP Tuner only'!$B$200:$K$200,'HP Tuner only'!$A$201:$A$210,'HP Tuner only'!$B$201:$K$210,'Variables &amp; Axis Check'!$B$3,'Variables &amp; Axis Check'!$B$13)</f>
        <v>304.34844733984772</v>
      </c>
      <c r="AH15" s="4">
        <f>_xll.Interp2dTab(-1,0,'HP Tuner only'!$B$183:$O$183,'HP Tuner only'!$A$184:$A$196,'HP Tuner only'!$B$184:$O$196,'Fuel Pressure Calc'!$U15,'Fuel Pressure Calc'!AH$4)*_xll.Interp2dTab(-1,0,'HP Tuner only'!$B$200:$K$200,'HP Tuner only'!$A$201:$A$210,'HP Tuner only'!$B$201:$K$210,'Variables &amp; Axis Check'!$B$3,'Variables &amp; Axis Check'!$B$13)</f>
        <v>304.34844733984772</v>
      </c>
      <c r="AI15" s="4">
        <f>_xll.Interp2dTab(-1,0,'HP Tuner only'!$B$183:$O$183,'HP Tuner only'!$A$184:$A$196,'HP Tuner only'!$B$184:$O$196,'Fuel Pressure Calc'!$U15,'Fuel Pressure Calc'!AI$4)*_xll.Interp2dTab(-1,0,'HP Tuner only'!$B$200:$K$200,'HP Tuner only'!$A$201:$A$210,'HP Tuner only'!$B$201:$K$210,'Variables &amp; Axis Check'!$B$3,'Variables &amp; Axis Check'!$B$13)</f>
        <v>304.34844733984772</v>
      </c>
      <c r="AJ15" s="4">
        <f>_xll.Interp2dTab(-1,0,'HP Tuner only'!$B$183:$O$183,'HP Tuner only'!$A$184:$A$196,'HP Tuner only'!$B$184:$O$196,'Fuel Pressure Calc'!$U15,'Fuel Pressure Calc'!AJ$4)*_xll.Interp2dTab(-1,0,'HP Tuner only'!$B$200:$K$200,'HP Tuner only'!$A$201:$A$210,'HP Tuner only'!$B$201:$K$210,'Variables &amp; Axis Check'!$B$3,'Variables &amp; Axis Check'!$B$13)</f>
        <v>304.34844733984761</v>
      </c>
      <c r="AK15" s="4">
        <f>_xll.Interp2dTab(-1,0,'HP Tuner only'!$B$183:$O$183,'HP Tuner only'!$A$184:$A$196,'HP Tuner only'!$B$184:$O$196,'Fuel Pressure Calc'!$U15,'Fuel Pressure Calc'!AK$4)*_xll.Interp2dTab(-1,0,'HP Tuner only'!$B$200:$K$200,'HP Tuner only'!$A$201:$A$210,'HP Tuner only'!$B$201:$K$210,'Variables &amp; Axis Check'!$B$3,'Variables &amp; Axis Check'!$B$13)</f>
        <v>304.34844733984761</v>
      </c>
      <c r="AL15" s="4">
        <f>_xll.Interp2dTab(-1,0,'HP Tuner only'!$B$183:$O$183,'HP Tuner only'!$A$184:$A$196,'HP Tuner only'!$B$184:$O$196,'Fuel Pressure Calc'!$U15,'Fuel Pressure Calc'!AL$4)*_xll.Interp2dTab(-1,0,'HP Tuner only'!$B$200:$K$200,'HP Tuner only'!$A$201:$A$210,'HP Tuner only'!$B$201:$K$210,'Variables &amp; Axis Check'!$B$3,'Variables &amp; Axis Check'!$B$13)</f>
        <v>304.34844733984716</v>
      </c>
      <c r="AM15" s="12">
        <f t="shared" si="5"/>
        <v>304.34844733984716</v>
      </c>
    </row>
    <row r="16" spans="1:39" x14ac:dyDescent="0.3">
      <c r="A16" s="3">
        <f>'CSP5'!$A$180</f>
        <v>2200</v>
      </c>
      <c r="B16" s="12">
        <f t="shared" si="2"/>
        <v>99.991200000000006</v>
      </c>
      <c r="C16" s="4">
        <f>MIN(_xll.Interp2dTab(-1,0,'CSP5'!$B$243:$S$243,'CSP5'!$A$244:$A$264,'CSP5'!$B$244:$S$264,C$4,$A16),'Internal Flash'!$B$642)</f>
        <v>99.991200000000006</v>
      </c>
      <c r="D16" s="4">
        <f>MIN(_xll.Interp2dTab(-1,0,'CSP5'!$B$243:$S$243,'CSP5'!$A$244:$A$264,'CSP5'!$B$244:$S$264,D$4,$A16),'Internal Flash'!$B$642)</f>
        <v>105.0176</v>
      </c>
      <c r="E16" s="4">
        <f>MIN(_xll.Interp2dTab(-1,0,'CSP5'!$B$243:$S$243,'CSP5'!$A$244:$A$264,'CSP5'!$B$244:$S$264,E$4,$A16),'Internal Flash'!$B$642)</f>
        <v>115.99760000000001</v>
      </c>
      <c r="F16" s="4">
        <f>MIN(_xll.Interp2dTab(-1,0,'CSP5'!$B$243:$S$243,'CSP5'!$A$244:$A$264,'CSP5'!$B$244:$S$264,F$4,$A16),'Internal Flash'!$B$642)</f>
        <v>124.9768</v>
      </c>
      <c r="G16" s="4">
        <f>MIN(_xll.Interp2dTab(-1,0,'CSP5'!$B$243:$S$243,'CSP5'!$A$244:$A$264,'CSP5'!$B$244:$S$264,G$4,$A16),'Internal Flash'!$B$642)</f>
        <v>134.98079999999999</v>
      </c>
      <c r="H16" s="4">
        <f>MIN(_xll.Interp2dTab(-1,0,'CSP5'!$B$243:$S$243,'CSP5'!$A$244:$A$264,'CSP5'!$B$244:$S$264,H$4,$A16),'Internal Flash'!$B$642)</f>
        <v>134.98079999999999</v>
      </c>
      <c r="I16" s="4">
        <f>MIN(_xll.Interp2dTab(-1,0,'CSP5'!$B$243:$S$243,'CSP5'!$A$244:$A$264,'CSP5'!$B$244:$S$264,I$4,$A16),'Internal Flash'!$B$642)</f>
        <v>134.98079999999999</v>
      </c>
      <c r="J16" s="4">
        <f>MIN(_xll.Interp2dTab(-1,0,'CSP5'!$B$243:$S$243,'CSP5'!$A$244:$A$264,'CSP5'!$B$244:$S$264,J$4,$A16),'Internal Flash'!$B$642)</f>
        <v>130.00319999999999</v>
      </c>
      <c r="K16" s="4">
        <f>MIN(_xll.Interp2dTab(-1,0,'CSP5'!$B$243:$S$243,'CSP5'!$A$244:$A$264,'CSP5'!$B$244:$S$264,K$4,$A16),'Internal Flash'!$B$642)</f>
        <v>126.9776</v>
      </c>
      <c r="L16" s="4">
        <f>MIN(_xll.Interp2dTab(-1,0,'CSP5'!$B$243:$S$243,'CSP5'!$A$244:$A$264,'CSP5'!$B$244:$S$264,L$4,$A16),'Internal Flash'!$B$642)</f>
        <v>122.488</v>
      </c>
      <c r="M16" s="4">
        <f>MIN(_xll.Interp2dTab(-1,0,'CSP5'!$B$243:$S$243,'CSP5'!$A$244:$A$264,'CSP5'!$B$244:$S$264,M$4,$A16),'Internal Flash'!$B$642)</f>
        <v>115.02160000000001</v>
      </c>
      <c r="N16" s="4">
        <f>MIN(_xll.Interp2dTab(-1,0,'CSP5'!$B$243:$S$243,'CSP5'!$A$244:$A$264,'CSP5'!$B$244:$S$264,N$4,$A16),'Internal Flash'!$B$642)</f>
        <v>122.976</v>
      </c>
      <c r="O16" s="4">
        <f>MIN(_xll.Interp2dTab(-1,0,'CSP5'!$B$243:$S$243,'CSP5'!$A$244:$A$264,'CSP5'!$B$244:$S$264,O$4,$A16),'Internal Flash'!$B$642)</f>
        <v>126.9776</v>
      </c>
      <c r="P16" s="4">
        <f>MIN(_xll.Interp2dTab(-1,0,'CSP5'!$B$243:$S$243,'CSP5'!$A$244:$A$264,'CSP5'!$B$244:$S$264,P$4,$A16),'Internal Flash'!$B$642)</f>
        <v>136.00559999999999</v>
      </c>
      <c r="Q16" s="4">
        <f>MIN(_xll.Interp2dTab(-1,0,'CSP5'!$B$243:$S$243,'CSP5'!$A$244:$A$264,'CSP5'!$B$244:$S$264,Q$4,$A16),'Internal Flash'!$B$642)</f>
        <v>142.00800000000001</v>
      </c>
      <c r="R16" s="4">
        <f>MIN(_xll.Interp2dTab(-1,0,'CSP5'!$B$243:$S$243,'CSP5'!$A$244:$A$264,'CSP5'!$B$244:$S$264,R$4,$A16),'Internal Flash'!$B$642)</f>
        <v>144.98480000000001</v>
      </c>
      <c r="S16" s="12">
        <f t="shared" si="3"/>
        <v>144.98480000000001</v>
      </c>
      <c r="U16" s="3">
        <f>'CSP5'!$A$180</f>
        <v>2200</v>
      </c>
      <c r="V16" s="12">
        <f t="shared" si="4"/>
        <v>119.00082340170194</v>
      </c>
      <c r="W16" s="4">
        <f>_xll.Interp2dTab(-1,0,'HP Tuner only'!$B$183:$O$183,'HP Tuner only'!$A$184:$A$196,'HP Tuner only'!$B$184:$O$196,'Fuel Pressure Calc'!$U16,'Fuel Pressure Calc'!W$4)*_xll.Interp2dTab(-1,0,'HP Tuner only'!$B$200:$K$200,'HP Tuner only'!$A$201:$A$210,'HP Tuner only'!$B$201:$K$210,'Variables &amp; Axis Check'!$B$3,'Variables &amp; Axis Check'!$B$13)</f>
        <v>119.00082340170194</v>
      </c>
      <c r="X16" s="4">
        <f>_xll.Interp2dTab(-1,0,'HP Tuner only'!$B$183:$O$183,'HP Tuner only'!$A$184:$A$196,'HP Tuner only'!$B$184:$O$196,'Fuel Pressure Calc'!$U16,'Fuel Pressure Calc'!X$4)*_xll.Interp2dTab(-1,0,'HP Tuner only'!$B$200:$K$200,'HP Tuner only'!$A$201:$A$210,'HP Tuner only'!$B$201:$K$210,'Variables &amp; Axis Check'!$B$3,'Variables &amp; Axis Check'!$B$13)</f>
        <v>119.00082340170194</v>
      </c>
      <c r="Y16" s="4">
        <f>_xll.Interp2dTab(-1,0,'HP Tuner only'!$B$183:$O$183,'HP Tuner only'!$A$184:$A$196,'HP Tuner only'!$B$184:$O$196,'Fuel Pressure Calc'!$U16,'Fuel Pressure Calc'!Y$4)*_xll.Interp2dTab(-1,0,'HP Tuner only'!$B$200:$K$200,'HP Tuner only'!$A$201:$A$210,'HP Tuner only'!$B$201:$K$210,'Variables &amp; Axis Check'!$B$3,'Variables &amp; Axis Check'!$B$13)</f>
        <v>119.00082340170192</v>
      </c>
      <c r="Z16" s="4">
        <f>_xll.Interp2dTab(-1,0,'HP Tuner only'!$B$183:$O$183,'HP Tuner only'!$A$184:$A$196,'HP Tuner only'!$B$184:$O$196,'Fuel Pressure Calc'!$U16,'Fuel Pressure Calc'!Z$4)*_xll.Interp2dTab(-1,0,'HP Tuner only'!$B$200:$K$200,'HP Tuner only'!$A$201:$A$210,'HP Tuner only'!$B$201:$K$210,'Variables &amp; Axis Check'!$B$3,'Variables &amp; Axis Check'!$B$13)</f>
        <v>119.00082340170192</v>
      </c>
      <c r="AA16" s="4">
        <f>_xll.Interp2dTab(-1,0,'HP Tuner only'!$B$183:$O$183,'HP Tuner only'!$A$184:$A$196,'HP Tuner only'!$B$184:$O$196,'Fuel Pressure Calc'!$U16,'Fuel Pressure Calc'!AA$4)*_xll.Interp2dTab(-1,0,'HP Tuner only'!$B$200:$K$200,'HP Tuner only'!$A$201:$A$210,'HP Tuner only'!$B$201:$K$210,'Variables &amp; Axis Check'!$B$3,'Variables &amp; Axis Check'!$B$13)</f>
        <v>177.9415533652475</v>
      </c>
      <c r="AB16" s="4">
        <f>_xll.Interp2dTab(-1,0,'HP Tuner only'!$B$183:$O$183,'HP Tuner only'!$A$184:$A$196,'HP Tuner only'!$B$184:$O$196,'Fuel Pressure Calc'!$U16,'Fuel Pressure Calc'!AB$4)*_xll.Interp2dTab(-1,0,'HP Tuner only'!$B$200:$K$200,'HP Tuner only'!$A$201:$A$210,'HP Tuner only'!$B$201:$K$210,'Variables &amp; Axis Check'!$B$3,'Variables &amp; Axis Check'!$B$13)</f>
        <v>277.46297829251097</v>
      </c>
      <c r="AC16" s="4">
        <f>_xll.Interp2dTab(-1,0,'HP Tuner only'!$B$183:$O$183,'HP Tuner only'!$A$184:$A$196,'HP Tuner only'!$B$184:$O$196,'Fuel Pressure Calc'!$U16,'Fuel Pressure Calc'!AC$4)*_xll.Interp2dTab(-1,0,'HP Tuner only'!$B$200:$K$200,'HP Tuner only'!$A$201:$A$210,'HP Tuner only'!$B$201:$K$210,'Variables &amp; Axis Check'!$B$3,'Variables &amp; Axis Check'!$B$13)</f>
        <v>304.34844733984772</v>
      </c>
      <c r="AD16" s="4">
        <f>_xll.Interp2dTab(-1,0,'HP Tuner only'!$B$183:$O$183,'HP Tuner only'!$A$184:$A$196,'HP Tuner only'!$B$184:$O$196,'Fuel Pressure Calc'!$U16,'Fuel Pressure Calc'!AD$4)*_xll.Interp2dTab(-1,0,'HP Tuner only'!$B$200:$K$200,'HP Tuner only'!$A$201:$A$210,'HP Tuner only'!$B$201:$K$210,'Variables &amp; Axis Check'!$B$3,'Variables &amp; Axis Check'!$B$13)</f>
        <v>304.34844733984772</v>
      </c>
      <c r="AE16" s="4">
        <f>_xll.Interp2dTab(-1,0,'HP Tuner only'!$B$183:$O$183,'HP Tuner only'!$A$184:$A$196,'HP Tuner only'!$B$184:$O$196,'Fuel Pressure Calc'!$U16,'Fuel Pressure Calc'!AE$4)*_xll.Interp2dTab(-1,0,'HP Tuner only'!$B$200:$K$200,'HP Tuner only'!$A$201:$A$210,'HP Tuner only'!$B$201:$K$210,'Variables &amp; Axis Check'!$B$3,'Variables &amp; Axis Check'!$B$13)</f>
        <v>304.34844733984772</v>
      </c>
      <c r="AF16" s="4">
        <f>_xll.Interp2dTab(-1,0,'HP Tuner only'!$B$183:$O$183,'HP Tuner only'!$A$184:$A$196,'HP Tuner only'!$B$184:$O$196,'Fuel Pressure Calc'!$U16,'Fuel Pressure Calc'!AF$4)*_xll.Interp2dTab(-1,0,'HP Tuner only'!$B$200:$K$200,'HP Tuner only'!$A$201:$A$210,'HP Tuner only'!$B$201:$K$210,'Variables &amp; Axis Check'!$B$3,'Variables &amp; Axis Check'!$B$13)</f>
        <v>304.34844733984772</v>
      </c>
      <c r="AG16" s="4">
        <f>_xll.Interp2dTab(-1,0,'HP Tuner only'!$B$183:$O$183,'HP Tuner only'!$A$184:$A$196,'HP Tuner only'!$B$184:$O$196,'Fuel Pressure Calc'!$U16,'Fuel Pressure Calc'!AG$4)*_xll.Interp2dTab(-1,0,'HP Tuner only'!$B$200:$K$200,'HP Tuner only'!$A$201:$A$210,'HP Tuner only'!$B$201:$K$210,'Variables &amp; Axis Check'!$B$3,'Variables &amp; Axis Check'!$B$13)</f>
        <v>304.34844733984772</v>
      </c>
      <c r="AH16" s="4">
        <f>_xll.Interp2dTab(-1,0,'HP Tuner only'!$B$183:$O$183,'HP Tuner only'!$A$184:$A$196,'HP Tuner only'!$B$184:$O$196,'Fuel Pressure Calc'!$U16,'Fuel Pressure Calc'!AH$4)*_xll.Interp2dTab(-1,0,'HP Tuner only'!$B$200:$K$200,'HP Tuner only'!$A$201:$A$210,'HP Tuner only'!$B$201:$K$210,'Variables &amp; Axis Check'!$B$3,'Variables &amp; Axis Check'!$B$13)</f>
        <v>304.34844733984772</v>
      </c>
      <c r="AI16" s="4">
        <f>_xll.Interp2dTab(-1,0,'HP Tuner only'!$B$183:$O$183,'HP Tuner only'!$A$184:$A$196,'HP Tuner only'!$B$184:$O$196,'Fuel Pressure Calc'!$U16,'Fuel Pressure Calc'!AI$4)*_xll.Interp2dTab(-1,0,'HP Tuner only'!$B$200:$K$200,'HP Tuner only'!$A$201:$A$210,'HP Tuner only'!$B$201:$K$210,'Variables &amp; Axis Check'!$B$3,'Variables &amp; Axis Check'!$B$13)</f>
        <v>304.34844733984772</v>
      </c>
      <c r="AJ16" s="4">
        <f>_xll.Interp2dTab(-1,0,'HP Tuner only'!$B$183:$O$183,'HP Tuner only'!$A$184:$A$196,'HP Tuner only'!$B$184:$O$196,'Fuel Pressure Calc'!$U16,'Fuel Pressure Calc'!AJ$4)*_xll.Interp2dTab(-1,0,'HP Tuner only'!$B$200:$K$200,'HP Tuner only'!$A$201:$A$210,'HP Tuner only'!$B$201:$K$210,'Variables &amp; Axis Check'!$B$3,'Variables &amp; Axis Check'!$B$13)</f>
        <v>304.34844733984778</v>
      </c>
      <c r="AK16" s="4">
        <f>_xll.Interp2dTab(-1,0,'HP Tuner only'!$B$183:$O$183,'HP Tuner only'!$A$184:$A$196,'HP Tuner only'!$B$184:$O$196,'Fuel Pressure Calc'!$U16,'Fuel Pressure Calc'!AK$4)*_xll.Interp2dTab(-1,0,'HP Tuner only'!$B$200:$K$200,'HP Tuner only'!$A$201:$A$210,'HP Tuner only'!$B$201:$K$210,'Variables &amp; Axis Check'!$B$3,'Variables &amp; Axis Check'!$B$13)</f>
        <v>304.3484473398475</v>
      </c>
      <c r="AL16" s="4">
        <f>_xll.Interp2dTab(-1,0,'HP Tuner only'!$B$183:$O$183,'HP Tuner only'!$A$184:$A$196,'HP Tuner only'!$B$184:$O$196,'Fuel Pressure Calc'!$U16,'Fuel Pressure Calc'!AL$4)*_xll.Interp2dTab(-1,0,'HP Tuner only'!$B$200:$K$200,'HP Tuner only'!$A$201:$A$210,'HP Tuner only'!$B$201:$K$210,'Variables &amp; Axis Check'!$B$3,'Variables &amp; Axis Check'!$B$13)</f>
        <v>304.34844733984761</v>
      </c>
      <c r="AM16" s="12">
        <f t="shared" si="5"/>
        <v>304.34844733984761</v>
      </c>
    </row>
    <row r="17" spans="1:41" x14ac:dyDescent="0.3">
      <c r="A17" s="3">
        <f>'CSP5'!$A$181</f>
        <v>2400</v>
      </c>
      <c r="B17" s="12">
        <f t="shared" si="2"/>
        <v>105.0176</v>
      </c>
      <c r="C17" s="4">
        <f>MIN(_xll.Interp2dTab(-1,0,'CSP5'!$B$243:$S$243,'CSP5'!$A$244:$A$264,'CSP5'!$B$244:$S$264,C$4,$A17),'Internal Flash'!$B$642)</f>
        <v>105.0176</v>
      </c>
      <c r="D17" s="4">
        <f>MIN(_xll.Interp2dTab(-1,0,'CSP5'!$B$243:$S$243,'CSP5'!$A$244:$A$264,'CSP5'!$B$244:$S$264,D$4,$A17),'Internal Flash'!$B$642)</f>
        <v>109.9952</v>
      </c>
      <c r="E17" s="4">
        <f>MIN(_xll.Interp2dTab(-1,0,'CSP5'!$B$243:$S$243,'CSP5'!$A$244:$A$264,'CSP5'!$B$244:$S$264,E$4,$A17),'Internal Flash'!$B$642)</f>
        <v>115.99760000000001</v>
      </c>
      <c r="F17" s="4">
        <f>MIN(_xll.Interp2dTab(-1,0,'CSP5'!$B$243:$S$243,'CSP5'!$A$244:$A$264,'CSP5'!$B$244:$S$264,F$4,$A17),'Internal Flash'!$B$642)</f>
        <v>134.98079999999999</v>
      </c>
      <c r="G17" s="4">
        <f>MIN(_xll.Interp2dTab(-1,0,'CSP5'!$B$243:$S$243,'CSP5'!$A$244:$A$264,'CSP5'!$B$244:$S$264,G$4,$A17),'Internal Flash'!$B$642)</f>
        <v>126.9776</v>
      </c>
      <c r="H17" s="4">
        <f>MIN(_xll.Interp2dTab(-1,0,'CSP5'!$B$243:$S$243,'CSP5'!$A$244:$A$264,'CSP5'!$B$244:$S$264,H$4,$A17),'Internal Flash'!$B$642)</f>
        <v>119.9992</v>
      </c>
      <c r="I17" s="4">
        <f>MIN(_xll.Interp2dTab(-1,0,'CSP5'!$B$243:$S$243,'CSP5'!$A$244:$A$264,'CSP5'!$B$244:$S$264,I$4,$A17),'Internal Flash'!$B$642)</f>
        <v>119.9992</v>
      </c>
      <c r="J17" s="4">
        <f>MIN(_xll.Interp2dTab(-1,0,'CSP5'!$B$243:$S$243,'CSP5'!$A$244:$A$264,'CSP5'!$B$244:$S$264,J$4,$A17),'Internal Flash'!$B$642)</f>
        <v>119.9992</v>
      </c>
      <c r="K17" s="4">
        <f>MIN(_xll.Interp2dTab(-1,0,'CSP5'!$B$243:$S$243,'CSP5'!$A$244:$A$264,'CSP5'!$B$244:$S$264,K$4,$A17),'Internal Flash'!$B$642)</f>
        <v>115.02160000000001</v>
      </c>
      <c r="L17" s="4">
        <f>MIN(_xll.Interp2dTab(-1,0,'CSP5'!$B$243:$S$243,'CSP5'!$A$244:$A$264,'CSP5'!$B$244:$S$264,L$4,$A17),'Internal Flash'!$B$642)</f>
        <v>117.5104</v>
      </c>
      <c r="M17" s="4">
        <f>MIN(_xll.Interp2dTab(-1,0,'CSP5'!$B$243:$S$243,'CSP5'!$A$244:$A$264,'CSP5'!$B$244:$S$264,M$4,$A17),'Internal Flash'!$B$642)</f>
        <v>119.9992</v>
      </c>
      <c r="N17" s="4">
        <f>MIN(_xll.Interp2dTab(-1,0,'CSP5'!$B$243:$S$243,'CSP5'!$A$244:$A$264,'CSP5'!$B$244:$S$264,N$4,$A17),'Internal Flash'!$B$642)</f>
        <v>134.98079999999999</v>
      </c>
      <c r="O17" s="4">
        <f>MIN(_xll.Interp2dTab(-1,0,'CSP5'!$B$243:$S$243,'CSP5'!$A$244:$A$264,'CSP5'!$B$244:$S$264,O$4,$A17),'Internal Flash'!$B$642)</f>
        <v>136.00559999999999</v>
      </c>
      <c r="P17" s="4">
        <f>MIN(_xll.Interp2dTab(-1,0,'CSP5'!$B$243:$S$243,'CSP5'!$A$244:$A$264,'CSP5'!$B$244:$S$264,P$4,$A17),'Internal Flash'!$B$642)</f>
        <v>142.98400000000001</v>
      </c>
      <c r="Q17" s="4">
        <f>MIN(_xll.Interp2dTab(-1,0,'CSP5'!$B$243:$S$243,'CSP5'!$A$244:$A$264,'CSP5'!$B$244:$S$264,Q$4,$A17),'Internal Flash'!$B$642)</f>
        <v>152.012</v>
      </c>
      <c r="R17" s="4">
        <f>MIN(_xll.Interp2dTab(-1,0,'CSP5'!$B$243:$S$243,'CSP5'!$A$244:$A$264,'CSP5'!$B$244:$S$264,R$4,$A17),'Internal Flash'!$B$642)</f>
        <v>154.0128</v>
      </c>
      <c r="S17" s="12">
        <f t="shared" si="3"/>
        <v>154.0128</v>
      </c>
      <c r="U17" s="3">
        <f>'CSP5'!$A$181</f>
        <v>2400</v>
      </c>
      <c r="V17" s="12">
        <f t="shared" si="4"/>
        <v>133.00092027249039</v>
      </c>
      <c r="W17" s="4">
        <f>_xll.Interp2dTab(-1,0,'HP Tuner only'!$B$183:$O$183,'HP Tuner only'!$A$184:$A$196,'HP Tuner only'!$B$184:$O$196,'Fuel Pressure Calc'!$U17,'Fuel Pressure Calc'!W$4)*_xll.Interp2dTab(-1,0,'HP Tuner only'!$B$200:$K$200,'HP Tuner only'!$A$201:$A$210,'HP Tuner only'!$B$201:$K$210,'Variables &amp; Axis Check'!$B$3,'Variables &amp; Axis Check'!$B$13)</f>
        <v>133.00092027249039</v>
      </c>
      <c r="X17" s="4">
        <f>_xll.Interp2dTab(-1,0,'HP Tuner only'!$B$183:$O$183,'HP Tuner only'!$A$184:$A$196,'HP Tuner only'!$B$184:$O$196,'Fuel Pressure Calc'!$U17,'Fuel Pressure Calc'!X$4)*_xll.Interp2dTab(-1,0,'HP Tuner only'!$B$200:$K$200,'HP Tuner only'!$A$201:$A$210,'HP Tuner only'!$B$201:$K$210,'Variables &amp; Axis Check'!$B$3,'Variables &amp; Axis Check'!$B$13)</f>
        <v>133.00092027249039</v>
      </c>
      <c r="Y17" s="4">
        <f>_xll.Interp2dTab(-1,0,'HP Tuner only'!$B$183:$O$183,'HP Tuner only'!$A$184:$A$196,'HP Tuner only'!$B$184:$O$196,'Fuel Pressure Calc'!$U17,'Fuel Pressure Calc'!Y$4)*_xll.Interp2dTab(-1,0,'HP Tuner only'!$B$200:$K$200,'HP Tuner only'!$A$201:$A$210,'HP Tuner only'!$B$201:$K$210,'Variables &amp; Axis Check'!$B$3,'Variables &amp; Axis Check'!$B$13)</f>
        <v>133.00092027249039</v>
      </c>
      <c r="Z17" s="4">
        <f>_xll.Interp2dTab(-1,0,'HP Tuner only'!$B$183:$O$183,'HP Tuner only'!$A$184:$A$196,'HP Tuner only'!$B$184:$O$196,'Fuel Pressure Calc'!$U17,'Fuel Pressure Calc'!Z$4)*_xll.Interp2dTab(-1,0,'HP Tuner only'!$B$200:$K$200,'HP Tuner only'!$A$201:$A$210,'HP Tuner only'!$B$201:$K$210,'Variables &amp; Axis Check'!$B$3,'Variables &amp; Axis Check'!$B$13)</f>
        <v>133.00092027249039</v>
      </c>
      <c r="AA17" s="4">
        <f>_xll.Interp2dTab(-1,0,'HP Tuner only'!$B$183:$O$183,'HP Tuner only'!$A$184:$A$196,'HP Tuner only'!$B$184:$O$196,'Fuel Pressure Calc'!$U17,'Fuel Pressure Calc'!AA$4)*_xll.Interp2dTab(-1,0,'HP Tuner only'!$B$200:$K$200,'HP Tuner only'!$A$201:$A$210,'HP Tuner only'!$B$201:$K$210,'Variables &amp; Axis Check'!$B$3,'Variables &amp; Axis Check'!$B$13)</f>
        <v>176.82330663405875</v>
      </c>
      <c r="AB17" s="4">
        <f>_xll.Interp2dTab(-1,0,'HP Tuner only'!$B$183:$O$183,'HP Tuner only'!$A$184:$A$196,'HP Tuner only'!$B$184:$O$196,'Fuel Pressure Calc'!$U17,'Fuel Pressure Calc'!AB$4)*_xll.Interp2dTab(-1,0,'HP Tuner only'!$B$200:$K$200,'HP Tuner only'!$A$201:$A$210,'HP Tuner only'!$B$201:$K$210,'Variables &amp; Axis Check'!$B$3,'Variables &amp; Axis Check'!$B$13)</f>
        <v>271.06167613838323</v>
      </c>
      <c r="AC17" s="4">
        <f>_xll.Interp2dTab(-1,0,'HP Tuner only'!$B$183:$O$183,'HP Tuner only'!$A$184:$A$196,'HP Tuner only'!$B$184:$O$196,'Fuel Pressure Calc'!$U17,'Fuel Pressure Calc'!AC$4)*_xll.Interp2dTab(-1,0,'HP Tuner only'!$B$200:$K$200,'HP Tuner only'!$A$201:$A$210,'HP Tuner only'!$B$201:$K$210,'Variables &amp; Axis Check'!$B$3,'Variables &amp; Axis Check'!$B$13)</f>
        <v>304.34844733984772</v>
      </c>
      <c r="AD17" s="4">
        <f>_xll.Interp2dTab(-1,0,'HP Tuner only'!$B$183:$O$183,'HP Tuner only'!$A$184:$A$196,'HP Tuner only'!$B$184:$O$196,'Fuel Pressure Calc'!$U17,'Fuel Pressure Calc'!AD$4)*_xll.Interp2dTab(-1,0,'HP Tuner only'!$B$200:$K$200,'HP Tuner only'!$A$201:$A$210,'HP Tuner only'!$B$201:$K$210,'Variables &amp; Axis Check'!$B$3,'Variables &amp; Axis Check'!$B$13)</f>
        <v>304.34844733984772</v>
      </c>
      <c r="AE17" s="4">
        <f>_xll.Interp2dTab(-1,0,'HP Tuner only'!$B$183:$O$183,'HP Tuner only'!$A$184:$A$196,'HP Tuner only'!$B$184:$O$196,'Fuel Pressure Calc'!$U17,'Fuel Pressure Calc'!AE$4)*_xll.Interp2dTab(-1,0,'HP Tuner only'!$B$200:$K$200,'HP Tuner only'!$A$201:$A$210,'HP Tuner only'!$B$201:$K$210,'Variables &amp; Axis Check'!$B$3,'Variables &amp; Axis Check'!$B$13)</f>
        <v>304.34844733984778</v>
      </c>
      <c r="AF17" s="4">
        <f>_xll.Interp2dTab(-1,0,'HP Tuner only'!$B$183:$O$183,'HP Tuner only'!$A$184:$A$196,'HP Tuner only'!$B$184:$O$196,'Fuel Pressure Calc'!$U17,'Fuel Pressure Calc'!AF$4)*_xll.Interp2dTab(-1,0,'HP Tuner only'!$B$200:$K$200,'HP Tuner only'!$A$201:$A$210,'HP Tuner only'!$B$201:$K$210,'Variables &amp; Axis Check'!$B$3,'Variables &amp; Axis Check'!$B$13)</f>
        <v>304.34844733984772</v>
      </c>
      <c r="AG17" s="4">
        <f>_xll.Interp2dTab(-1,0,'HP Tuner only'!$B$183:$O$183,'HP Tuner only'!$A$184:$A$196,'HP Tuner only'!$B$184:$O$196,'Fuel Pressure Calc'!$U17,'Fuel Pressure Calc'!AG$4)*_xll.Interp2dTab(-1,0,'HP Tuner only'!$B$200:$K$200,'HP Tuner only'!$A$201:$A$210,'HP Tuner only'!$B$201:$K$210,'Variables &amp; Axis Check'!$B$3,'Variables &amp; Axis Check'!$B$13)</f>
        <v>304.34844733984772</v>
      </c>
      <c r="AH17" s="4">
        <f>_xll.Interp2dTab(-1,0,'HP Tuner only'!$B$183:$O$183,'HP Tuner only'!$A$184:$A$196,'HP Tuner only'!$B$184:$O$196,'Fuel Pressure Calc'!$U17,'Fuel Pressure Calc'!AH$4)*_xll.Interp2dTab(-1,0,'HP Tuner only'!$B$200:$K$200,'HP Tuner only'!$A$201:$A$210,'HP Tuner only'!$B$201:$K$210,'Variables &amp; Axis Check'!$B$3,'Variables &amp; Axis Check'!$B$13)</f>
        <v>304.34844733984772</v>
      </c>
      <c r="AI17" s="4">
        <f>_xll.Interp2dTab(-1,0,'HP Tuner only'!$B$183:$O$183,'HP Tuner only'!$A$184:$A$196,'HP Tuner only'!$B$184:$O$196,'Fuel Pressure Calc'!$U17,'Fuel Pressure Calc'!AI$4)*_xll.Interp2dTab(-1,0,'HP Tuner only'!$B$200:$K$200,'HP Tuner only'!$A$201:$A$210,'HP Tuner only'!$B$201:$K$210,'Variables &amp; Axis Check'!$B$3,'Variables &amp; Axis Check'!$B$13)</f>
        <v>304.34844733984772</v>
      </c>
      <c r="AJ17" s="4">
        <f>_xll.Interp2dTab(-1,0,'HP Tuner only'!$B$183:$O$183,'HP Tuner only'!$A$184:$A$196,'HP Tuner only'!$B$184:$O$196,'Fuel Pressure Calc'!$U17,'Fuel Pressure Calc'!AJ$4)*_xll.Interp2dTab(-1,0,'HP Tuner only'!$B$200:$K$200,'HP Tuner only'!$A$201:$A$210,'HP Tuner only'!$B$201:$K$210,'Variables &amp; Axis Check'!$B$3,'Variables &amp; Axis Check'!$B$13)</f>
        <v>304.34844733984795</v>
      </c>
      <c r="AK17" s="4">
        <f>_xll.Interp2dTab(-1,0,'HP Tuner only'!$B$183:$O$183,'HP Tuner only'!$A$184:$A$196,'HP Tuner only'!$B$184:$O$196,'Fuel Pressure Calc'!$U17,'Fuel Pressure Calc'!AK$4)*_xll.Interp2dTab(-1,0,'HP Tuner only'!$B$200:$K$200,'HP Tuner only'!$A$201:$A$210,'HP Tuner only'!$B$201:$K$210,'Variables &amp; Axis Check'!$B$3,'Variables &amp; Axis Check'!$B$13)</f>
        <v>304.34844733984784</v>
      </c>
      <c r="AL17" s="4">
        <f>_xll.Interp2dTab(-1,0,'HP Tuner only'!$B$183:$O$183,'HP Tuner only'!$A$184:$A$196,'HP Tuner only'!$B$184:$O$196,'Fuel Pressure Calc'!$U17,'Fuel Pressure Calc'!AL$4)*_xll.Interp2dTab(-1,0,'HP Tuner only'!$B$200:$K$200,'HP Tuner only'!$A$201:$A$210,'HP Tuner only'!$B$201:$K$210,'Variables &amp; Axis Check'!$B$3,'Variables &amp; Axis Check'!$B$13)</f>
        <v>304.34844733984806</v>
      </c>
      <c r="AM17" s="12">
        <f t="shared" si="5"/>
        <v>304.34844733984806</v>
      </c>
    </row>
    <row r="18" spans="1:41" x14ac:dyDescent="0.3">
      <c r="A18" s="3">
        <f>'CSP5'!$A$182</f>
        <v>2600</v>
      </c>
      <c r="B18" s="12">
        <f t="shared" si="2"/>
        <v>109.9952</v>
      </c>
      <c r="C18" s="4">
        <f>MIN(_xll.Interp2dTab(-1,0,'CSP5'!$B$243:$S$243,'CSP5'!$A$244:$A$264,'CSP5'!$B$244:$S$264,C$4,$A18),'Internal Flash'!$B$642)</f>
        <v>109.9952</v>
      </c>
      <c r="D18" s="4">
        <f>MIN(_xll.Interp2dTab(-1,0,'CSP5'!$B$243:$S$243,'CSP5'!$A$244:$A$264,'CSP5'!$B$244:$S$264,D$4,$A18),'Internal Flash'!$B$642)</f>
        <v>115.02160000000001</v>
      </c>
      <c r="E18" s="4">
        <f>MIN(_xll.Interp2dTab(-1,0,'CSP5'!$B$243:$S$243,'CSP5'!$A$244:$A$264,'CSP5'!$B$244:$S$264,E$4,$A18),'Internal Flash'!$B$642)</f>
        <v>115.02160000000001</v>
      </c>
      <c r="F18" s="4">
        <f>MIN(_xll.Interp2dTab(-1,0,'CSP5'!$B$243:$S$243,'CSP5'!$A$244:$A$264,'CSP5'!$B$244:$S$264,F$4,$A18),'Internal Flash'!$B$642)</f>
        <v>124.0008</v>
      </c>
      <c r="G18" s="4">
        <f>MIN(_xll.Interp2dTab(-1,0,'CSP5'!$B$243:$S$243,'CSP5'!$A$244:$A$264,'CSP5'!$B$244:$S$264,G$4,$A18),'Internal Flash'!$B$642)</f>
        <v>126.9776</v>
      </c>
      <c r="H18" s="4">
        <f>MIN(_xll.Interp2dTab(-1,0,'CSP5'!$B$243:$S$243,'CSP5'!$A$244:$A$264,'CSP5'!$B$244:$S$264,H$4,$A18),'Internal Flash'!$B$642)</f>
        <v>121.024</v>
      </c>
      <c r="I18" s="4">
        <f>MIN(_xll.Interp2dTab(-1,0,'CSP5'!$B$243:$S$243,'CSP5'!$A$244:$A$264,'CSP5'!$B$244:$S$264,I$4,$A18),'Internal Flash'!$B$642)</f>
        <v>119.9992</v>
      </c>
      <c r="J18" s="4">
        <f>MIN(_xll.Interp2dTab(-1,0,'CSP5'!$B$243:$S$243,'CSP5'!$A$244:$A$264,'CSP5'!$B$244:$S$264,J$4,$A18),'Internal Flash'!$B$642)</f>
        <v>119.9992</v>
      </c>
      <c r="K18" s="4">
        <f>MIN(_xll.Interp2dTab(-1,0,'CSP5'!$B$243:$S$243,'CSP5'!$A$244:$A$264,'CSP5'!$B$244:$S$264,K$4,$A18),'Internal Flash'!$B$642)</f>
        <v>119.9992</v>
      </c>
      <c r="L18" s="4">
        <f>MIN(_xll.Interp2dTab(-1,0,'CSP5'!$B$243:$S$243,'CSP5'!$A$244:$A$264,'CSP5'!$B$244:$S$264,L$4,$A18),'Internal Flash'!$B$642)</f>
        <v>119.0232</v>
      </c>
      <c r="M18" s="4">
        <f>MIN(_xll.Interp2dTab(-1,0,'CSP5'!$B$243:$S$243,'CSP5'!$A$244:$A$264,'CSP5'!$B$244:$S$264,M$4,$A18),'Internal Flash'!$B$642)</f>
        <v>124.9768</v>
      </c>
      <c r="N18" s="4">
        <f>MIN(_xll.Interp2dTab(-1,0,'CSP5'!$B$243:$S$243,'CSP5'!$A$244:$A$264,'CSP5'!$B$244:$S$264,N$4,$A18),'Internal Flash'!$B$642)</f>
        <v>140.00720000000001</v>
      </c>
      <c r="O18" s="4">
        <f>MIN(_xll.Interp2dTab(-1,0,'CSP5'!$B$243:$S$243,'CSP5'!$A$244:$A$264,'CSP5'!$B$244:$S$264,O$4,$A18),'Internal Flash'!$B$642)</f>
        <v>144.98480000000001</v>
      </c>
      <c r="P18" s="4">
        <f>MIN(_xll.Interp2dTab(-1,0,'CSP5'!$B$243:$S$243,'CSP5'!$A$244:$A$264,'CSP5'!$B$244:$S$264,P$4,$A18),'Internal Flash'!$B$642)</f>
        <v>150.0112</v>
      </c>
      <c r="Q18" s="4">
        <f>MIN(_xll.Interp2dTab(-1,0,'CSP5'!$B$243:$S$243,'CSP5'!$A$244:$A$264,'CSP5'!$B$244:$S$264,Q$4,$A18),'Internal Flash'!$B$642)</f>
        <v>160.01519999999999</v>
      </c>
      <c r="R18" s="4">
        <f>MIN(_xll.Interp2dTab(-1,0,'CSP5'!$B$243:$S$243,'CSP5'!$A$244:$A$264,'CSP5'!$B$244:$S$264,R$4,$A18),'Internal Flash'!$B$642)</f>
        <v>160.01519999999999</v>
      </c>
      <c r="S18" s="12">
        <f t="shared" si="3"/>
        <v>160.01519999999999</v>
      </c>
      <c r="U18" s="3">
        <f>'CSP5'!$A$182</f>
        <v>2600</v>
      </c>
      <c r="V18" s="12">
        <f t="shared" si="4"/>
        <v>147.00101714327886</v>
      </c>
      <c r="W18" s="4">
        <f>_xll.Interp2dTab(-1,0,'HP Tuner only'!$B$183:$O$183,'HP Tuner only'!$A$184:$A$196,'HP Tuner only'!$B$184:$O$196,'Fuel Pressure Calc'!$U18,'Fuel Pressure Calc'!W$4)*_xll.Interp2dTab(-1,0,'HP Tuner only'!$B$200:$K$200,'HP Tuner only'!$A$201:$A$210,'HP Tuner only'!$B$201:$K$210,'Variables &amp; Axis Check'!$B$3,'Variables &amp; Axis Check'!$B$13)</f>
        <v>147.00101714327886</v>
      </c>
      <c r="X18" s="4">
        <f>_xll.Interp2dTab(-1,0,'HP Tuner only'!$B$183:$O$183,'HP Tuner only'!$A$184:$A$196,'HP Tuner only'!$B$184:$O$196,'Fuel Pressure Calc'!$U18,'Fuel Pressure Calc'!X$4)*_xll.Interp2dTab(-1,0,'HP Tuner only'!$B$200:$K$200,'HP Tuner only'!$A$201:$A$210,'HP Tuner only'!$B$201:$K$210,'Variables &amp; Axis Check'!$B$3,'Variables &amp; Axis Check'!$B$13)</f>
        <v>147.00101714327886</v>
      </c>
      <c r="Y18" s="4">
        <f>_xll.Interp2dTab(-1,0,'HP Tuner only'!$B$183:$O$183,'HP Tuner only'!$A$184:$A$196,'HP Tuner only'!$B$184:$O$196,'Fuel Pressure Calc'!$U18,'Fuel Pressure Calc'!Y$4)*_xll.Interp2dTab(-1,0,'HP Tuner only'!$B$200:$K$200,'HP Tuner only'!$A$201:$A$210,'HP Tuner only'!$B$201:$K$210,'Variables &amp; Axis Check'!$B$3,'Variables &amp; Axis Check'!$B$13)</f>
        <v>147.00101714327886</v>
      </c>
      <c r="Z18" s="4">
        <f>_xll.Interp2dTab(-1,0,'HP Tuner only'!$B$183:$O$183,'HP Tuner only'!$A$184:$A$196,'HP Tuner only'!$B$184:$O$196,'Fuel Pressure Calc'!$U18,'Fuel Pressure Calc'!Z$4)*_xll.Interp2dTab(-1,0,'HP Tuner only'!$B$200:$K$200,'HP Tuner only'!$A$201:$A$210,'HP Tuner only'!$B$201:$K$210,'Variables &amp; Axis Check'!$B$3,'Variables &amp; Axis Check'!$B$13)</f>
        <v>147.00101714327886</v>
      </c>
      <c r="AA18" s="4">
        <f>_xll.Interp2dTab(-1,0,'HP Tuner only'!$B$183:$O$183,'HP Tuner only'!$A$184:$A$196,'HP Tuner only'!$B$184:$O$196,'Fuel Pressure Calc'!$U18,'Fuel Pressure Calc'!AA$4)*_xll.Interp2dTab(-1,0,'HP Tuner only'!$B$200:$K$200,'HP Tuner only'!$A$201:$A$210,'HP Tuner only'!$B$201:$K$210,'Variables &amp; Axis Check'!$B$3,'Variables &amp; Axis Check'!$B$13)</f>
        <v>174.58681317168114</v>
      </c>
      <c r="AB18" s="4">
        <f>_xll.Interp2dTab(-1,0,'HP Tuner only'!$B$183:$O$183,'HP Tuner only'!$A$184:$A$196,'HP Tuner only'!$B$184:$O$196,'Fuel Pressure Calc'!$U18,'Fuel Pressure Calc'!AB$4)*_xll.Interp2dTab(-1,0,'HP Tuner only'!$B$200:$K$200,'HP Tuner only'!$A$201:$A$210,'HP Tuner only'!$B$201:$K$210,'Variables &amp; Axis Check'!$B$3,'Variables &amp; Axis Check'!$B$13)</f>
        <v>258.25907183012771</v>
      </c>
      <c r="AC18" s="4">
        <f>_xll.Interp2dTab(-1,0,'HP Tuner only'!$B$183:$O$183,'HP Tuner only'!$A$184:$A$196,'HP Tuner only'!$B$184:$O$196,'Fuel Pressure Calc'!$U18,'Fuel Pressure Calc'!AC$4)*_xll.Interp2dTab(-1,0,'HP Tuner only'!$B$200:$K$200,'HP Tuner only'!$A$201:$A$210,'HP Tuner only'!$B$201:$K$210,'Variables &amp; Axis Check'!$B$3,'Variables &amp; Axis Check'!$B$13)</f>
        <v>304.34844733984772</v>
      </c>
      <c r="AD18" s="4">
        <f>_xll.Interp2dTab(-1,0,'HP Tuner only'!$B$183:$O$183,'HP Tuner only'!$A$184:$A$196,'HP Tuner only'!$B$184:$O$196,'Fuel Pressure Calc'!$U18,'Fuel Pressure Calc'!AD$4)*_xll.Interp2dTab(-1,0,'HP Tuner only'!$B$200:$K$200,'HP Tuner only'!$A$201:$A$210,'HP Tuner only'!$B$201:$K$210,'Variables &amp; Axis Check'!$B$3,'Variables &amp; Axis Check'!$B$13)</f>
        <v>304.34844733984772</v>
      </c>
      <c r="AE18" s="4">
        <f>_xll.Interp2dTab(-1,0,'HP Tuner only'!$B$183:$O$183,'HP Tuner only'!$A$184:$A$196,'HP Tuner only'!$B$184:$O$196,'Fuel Pressure Calc'!$U18,'Fuel Pressure Calc'!AE$4)*_xll.Interp2dTab(-1,0,'HP Tuner only'!$B$200:$K$200,'HP Tuner only'!$A$201:$A$210,'HP Tuner only'!$B$201:$K$210,'Variables &amp; Axis Check'!$B$3,'Variables &amp; Axis Check'!$B$13)</f>
        <v>304.34844733984772</v>
      </c>
      <c r="AF18" s="4">
        <f>_xll.Interp2dTab(-1,0,'HP Tuner only'!$B$183:$O$183,'HP Tuner only'!$A$184:$A$196,'HP Tuner only'!$B$184:$O$196,'Fuel Pressure Calc'!$U18,'Fuel Pressure Calc'!AF$4)*_xll.Interp2dTab(-1,0,'HP Tuner only'!$B$200:$K$200,'HP Tuner only'!$A$201:$A$210,'HP Tuner only'!$B$201:$K$210,'Variables &amp; Axis Check'!$B$3,'Variables &amp; Axis Check'!$B$13)</f>
        <v>304.34844733984772</v>
      </c>
      <c r="AG18" s="4">
        <f>_xll.Interp2dTab(-1,0,'HP Tuner only'!$B$183:$O$183,'HP Tuner only'!$A$184:$A$196,'HP Tuner only'!$B$184:$O$196,'Fuel Pressure Calc'!$U18,'Fuel Pressure Calc'!AG$4)*_xll.Interp2dTab(-1,0,'HP Tuner only'!$B$200:$K$200,'HP Tuner only'!$A$201:$A$210,'HP Tuner only'!$B$201:$K$210,'Variables &amp; Axis Check'!$B$3,'Variables &amp; Axis Check'!$B$13)</f>
        <v>304.34844733984772</v>
      </c>
      <c r="AH18" s="4">
        <f>_xll.Interp2dTab(-1,0,'HP Tuner only'!$B$183:$O$183,'HP Tuner only'!$A$184:$A$196,'HP Tuner only'!$B$184:$O$196,'Fuel Pressure Calc'!$U18,'Fuel Pressure Calc'!AH$4)*_xll.Interp2dTab(-1,0,'HP Tuner only'!$B$200:$K$200,'HP Tuner only'!$A$201:$A$210,'HP Tuner only'!$B$201:$K$210,'Variables &amp; Axis Check'!$B$3,'Variables &amp; Axis Check'!$B$13)</f>
        <v>304.34844733984772</v>
      </c>
      <c r="AI18" s="4">
        <f>_xll.Interp2dTab(-1,0,'HP Tuner only'!$B$183:$O$183,'HP Tuner only'!$A$184:$A$196,'HP Tuner only'!$B$184:$O$196,'Fuel Pressure Calc'!$U18,'Fuel Pressure Calc'!AI$4)*_xll.Interp2dTab(-1,0,'HP Tuner only'!$B$200:$K$200,'HP Tuner only'!$A$201:$A$210,'HP Tuner only'!$B$201:$K$210,'Variables &amp; Axis Check'!$B$3,'Variables &amp; Axis Check'!$B$13)</f>
        <v>304.34844733984772</v>
      </c>
      <c r="AJ18" s="4">
        <f>_xll.Interp2dTab(-1,0,'HP Tuner only'!$B$183:$O$183,'HP Tuner only'!$A$184:$A$196,'HP Tuner only'!$B$184:$O$196,'Fuel Pressure Calc'!$U18,'Fuel Pressure Calc'!AJ$4)*_xll.Interp2dTab(-1,0,'HP Tuner only'!$B$200:$K$200,'HP Tuner only'!$A$201:$A$210,'HP Tuner only'!$B$201:$K$210,'Variables &amp; Axis Check'!$B$3,'Variables &amp; Axis Check'!$B$13)</f>
        <v>304.34844733984761</v>
      </c>
      <c r="AK18" s="4">
        <f>_xll.Interp2dTab(-1,0,'HP Tuner only'!$B$183:$O$183,'HP Tuner only'!$A$184:$A$196,'HP Tuner only'!$B$184:$O$196,'Fuel Pressure Calc'!$U18,'Fuel Pressure Calc'!AK$4)*_xll.Interp2dTab(-1,0,'HP Tuner only'!$B$200:$K$200,'HP Tuner only'!$A$201:$A$210,'HP Tuner only'!$B$201:$K$210,'Variables &amp; Axis Check'!$B$3,'Variables &amp; Axis Check'!$B$13)</f>
        <v>304.34844733984761</v>
      </c>
      <c r="AL18" s="4">
        <f>_xll.Interp2dTab(-1,0,'HP Tuner only'!$B$183:$O$183,'HP Tuner only'!$A$184:$A$196,'HP Tuner only'!$B$184:$O$196,'Fuel Pressure Calc'!$U18,'Fuel Pressure Calc'!AL$4)*_xll.Interp2dTab(-1,0,'HP Tuner only'!$B$200:$K$200,'HP Tuner only'!$A$201:$A$210,'HP Tuner only'!$B$201:$K$210,'Variables &amp; Axis Check'!$B$3,'Variables &amp; Axis Check'!$B$13)</f>
        <v>304.34844733984716</v>
      </c>
      <c r="AM18" s="12">
        <f t="shared" si="5"/>
        <v>304.34844733984716</v>
      </c>
    </row>
    <row r="19" spans="1:41" x14ac:dyDescent="0.3">
      <c r="A19" s="3">
        <f>'CSP5'!$A$183</f>
        <v>2800</v>
      </c>
      <c r="B19" s="12">
        <f t="shared" si="2"/>
        <v>119.9992</v>
      </c>
      <c r="C19" s="4">
        <f>MIN(_xll.Interp2dTab(-1,0,'CSP5'!$B$243:$S$243,'CSP5'!$A$244:$A$264,'CSP5'!$B$244:$S$264,C$4,$A19),'Internal Flash'!$B$642)</f>
        <v>119.9992</v>
      </c>
      <c r="D19" s="4">
        <f>MIN(_xll.Interp2dTab(-1,0,'CSP5'!$B$243:$S$243,'CSP5'!$A$244:$A$264,'CSP5'!$B$244:$S$264,D$4,$A19),'Internal Flash'!$B$642)</f>
        <v>119.9992</v>
      </c>
      <c r="E19" s="4">
        <f>MIN(_xll.Interp2dTab(-1,0,'CSP5'!$B$243:$S$243,'CSP5'!$A$244:$A$264,'CSP5'!$B$244:$S$264,E$4,$A19),'Internal Flash'!$B$642)</f>
        <v>134.98079999999999</v>
      </c>
      <c r="F19" s="4">
        <f>MIN(_xll.Interp2dTab(-1,0,'CSP5'!$B$243:$S$243,'CSP5'!$A$244:$A$264,'CSP5'!$B$244:$S$264,F$4,$A19),'Internal Flash'!$B$642)</f>
        <v>121.024</v>
      </c>
      <c r="G19" s="4">
        <f>MIN(_xll.Interp2dTab(-1,0,'CSP5'!$B$243:$S$243,'CSP5'!$A$244:$A$264,'CSP5'!$B$244:$S$264,G$4,$A19),'Internal Flash'!$B$642)</f>
        <v>136.00559999999999</v>
      </c>
      <c r="H19" s="4">
        <f>MIN(_xll.Interp2dTab(-1,0,'CSP5'!$B$243:$S$243,'CSP5'!$A$244:$A$264,'CSP5'!$B$244:$S$264,H$4,$A19),'Internal Flash'!$B$642)</f>
        <v>142.98400000000001</v>
      </c>
      <c r="I19" s="4">
        <f>MIN(_xll.Interp2dTab(-1,0,'CSP5'!$B$243:$S$243,'CSP5'!$A$244:$A$264,'CSP5'!$B$244:$S$264,I$4,$A19),'Internal Flash'!$B$642)</f>
        <v>140.00720000000001</v>
      </c>
      <c r="J19" s="4">
        <f>MIN(_xll.Interp2dTab(-1,0,'CSP5'!$B$243:$S$243,'CSP5'!$A$244:$A$264,'CSP5'!$B$244:$S$264,J$4,$A19),'Internal Flash'!$B$642)</f>
        <v>134.98079999999999</v>
      </c>
      <c r="K19" s="4">
        <f>MIN(_xll.Interp2dTab(-1,0,'CSP5'!$B$243:$S$243,'CSP5'!$A$244:$A$264,'CSP5'!$B$244:$S$264,K$4,$A19),'Internal Flash'!$B$642)</f>
        <v>134.98079999999999</v>
      </c>
      <c r="L19" s="4">
        <f>MIN(_xll.Interp2dTab(-1,0,'CSP5'!$B$243:$S$243,'CSP5'!$A$244:$A$264,'CSP5'!$B$244:$S$264,L$4,$A19),'Internal Flash'!$B$642)</f>
        <v>137.51840000000001</v>
      </c>
      <c r="M19" s="4">
        <f>MIN(_xll.Interp2dTab(-1,0,'CSP5'!$B$243:$S$243,'CSP5'!$A$244:$A$264,'CSP5'!$B$244:$S$264,M$4,$A19),'Internal Flash'!$B$642)</f>
        <v>140.00720000000001</v>
      </c>
      <c r="N19" s="4">
        <f>MIN(_xll.Interp2dTab(-1,0,'CSP5'!$B$243:$S$243,'CSP5'!$A$244:$A$264,'CSP5'!$B$244:$S$264,N$4,$A19),'Internal Flash'!$B$642)</f>
        <v>154.9888</v>
      </c>
      <c r="O19" s="4">
        <f>MIN(_xll.Interp2dTab(-1,0,'CSP5'!$B$243:$S$243,'CSP5'!$A$244:$A$264,'CSP5'!$B$244:$S$264,O$4,$A19),'Internal Flash'!$B$642)</f>
        <v>154.9888</v>
      </c>
      <c r="P19" s="4">
        <f>MIN(_xll.Interp2dTab(-1,0,'CSP5'!$B$243:$S$243,'CSP5'!$A$244:$A$264,'CSP5'!$B$244:$S$264,P$4,$A19),'Internal Flash'!$B$642)</f>
        <v>160.01519999999999</v>
      </c>
      <c r="Q19" s="4">
        <f>MIN(_xll.Interp2dTab(-1,0,'CSP5'!$B$243:$S$243,'CSP5'!$A$244:$A$264,'CSP5'!$B$244:$S$264,Q$4,$A19),'Internal Flash'!$B$642)</f>
        <v>160.01519999999999</v>
      </c>
      <c r="R19" s="4">
        <f>MIN(_xll.Interp2dTab(-1,0,'CSP5'!$B$243:$S$243,'CSP5'!$A$244:$A$264,'CSP5'!$B$244:$S$264,R$4,$A19),'Internal Flash'!$B$642)</f>
        <v>160.01519999999999</v>
      </c>
      <c r="S19" s="12">
        <f t="shared" si="3"/>
        <v>160.01519999999999</v>
      </c>
      <c r="U19" s="3">
        <f>'CSP5'!$A$183</f>
        <v>2800</v>
      </c>
      <c r="V19" s="12">
        <f t="shared" si="4"/>
        <v>161.00111401406733</v>
      </c>
      <c r="W19" s="4">
        <f>_xll.Interp2dTab(-1,0,'HP Tuner only'!$B$183:$O$183,'HP Tuner only'!$A$184:$A$196,'HP Tuner only'!$B$184:$O$196,'Fuel Pressure Calc'!$U19,'Fuel Pressure Calc'!W$4)*_xll.Interp2dTab(-1,0,'HP Tuner only'!$B$200:$K$200,'HP Tuner only'!$A$201:$A$210,'HP Tuner only'!$B$201:$K$210,'Variables &amp; Axis Check'!$B$3,'Variables &amp; Axis Check'!$B$13)</f>
        <v>161.00111401406733</v>
      </c>
      <c r="X19" s="4">
        <f>_xll.Interp2dTab(-1,0,'HP Tuner only'!$B$183:$O$183,'HP Tuner only'!$A$184:$A$196,'HP Tuner only'!$B$184:$O$196,'Fuel Pressure Calc'!$U19,'Fuel Pressure Calc'!X$4)*_xll.Interp2dTab(-1,0,'HP Tuner only'!$B$200:$K$200,'HP Tuner only'!$A$201:$A$210,'HP Tuner only'!$B$201:$K$210,'Variables &amp; Axis Check'!$B$3,'Variables &amp; Axis Check'!$B$13)</f>
        <v>161.00111401406733</v>
      </c>
      <c r="Y19" s="4">
        <f>_xll.Interp2dTab(-1,0,'HP Tuner only'!$B$183:$O$183,'HP Tuner only'!$A$184:$A$196,'HP Tuner only'!$B$184:$O$196,'Fuel Pressure Calc'!$U19,'Fuel Pressure Calc'!Y$4)*_xll.Interp2dTab(-1,0,'HP Tuner only'!$B$200:$K$200,'HP Tuner only'!$A$201:$A$210,'HP Tuner only'!$B$201:$K$210,'Variables &amp; Axis Check'!$B$3,'Variables &amp; Axis Check'!$B$13)</f>
        <v>161.0011140140673</v>
      </c>
      <c r="Z19" s="4">
        <f>_xll.Interp2dTab(-1,0,'HP Tuner only'!$B$183:$O$183,'HP Tuner only'!$A$184:$A$196,'HP Tuner only'!$B$184:$O$196,'Fuel Pressure Calc'!$U19,'Fuel Pressure Calc'!Z$4)*_xll.Interp2dTab(-1,0,'HP Tuner only'!$B$200:$K$200,'HP Tuner only'!$A$201:$A$210,'HP Tuner only'!$B$201:$K$210,'Variables &amp; Axis Check'!$B$3,'Variables &amp; Axis Check'!$B$13)</f>
        <v>161.00111401406733</v>
      </c>
      <c r="AA19" s="4">
        <f>_xll.Interp2dTab(-1,0,'HP Tuner only'!$B$183:$O$183,'HP Tuner only'!$A$184:$A$196,'HP Tuner only'!$B$184:$O$196,'Fuel Pressure Calc'!$U19,'Fuel Pressure Calc'!AA$4)*_xll.Interp2dTab(-1,0,'HP Tuner only'!$B$200:$K$200,'HP Tuner only'!$A$201:$A$210,'HP Tuner only'!$B$201:$K$210,'Variables &amp; Axis Check'!$B$3,'Variables &amp; Axis Check'!$B$13)</f>
        <v>195.87752652612537</v>
      </c>
      <c r="AB19" s="4">
        <f>_xll.Interp2dTab(-1,0,'HP Tuner only'!$B$183:$O$183,'HP Tuner only'!$A$184:$A$196,'HP Tuner only'!$B$184:$O$196,'Fuel Pressure Calc'!$U19,'Fuel Pressure Calc'!AB$4)*_xll.Interp2dTab(-1,0,'HP Tuner only'!$B$200:$K$200,'HP Tuner only'!$A$201:$A$210,'HP Tuner only'!$B$201:$K$210,'Variables &amp; Axis Check'!$B$3,'Variables &amp; Axis Check'!$B$13)</f>
        <v>242.58248537179321</v>
      </c>
      <c r="AC19" s="4">
        <f>_xll.Interp2dTab(-1,0,'HP Tuner only'!$B$183:$O$183,'HP Tuner only'!$A$184:$A$196,'HP Tuner only'!$B$184:$O$196,'Fuel Pressure Calc'!$U19,'Fuel Pressure Calc'!AC$4)*_xll.Interp2dTab(-1,0,'HP Tuner only'!$B$200:$K$200,'HP Tuner only'!$A$201:$A$210,'HP Tuner only'!$B$201:$K$210,'Variables &amp; Axis Check'!$B$3,'Variables &amp; Axis Check'!$B$13)</f>
        <v>270.74821484995545</v>
      </c>
      <c r="AD19" s="4">
        <f>_xll.Interp2dTab(-1,0,'HP Tuner only'!$B$183:$O$183,'HP Tuner only'!$A$184:$A$196,'HP Tuner only'!$B$184:$O$196,'Fuel Pressure Calc'!$U19,'Fuel Pressure Calc'!AD$4)*_xll.Interp2dTab(-1,0,'HP Tuner only'!$B$200:$K$200,'HP Tuner only'!$A$201:$A$210,'HP Tuner only'!$B$201:$K$210,'Variables &amp; Axis Check'!$B$3,'Variables &amp; Axis Check'!$B$13)</f>
        <v>270.74821484995539</v>
      </c>
      <c r="AE19" s="4">
        <f>_xll.Interp2dTab(-1,0,'HP Tuner only'!$B$183:$O$183,'HP Tuner only'!$A$184:$A$196,'HP Tuner only'!$B$184:$O$196,'Fuel Pressure Calc'!$U19,'Fuel Pressure Calc'!AE$4)*_xll.Interp2dTab(-1,0,'HP Tuner only'!$B$200:$K$200,'HP Tuner only'!$A$201:$A$210,'HP Tuner only'!$B$201:$K$210,'Variables &amp; Axis Check'!$B$3,'Variables &amp; Axis Check'!$B$13)</f>
        <v>292.59632810878588</v>
      </c>
      <c r="AF19" s="4">
        <f>_xll.Interp2dTab(-1,0,'HP Tuner only'!$B$183:$O$183,'HP Tuner only'!$A$184:$A$196,'HP Tuner only'!$B$184:$O$196,'Fuel Pressure Calc'!$U19,'Fuel Pressure Calc'!AF$4)*_xll.Interp2dTab(-1,0,'HP Tuner only'!$B$200:$K$200,'HP Tuner only'!$A$201:$A$210,'HP Tuner only'!$B$201:$K$210,'Variables &amp; Axis Check'!$B$3,'Variables &amp; Axis Check'!$B$13)</f>
        <v>304.34844733984772</v>
      </c>
      <c r="AG19" s="4">
        <f>_xll.Interp2dTab(-1,0,'HP Tuner only'!$B$183:$O$183,'HP Tuner only'!$A$184:$A$196,'HP Tuner only'!$B$184:$O$196,'Fuel Pressure Calc'!$U19,'Fuel Pressure Calc'!AG$4)*_xll.Interp2dTab(-1,0,'HP Tuner only'!$B$200:$K$200,'HP Tuner only'!$A$201:$A$210,'HP Tuner only'!$B$201:$K$210,'Variables &amp; Axis Check'!$B$3,'Variables &amp; Axis Check'!$B$13)</f>
        <v>304.34844733984772</v>
      </c>
      <c r="AH19" s="4">
        <f>_xll.Interp2dTab(-1,0,'HP Tuner only'!$B$183:$O$183,'HP Tuner only'!$A$184:$A$196,'HP Tuner only'!$B$184:$O$196,'Fuel Pressure Calc'!$U19,'Fuel Pressure Calc'!AH$4)*_xll.Interp2dTab(-1,0,'HP Tuner only'!$B$200:$K$200,'HP Tuner only'!$A$201:$A$210,'HP Tuner only'!$B$201:$K$210,'Variables &amp; Axis Check'!$B$3,'Variables &amp; Axis Check'!$B$13)</f>
        <v>304.34844733984772</v>
      </c>
      <c r="AI19" s="4">
        <f>_xll.Interp2dTab(-1,0,'HP Tuner only'!$B$183:$O$183,'HP Tuner only'!$A$184:$A$196,'HP Tuner only'!$B$184:$O$196,'Fuel Pressure Calc'!$U19,'Fuel Pressure Calc'!AI$4)*_xll.Interp2dTab(-1,0,'HP Tuner only'!$B$200:$K$200,'HP Tuner only'!$A$201:$A$210,'HP Tuner only'!$B$201:$K$210,'Variables &amp; Axis Check'!$B$3,'Variables &amp; Axis Check'!$B$13)</f>
        <v>304.34844733984772</v>
      </c>
      <c r="AJ19" s="4">
        <f>_xll.Interp2dTab(-1,0,'HP Tuner only'!$B$183:$O$183,'HP Tuner only'!$A$184:$A$196,'HP Tuner only'!$B$184:$O$196,'Fuel Pressure Calc'!$U19,'Fuel Pressure Calc'!AJ$4)*_xll.Interp2dTab(-1,0,'HP Tuner only'!$B$200:$K$200,'HP Tuner only'!$A$201:$A$210,'HP Tuner only'!$B$201:$K$210,'Variables &amp; Axis Check'!$B$3,'Variables &amp; Axis Check'!$B$13)</f>
        <v>304.34844733984778</v>
      </c>
      <c r="AK19" s="4">
        <f>_xll.Interp2dTab(-1,0,'HP Tuner only'!$B$183:$O$183,'HP Tuner only'!$A$184:$A$196,'HP Tuner only'!$B$184:$O$196,'Fuel Pressure Calc'!$U19,'Fuel Pressure Calc'!AK$4)*_xll.Interp2dTab(-1,0,'HP Tuner only'!$B$200:$K$200,'HP Tuner only'!$A$201:$A$210,'HP Tuner only'!$B$201:$K$210,'Variables &amp; Axis Check'!$B$3,'Variables &amp; Axis Check'!$B$13)</f>
        <v>304.3484473398475</v>
      </c>
      <c r="AL19" s="4">
        <f>_xll.Interp2dTab(-1,0,'HP Tuner only'!$B$183:$O$183,'HP Tuner only'!$A$184:$A$196,'HP Tuner only'!$B$184:$O$196,'Fuel Pressure Calc'!$U19,'Fuel Pressure Calc'!AL$4)*_xll.Interp2dTab(-1,0,'HP Tuner only'!$B$200:$K$200,'HP Tuner only'!$A$201:$A$210,'HP Tuner only'!$B$201:$K$210,'Variables &amp; Axis Check'!$B$3,'Variables &amp; Axis Check'!$B$13)</f>
        <v>304.34844733984761</v>
      </c>
      <c r="AM19" s="12">
        <f t="shared" si="5"/>
        <v>304.34844733984761</v>
      </c>
    </row>
    <row r="20" spans="1:41" x14ac:dyDescent="0.3">
      <c r="A20" s="3">
        <f>'CSP5'!$A$184</f>
        <v>2900</v>
      </c>
      <c r="B20" s="12">
        <f t="shared" si="2"/>
        <v>115.02160000000001</v>
      </c>
      <c r="C20" s="4">
        <f>MIN(_xll.Interp2dTab(-1,0,'CSP5'!$B$243:$S$243,'CSP5'!$A$244:$A$264,'CSP5'!$B$244:$S$264,C$4,$A20),'Internal Flash'!$B$642)</f>
        <v>115.02160000000001</v>
      </c>
      <c r="D20" s="4">
        <f>MIN(_xll.Interp2dTab(-1,0,'CSP5'!$B$243:$S$243,'CSP5'!$A$244:$A$264,'CSP5'!$B$244:$S$264,D$4,$A20),'Internal Flash'!$B$642)</f>
        <v>115.02160000000001</v>
      </c>
      <c r="E20" s="4">
        <f>MIN(_xll.Interp2dTab(-1,0,'CSP5'!$B$243:$S$243,'CSP5'!$A$244:$A$264,'CSP5'!$B$244:$S$264,E$4,$A20),'Internal Flash'!$B$642)</f>
        <v>119.9992</v>
      </c>
      <c r="F20" s="4">
        <f>MIN(_xll.Interp2dTab(-1,0,'CSP5'!$B$243:$S$243,'CSP5'!$A$244:$A$264,'CSP5'!$B$244:$S$264,F$4,$A20),'Internal Flash'!$B$642)</f>
        <v>130.00319999999999</v>
      </c>
      <c r="G20" s="4">
        <f>MIN(_xll.Interp2dTab(-1,0,'CSP5'!$B$243:$S$243,'CSP5'!$A$244:$A$264,'CSP5'!$B$244:$S$264,G$4,$A20),'Internal Flash'!$B$642)</f>
        <v>140.00720000000001</v>
      </c>
      <c r="H20" s="4">
        <f>MIN(_xll.Interp2dTab(-1,0,'CSP5'!$B$243:$S$243,'CSP5'!$A$244:$A$264,'CSP5'!$B$244:$S$264,H$4,$A20),'Internal Flash'!$B$642)</f>
        <v>154.9888</v>
      </c>
      <c r="I20" s="4">
        <f>MIN(_xll.Interp2dTab(-1,0,'CSP5'!$B$243:$S$243,'CSP5'!$A$244:$A$264,'CSP5'!$B$244:$S$264,I$4,$A20),'Internal Flash'!$B$642)</f>
        <v>150.0112</v>
      </c>
      <c r="J20" s="4">
        <f>MIN(_xll.Interp2dTab(-1,0,'CSP5'!$B$243:$S$243,'CSP5'!$A$244:$A$264,'CSP5'!$B$244:$S$264,J$4,$A20),'Internal Flash'!$B$642)</f>
        <v>150.0112</v>
      </c>
      <c r="K20" s="4">
        <f>MIN(_xll.Interp2dTab(-1,0,'CSP5'!$B$243:$S$243,'CSP5'!$A$244:$A$264,'CSP5'!$B$244:$S$264,K$4,$A20),'Internal Flash'!$B$642)</f>
        <v>150.0112</v>
      </c>
      <c r="L20" s="4">
        <f>MIN(_xll.Interp2dTab(-1,0,'CSP5'!$B$243:$S$243,'CSP5'!$A$244:$A$264,'CSP5'!$B$244:$S$264,L$4,$A20),'Internal Flash'!$B$642)</f>
        <v>154.9888</v>
      </c>
      <c r="M20" s="4">
        <f>MIN(_xll.Interp2dTab(-1,0,'CSP5'!$B$243:$S$243,'CSP5'!$A$244:$A$264,'CSP5'!$B$244:$S$264,M$4,$A20),'Internal Flash'!$B$642)</f>
        <v>160.01519999999999</v>
      </c>
      <c r="N20" s="4">
        <f>MIN(_xll.Interp2dTab(-1,0,'CSP5'!$B$243:$S$243,'CSP5'!$A$244:$A$264,'CSP5'!$B$244:$S$264,N$4,$A20),'Internal Flash'!$B$642)</f>
        <v>160.01519999999999</v>
      </c>
      <c r="O20" s="4">
        <f>MIN(_xll.Interp2dTab(-1,0,'CSP5'!$B$243:$S$243,'CSP5'!$A$244:$A$264,'CSP5'!$B$244:$S$264,O$4,$A20),'Internal Flash'!$B$642)</f>
        <v>160.01519999999999</v>
      </c>
      <c r="P20" s="4">
        <f>MIN(_xll.Interp2dTab(-1,0,'CSP5'!$B$243:$S$243,'CSP5'!$A$244:$A$264,'CSP5'!$B$244:$S$264,P$4,$A20),'Internal Flash'!$B$642)</f>
        <v>160.01519999999999</v>
      </c>
      <c r="Q20" s="4">
        <f>MIN(_xll.Interp2dTab(-1,0,'CSP5'!$B$243:$S$243,'CSP5'!$A$244:$A$264,'CSP5'!$B$244:$S$264,Q$4,$A20),'Internal Flash'!$B$642)</f>
        <v>160.01519999999999</v>
      </c>
      <c r="R20" s="4">
        <f>MIN(_xll.Interp2dTab(-1,0,'CSP5'!$B$243:$S$243,'CSP5'!$A$244:$A$264,'CSP5'!$B$244:$S$264,R$4,$A20),'Internal Flash'!$B$642)</f>
        <v>160.01519999999999</v>
      </c>
      <c r="S20" s="12">
        <f t="shared" si="3"/>
        <v>160.01519999999999</v>
      </c>
      <c r="U20" s="3">
        <f>'CSP5'!$A$184</f>
        <v>2900</v>
      </c>
      <c r="V20" s="12">
        <f t="shared" si="4"/>
        <v>168.00116244946153</v>
      </c>
      <c r="W20" s="4">
        <f>_xll.Interp2dTab(-1,0,'HP Tuner only'!$B$183:$O$183,'HP Tuner only'!$A$184:$A$196,'HP Tuner only'!$B$184:$O$196,'Fuel Pressure Calc'!$U20,'Fuel Pressure Calc'!W$4)*_xll.Interp2dTab(-1,0,'HP Tuner only'!$B$200:$K$200,'HP Tuner only'!$A$201:$A$210,'HP Tuner only'!$B$201:$K$210,'Variables &amp; Axis Check'!$B$3,'Variables &amp; Axis Check'!$B$13)</f>
        <v>168.00116244946153</v>
      </c>
      <c r="X20" s="4">
        <f>_xll.Interp2dTab(-1,0,'HP Tuner only'!$B$183:$O$183,'HP Tuner only'!$A$184:$A$196,'HP Tuner only'!$B$184:$O$196,'Fuel Pressure Calc'!$U20,'Fuel Pressure Calc'!X$4)*_xll.Interp2dTab(-1,0,'HP Tuner only'!$B$200:$K$200,'HP Tuner only'!$A$201:$A$210,'HP Tuner only'!$B$201:$K$210,'Variables &amp; Axis Check'!$B$3,'Variables &amp; Axis Check'!$B$13)</f>
        <v>168.00116244946153</v>
      </c>
      <c r="Y20" s="4">
        <f>_xll.Interp2dTab(-1,0,'HP Tuner only'!$B$183:$O$183,'HP Tuner only'!$A$184:$A$196,'HP Tuner only'!$B$184:$O$196,'Fuel Pressure Calc'!$U20,'Fuel Pressure Calc'!Y$4)*_xll.Interp2dTab(-1,0,'HP Tuner only'!$B$200:$K$200,'HP Tuner only'!$A$201:$A$210,'HP Tuner only'!$B$201:$K$210,'Variables &amp; Axis Check'!$B$3,'Variables &amp; Axis Check'!$B$13)</f>
        <v>168.00116244946153</v>
      </c>
      <c r="Z20" s="4">
        <f>_xll.Interp2dTab(-1,0,'HP Tuner only'!$B$183:$O$183,'HP Tuner only'!$A$184:$A$196,'HP Tuner only'!$B$184:$O$196,'Fuel Pressure Calc'!$U20,'Fuel Pressure Calc'!Z$4)*_xll.Interp2dTab(-1,0,'HP Tuner only'!$B$200:$K$200,'HP Tuner only'!$A$201:$A$210,'HP Tuner only'!$B$201:$K$210,'Variables &amp; Axis Check'!$B$3,'Variables &amp; Axis Check'!$B$13)</f>
        <v>168.00116244946153</v>
      </c>
      <c r="AA20" s="4">
        <f>_xll.Interp2dTab(-1,0,'HP Tuner only'!$B$183:$O$183,'HP Tuner only'!$A$184:$A$196,'HP Tuner only'!$B$184:$O$196,'Fuel Pressure Calc'!$U20,'Fuel Pressure Calc'!AA$4)*_xll.Interp2dTab(-1,0,'HP Tuner only'!$B$200:$K$200,'HP Tuner only'!$A$201:$A$210,'HP Tuner only'!$B$201:$K$210,'Variables &amp; Axis Check'!$B$3,'Variables &amp; Axis Check'!$B$13)</f>
        <v>206.52288320334748</v>
      </c>
      <c r="AB20" s="4">
        <f>_xll.Interp2dTab(-1,0,'HP Tuner only'!$B$183:$O$183,'HP Tuner only'!$A$184:$A$196,'HP Tuner only'!$B$184:$O$196,'Fuel Pressure Calc'!$U20,'Fuel Pressure Calc'!AB$4)*_xll.Interp2dTab(-1,0,'HP Tuner only'!$B$200:$K$200,'HP Tuner only'!$A$201:$A$210,'HP Tuner only'!$B$201:$K$210,'Variables &amp; Axis Check'!$B$3,'Variables &amp; Axis Check'!$B$13)</f>
        <v>234.74419214262591</v>
      </c>
      <c r="AC20" s="4">
        <f>_xll.Interp2dTab(-1,0,'HP Tuner only'!$B$183:$O$183,'HP Tuner only'!$A$184:$A$196,'HP Tuner only'!$B$184:$O$196,'Fuel Pressure Calc'!$U20,'Fuel Pressure Calc'!AC$4)*_xll.Interp2dTab(-1,0,'HP Tuner only'!$B$200:$K$200,'HP Tuner only'!$A$201:$A$210,'HP Tuner only'!$B$201:$K$210,'Variables &amp; Axis Check'!$B$3,'Variables &amp; Axis Check'!$B$13)</f>
        <v>253.94809860500925</v>
      </c>
      <c r="AD20" s="4">
        <f>_xll.Interp2dTab(-1,0,'HP Tuner only'!$B$183:$O$183,'HP Tuner only'!$A$184:$A$196,'HP Tuner only'!$B$184:$O$196,'Fuel Pressure Calc'!$U20,'Fuel Pressure Calc'!AD$4)*_xll.Interp2dTab(-1,0,'HP Tuner only'!$B$200:$K$200,'HP Tuner only'!$A$201:$A$210,'HP Tuner only'!$B$201:$K$210,'Variables &amp; Axis Check'!$B$3,'Variables &amp; Axis Check'!$B$13)</f>
        <v>253.94809860500925</v>
      </c>
      <c r="AE20" s="4">
        <f>_xll.Interp2dTab(-1,0,'HP Tuner only'!$B$183:$O$183,'HP Tuner only'!$A$184:$A$196,'HP Tuner only'!$B$184:$O$196,'Fuel Pressure Calc'!$U20,'Fuel Pressure Calc'!AE$4)*_xll.Interp2dTab(-1,0,'HP Tuner only'!$B$200:$K$200,'HP Tuner only'!$A$201:$A$210,'HP Tuner only'!$B$201:$K$210,'Variables &amp; Axis Check'!$B$3,'Variables &amp; Axis Check'!$B$13)</f>
        <v>286.72026849325499</v>
      </c>
      <c r="AF20" s="4">
        <f>_xll.Interp2dTab(-1,0,'HP Tuner only'!$B$183:$O$183,'HP Tuner only'!$A$184:$A$196,'HP Tuner only'!$B$184:$O$196,'Fuel Pressure Calc'!$U20,'Fuel Pressure Calc'!AF$4)*_xll.Interp2dTab(-1,0,'HP Tuner only'!$B$200:$K$200,'HP Tuner only'!$A$201:$A$210,'HP Tuner only'!$B$201:$K$210,'Variables &amp; Axis Check'!$B$3,'Variables &amp; Axis Check'!$B$13)</f>
        <v>304.34844733984772</v>
      </c>
      <c r="AG20" s="4">
        <f>_xll.Interp2dTab(-1,0,'HP Tuner only'!$B$183:$O$183,'HP Tuner only'!$A$184:$A$196,'HP Tuner only'!$B$184:$O$196,'Fuel Pressure Calc'!$U20,'Fuel Pressure Calc'!AG$4)*_xll.Interp2dTab(-1,0,'HP Tuner only'!$B$200:$K$200,'HP Tuner only'!$A$201:$A$210,'HP Tuner only'!$B$201:$K$210,'Variables &amp; Axis Check'!$B$3,'Variables &amp; Axis Check'!$B$13)</f>
        <v>304.34844733984772</v>
      </c>
      <c r="AH20" s="4">
        <f>_xll.Interp2dTab(-1,0,'HP Tuner only'!$B$183:$O$183,'HP Tuner only'!$A$184:$A$196,'HP Tuner only'!$B$184:$O$196,'Fuel Pressure Calc'!$U20,'Fuel Pressure Calc'!AH$4)*_xll.Interp2dTab(-1,0,'HP Tuner only'!$B$200:$K$200,'HP Tuner only'!$A$201:$A$210,'HP Tuner only'!$B$201:$K$210,'Variables &amp; Axis Check'!$B$3,'Variables &amp; Axis Check'!$B$13)</f>
        <v>304.34844733984772</v>
      </c>
      <c r="AI20" s="4">
        <f>_xll.Interp2dTab(-1,0,'HP Tuner only'!$B$183:$O$183,'HP Tuner only'!$A$184:$A$196,'HP Tuner only'!$B$184:$O$196,'Fuel Pressure Calc'!$U20,'Fuel Pressure Calc'!AI$4)*_xll.Interp2dTab(-1,0,'HP Tuner only'!$B$200:$K$200,'HP Tuner only'!$A$201:$A$210,'HP Tuner only'!$B$201:$K$210,'Variables &amp; Axis Check'!$B$3,'Variables &amp; Axis Check'!$B$13)</f>
        <v>304.34844733984772</v>
      </c>
      <c r="AJ20" s="4">
        <f>_xll.Interp2dTab(-1,0,'HP Tuner only'!$B$183:$O$183,'HP Tuner only'!$A$184:$A$196,'HP Tuner only'!$B$184:$O$196,'Fuel Pressure Calc'!$U20,'Fuel Pressure Calc'!AJ$4)*_xll.Interp2dTab(-1,0,'HP Tuner only'!$B$200:$K$200,'HP Tuner only'!$A$201:$A$210,'HP Tuner only'!$B$201:$K$210,'Variables &amp; Axis Check'!$B$3,'Variables &amp; Axis Check'!$B$13)</f>
        <v>304.34844733984761</v>
      </c>
      <c r="AK20" s="4">
        <f>_xll.Interp2dTab(-1,0,'HP Tuner only'!$B$183:$O$183,'HP Tuner only'!$A$184:$A$196,'HP Tuner only'!$B$184:$O$196,'Fuel Pressure Calc'!$U20,'Fuel Pressure Calc'!AK$4)*_xll.Interp2dTab(-1,0,'HP Tuner only'!$B$200:$K$200,'HP Tuner only'!$A$201:$A$210,'HP Tuner only'!$B$201:$K$210,'Variables &amp; Axis Check'!$B$3,'Variables &amp; Axis Check'!$B$13)</f>
        <v>304.34844733984761</v>
      </c>
      <c r="AL20" s="4">
        <f>_xll.Interp2dTab(-1,0,'HP Tuner only'!$B$183:$O$183,'HP Tuner only'!$A$184:$A$196,'HP Tuner only'!$B$184:$O$196,'Fuel Pressure Calc'!$U20,'Fuel Pressure Calc'!AL$4)*_xll.Interp2dTab(-1,0,'HP Tuner only'!$B$200:$K$200,'HP Tuner only'!$A$201:$A$210,'HP Tuner only'!$B$201:$K$210,'Variables &amp; Axis Check'!$B$3,'Variables &amp; Axis Check'!$B$13)</f>
        <v>304.34844733984716</v>
      </c>
      <c r="AM20" s="12">
        <f t="shared" si="5"/>
        <v>304.34844733984716</v>
      </c>
    </row>
    <row r="21" spans="1:41" x14ac:dyDescent="0.3">
      <c r="A21" s="3">
        <f>'CSP5'!$A$185</f>
        <v>3000</v>
      </c>
      <c r="B21" s="12">
        <f t="shared" si="2"/>
        <v>109.9952</v>
      </c>
      <c r="C21" s="4">
        <f>MIN(_xll.Interp2dTab(-1,0,'CSP5'!$B$243:$S$243,'CSP5'!$A$244:$A$264,'CSP5'!$B$244:$S$264,C$4,$A21),'Internal Flash'!$B$642)</f>
        <v>109.9952</v>
      </c>
      <c r="D21" s="4">
        <f>MIN(_xll.Interp2dTab(-1,0,'CSP5'!$B$243:$S$243,'CSP5'!$A$244:$A$264,'CSP5'!$B$244:$S$264,D$4,$A21),'Internal Flash'!$B$642)</f>
        <v>109.9952</v>
      </c>
      <c r="E21" s="4">
        <f>MIN(_xll.Interp2dTab(-1,0,'CSP5'!$B$243:$S$243,'CSP5'!$A$244:$A$264,'CSP5'!$B$244:$S$264,E$4,$A21),'Internal Flash'!$B$642)</f>
        <v>140.00720000000001</v>
      </c>
      <c r="F21" s="4">
        <f>MIN(_xll.Interp2dTab(-1,0,'CSP5'!$B$243:$S$243,'CSP5'!$A$244:$A$264,'CSP5'!$B$244:$S$264,F$4,$A21),'Internal Flash'!$B$642)</f>
        <v>140.00720000000001</v>
      </c>
      <c r="G21" s="4">
        <f>MIN(_xll.Interp2dTab(-1,0,'CSP5'!$B$243:$S$243,'CSP5'!$A$244:$A$264,'CSP5'!$B$244:$S$264,G$4,$A21),'Internal Flash'!$B$642)</f>
        <v>150.0112</v>
      </c>
      <c r="H21" s="4">
        <f>MIN(_xll.Interp2dTab(-1,0,'CSP5'!$B$243:$S$243,'CSP5'!$A$244:$A$264,'CSP5'!$B$244:$S$264,H$4,$A21),'Internal Flash'!$B$642)</f>
        <v>160.01519999999999</v>
      </c>
      <c r="I21" s="4">
        <f>MIN(_xll.Interp2dTab(-1,0,'CSP5'!$B$243:$S$243,'CSP5'!$A$244:$A$264,'CSP5'!$B$244:$S$264,I$4,$A21),'Internal Flash'!$B$642)</f>
        <v>160.01519999999999</v>
      </c>
      <c r="J21" s="4">
        <f>MIN(_xll.Interp2dTab(-1,0,'CSP5'!$B$243:$S$243,'CSP5'!$A$244:$A$264,'CSP5'!$B$244:$S$264,J$4,$A21),'Internal Flash'!$B$642)</f>
        <v>160.01519999999999</v>
      </c>
      <c r="K21" s="4">
        <f>MIN(_xll.Interp2dTab(-1,0,'CSP5'!$B$243:$S$243,'CSP5'!$A$244:$A$264,'CSP5'!$B$244:$S$264,K$4,$A21),'Internal Flash'!$B$642)</f>
        <v>160.01519999999999</v>
      </c>
      <c r="L21" s="4">
        <f>MIN(_xll.Interp2dTab(-1,0,'CSP5'!$B$243:$S$243,'CSP5'!$A$244:$A$264,'CSP5'!$B$244:$S$264,L$4,$A21),'Internal Flash'!$B$642)</f>
        <v>160.01519999999999</v>
      </c>
      <c r="M21" s="4">
        <f>MIN(_xll.Interp2dTab(-1,0,'CSP5'!$B$243:$S$243,'CSP5'!$A$244:$A$264,'CSP5'!$B$244:$S$264,M$4,$A21),'Internal Flash'!$B$642)</f>
        <v>160.01519999999999</v>
      </c>
      <c r="N21" s="4">
        <f>MIN(_xll.Interp2dTab(-1,0,'CSP5'!$B$243:$S$243,'CSP5'!$A$244:$A$264,'CSP5'!$B$244:$S$264,N$4,$A21),'Internal Flash'!$B$642)</f>
        <v>160.01519999999999</v>
      </c>
      <c r="O21" s="4">
        <f>MIN(_xll.Interp2dTab(-1,0,'CSP5'!$B$243:$S$243,'CSP5'!$A$244:$A$264,'CSP5'!$B$244:$S$264,O$4,$A21),'Internal Flash'!$B$642)</f>
        <v>160.01519999999999</v>
      </c>
      <c r="P21" s="4">
        <f>MIN(_xll.Interp2dTab(-1,0,'CSP5'!$B$243:$S$243,'CSP5'!$A$244:$A$264,'CSP5'!$B$244:$S$264,P$4,$A21),'Internal Flash'!$B$642)</f>
        <v>160.01519999999999</v>
      </c>
      <c r="Q21" s="4">
        <f>MIN(_xll.Interp2dTab(-1,0,'CSP5'!$B$243:$S$243,'CSP5'!$A$244:$A$264,'CSP5'!$B$244:$S$264,Q$4,$A21),'Internal Flash'!$B$642)</f>
        <v>160.01519999999999</v>
      </c>
      <c r="R21" s="4">
        <f>MIN(_xll.Interp2dTab(-1,0,'CSP5'!$B$243:$S$243,'CSP5'!$A$244:$A$264,'CSP5'!$B$244:$S$264,R$4,$A21),'Internal Flash'!$B$642)</f>
        <v>160.01519999999999</v>
      </c>
      <c r="S21" s="12">
        <f t="shared" si="3"/>
        <v>160.01519999999999</v>
      </c>
      <c r="U21" s="3">
        <f>'CSP5'!$A$185</f>
        <v>3000</v>
      </c>
      <c r="V21" s="12">
        <f t="shared" si="4"/>
        <v>175.00121088485579</v>
      </c>
      <c r="W21" s="4">
        <f>_xll.Interp2dTab(-1,0,'HP Tuner only'!$B$183:$O$183,'HP Tuner only'!$A$184:$A$196,'HP Tuner only'!$B$184:$O$196,'Fuel Pressure Calc'!$U21,'Fuel Pressure Calc'!W$4)*_xll.Interp2dTab(-1,0,'HP Tuner only'!$B$200:$K$200,'HP Tuner only'!$A$201:$A$210,'HP Tuner only'!$B$201:$K$210,'Variables &amp; Axis Check'!$B$3,'Variables &amp; Axis Check'!$B$13)</f>
        <v>175.00121088485579</v>
      </c>
      <c r="X21" s="4">
        <f>_xll.Interp2dTab(-1,0,'HP Tuner only'!$B$183:$O$183,'HP Tuner only'!$A$184:$A$196,'HP Tuner only'!$B$184:$O$196,'Fuel Pressure Calc'!$U21,'Fuel Pressure Calc'!X$4)*_xll.Interp2dTab(-1,0,'HP Tuner only'!$B$200:$K$200,'HP Tuner only'!$A$201:$A$210,'HP Tuner only'!$B$201:$K$210,'Variables &amp; Axis Check'!$B$3,'Variables &amp; Axis Check'!$B$13)</f>
        <v>175.00121088485579</v>
      </c>
      <c r="Y21" s="4">
        <f>_xll.Interp2dTab(-1,0,'HP Tuner only'!$B$183:$O$183,'HP Tuner only'!$A$184:$A$196,'HP Tuner only'!$B$184:$O$196,'Fuel Pressure Calc'!$U21,'Fuel Pressure Calc'!Y$4)*_xll.Interp2dTab(-1,0,'HP Tuner only'!$B$200:$K$200,'HP Tuner only'!$A$201:$A$210,'HP Tuner only'!$B$201:$K$210,'Variables &amp; Axis Check'!$B$3,'Variables &amp; Axis Check'!$B$13)</f>
        <v>175.00121088485579</v>
      </c>
      <c r="Z21" s="4">
        <f>_xll.Interp2dTab(-1,0,'HP Tuner only'!$B$183:$O$183,'HP Tuner only'!$A$184:$A$196,'HP Tuner only'!$B$184:$O$196,'Fuel Pressure Calc'!$U21,'Fuel Pressure Calc'!Z$4)*_xll.Interp2dTab(-1,0,'HP Tuner only'!$B$200:$K$200,'HP Tuner only'!$A$201:$A$210,'HP Tuner only'!$B$201:$K$210,'Variables &amp; Axis Check'!$B$3,'Variables &amp; Axis Check'!$B$13)</f>
        <v>180.442757970483</v>
      </c>
      <c r="AA21" s="4">
        <f>_xll.Interp2dTab(-1,0,'HP Tuner only'!$B$183:$O$183,'HP Tuner only'!$A$184:$A$196,'HP Tuner only'!$B$184:$O$196,'Fuel Pressure Calc'!$U21,'Fuel Pressure Calc'!AA$4)*_xll.Interp2dTab(-1,0,'HP Tuner only'!$B$200:$K$200,'HP Tuner only'!$A$201:$A$210,'HP Tuner only'!$B$201:$K$210,'Variables &amp; Axis Check'!$B$3,'Variables &amp; Axis Check'!$B$13)</f>
        <v>211.8482889730102</v>
      </c>
      <c r="AB21" s="4">
        <f>_xll.Interp2dTab(-1,0,'HP Tuner only'!$B$183:$O$183,'HP Tuner only'!$A$184:$A$196,'HP Tuner only'!$B$184:$O$196,'Fuel Pressure Calc'!$U21,'Fuel Pressure Calc'!AB$4)*_xll.Interp2dTab(-1,0,'HP Tuner only'!$B$200:$K$200,'HP Tuner only'!$A$201:$A$210,'HP Tuner only'!$B$201:$K$210,'Variables &amp; Axis Check'!$B$3,'Variables &amp; Axis Check'!$B$13)</f>
        <v>230.66249493252917</v>
      </c>
      <c r="AC21" s="4">
        <f>_xll.Interp2dTab(-1,0,'HP Tuner only'!$B$183:$O$183,'HP Tuner only'!$A$184:$A$196,'HP Tuner only'!$B$184:$O$196,'Fuel Pressure Calc'!$U21,'Fuel Pressure Calc'!AC$4)*_xll.Interp2dTab(-1,0,'HP Tuner only'!$B$200:$K$200,'HP Tuner only'!$A$201:$A$210,'HP Tuner only'!$B$201:$K$210,'Variables &amp; Axis Check'!$B$3,'Variables &amp; Axis Check'!$B$13)</f>
        <v>243.46509924078475</v>
      </c>
      <c r="AD21" s="4">
        <f>_xll.Interp2dTab(-1,0,'HP Tuner only'!$B$183:$O$183,'HP Tuner only'!$A$184:$A$196,'HP Tuner only'!$B$184:$O$196,'Fuel Pressure Calc'!$U21,'Fuel Pressure Calc'!AD$4)*_xll.Interp2dTab(-1,0,'HP Tuner only'!$B$200:$K$200,'HP Tuner only'!$A$201:$A$210,'HP Tuner only'!$B$201:$K$210,'Variables &amp; Axis Check'!$B$3,'Variables &amp; Axis Check'!$B$13)</f>
        <v>243.46509924078472</v>
      </c>
      <c r="AE21" s="4">
        <f>_xll.Interp2dTab(-1,0,'HP Tuner only'!$B$183:$O$183,'HP Tuner only'!$A$184:$A$196,'HP Tuner only'!$B$184:$O$196,'Fuel Pressure Calc'!$U21,'Fuel Pressure Calc'!AE$4)*_xll.Interp2dTab(-1,0,'HP Tuner only'!$B$200:$K$200,'HP Tuner only'!$A$201:$A$210,'HP Tuner only'!$B$201:$K$210,'Variables &amp; Axis Check'!$B$3,'Variables &amp; Axis Check'!$B$13)</f>
        <v>264.84694178982312</v>
      </c>
      <c r="AF21" s="4">
        <f>_xll.Interp2dTab(-1,0,'HP Tuner only'!$B$183:$O$183,'HP Tuner only'!$A$184:$A$196,'HP Tuner only'!$B$184:$O$196,'Fuel Pressure Calc'!$U21,'Fuel Pressure Calc'!AF$4)*_xll.Interp2dTab(-1,0,'HP Tuner only'!$B$200:$K$200,'HP Tuner only'!$A$201:$A$210,'HP Tuner only'!$B$201:$K$210,'Variables &amp; Axis Check'!$B$3,'Variables &amp; Axis Check'!$B$13)</f>
        <v>285.64786545633336</v>
      </c>
      <c r="AG21" s="4">
        <f>_xll.Interp2dTab(-1,0,'HP Tuner only'!$B$183:$O$183,'HP Tuner only'!$A$184:$A$196,'HP Tuner only'!$B$184:$O$196,'Fuel Pressure Calc'!$U21,'Fuel Pressure Calc'!AG$4)*_xll.Interp2dTab(-1,0,'HP Tuner only'!$B$200:$K$200,'HP Tuner only'!$A$201:$A$210,'HP Tuner only'!$B$201:$K$210,'Variables &amp; Axis Check'!$B$3,'Variables &amp; Axis Check'!$B$13)</f>
        <v>304.34844733984772</v>
      </c>
      <c r="AH21" s="4">
        <f>_xll.Interp2dTab(-1,0,'HP Tuner only'!$B$183:$O$183,'HP Tuner only'!$A$184:$A$196,'HP Tuner only'!$B$184:$O$196,'Fuel Pressure Calc'!$U21,'Fuel Pressure Calc'!AH$4)*_xll.Interp2dTab(-1,0,'HP Tuner only'!$B$200:$K$200,'HP Tuner only'!$A$201:$A$210,'HP Tuner only'!$B$201:$K$210,'Variables &amp; Axis Check'!$B$3,'Variables &amp; Axis Check'!$B$13)</f>
        <v>304.34844733984772</v>
      </c>
      <c r="AI21" s="4">
        <f>_xll.Interp2dTab(-1,0,'HP Tuner only'!$B$183:$O$183,'HP Tuner only'!$A$184:$A$196,'HP Tuner only'!$B$184:$O$196,'Fuel Pressure Calc'!$U21,'Fuel Pressure Calc'!AI$4)*_xll.Interp2dTab(-1,0,'HP Tuner only'!$B$200:$K$200,'HP Tuner only'!$A$201:$A$210,'HP Tuner only'!$B$201:$K$210,'Variables &amp; Axis Check'!$B$3,'Variables &amp; Axis Check'!$B$13)</f>
        <v>304.34844733984772</v>
      </c>
      <c r="AJ21" s="4">
        <f>_xll.Interp2dTab(-1,0,'HP Tuner only'!$B$183:$O$183,'HP Tuner only'!$A$184:$A$196,'HP Tuner only'!$B$184:$O$196,'Fuel Pressure Calc'!$U21,'Fuel Pressure Calc'!AJ$4)*_xll.Interp2dTab(-1,0,'HP Tuner only'!$B$200:$K$200,'HP Tuner only'!$A$201:$A$210,'HP Tuner only'!$B$201:$K$210,'Variables &amp; Axis Check'!$B$3,'Variables &amp; Axis Check'!$B$13)</f>
        <v>304.34844733984795</v>
      </c>
      <c r="AK21" s="4">
        <f>_xll.Interp2dTab(-1,0,'HP Tuner only'!$B$183:$O$183,'HP Tuner only'!$A$184:$A$196,'HP Tuner only'!$B$184:$O$196,'Fuel Pressure Calc'!$U21,'Fuel Pressure Calc'!AK$4)*_xll.Interp2dTab(-1,0,'HP Tuner only'!$B$200:$K$200,'HP Tuner only'!$A$201:$A$210,'HP Tuner only'!$B$201:$K$210,'Variables &amp; Axis Check'!$B$3,'Variables &amp; Axis Check'!$B$13)</f>
        <v>304.34844733984784</v>
      </c>
      <c r="AL21" s="4">
        <f>_xll.Interp2dTab(-1,0,'HP Tuner only'!$B$183:$O$183,'HP Tuner only'!$A$184:$A$196,'HP Tuner only'!$B$184:$O$196,'Fuel Pressure Calc'!$U21,'Fuel Pressure Calc'!AL$4)*_xll.Interp2dTab(-1,0,'HP Tuner only'!$B$200:$K$200,'HP Tuner only'!$A$201:$A$210,'HP Tuner only'!$B$201:$K$210,'Variables &amp; Axis Check'!$B$3,'Variables &amp; Axis Check'!$B$13)</f>
        <v>304.34844733984806</v>
      </c>
      <c r="AM21" s="12">
        <f t="shared" si="5"/>
        <v>304.34844733984806</v>
      </c>
    </row>
    <row r="22" spans="1:41" x14ac:dyDescent="0.3">
      <c r="A22" s="3">
        <f>'CSP5'!$A$186</f>
        <v>3200</v>
      </c>
      <c r="B22" s="12">
        <f t="shared" si="2"/>
        <v>109.9952</v>
      </c>
      <c r="C22" s="4">
        <f>MIN(_xll.Interp2dTab(-1,0,'CSP5'!$B$243:$S$243,'CSP5'!$A$244:$A$264,'CSP5'!$B$244:$S$264,C$4,$A22),'Internal Flash'!$B$642)</f>
        <v>109.9952</v>
      </c>
      <c r="D22" s="4">
        <f>MIN(_xll.Interp2dTab(-1,0,'CSP5'!$B$243:$S$243,'CSP5'!$A$244:$A$264,'CSP5'!$B$244:$S$264,D$4,$A22),'Internal Flash'!$B$642)</f>
        <v>109.9952</v>
      </c>
      <c r="E22" s="4">
        <f>MIN(_xll.Interp2dTab(-1,0,'CSP5'!$B$243:$S$243,'CSP5'!$A$244:$A$264,'CSP5'!$B$244:$S$264,E$4,$A22),'Internal Flash'!$B$642)</f>
        <v>140.00720000000001</v>
      </c>
      <c r="F22" s="4">
        <f>MIN(_xll.Interp2dTab(-1,0,'CSP5'!$B$243:$S$243,'CSP5'!$A$244:$A$264,'CSP5'!$B$244:$S$264,F$4,$A22),'Internal Flash'!$B$642)</f>
        <v>140.00720000000001</v>
      </c>
      <c r="G22" s="4">
        <f>MIN(_xll.Interp2dTab(-1,0,'CSP5'!$B$243:$S$243,'CSP5'!$A$244:$A$264,'CSP5'!$B$244:$S$264,G$4,$A22),'Internal Flash'!$B$642)</f>
        <v>154.9888</v>
      </c>
      <c r="H22" s="4">
        <f>MIN(_xll.Interp2dTab(-1,0,'CSP5'!$B$243:$S$243,'CSP5'!$A$244:$A$264,'CSP5'!$B$244:$S$264,H$4,$A22),'Internal Flash'!$B$642)</f>
        <v>160.01519999999999</v>
      </c>
      <c r="I22" s="4">
        <f>MIN(_xll.Interp2dTab(-1,0,'CSP5'!$B$243:$S$243,'CSP5'!$A$244:$A$264,'CSP5'!$B$244:$S$264,I$4,$A22),'Internal Flash'!$B$642)</f>
        <v>160.01519999999999</v>
      </c>
      <c r="J22" s="4">
        <f>MIN(_xll.Interp2dTab(-1,0,'CSP5'!$B$243:$S$243,'CSP5'!$A$244:$A$264,'CSP5'!$B$244:$S$264,J$4,$A22),'Internal Flash'!$B$642)</f>
        <v>160.01519999999999</v>
      </c>
      <c r="K22" s="4">
        <f>MIN(_xll.Interp2dTab(-1,0,'CSP5'!$B$243:$S$243,'CSP5'!$A$244:$A$264,'CSP5'!$B$244:$S$264,K$4,$A22),'Internal Flash'!$B$642)</f>
        <v>160.01519999999999</v>
      </c>
      <c r="L22" s="4">
        <f>MIN(_xll.Interp2dTab(-1,0,'CSP5'!$B$243:$S$243,'CSP5'!$A$244:$A$264,'CSP5'!$B$244:$S$264,L$4,$A22),'Internal Flash'!$B$642)</f>
        <v>160.01519999999999</v>
      </c>
      <c r="M22" s="4">
        <f>MIN(_xll.Interp2dTab(-1,0,'CSP5'!$B$243:$S$243,'CSP5'!$A$244:$A$264,'CSP5'!$B$244:$S$264,M$4,$A22),'Internal Flash'!$B$642)</f>
        <v>160.01519999999999</v>
      </c>
      <c r="N22" s="4">
        <f>MIN(_xll.Interp2dTab(-1,0,'CSP5'!$B$243:$S$243,'CSP5'!$A$244:$A$264,'CSP5'!$B$244:$S$264,N$4,$A22),'Internal Flash'!$B$642)</f>
        <v>160.01519999999999</v>
      </c>
      <c r="O22" s="4">
        <f>MIN(_xll.Interp2dTab(-1,0,'CSP5'!$B$243:$S$243,'CSP5'!$A$244:$A$264,'CSP5'!$B$244:$S$264,O$4,$A22),'Internal Flash'!$B$642)</f>
        <v>160.01519999999999</v>
      </c>
      <c r="P22" s="4">
        <f>MIN(_xll.Interp2dTab(-1,0,'CSP5'!$B$243:$S$243,'CSP5'!$A$244:$A$264,'CSP5'!$B$244:$S$264,P$4,$A22),'Internal Flash'!$B$642)</f>
        <v>160.01519999999999</v>
      </c>
      <c r="Q22" s="4">
        <f>MIN(_xll.Interp2dTab(-1,0,'CSP5'!$B$243:$S$243,'CSP5'!$A$244:$A$264,'CSP5'!$B$244:$S$264,Q$4,$A22),'Internal Flash'!$B$642)</f>
        <v>160.01519999999999</v>
      </c>
      <c r="R22" s="4">
        <f>MIN(_xll.Interp2dTab(-1,0,'CSP5'!$B$243:$S$243,'CSP5'!$A$244:$A$264,'CSP5'!$B$244:$S$264,R$4,$A22),'Internal Flash'!$B$642)</f>
        <v>160.01519999999999</v>
      </c>
      <c r="S22" s="12">
        <f t="shared" si="3"/>
        <v>160.01519999999999</v>
      </c>
      <c r="U22" s="3">
        <f>'CSP5'!$A$186</f>
        <v>3200</v>
      </c>
      <c r="V22" s="12">
        <f t="shared" si="4"/>
        <v>189.00130775564423</v>
      </c>
      <c r="W22" s="4">
        <f>_xll.Interp2dTab(-1,0,'HP Tuner only'!$B$183:$O$183,'HP Tuner only'!$A$184:$A$196,'HP Tuner only'!$B$184:$O$196,'Fuel Pressure Calc'!$U22,'Fuel Pressure Calc'!W$4)*_xll.Interp2dTab(-1,0,'HP Tuner only'!$B$200:$K$200,'HP Tuner only'!$A$201:$A$210,'HP Tuner only'!$B$201:$K$210,'Variables &amp; Axis Check'!$B$3,'Variables &amp; Axis Check'!$B$13)</f>
        <v>189.00130775564423</v>
      </c>
      <c r="X22" s="4">
        <f>_xll.Interp2dTab(-1,0,'HP Tuner only'!$B$183:$O$183,'HP Tuner only'!$A$184:$A$196,'HP Tuner only'!$B$184:$O$196,'Fuel Pressure Calc'!$U22,'Fuel Pressure Calc'!X$4)*_xll.Interp2dTab(-1,0,'HP Tuner only'!$B$200:$K$200,'HP Tuner only'!$A$201:$A$210,'HP Tuner only'!$B$201:$K$210,'Variables &amp; Axis Check'!$B$3,'Variables &amp; Axis Check'!$B$13)</f>
        <v>189.00130775564423</v>
      </c>
      <c r="Y22" s="4">
        <f>_xll.Interp2dTab(-1,0,'HP Tuner only'!$B$183:$O$183,'HP Tuner only'!$A$184:$A$196,'HP Tuner only'!$B$184:$O$196,'Fuel Pressure Calc'!$U22,'Fuel Pressure Calc'!Y$4)*_xll.Interp2dTab(-1,0,'HP Tuner only'!$B$200:$K$200,'HP Tuner only'!$A$201:$A$210,'HP Tuner only'!$B$201:$K$210,'Variables &amp; Axis Check'!$B$3,'Variables &amp; Axis Check'!$B$13)</f>
        <v>189.00130775564423</v>
      </c>
      <c r="Z22" s="4">
        <f>_xll.Interp2dTab(-1,0,'HP Tuner only'!$B$183:$O$183,'HP Tuner only'!$A$184:$A$196,'HP Tuner only'!$B$184:$O$196,'Fuel Pressure Calc'!$U22,'Fuel Pressure Calc'!Z$4)*_xll.Interp2dTab(-1,0,'HP Tuner only'!$B$200:$K$200,'HP Tuner only'!$A$201:$A$210,'HP Tuner only'!$B$201:$K$210,'Variables &amp; Axis Check'!$B$3,'Variables &amp; Axis Check'!$B$13)</f>
        <v>205.32594901252597</v>
      </c>
      <c r="AA22" s="4">
        <f>_xll.Interp2dTab(-1,0,'HP Tuner only'!$B$183:$O$183,'HP Tuner only'!$A$184:$A$196,'HP Tuner only'!$B$184:$O$196,'Fuel Pressure Calc'!$U22,'Fuel Pressure Calc'!AA$4)*_xll.Interp2dTab(-1,0,'HP Tuner only'!$B$200:$K$200,'HP Tuner only'!$A$201:$A$210,'HP Tuner only'!$B$201:$K$210,'Variables &amp; Axis Check'!$B$3,'Variables &amp; Axis Check'!$B$13)</f>
        <v>222.4991005123357</v>
      </c>
      <c r="AB22" s="4">
        <f>_xll.Interp2dTab(-1,0,'HP Tuner only'!$B$183:$O$183,'HP Tuner only'!$A$184:$A$196,'HP Tuner only'!$B$184:$O$196,'Fuel Pressure Calc'!$U22,'Fuel Pressure Calc'!AB$4)*_xll.Interp2dTab(-1,0,'HP Tuner only'!$B$200:$K$200,'HP Tuner only'!$A$201:$A$210,'HP Tuner only'!$B$201:$K$210,'Variables &amp; Axis Check'!$B$3,'Variables &amp; Axis Check'!$B$13)</f>
        <v>222.49910051233564</v>
      </c>
      <c r="AC22" s="4">
        <f>_xll.Interp2dTab(-1,0,'HP Tuner only'!$B$183:$O$183,'HP Tuner only'!$A$184:$A$196,'HP Tuner only'!$B$184:$O$196,'Fuel Pressure Calc'!$U22,'Fuel Pressure Calc'!AC$4)*_xll.Interp2dTab(-1,0,'HP Tuner only'!$B$200:$K$200,'HP Tuner only'!$A$201:$A$210,'HP Tuner only'!$B$201:$K$210,'Variables &amp; Axis Check'!$B$3,'Variables &amp; Axis Check'!$B$13)</f>
        <v>222.49910051233564</v>
      </c>
      <c r="AD22" s="4">
        <f>_xll.Interp2dTab(-1,0,'HP Tuner only'!$B$183:$O$183,'HP Tuner only'!$A$184:$A$196,'HP Tuner only'!$B$184:$O$196,'Fuel Pressure Calc'!$U22,'Fuel Pressure Calc'!AD$4)*_xll.Interp2dTab(-1,0,'HP Tuner only'!$B$200:$K$200,'HP Tuner only'!$A$201:$A$210,'HP Tuner only'!$B$201:$K$210,'Variables &amp; Axis Check'!$B$3,'Variables &amp; Axis Check'!$B$13)</f>
        <v>222.49910051233564</v>
      </c>
      <c r="AE22" s="4">
        <f>_xll.Interp2dTab(-1,0,'HP Tuner only'!$B$183:$O$183,'HP Tuner only'!$A$184:$A$196,'HP Tuner only'!$B$184:$O$196,'Fuel Pressure Calc'!$U22,'Fuel Pressure Calc'!AE$4)*_xll.Interp2dTab(-1,0,'HP Tuner only'!$B$200:$K$200,'HP Tuner only'!$A$201:$A$210,'HP Tuner only'!$B$201:$K$210,'Variables &amp; Axis Check'!$B$3,'Variables &amp; Axis Check'!$B$13)</f>
        <v>221.10028838295929</v>
      </c>
      <c r="AF22" s="4">
        <f>_xll.Interp2dTab(-1,0,'HP Tuner only'!$B$183:$O$183,'HP Tuner only'!$A$184:$A$196,'HP Tuner only'!$B$184:$O$196,'Fuel Pressure Calc'!$U22,'Fuel Pressure Calc'!AF$4)*_xll.Interp2dTab(-1,0,'HP Tuner only'!$B$200:$K$200,'HP Tuner only'!$A$201:$A$210,'HP Tuner only'!$B$201:$K$210,'Variables &amp; Axis Check'!$B$3,'Variables &amp; Axis Check'!$B$13)</f>
        <v>248.24670168930456</v>
      </c>
      <c r="AG22" s="4">
        <f>_xll.Interp2dTab(-1,0,'HP Tuner only'!$B$183:$O$183,'HP Tuner only'!$A$184:$A$196,'HP Tuner only'!$B$184:$O$196,'Fuel Pressure Calc'!$U22,'Fuel Pressure Calc'!AG$4)*_xll.Interp2dTab(-1,0,'HP Tuner only'!$B$200:$K$200,'HP Tuner only'!$A$201:$A$210,'HP Tuner only'!$B$201:$K$210,'Variables &amp; Axis Check'!$B$3,'Variables &amp; Axis Check'!$B$13)</f>
        <v>304.34844733984772</v>
      </c>
      <c r="AH22" s="4">
        <f>_xll.Interp2dTab(-1,0,'HP Tuner only'!$B$183:$O$183,'HP Tuner only'!$A$184:$A$196,'HP Tuner only'!$B$184:$O$196,'Fuel Pressure Calc'!$U22,'Fuel Pressure Calc'!AH$4)*_xll.Interp2dTab(-1,0,'HP Tuner only'!$B$200:$K$200,'HP Tuner only'!$A$201:$A$210,'HP Tuner only'!$B$201:$K$210,'Variables &amp; Axis Check'!$B$3,'Variables &amp; Axis Check'!$B$13)</f>
        <v>304.34844733984772</v>
      </c>
      <c r="AI22" s="4">
        <f>_xll.Interp2dTab(-1,0,'HP Tuner only'!$B$183:$O$183,'HP Tuner only'!$A$184:$A$196,'HP Tuner only'!$B$184:$O$196,'Fuel Pressure Calc'!$U22,'Fuel Pressure Calc'!AI$4)*_xll.Interp2dTab(-1,0,'HP Tuner only'!$B$200:$K$200,'HP Tuner only'!$A$201:$A$210,'HP Tuner only'!$B$201:$K$210,'Variables &amp; Axis Check'!$B$3,'Variables &amp; Axis Check'!$B$13)</f>
        <v>304.34844733984772</v>
      </c>
      <c r="AJ22" s="4">
        <f>_xll.Interp2dTab(-1,0,'HP Tuner only'!$B$183:$O$183,'HP Tuner only'!$A$184:$A$196,'HP Tuner only'!$B$184:$O$196,'Fuel Pressure Calc'!$U22,'Fuel Pressure Calc'!AJ$4)*_xll.Interp2dTab(-1,0,'HP Tuner only'!$B$200:$K$200,'HP Tuner only'!$A$201:$A$210,'HP Tuner only'!$B$201:$K$210,'Variables &amp; Axis Check'!$B$3,'Variables &amp; Axis Check'!$B$13)</f>
        <v>304.34844733984761</v>
      </c>
      <c r="AK22" s="4">
        <f>_xll.Interp2dTab(-1,0,'HP Tuner only'!$B$183:$O$183,'HP Tuner only'!$A$184:$A$196,'HP Tuner only'!$B$184:$O$196,'Fuel Pressure Calc'!$U22,'Fuel Pressure Calc'!AK$4)*_xll.Interp2dTab(-1,0,'HP Tuner only'!$B$200:$K$200,'HP Tuner only'!$A$201:$A$210,'HP Tuner only'!$B$201:$K$210,'Variables &amp; Axis Check'!$B$3,'Variables &amp; Axis Check'!$B$13)</f>
        <v>304.34844733984761</v>
      </c>
      <c r="AL22" s="4">
        <f>_xll.Interp2dTab(-1,0,'HP Tuner only'!$B$183:$O$183,'HP Tuner only'!$A$184:$A$196,'HP Tuner only'!$B$184:$O$196,'Fuel Pressure Calc'!$U22,'Fuel Pressure Calc'!AL$4)*_xll.Interp2dTab(-1,0,'HP Tuner only'!$B$200:$K$200,'HP Tuner only'!$A$201:$A$210,'HP Tuner only'!$B$201:$K$210,'Variables &amp; Axis Check'!$B$3,'Variables &amp; Axis Check'!$B$13)</f>
        <v>304.34844733984716</v>
      </c>
      <c r="AM22" s="12">
        <f t="shared" si="5"/>
        <v>304.34844733984716</v>
      </c>
    </row>
    <row r="23" spans="1:41" x14ac:dyDescent="0.3">
      <c r="A23" s="3">
        <f>'CSP5'!$A$187</f>
        <v>3300</v>
      </c>
      <c r="B23" s="12">
        <f t="shared" si="2"/>
        <v>109.9952</v>
      </c>
      <c r="C23" s="4">
        <f>MIN(_xll.Interp2dTab(-1,0,'CSP5'!$B$243:$S$243,'CSP5'!$A$244:$A$264,'CSP5'!$B$244:$S$264,C$4,$A23),'Internal Flash'!$B$642)</f>
        <v>109.9952</v>
      </c>
      <c r="D23" s="4">
        <f>MIN(_xll.Interp2dTab(-1,0,'CSP5'!$B$243:$S$243,'CSP5'!$A$244:$A$264,'CSP5'!$B$244:$S$264,D$4,$A23),'Internal Flash'!$B$642)</f>
        <v>109.9952</v>
      </c>
      <c r="E23" s="4">
        <f>MIN(_xll.Interp2dTab(-1,0,'CSP5'!$B$243:$S$243,'CSP5'!$A$244:$A$264,'CSP5'!$B$244:$S$264,E$4,$A23),'Internal Flash'!$B$642)</f>
        <v>136.67253333333335</v>
      </c>
      <c r="F23" s="4">
        <f>MIN(_xll.Interp2dTab(-1,0,'CSP5'!$B$243:$S$243,'CSP5'!$A$244:$A$264,'CSP5'!$B$244:$S$264,F$4,$A23),'Internal Flash'!$B$642)</f>
        <v>140.00720000000001</v>
      </c>
      <c r="G23" s="4">
        <f>MIN(_xll.Interp2dTab(-1,0,'CSP5'!$B$243:$S$243,'CSP5'!$A$244:$A$264,'CSP5'!$B$244:$S$264,G$4,$A23),'Internal Flash'!$B$642)</f>
        <v>153.3296</v>
      </c>
      <c r="H23" s="4">
        <f>MIN(_xll.Interp2dTab(-1,0,'CSP5'!$B$243:$S$243,'CSP5'!$A$244:$A$264,'CSP5'!$B$244:$S$264,H$4,$A23),'Internal Flash'!$B$642)</f>
        <v>156.68053333333336</v>
      </c>
      <c r="I23" s="4">
        <f>MIN(_xll.Interp2dTab(-1,0,'CSP5'!$B$243:$S$243,'CSP5'!$A$244:$A$264,'CSP5'!$B$244:$S$264,I$4,$A23),'Internal Flash'!$B$642)</f>
        <v>156.68053333333336</v>
      </c>
      <c r="J23" s="4">
        <f>MIN(_xll.Interp2dTab(-1,0,'CSP5'!$B$243:$S$243,'CSP5'!$A$244:$A$264,'CSP5'!$B$244:$S$264,J$4,$A23),'Internal Flash'!$B$642)</f>
        <v>156.68053333333336</v>
      </c>
      <c r="K23" s="4">
        <f>MIN(_xll.Interp2dTab(-1,0,'CSP5'!$B$243:$S$243,'CSP5'!$A$244:$A$264,'CSP5'!$B$244:$S$264,K$4,$A23),'Internal Flash'!$B$642)</f>
        <v>156.68053333333336</v>
      </c>
      <c r="L23" s="4">
        <f>MIN(_xll.Interp2dTab(-1,0,'CSP5'!$B$243:$S$243,'CSP5'!$A$244:$A$264,'CSP5'!$B$244:$S$264,L$4,$A23),'Internal Flash'!$B$642)</f>
        <v>156.68053333333336</v>
      </c>
      <c r="M23" s="4">
        <f>MIN(_xll.Interp2dTab(-1,0,'CSP5'!$B$243:$S$243,'CSP5'!$A$244:$A$264,'CSP5'!$B$244:$S$264,M$4,$A23),'Internal Flash'!$B$642)</f>
        <v>156.68053333333336</v>
      </c>
      <c r="N23" s="4">
        <f>MIN(_xll.Interp2dTab(-1,0,'CSP5'!$B$243:$S$243,'CSP5'!$A$244:$A$264,'CSP5'!$B$244:$S$264,N$4,$A23),'Internal Flash'!$B$642)</f>
        <v>156.68053333333336</v>
      </c>
      <c r="O23" s="4">
        <f>MIN(_xll.Interp2dTab(-1,0,'CSP5'!$B$243:$S$243,'CSP5'!$A$244:$A$264,'CSP5'!$B$244:$S$264,O$4,$A23),'Internal Flash'!$B$642)</f>
        <v>156.68053333333336</v>
      </c>
      <c r="P23" s="4">
        <f>MIN(_xll.Interp2dTab(-1,0,'CSP5'!$B$243:$S$243,'CSP5'!$A$244:$A$264,'CSP5'!$B$244:$S$264,P$4,$A23),'Internal Flash'!$B$642)</f>
        <v>156.68053333333336</v>
      </c>
      <c r="Q23" s="4">
        <f>MIN(_xll.Interp2dTab(-1,0,'CSP5'!$B$243:$S$243,'CSP5'!$A$244:$A$264,'CSP5'!$B$244:$S$264,Q$4,$A23),'Internal Flash'!$B$642)</f>
        <v>156.68053333333336</v>
      </c>
      <c r="R23" s="4">
        <f>MIN(_xll.Interp2dTab(-1,0,'CSP5'!$B$243:$S$243,'CSP5'!$A$244:$A$264,'CSP5'!$B$244:$S$264,R$4,$A23),'Internal Flash'!$B$642)</f>
        <v>156.68053333333336</v>
      </c>
      <c r="S23" s="12">
        <f t="shared" si="3"/>
        <v>156.68053333333336</v>
      </c>
      <c r="U23" s="3">
        <f>'CSP5'!$A$187</f>
        <v>3300</v>
      </c>
      <c r="V23" s="12">
        <f t="shared" si="4"/>
        <v>189.00130775564435</v>
      </c>
      <c r="W23" s="4">
        <f>_xll.Interp2dTab(-1,0,'HP Tuner only'!$B$183:$O$183,'HP Tuner only'!$A$184:$A$196,'HP Tuner only'!$B$184:$O$196,'Fuel Pressure Calc'!$U23,'Fuel Pressure Calc'!W$4)*_xll.Interp2dTab(-1,0,'HP Tuner only'!$B$200:$K$200,'HP Tuner only'!$A$201:$A$210,'HP Tuner only'!$B$201:$K$210,'Variables &amp; Axis Check'!$B$3,'Variables &amp; Axis Check'!$B$13)</f>
        <v>189.00130775564435</v>
      </c>
      <c r="X23" s="4">
        <f>_xll.Interp2dTab(-1,0,'HP Tuner only'!$B$183:$O$183,'HP Tuner only'!$A$184:$A$196,'HP Tuner only'!$B$184:$O$196,'Fuel Pressure Calc'!$U23,'Fuel Pressure Calc'!X$4)*_xll.Interp2dTab(-1,0,'HP Tuner only'!$B$200:$K$200,'HP Tuner only'!$A$201:$A$210,'HP Tuner only'!$B$201:$K$210,'Variables &amp; Axis Check'!$B$3,'Variables &amp; Axis Check'!$B$13)</f>
        <v>189.00130775564054</v>
      </c>
      <c r="Y23" s="4">
        <f>_xll.Interp2dTab(-1,0,'HP Tuner only'!$B$183:$O$183,'HP Tuner only'!$A$184:$A$196,'HP Tuner only'!$B$184:$O$196,'Fuel Pressure Calc'!$U23,'Fuel Pressure Calc'!Y$4)*_xll.Interp2dTab(-1,0,'HP Tuner only'!$B$200:$K$200,'HP Tuner only'!$A$201:$A$210,'HP Tuner only'!$B$201:$K$210,'Variables &amp; Axis Check'!$B$3,'Variables &amp; Axis Check'!$B$13)</f>
        <v>189.00130775564435</v>
      </c>
      <c r="Z23" s="4">
        <f>_xll.Interp2dTab(-1,0,'HP Tuner only'!$B$183:$O$183,'HP Tuner only'!$A$184:$A$196,'HP Tuner only'!$B$184:$O$196,'Fuel Pressure Calc'!$U23,'Fuel Pressure Calc'!Z$4)*_xll.Interp2dTab(-1,0,'HP Tuner only'!$B$200:$K$200,'HP Tuner only'!$A$201:$A$210,'HP Tuner only'!$B$201:$K$210,'Variables &amp; Axis Check'!$B$3,'Variables &amp; Axis Check'!$B$13)</f>
        <v>205.32594901252429</v>
      </c>
      <c r="AA23" s="4">
        <f>_xll.Interp2dTab(-1,0,'HP Tuner only'!$B$183:$O$183,'HP Tuner only'!$A$184:$A$196,'HP Tuner only'!$B$184:$O$196,'Fuel Pressure Calc'!$U23,'Fuel Pressure Calc'!AA$4)*_xll.Interp2dTab(-1,0,'HP Tuner only'!$B$200:$K$200,'HP Tuner only'!$A$201:$A$210,'HP Tuner only'!$B$201:$K$210,'Variables &amp; Axis Check'!$B$3,'Variables &amp; Axis Check'!$B$13)</f>
        <v>222.49910051233761</v>
      </c>
      <c r="AB23" s="4">
        <f>_xll.Interp2dTab(-1,0,'HP Tuner only'!$B$183:$O$183,'HP Tuner only'!$A$184:$A$196,'HP Tuner only'!$B$184:$O$196,'Fuel Pressure Calc'!$U23,'Fuel Pressure Calc'!AB$4)*_xll.Interp2dTab(-1,0,'HP Tuner only'!$B$200:$K$200,'HP Tuner only'!$A$201:$A$210,'HP Tuner only'!$B$201:$K$210,'Variables &amp; Axis Check'!$B$3,'Variables &amp; Axis Check'!$B$13)</f>
        <v>222.49910051233712</v>
      </c>
      <c r="AC23" s="4">
        <f>_xll.Interp2dTab(-1,0,'HP Tuner only'!$B$183:$O$183,'HP Tuner only'!$A$184:$A$196,'HP Tuner only'!$B$184:$O$196,'Fuel Pressure Calc'!$U23,'Fuel Pressure Calc'!AC$4)*_xll.Interp2dTab(-1,0,'HP Tuner only'!$B$200:$K$200,'HP Tuner only'!$A$201:$A$210,'HP Tuner only'!$B$201:$K$210,'Variables &amp; Axis Check'!$B$3,'Variables &amp; Axis Check'!$B$13)</f>
        <v>222.49910051233604</v>
      </c>
      <c r="AD23" s="4">
        <f>_xll.Interp2dTab(-1,0,'HP Tuner only'!$B$183:$O$183,'HP Tuner only'!$A$184:$A$196,'HP Tuner only'!$B$184:$O$196,'Fuel Pressure Calc'!$U23,'Fuel Pressure Calc'!AD$4)*_xll.Interp2dTab(-1,0,'HP Tuner only'!$B$200:$K$200,'HP Tuner only'!$A$201:$A$210,'HP Tuner only'!$B$201:$K$210,'Variables &amp; Axis Check'!$B$3,'Variables &amp; Axis Check'!$B$13)</f>
        <v>222.49910051233522</v>
      </c>
      <c r="AE23" s="4">
        <f>_xll.Interp2dTab(-1,0,'HP Tuner only'!$B$183:$O$183,'HP Tuner only'!$A$184:$A$196,'HP Tuner only'!$B$184:$O$196,'Fuel Pressure Calc'!$U23,'Fuel Pressure Calc'!AE$4)*_xll.Interp2dTab(-1,0,'HP Tuner only'!$B$200:$K$200,'HP Tuner only'!$A$201:$A$210,'HP Tuner only'!$B$201:$K$210,'Variables &amp; Axis Check'!$B$3,'Variables &amp; Axis Check'!$B$13)</f>
        <v>221.10028838296108</v>
      </c>
      <c r="AF23" s="4">
        <f>_xll.Interp2dTab(-1,0,'HP Tuner only'!$B$183:$O$183,'HP Tuner only'!$A$184:$A$196,'HP Tuner only'!$B$184:$O$196,'Fuel Pressure Calc'!$U23,'Fuel Pressure Calc'!AF$4)*_xll.Interp2dTab(-1,0,'HP Tuner only'!$B$200:$K$200,'HP Tuner only'!$A$201:$A$210,'HP Tuner only'!$B$201:$K$210,'Variables &amp; Axis Check'!$B$3,'Variables &amp; Axis Check'!$B$13)</f>
        <v>248.24670168930624</v>
      </c>
      <c r="AG23" s="4">
        <f>_xll.Interp2dTab(-1,0,'HP Tuner only'!$B$183:$O$183,'HP Tuner only'!$A$184:$A$196,'HP Tuner only'!$B$184:$O$196,'Fuel Pressure Calc'!$U23,'Fuel Pressure Calc'!AG$4)*_xll.Interp2dTab(-1,0,'HP Tuner only'!$B$200:$K$200,'HP Tuner only'!$A$201:$A$210,'HP Tuner only'!$B$201:$K$210,'Variables &amp; Axis Check'!$B$3,'Variables &amp; Axis Check'!$B$13)</f>
        <v>304.34844733984806</v>
      </c>
      <c r="AH23" s="4">
        <f>_xll.Interp2dTab(-1,0,'HP Tuner only'!$B$183:$O$183,'HP Tuner only'!$A$184:$A$196,'HP Tuner only'!$B$184:$O$196,'Fuel Pressure Calc'!$U23,'Fuel Pressure Calc'!AH$4)*_xll.Interp2dTab(-1,0,'HP Tuner only'!$B$200:$K$200,'HP Tuner only'!$A$201:$A$210,'HP Tuner only'!$B$201:$K$210,'Variables &amp; Axis Check'!$B$3,'Variables &amp; Axis Check'!$B$13)</f>
        <v>304.34844733984426</v>
      </c>
      <c r="AI23" s="4">
        <f>_xll.Interp2dTab(-1,0,'HP Tuner only'!$B$183:$O$183,'HP Tuner only'!$A$184:$A$196,'HP Tuner only'!$B$184:$O$196,'Fuel Pressure Calc'!$U23,'Fuel Pressure Calc'!AI$4)*_xll.Interp2dTab(-1,0,'HP Tuner only'!$B$200:$K$200,'HP Tuner only'!$A$201:$A$210,'HP Tuner only'!$B$201:$K$210,'Variables &amp; Axis Check'!$B$3,'Variables &amp; Axis Check'!$B$13)</f>
        <v>304.34844733984806</v>
      </c>
      <c r="AJ23" s="4">
        <f>_xll.Interp2dTab(-1,0,'HP Tuner only'!$B$183:$O$183,'HP Tuner only'!$A$184:$A$196,'HP Tuner only'!$B$184:$O$196,'Fuel Pressure Calc'!$U23,'Fuel Pressure Calc'!AJ$4)*_xll.Interp2dTab(-1,0,'HP Tuner only'!$B$200:$K$200,'HP Tuner only'!$A$201:$A$210,'HP Tuner only'!$B$201:$K$210,'Variables &amp; Axis Check'!$B$3,'Variables &amp; Axis Check'!$B$13)</f>
        <v>304.34844733982902</v>
      </c>
      <c r="AK23" s="4">
        <f>_xll.Interp2dTab(-1,0,'HP Tuner only'!$B$183:$O$183,'HP Tuner only'!$A$184:$A$196,'HP Tuner only'!$B$184:$O$196,'Fuel Pressure Calc'!$U23,'Fuel Pressure Calc'!AK$4)*_xll.Interp2dTab(-1,0,'HP Tuner only'!$B$200:$K$200,'HP Tuner only'!$A$201:$A$210,'HP Tuner only'!$B$201:$K$210,'Variables &amp; Axis Check'!$B$3,'Variables &amp; Axis Check'!$B$13)</f>
        <v>304.34844733985955</v>
      </c>
      <c r="AL23" s="4">
        <f>_xll.Interp2dTab(-1,0,'HP Tuner only'!$B$183:$O$183,'HP Tuner only'!$A$184:$A$196,'HP Tuner only'!$B$184:$O$196,'Fuel Pressure Calc'!$U23,'Fuel Pressure Calc'!AL$4)*_xll.Interp2dTab(-1,0,'HP Tuner only'!$B$200:$K$200,'HP Tuner only'!$A$201:$A$210,'HP Tuner only'!$B$201:$K$210,'Variables &amp; Axis Check'!$B$3,'Variables &amp; Axis Check'!$B$13)</f>
        <v>304.34844733985955</v>
      </c>
      <c r="AM23" s="12">
        <f t="shared" si="5"/>
        <v>304.34844733985955</v>
      </c>
    </row>
    <row r="24" spans="1:41" x14ac:dyDescent="0.3">
      <c r="A24" s="3">
        <f>'CSP5'!$A$188</f>
        <v>3500</v>
      </c>
      <c r="B24" s="12">
        <f t="shared" si="2"/>
        <v>109.9952</v>
      </c>
      <c r="C24" s="4">
        <f>MIN(_xll.Interp2dTab(-1,0,'CSP5'!$B$243:$S$243,'CSP5'!$A$244:$A$264,'CSP5'!$B$244:$S$264,C$4,$A24),'Internal Flash'!$B$642)</f>
        <v>109.9952</v>
      </c>
      <c r="D24" s="4">
        <f>MIN(_xll.Interp2dTab(-1,0,'CSP5'!$B$243:$S$243,'CSP5'!$A$244:$A$264,'CSP5'!$B$244:$S$264,D$4,$A24),'Internal Flash'!$B$642)</f>
        <v>109.9952</v>
      </c>
      <c r="E24" s="4">
        <f>MIN(_xll.Interp2dTab(-1,0,'CSP5'!$B$243:$S$243,'CSP5'!$A$244:$A$264,'CSP5'!$B$244:$S$264,E$4,$A24),'Internal Flash'!$B$642)</f>
        <v>130.00319999999999</v>
      </c>
      <c r="F24" s="4">
        <f>MIN(_xll.Interp2dTab(-1,0,'CSP5'!$B$243:$S$243,'CSP5'!$A$244:$A$264,'CSP5'!$B$244:$S$264,F$4,$A24),'Internal Flash'!$B$642)</f>
        <v>140.00720000000001</v>
      </c>
      <c r="G24" s="4">
        <f>MIN(_xll.Interp2dTab(-1,0,'CSP5'!$B$243:$S$243,'CSP5'!$A$244:$A$264,'CSP5'!$B$244:$S$264,G$4,$A24),'Internal Flash'!$B$642)</f>
        <v>150.0112</v>
      </c>
      <c r="H24" s="4">
        <f>MIN(_xll.Interp2dTab(-1,0,'CSP5'!$B$243:$S$243,'CSP5'!$A$244:$A$264,'CSP5'!$B$244:$S$264,H$4,$A24),'Internal Flash'!$B$642)</f>
        <v>150.0112</v>
      </c>
      <c r="I24" s="4">
        <f>MIN(_xll.Interp2dTab(-1,0,'CSP5'!$B$243:$S$243,'CSP5'!$A$244:$A$264,'CSP5'!$B$244:$S$264,I$4,$A24),'Internal Flash'!$B$642)</f>
        <v>150.0112</v>
      </c>
      <c r="J24" s="4">
        <f>MIN(_xll.Interp2dTab(-1,0,'CSP5'!$B$243:$S$243,'CSP5'!$A$244:$A$264,'CSP5'!$B$244:$S$264,J$4,$A24),'Internal Flash'!$B$642)</f>
        <v>150.0112</v>
      </c>
      <c r="K24" s="4">
        <f>MIN(_xll.Interp2dTab(-1,0,'CSP5'!$B$243:$S$243,'CSP5'!$A$244:$A$264,'CSP5'!$B$244:$S$264,K$4,$A24),'Internal Flash'!$B$642)</f>
        <v>150.0112</v>
      </c>
      <c r="L24" s="4">
        <f>MIN(_xll.Interp2dTab(-1,0,'CSP5'!$B$243:$S$243,'CSP5'!$A$244:$A$264,'CSP5'!$B$244:$S$264,L$4,$A24),'Internal Flash'!$B$642)</f>
        <v>150.0112</v>
      </c>
      <c r="M24" s="4">
        <f>MIN(_xll.Interp2dTab(-1,0,'CSP5'!$B$243:$S$243,'CSP5'!$A$244:$A$264,'CSP5'!$B$244:$S$264,M$4,$A24),'Internal Flash'!$B$642)</f>
        <v>150.0112</v>
      </c>
      <c r="N24" s="4">
        <f>MIN(_xll.Interp2dTab(-1,0,'CSP5'!$B$243:$S$243,'CSP5'!$A$244:$A$264,'CSP5'!$B$244:$S$264,N$4,$A24),'Internal Flash'!$B$642)</f>
        <v>150.0112</v>
      </c>
      <c r="O24" s="4">
        <f>MIN(_xll.Interp2dTab(-1,0,'CSP5'!$B$243:$S$243,'CSP5'!$A$244:$A$264,'CSP5'!$B$244:$S$264,O$4,$A24),'Internal Flash'!$B$642)</f>
        <v>150.0112</v>
      </c>
      <c r="P24" s="4">
        <f>MIN(_xll.Interp2dTab(-1,0,'CSP5'!$B$243:$S$243,'CSP5'!$A$244:$A$264,'CSP5'!$B$244:$S$264,P$4,$A24),'Internal Flash'!$B$642)</f>
        <v>150.0112</v>
      </c>
      <c r="Q24" s="4">
        <f>MIN(_xll.Interp2dTab(-1,0,'CSP5'!$B$243:$S$243,'CSP5'!$A$244:$A$264,'CSP5'!$B$244:$S$264,Q$4,$A24),'Internal Flash'!$B$642)</f>
        <v>150.0112</v>
      </c>
      <c r="R24" s="4">
        <f>MIN(_xll.Interp2dTab(-1,0,'CSP5'!$B$243:$S$243,'CSP5'!$A$244:$A$264,'CSP5'!$B$244:$S$264,R$4,$A24),'Internal Flash'!$B$642)</f>
        <v>150.0112</v>
      </c>
      <c r="S24" s="12">
        <f t="shared" si="3"/>
        <v>150.0112</v>
      </c>
      <c r="U24" s="3">
        <f>'CSP5'!$A$188</f>
        <v>3500</v>
      </c>
      <c r="V24" s="12">
        <f t="shared" si="4"/>
        <v>189.00130775564435</v>
      </c>
      <c r="W24" s="4">
        <f>_xll.Interp2dTab(-1,0,'HP Tuner only'!$B$183:$O$183,'HP Tuner only'!$A$184:$A$196,'HP Tuner only'!$B$184:$O$196,'Fuel Pressure Calc'!$U24,'Fuel Pressure Calc'!W$4)*_xll.Interp2dTab(-1,0,'HP Tuner only'!$B$200:$K$200,'HP Tuner only'!$A$201:$A$210,'HP Tuner only'!$B$201:$K$210,'Variables &amp; Axis Check'!$B$3,'Variables &amp; Axis Check'!$B$13)</f>
        <v>189.00130775564435</v>
      </c>
      <c r="X24" s="4">
        <f>_xll.Interp2dTab(-1,0,'HP Tuner only'!$B$183:$O$183,'HP Tuner only'!$A$184:$A$196,'HP Tuner only'!$B$184:$O$196,'Fuel Pressure Calc'!$U24,'Fuel Pressure Calc'!X$4)*_xll.Interp2dTab(-1,0,'HP Tuner only'!$B$200:$K$200,'HP Tuner only'!$A$201:$A$210,'HP Tuner only'!$B$201:$K$210,'Variables &amp; Axis Check'!$B$3,'Variables &amp; Axis Check'!$B$13)</f>
        <v>189.00130775563673</v>
      </c>
      <c r="Y24" s="4">
        <f>_xll.Interp2dTab(-1,0,'HP Tuner only'!$B$183:$O$183,'HP Tuner only'!$A$184:$A$196,'HP Tuner only'!$B$184:$O$196,'Fuel Pressure Calc'!$U24,'Fuel Pressure Calc'!Y$4)*_xll.Interp2dTab(-1,0,'HP Tuner only'!$B$200:$K$200,'HP Tuner only'!$A$201:$A$210,'HP Tuner only'!$B$201:$K$210,'Variables &amp; Axis Check'!$B$3,'Variables &amp; Axis Check'!$B$13)</f>
        <v>189.00130775564435</v>
      </c>
      <c r="Z24" s="4">
        <f>_xll.Interp2dTab(-1,0,'HP Tuner only'!$B$183:$O$183,'HP Tuner only'!$A$184:$A$196,'HP Tuner only'!$B$184:$O$196,'Fuel Pressure Calc'!$U24,'Fuel Pressure Calc'!Z$4)*_xll.Interp2dTab(-1,0,'HP Tuner only'!$B$200:$K$200,'HP Tuner only'!$A$201:$A$210,'HP Tuner only'!$B$201:$K$210,'Variables &amp; Axis Check'!$B$3,'Variables &amp; Axis Check'!$B$13)</f>
        <v>205.32594901252048</v>
      </c>
      <c r="AA24" s="4">
        <f>_xll.Interp2dTab(-1,0,'HP Tuner only'!$B$183:$O$183,'HP Tuner only'!$A$184:$A$196,'HP Tuner only'!$B$184:$O$196,'Fuel Pressure Calc'!$U24,'Fuel Pressure Calc'!AA$4)*_xll.Interp2dTab(-1,0,'HP Tuner only'!$B$200:$K$200,'HP Tuner only'!$A$201:$A$210,'HP Tuner only'!$B$201:$K$210,'Variables &amp; Axis Check'!$B$3,'Variables &amp; Axis Check'!$B$13)</f>
        <v>222.49910051232948</v>
      </c>
      <c r="AB24" s="4">
        <f>_xll.Interp2dTab(-1,0,'HP Tuner only'!$B$183:$O$183,'HP Tuner only'!$A$184:$A$196,'HP Tuner only'!$B$184:$O$196,'Fuel Pressure Calc'!$U24,'Fuel Pressure Calc'!AB$4)*_xll.Interp2dTab(-1,0,'HP Tuner only'!$B$200:$K$200,'HP Tuner only'!$A$201:$A$210,'HP Tuner only'!$B$201:$K$210,'Variables &amp; Axis Check'!$B$3,'Variables &amp; Axis Check'!$B$13)</f>
        <v>222.4991005123419</v>
      </c>
      <c r="AC24" s="4">
        <f>_xll.Interp2dTab(-1,0,'HP Tuner only'!$B$183:$O$183,'HP Tuner only'!$A$184:$A$196,'HP Tuner only'!$B$184:$O$196,'Fuel Pressure Calc'!$U24,'Fuel Pressure Calc'!AC$4)*_xll.Interp2dTab(-1,0,'HP Tuner only'!$B$200:$K$200,'HP Tuner only'!$A$201:$A$210,'HP Tuner only'!$B$201:$K$210,'Variables &amp; Axis Check'!$B$3,'Variables &amp; Axis Check'!$B$13)</f>
        <v>222.4991005123284</v>
      </c>
      <c r="AD24" s="4">
        <f>_xll.Interp2dTab(-1,0,'HP Tuner only'!$B$183:$O$183,'HP Tuner only'!$A$184:$A$196,'HP Tuner only'!$B$184:$O$196,'Fuel Pressure Calc'!$U24,'Fuel Pressure Calc'!AD$4)*_xll.Interp2dTab(-1,0,'HP Tuner only'!$B$200:$K$200,'HP Tuner only'!$A$201:$A$210,'HP Tuner only'!$B$201:$K$210,'Variables &amp; Axis Check'!$B$3,'Variables &amp; Axis Check'!$B$13)</f>
        <v>222.49910051232376</v>
      </c>
      <c r="AE24" s="4">
        <f>_xll.Interp2dTab(-1,0,'HP Tuner only'!$B$183:$O$183,'HP Tuner only'!$A$184:$A$196,'HP Tuner only'!$B$184:$O$196,'Fuel Pressure Calc'!$U24,'Fuel Pressure Calc'!AE$4)*_xll.Interp2dTab(-1,0,'HP Tuner only'!$B$200:$K$200,'HP Tuner only'!$A$201:$A$210,'HP Tuner only'!$B$201:$K$210,'Variables &amp; Axis Check'!$B$3,'Variables &amp; Axis Check'!$B$13)</f>
        <v>221.10028838296682</v>
      </c>
      <c r="AF24" s="4">
        <f>_xll.Interp2dTab(-1,0,'HP Tuner only'!$B$183:$O$183,'HP Tuner only'!$A$184:$A$196,'HP Tuner only'!$B$184:$O$196,'Fuel Pressure Calc'!$U24,'Fuel Pressure Calc'!AF$4)*_xll.Interp2dTab(-1,0,'HP Tuner only'!$B$200:$K$200,'HP Tuner only'!$A$201:$A$210,'HP Tuner only'!$B$201:$K$210,'Variables &amp; Axis Check'!$B$3,'Variables &amp; Axis Check'!$B$13)</f>
        <v>248.2467016893024</v>
      </c>
      <c r="AG24" s="4">
        <f>_xll.Interp2dTab(-1,0,'HP Tuner only'!$B$183:$O$183,'HP Tuner only'!$A$184:$A$196,'HP Tuner only'!$B$184:$O$196,'Fuel Pressure Calc'!$U24,'Fuel Pressure Calc'!AG$4)*_xll.Interp2dTab(-1,0,'HP Tuner only'!$B$200:$K$200,'HP Tuner only'!$A$201:$A$210,'HP Tuner only'!$B$201:$K$210,'Variables &amp; Axis Check'!$B$3,'Variables &amp; Axis Check'!$B$13)</f>
        <v>304.34844733984806</v>
      </c>
      <c r="AH24" s="4">
        <f>_xll.Interp2dTab(-1,0,'HP Tuner only'!$B$183:$O$183,'HP Tuner only'!$A$184:$A$196,'HP Tuner only'!$B$184:$O$196,'Fuel Pressure Calc'!$U24,'Fuel Pressure Calc'!AH$4)*_xll.Interp2dTab(-1,0,'HP Tuner only'!$B$200:$K$200,'HP Tuner only'!$A$201:$A$210,'HP Tuner only'!$B$201:$K$210,'Variables &amp; Axis Check'!$B$3,'Variables &amp; Axis Check'!$B$13)</f>
        <v>304.34844733984426</v>
      </c>
      <c r="AI24" s="4">
        <f>_xll.Interp2dTab(-1,0,'HP Tuner only'!$B$183:$O$183,'HP Tuner only'!$A$184:$A$196,'HP Tuner only'!$B$184:$O$196,'Fuel Pressure Calc'!$U24,'Fuel Pressure Calc'!AI$4)*_xll.Interp2dTab(-1,0,'HP Tuner only'!$B$200:$K$200,'HP Tuner only'!$A$201:$A$210,'HP Tuner only'!$B$201:$K$210,'Variables &amp; Axis Check'!$B$3,'Variables &amp; Axis Check'!$B$13)</f>
        <v>304.34844733984426</v>
      </c>
      <c r="AJ24" s="4">
        <f>_xll.Interp2dTab(-1,0,'HP Tuner only'!$B$183:$O$183,'HP Tuner only'!$A$184:$A$196,'HP Tuner only'!$B$184:$O$196,'Fuel Pressure Calc'!$U24,'Fuel Pressure Calc'!AJ$4)*_xll.Interp2dTab(-1,0,'HP Tuner only'!$B$200:$K$200,'HP Tuner only'!$A$201:$A$210,'HP Tuner only'!$B$201:$K$210,'Variables &amp; Axis Check'!$B$3,'Variables &amp; Axis Check'!$B$13)</f>
        <v>304.34844733985955</v>
      </c>
      <c r="AK24" s="4">
        <f>_xll.Interp2dTab(-1,0,'HP Tuner only'!$B$183:$O$183,'HP Tuner only'!$A$184:$A$196,'HP Tuner only'!$B$184:$O$196,'Fuel Pressure Calc'!$U24,'Fuel Pressure Calc'!AK$4)*_xll.Interp2dTab(-1,0,'HP Tuner only'!$B$200:$K$200,'HP Tuner only'!$A$201:$A$210,'HP Tuner only'!$B$201:$K$210,'Variables &amp; Axis Check'!$B$3,'Variables &amp; Axis Check'!$B$13)</f>
        <v>304.34844733979844</v>
      </c>
      <c r="AL24" s="4">
        <f>_xll.Interp2dTab(-1,0,'HP Tuner only'!$B$183:$O$183,'HP Tuner only'!$A$184:$A$196,'HP Tuner only'!$B$184:$O$196,'Fuel Pressure Calc'!$U24,'Fuel Pressure Calc'!AL$4)*_xll.Interp2dTab(-1,0,'HP Tuner only'!$B$200:$K$200,'HP Tuner only'!$A$201:$A$210,'HP Tuner only'!$B$201:$K$210,'Variables &amp; Axis Check'!$B$3,'Variables &amp; Axis Check'!$B$13)</f>
        <v>304.34844733979844</v>
      </c>
      <c r="AM24" s="12">
        <f t="shared" si="5"/>
        <v>304.34844733979844</v>
      </c>
    </row>
    <row r="25" spans="1:41" x14ac:dyDescent="0.3">
      <c r="A25" s="9">
        <f>'CSP5'!$A$189</f>
        <v>3501</v>
      </c>
      <c r="B25" s="12">
        <f>B24</f>
        <v>109.9952</v>
      </c>
      <c r="C25" s="12">
        <f t="shared" ref="C25:S25" si="6">C24</f>
        <v>109.9952</v>
      </c>
      <c r="D25" s="12">
        <f t="shared" si="6"/>
        <v>109.9952</v>
      </c>
      <c r="E25" s="12">
        <f t="shared" si="6"/>
        <v>130.00319999999999</v>
      </c>
      <c r="F25" s="12">
        <f t="shared" si="6"/>
        <v>140.00720000000001</v>
      </c>
      <c r="G25" s="12">
        <f t="shared" si="6"/>
        <v>150.0112</v>
      </c>
      <c r="H25" s="12">
        <f t="shared" si="6"/>
        <v>150.0112</v>
      </c>
      <c r="I25" s="12">
        <f t="shared" si="6"/>
        <v>150.0112</v>
      </c>
      <c r="J25" s="12">
        <f t="shared" si="6"/>
        <v>150.0112</v>
      </c>
      <c r="K25" s="12">
        <f t="shared" si="6"/>
        <v>150.0112</v>
      </c>
      <c r="L25" s="12">
        <f t="shared" si="6"/>
        <v>150.0112</v>
      </c>
      <c r="M25" s="12">
        <f t="shared" si="6"/>
        <v>150.0112</v>
      </c>
      <c r="N25" s="12">
        <f t="shared" si="6"/>
        <v>150.0112</v>
      </c>
      <c r="O25" s="12">
        <f t="shared" si="6"/>
        <v>150.0112</v>
      </c>
      <c r="P25" s="12">
        <f t="shared" si="6"/>
        <v>150.0112</v>
      </c>
      <c r="Q25" s="12">
        <f t="shared" si="6"/>
        <v>150.0112</v>
      </c>
      <c r="R25" s="12">
        <f t="shared" si="6"/>
        <v>150.0112</v>
      </c>
      <c r="S25" s="12">
        <f t="shared" si="6"/>
        <v>150.0112</v>
      </c>
      <c r="U25" s="9">
        <f>'CSP5'!$A$189</f>
        <v>3501</v>
      </c>
      <c r="V25" s="12">
        <f>V24</f>
        <v>189.00130775564435</v>
      </c>
      <c r="W25" s="12">
        <f t="shared" ref="W25:AM25" si="7">W24</f>
        <v>189.00130775564435</v>
      </c>
      <c r="X25" s="12">
        <f t="shared" si="7"/>
        <v>189.00130775563673</v>
      </c>
      <c r="Y25" s="12">
        <f t="shared" si="7"/>
        <v>189.00130775564435</v>
      </c>
      <c r="Z25" s="12">
        <f t="shared" si="7"/>
        <v>205.32594901252048</v>
      </c>
      <c r="AA25" s="12">
        <f t="shared" si="7"/>
        <v>222.49910051232948</v>
      </c>
      <c r="AB25" s="12">
        <f t="shared" si="7"/>
        <v>222.4991005123419</v>
      </c>
      <c r="AC25" s="12">
        <f t="shared" si="7"/>
        <v>222.4991005123284</v>
      </c>
      <c r="AD25" s="12">
        <f t="shared" si="7"/>
        <v>222.49910051232376</v>
      </c>
      <c r="AE25" s="12">
        <f t="shared" si="7"/>
        <v>221.10028838296682</v>
      </c>
      <c r="AF25" s="12">
        <f t="shared" si="7"/>
        <v>248.2467016893024</v>
      </c>
      <c r="AG25" s="12">
        <f t="shared" si="7"/>
        <v>304.34844733984806</v>
      </c>
      <c r="AH25" s="12">
        <f t="shared" si="7"/>
        <v>304.34844733984426</v>
      </c>
      <c r="AI25" s="12">
        <f t="shared" si="7"/>
        <v>304.34844733984426</v>
      </c>
      <c r="AJ25" s="12">
        <f t="shared" si="7"/>
        <v>304.34844733985955</v>
      </c>
      <c r="AK25" s="12">
        <f t="shared" si="7"/>
        <v>304.34844733979844</v>
      </c>
      <c r="AL25" s="12">
        <f t="shared" si="7"/>
        <v>304.34844733979844</v>
      </c>
      <c r="AM25" s="12">
        <f t="shared" si="7"/>
        <v>304.34844733979844</v>
      </c>
    </row>
    <row r="27" spans="1:41" x14ac:dyDescent="0.3">
      <c r="U27" s="13"/>
      <c r="V27" s="35" t="s">
        <v>1246</v>
      </c>
      <c r="W27" s="35"/>
      <c r="X27" s="35"/>
      <c r="Y27" s="35"/>
      <c r="Z27" s="35"/>
      <c r="AA27" s="35"/>
      <c r="AB27" s="35"/>
      <c r="AC27" s="35"/>
      <c r="AD27" s="35"/>
      <c r="AE27" s="35"/>
      <c r="AF27" s="35"/>
      <c r="AG27" s="35"/>
      <c r="AH27" s="35"/>
      <c r="AI27" s="35"/>
      <c r="AJ27" s="35"/>
      <c r="AK27" s="35"/>
      <c r="AL27" s="35"/>
      <c r="AM27" s="35"/>
    </row>
    <row r="28" spans="1:41" x14ac:dyDescent="0.3">
      <c r="U28" s="3"/>
      <c r="V28" s="3" t="str">
        <f>'CSP5'!$B$167</f>
        <v>mm3</v>
      </c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O28" s="33"/>
    </row>
    <row r="29" spans="1:41" x14ac:dyDescent="0.3">
      <c r="U29" s="3" t="str">
        <f>'CSP5'!$A$168</f>
        <v>RPM</v>
      </c>
      <c r="V29" s="9">
        <f>'CSP5'!$B$168</f>
        <v>-1</v>
      </c>
      <c r="W29" s="3">
        <f>'CSP5'!$C$168</f>
        <v>0</v>
      </c>
      <c r="X29" s="3">
        <f>'CSP5'!$D$168</f>
        <v>10</v>
      </c>
      <c r="Y29" s="3">
        <f>'CSP5'!$E$168</f>
        <v>20</v>
      </c>
      <c r="Z29" s="3">
        <f>'CSP5'!$F$168</f>
        <v>30</v>
      </c>
      <c r="AA29" s="3">
        <f>'CSP5'!$G$168</f>
        <v>45</v>
      </c>
      <c r="AB29" s="3">
        <f>'CSP5'!$H$168</f>
        <v>55</v>
      </c>
      <c r="AC29" s="3">
        <f>'CSP5'!$I$168</f>
        <v>65</v>
      </c>
      <c r="AD29" s="3">
        <f>'CSP5'!$J$168</f>
        <v>75</v>
      </c>
      <c r="AE29" s="3">
        <f>'CSP5'!$K$168</f>
        <v>85</v>
      </c>
      <c r="AF29" s="3">
        <f>'CSP5'!$L$168</f>
        <v>95</v>
      </c>
      <c r="AG29" s="3">
        <f>'CSP5'!$M$168</f>
        <v>110</v>
      </c>
      <c r="AH29" s="3">
        <f>'CSP5'!$N$168</f>
        <v>120</v>
      </c>
      <c r="AI29" s="3">
        <f>'CSP5'!$O$168</f>
        <v>125</v>
      </c>
      <c r="AJ29" s="3">
        <f>'CSP5'!$P$168</f>
        <v>130</v>
      </c>
      <c r="AK29" s="3">
        <f>'CSP5'!$Q$168</f>
        <v>135</v>
      </c>
      <c r="AL29" s="3">
        <f>'CSP5'!$R$168</f>
        <v>140</v>
      </c>
      <c r="AM29" s="9">
        <f>'CSP5'!$S$168</f>
        <v>141</v>
      </c>
    </row>
    <row r="30" spans="1:41" x14ac:dyDescent="0.3">
      <c r="U30" s="9">
        <f>'CSP5'!$A$169</f>
        <v>619</v>
      </c>
      <c r="V30" s="12">
        <f>V31</f>
        <v>200.19723437500267</v>
      </c>
      <c r="W30" s="12">
        <f t="shared" ref="W30:AM30" si="8">W31</f>
        <v>200.19723437500267</v>
      </c>
      <c r="X30" s="12">
        <f t="shared" si="8"/>
        <v>200.19723437499812</v>
      </c>
      <c r="Y30" s="12">
        <f t="shared" si="8"/>
        <v>200.19723437499812</v>
      </c>
      <c r="Z30" s="12">
        <f t="shared" si="8"/>
        <v>200.19723437499812</v>
      </c>
      <c r="AA30" s="12">
        <f t="shared" si="8"/>
        <v>224.14412798152838</v>
      </c>
      <c r="AB30" s="12">
        <f t="shared" si="8"/>
        <v>405.73244747051859</v>
      </c>
      <c r="AC30" s="12">
        <f t="shared" si="8"/>
        <v>1000.4978859374839</v>
      </c>
      <c r="AD30" s="12">
        <f t="shared" si="8"/>
        <v>1000.4978859374856</v>
      </c>
      <c r="AE30" s="12">
        <f t="shared" si="8"/>
        <v>1000.497885937513</v>
      </c>
      <c r="AF30" s="12">
        <f t="shared" si="8"/>
        <v>1000.4978859375096</v>
      </c>
      <c r="AG30" s="12">
        <f t="shared" si="8"/>
        <v>1000.4978859374957</v>
      </c>
      <c r="AH30" s="12">
        <f t="shared" si="8"/>
        <v>1000.4978859374885</v>
      </c>
      <c r="AI30" s="12">
        <f t="shared" si="8"/>
        <v>1000.497885937504</v>
      </c>
      <c r="AJ30" s="12">
        <f t="shared" si="8"/>
        <v>1000.4978859375221</v>
      </c>
      <c r="AK30" s="12">
        <f t="shared" si="8"/>
        <v>1000.497885937513</v>
      </c>
      <c r="AL30" s="12">
        <f t="shared" si="8"/>
        <v>1000.497885937504</v>
      </c>
      <c r="AM30" s="12">
        <f t="shared" si="8"/>
        <v>1000.497885937504</v>
      </c>
    </row>
    <row r="31" spans="1:41" x14ac:dyDescent="0.3">
      <c r="U31" s="3">
        <f>'CSP5'!$A$170</f>
        <v>620</v>
      </c>
      <c r="V31" s="12">
        <f>W31</f>
        <v>200.19723437500267</v>
      </c>
      <c r="W31" s="4">
        <f>_xll.Interp2dTab(-1,0,'HP Tuner only'!$B$214:$O$214,'HP Tuner only'!$A$215:$A$232,'HP Tuner only'!$B$215:$O$232,'Fuel Pressure Calc'!$U31,'Fuel Pressure Calc'!W$29)*_xll.Interp2dTab(-1,0,'HP Tuner only'!$B$236:$M$236,'HP Tuner only'!$A$237:$A$243,'HP Tuner only'!$B$237:$M$243,'Variables &amp; Axis Check'!$B$13,'Variables &amp; Axis Check'!$B$12)</f>
        <v>200.19723437500267</v>
      </c>
      <c r="X31" s="4">
        <f>_xll.Interp2dTab(-1,0,'HP Tuner only'!$B$214:$O$214,'HP Tuner only'!$A$215:$A$232,'HP Tuner only'!$B$215:$O$232,'Fuel Pressure Calc'!$U31,'Fuel Pressure Calc'!X$29)*_xll.Interp2dTab(-1,0,'HP Tuner only'!$B$236:$M$236,'HP Tuner only'!$A$237:$A$243,'HP Tuner only'!$B$237:$M$243,'Variables &amp; Axis Check'!$B$13,'Variables &amp; Axis Check'!$B$12)</f>
        <v>200.19723437499812</v>
      </c>
      <c r="Y31" s="4">
        <f>_xll.Interp2dTab(-1,0,'HP Tuner only'!$B$214:$O$214,'HP Tuner only'!$A$215:$A$232,'HP Tuner only'!$B$215:$O$232,'Fuel Pressure Calc'!$U31,'Fuel Pressure Calc'!Y$29)*_xll.Interp2dTab(-1,0,'HP Tuner only'!$B$236:$M$236,'HP Tuner only'!$A$237:$A$243,'HP Tuner only'!$B$237:$M$243,'Variables &amp; Axis Check'!$B$13,'Variables &amp; Axis Check'!$B$12)</f>
        <v>200.19723437499812</v>
      </c>
      <c r="Z31" s="4">
        <f>_xll.Interp2dTab(-1,0,'HP Tuner only'!$B$214:$O$214,'HP Tuner only'!$A$215:$A$232,'HP Tuner only'!$B$215:$O$232,'Fuel Pressure Calc'!$U31,'Fuel Pressure Calc'!Z$29)*_xll.Interp2dTab(-1,0,'HP Tuner only'!$B$236:$M$236,'HP Tuner only'!$A$237:$A$243,'HP Tuner only'!$B$237:$M$243,'Variables &amp; Axis Check'!$B$13,'Variables &amp; Axis Check'!$B$12)</f>
        <v>200.19723437499812</v>
      </c>
      <c r="AA31" s="4">
        <f>_xll.Interp2dTab(-1,0,'HP Tuner only'!$B$214:$O$214,'HP Tuner only'!$A$215:$A$232,'HP Tuner only'!$B$215:$O$232,'Fuel Pressure Calc'!$U31,'Fuel Pressure Calc'!AA$29)*_xll.Interp2dTab(-1,0,'HP Tuner only'!$B$236:$M$236,'HP Tuner only'!$A$237:$A$243,'HP Tuner only'!$B$237:$M$243,'Variables &amp; Axis Check'!$B$13,'Variables &amp; Axis Check'!$B$12)</f>
        <v>224.14412798152838</v>
      </c>
      <c r="AB31" s="4">
        <f>_xll.Interp2dTab(-1,0,'HP Tuner only'!$B$214:$O$214,'HP Tuner only'!$A$215:$A$232,'HP Tuner only'!$B$215:$O$232,'Fuel Pressure Calc'!$U31,'Fuel Pressure Calc'!AB$29)*_xll.Interp2dTab(-1,0,'HP Tuner only'!$B$236:$M$236,'HP Tuner only'!$A$237:$A$243,'HP Tuner only'!$B$237:$M$243,'Variables &amp; Axis Check'!$B$13,'Variables &amp; Axis Check'!$B$12)</f>
        <v>405.73244747051859</v>
      </c>
      <c r="AC31" s="4">
        <f>_xll.Interp2dTab(-1,0,'HP Tuner only'!$B$214:$O$214,'HP Tuner only'!$A$215:$A$232,'HP Tuner only'!$B$215:$O$232,'Fuel Pressure Calc'!$U31,'Fuel Pressure Calc'!AC$29)*_xll.Interp2dTab(-1,0,'HP Tuner only'!$B$236:$M$236,'HP Tuner only'!$A$237:$A$243,'HP Tuner only'!$B$237:$M$243,'Variables &amp; Axis Check'!$B$13,'Variables &amp; Axis Check'!$B$12)</f>
        <v>1000.4978859374839</v>
      </c>
      <c r="AD31" s="4">
        <f>_xll.Interp2dTab(-1,0,'HP Tuner only'!$B$214:$O$214,'HP Tuner only'!$A$215:$A$232,'HP Tuner only'!$B$215:$O$232,'Fuel Pressure Calc'!$U31,'Fuel Pressure Calc'!AD$29)*_xll.Interp2dTab(-1,0,'HP Tuner only'!$B$236:$M$236,'HP Tuner only'!$A$237:$A$243,'HP Tuner only'!$B$237:$M$243,'Variables &amp; Axis Check'!$B$13,'Variables &amp; Axis Check'!$B$12)</f>
        <v>1000.4978859374856</v>
      </c>
      <c r="AE31" s="4">
        <f>_xll.Interp2dTab(-1,0,'HP Tuner only'!$B$214:$O$214,'HP Tuner only'!$A$215:$A$232,'HP Tuner only'!$B$215:$O$232,'Fuel Pressure Calc'!$U31,'Fuel Pressure Calc'!AE$29)*_xll.Interp2dTab(-1,0,'HP Tuner only'!$B$236:$M$236,'HP Tuner only'!$A$237:$A$243,'HP Tuner only'!$B$237:$M$243,'Variables &amp; Axis Check'!$B$13,'Variables &amp; Axis Check'!$B$12)</f>
        <v>1000.497885937513</v>
      </c>
      <c r="AF31" s="4">
        <f>_xll.Interp2dTab(-1,0,'HP Tuner only'!$B$214:$O$214,'HP Tuner only'!$A$215:$A$232,'HP Tuner only'!$B$215:$O$232,'Fuel Pressure Calc'!$U31,'Fuel Pressure Calc'!AF$29)*_xll.Interp2dTab(-1,0,'HP Tuner only'!$B$236:$M$236,'HP Tuner only'!$A$237:$A$243,'HP Tuner only'!$B$237:$M$243,'Variables &amp; Axis Check'!$B$13,'Variables &amp; Axis Check'!$B$12)</f>
        <v>1000.4978859375096</v>
      </c>
      <c r="AG31" s="4">
        <f>_xll.Interp2dTab(-1,0,'HP Tuner only'!$B$214:$O$214,'HP Tuner only'!$A$215:$A$232,'HP Tuner only'!$B$215:$O$232,'Fuel Pressure Calc'!$U31,'Fuel Pressure Calc'!AG$29)*_xll.Interp2dTab(-1,0,'HP Tuner only'!$B$236:$M$236,'HP Tuner only'!$A$237:$A$243,'HP Tuner only'!$B$237:$M$243,'Variables &amp; Axis Check'!$B$13,'Variables &amp; Axis Check'!$B$12)</f>
        <v>1000.4978859374957</v>
      </c>
      <c r="AH31" s="4">
        <f>_xll.Interp2dTab(-1,0,'HP Tuner only'!$B$214:$O$214,'HP Tuner only'!$A$215:$A$232,'HP Tuner only'!$B$215:$O$232,'Fuel Pressure Calc'!$U31,'Fuel Pressure Calc'!AH$29)*_xll.Interp2dTab(-1,0,'HP Tuner only'!$B$236:$M$236,'HP Tuner only'!$A$237:$A$243,'HP Tuner only'!$B$237:$M$243,'Variables &amp; Axis Check'!$B$13,'Variables &amp; Axis Check'!$B$12)</f>
        <v>1000.4978859374885</v>
      </c>
      <c r="AI31" s="4">
        <f>_xll.Interp2dTab(-1,0,'HP Tuner only'!$B$214:$O$214,'HP Tuner only'!$A$215:$A$232,'HP Tuner only'!$B$215:$O$232,'Fuel Pressure Calc'!$U31,'Fuel Pressure Calc'!AI$29)*_xll.Interp2dTab(-1,0,'HP Tuner only'!$B$236:$M$236,'HP Tuner only'!$A$237:$A$243,'HP Tuner only'!$B$237:$M$243,'Variables &amp; Axis Check'!$B$13,'Variables &amp; Axis Check'!$B$12)</f>
        <v>1000.497885937504</v>
      </c>
      <c r="AJ31" s="4">
        <f>_xll.Interp2dTab(-1,0,'HP Tuner only'!$B$214:$O$214,'HP Tuner only'!$A$215:$A$232,'HP Tuner only'!$B$215:$O$232,'Fuel Pressure Calc'!$U31,'Fuel Pressure Calc'!AJ$29)*_xll.Interp2dTab(-1,0,'HP Tuner only'!$B$236:$M$236,'HP Tuner only'!$A$237:$A$243,'HP Tuner only'!$B$237:$M$243,'Variables &amp; Axis Check'!$B$13,'Variables &amp; Axis Check'!$B$12)</f>
        <v>1000.4978859375221</v>
      </c>
      <c r="AK31" s="4">
        <f>_xll.Interp2dTab(-1,0,'HP Tuner only'!$B$214:$O$214,'HP Tuner only'!$A$215:$A$232,'HP Tuner only'!$B$215:$O$232,'Fuel Pressure Calc'!$U31,'Fuel Pressure Calc'!AK$29)*_xll.Interp2dTab(-1,0,'HP Tuner only'!$B$236:$M$236,'HP Tuner only'!$A$237:$A$243,'HP Tuner only'!$B$237:$M$243,'Variables &amp; Axis Check'!$B$13,'Variables &amp; Axis Check'!$B$12)</f>
        <v>1000.497885937513</v>
      </c>
      <c r="AL31" s="4">
        <f>_xll.Interp2dTab(-1,0,'HP Tuner only'!$B$214:$O$214,'HP Tuner only'!$A$215:$A$232,'HP Tuner only'!$B$215:$O$232,'Fuel Pressure Calc'!$U31,'Fuel Pressure Calc'!AL$29)*_xll.Interp2dTab(-1,0,'HP Tuner only'!$B$236:$M$236,'HP Tuner only'!$A$237:$A$243,'HP Tuner only'!$B$237:$M$243,'Variables &amp; Axis Check'!$B$13,'Variables &amp; Axis Check'!$B$12)</f>
        <v>1000.497885937504</v>
      </c>
      <c r="AM31" s="12">
        <f>AL31</f>
        <v>1000.497885937504</v>
      </c>
    </row>
    <row r="32" spans="1:41" x14ac:dyDescent="0.3">
      <c r="U32" s="3">
        <f>'CSP5'!$A$171</f>
        <v>650</v>
      </c>
      <c r="V32" s="12">
        <f t="shared" ref="V32:V49" si="9">W32</f>
        <v>200.19723437500039</v>
      </c>
      <c r="W32" s="4">
        <f>_xll.Interp2dTab(-1,0,'HP Tuner only'!$B$214:$O$214,'HP Tuner only'!$A$215:$A$232,'HP Tuner only'!$B$215:$O$232,'Fuel Pressure Calc'!$U32,'Fuel Pressure Calc'!W$29)*_xll.Interp2dTab(-1,0,'HP Tuner only'!$B$236:$M$236,'HP Tuner only'!$A$237:$A$243,'HP Tuner only'!$B$237:$M$243,'Variables &amp; Axis Check'!$B$13,'Variables &amp; Axis Check'!$B$12)</f>
        <v>200.19723437500039</v>
      </c>
      <c r="X32" s="4">
        <f>_xll.Interp2dTab(-1,0,'HP Tuner only'!$B$214:$O$214,'HP Tuner only'!$A$215:$A$232,'HP Tuner only'!$B$215:$O$232,'Fuel Pressure Calc'!$U32,'Fuel Pressure Calc'!X$29)*_xll.Interp2dTab(-1,0,'HP Tuner only'!$B$236:$M$236,'HP Tuner only'!$A$237:$A$243,'HP Tuner only'!$B$237:$M$243,'Variables &amp; Axis Check'!$B$13,'Variables &amp; Axis Check'!$B$12)</f>
        <v>200.19723437500039</v>
      </c>
      <c r="Y32" s="4">
        <f>_xll.Interp2dTab(-1,0,'HP Tuner only'!$B$214:$O$214,'HP Tuner only'!$A$215:$A$232,'HP Tuner only'!$B$215:$O$232,'Fuel Pressure Calc'!$U32,'Fuel Pressure Calc'!Y$29)*_xll.Interp2dTab(-1,0,'HP Tuner only'!$B$236:$M$236,'HP Tuner only'!$A$237:$A$243,'HP Tuner only'!$B$237:$M$243,'Variables &amp; Axis Check'!$B$13,'Variables &amp; Axis Check'!$B$12)</f>
        <v>200.19723437500039</v>
      </c>
      <c r="Z32" s="4">
        <f>_xll.Interp2dTab(-1,0,'HP Tuner only'!$B$214:$O$214,'HP Tuner only'!$A$215:$A$232,'HP Tuner only'!$B$215:$O$232,'Fuel Pressure Calc'!$U32,'Fuel Pressure Calc'!Z$29)*_xll.Interp2dTab(-1,0,'HP Tuner only'!$B$236:$M$236,'HP Tuner only'!$A$237:$A$243,'HP Tuner only'!$B$237:$M$243,'Variables &amp; Axis Check'!$B$13,'Variables &amp; Axis Check'!$B$12)</f>
        <v>200.19723437499812</v>
      </c>
      <c r="AA32" s="4">
        <f>_xll.Interp2dTab(-1,0,'HP Tuner only'!$B$214:$O$214,'HP Tuner only'!$A$215:$A$232,'HP Tuner only'!$B$215:$O$232,'Fuel Pressure Calc'!$U32,'Fuel Pressure Calc'!AA$29)*_xll.Interp2dTab(-1,0,'HP Tuner only'!$B$236:$M$236,'HP Tuner only'!$A$237:$A$243,'HP Tuner only'!$B$237:$M$243,'Variables &amp; Axis Check'!$B$13,'Variables &amp; Axis Check'!$B$12)</f>
        <v>224.14412798152838</v>
      </c>
      <c r="AB32" s="4">
        <f>_xll.Interp2dTab(-1,0,'HP Tuner only'!$B$214:$O$214,'HP Tuner only'!$A$215:$A$232,'HP Tuner only'!$B$215:$O$232,'Fuel Pressure Calc'!$U32,'Fuel Pressure Calc'!AB$29)*_xll.Interp2dTab(-1,0,'HP Tuner only'!$B$236:$M$236,'HP Tuner only'!$A$237:$A$243,'HP Tuner only'!$B$237:$M$243,'Variables &amp; Axis Check'!$B$13,'Variables &amp; Axis Check'!$B$12)</f>
        <v>405.73244747052428</v>
      </c>
      <c r="AC32" s="4">
        <f>_xll.Interp2dTab(-1,0,'HP Tuner only'!$B$214:$O$214,'HP Tuner only'!$A$215:$A$232,'HP Tuner only'!$B$215:$O$232,'Fuel Pressure Calc'!$U32,'Fuel Pressure Calc'!AC$29)*_xll.Interp2dTab(-1,0,'HP Tuner only'!$B$236:$M$236,'HP Tuner only'!$A$237:$A$243,'HP Tuner only'!$B$237:$M$243,'Variables &amp; Axis Check'!$B$13,'Variables &amp; Axis Check'!$B$12)</f>
        <v>1000.4978859375204</v>
      </c>
      <c r="AD32" s="4">
        <f>_xll.Interp2dTab(-1,0,'HP Tuner only'!$B$214:$O$214,'HP Tuner only'!$A$215:$A$232,'HP Tuner only'!$B$215:$O$232,'Fuel Pressure Calc'!$U32,'Fuel Pressure Calc'!AD$29)*_xll.Interp2dTab(-1,0,'HP Tuner only'!$B$236:$M$236,'HP Tuner only'!$A$237:$A$243,'HP Tuner only'!$B$237:$M$243,'Variables &amp; Axis Check'!$B$13,'Variables &amp; Axis Check'!$B$12)</f>
        <v>1000.497885937504</v>
      </c>
      <c r="AE32" s="4">
        <f>_xll.Interp2dTab(-1,0,'HP Tuner only'!$B$214:$O$214,'HP Tuner only'!$A$215:$A$232,'HP Tuner only'!$B$215:$O$232,'Fuel Pressure Calc'!$U32,'Fuel Pressure Calc'!AE$29)*_xll.Interp2dTab(-1,0,'HP Tuner only'!$B$236:$M$236,'HP Tuner only'!$A$237:$A$243,'HP Tuner only'!$B$237:$M$243,'Variables &amp; Axis Check'!$B$13,'Variables &amp; Axis Check'!$B$12)</f>
        <v>1000.4978859375062</v>
      </c>
      <c r="AF32" s="4">
        <f>_xll.Interp2dTab(-1,0,'HP Tuner only'!$B$214:$O$214,'HP Tuner only'!$A$215:$A$232,'HP Tuner only'!$B$215:$O$232,'Fuel Pressure Calc'!$U32,'Fuel Pressure Calc'!AF$29)*_xll.Interp2dTab(-1,0,'HP Tuner only'!$B$236:$M$236,'HP Tuner only'!$A$237:$A$243,'HP Tuner only'!$B$237:$M$243,'Variables &amp; Axis Check'!$B$13,'Variables &amp; Axis Check'!$B$12)</f>
        <v>1000.4978859375096</v>
      </c>
      <c r="AG32" s="4">
        <f>_xll.Interp2dTab(-1,0,'HP Tuner only'!$B$214:$O$214,'HP Tuner only'!$A$215:$A$232,'HP Tuner only'!$B$215:$O$232,'Fuel Pressure Calc'!$U32,'Fuel Pressure Calc'!AG$29)*_xll.Interp2dTab(-1,0,'HP Tuner only'!$B$236:$M$236,'HP Tuner only'!$A$237:$A$243,'HP Tuner only'!$B$237:$M$243,'Variables &amp; Axis Check'!$B$13,'Variables &amp; Axis Check'!$B$12)</f>
        <v>1000.4978859374958</v>
      </c>
      <c r="AH32" s="4">
        <f>_xll.Interp2dTab(-1,0,'HP Tuner only'!$B$214:$O$214,'HP Tuner only'!$A$215:$A$232,'HP Tuner only'!$B$215:$O$232,'Fuel Pressure Calc'!$U32,'Fuel Pressure Calc'!AH$29)*_xll.Interp2dTab(-1,0,'HP Tuner only'!$B$236:$M$236,'HP Tuner only'!$A$237:$A$243,'HP Tuner only'!$B$237:$M$243,'Variables &amp; Axis Check'!$B$13,'Variables &amp; Axis Check'!$B$12)</f>
        <v>1000.4978859374884</v>
      </c>
      <c r="AI32" s="4">
        <f>_xll.Interp2dTab(-1,0,'HP Tuner only'!$B$214:$O$214,'HP Tuner only'!$A$215:$A$232,'HP Tuner only'!$B$215:$O$232,'Fuel Pressure Calc'!$U32,'Fuel Pressure Calc'!AI$29)*_xll.Interp2dTab(-1,0,'HP Tuner only'!$B$236:$M$236,'HP Tuner only'!$A$237:$A$243,'HP Tuner only'!$B$237:$M$243,'Variables &amp; Axis Check'!$B$13,'Variables &amp; Axis Check'!$B$12)</f>
        <v>1000.497885937504</v>
      </c>
      <c r="AJ32" s="4">
        <f>_xll.Interp2dTab(-1,0,'HP Tuner only'!$B$214:$O$214,'HP Tuner only'!$A$215:$A$232,'HP Tuner only'!$B$215:$O$232,'Fuel Pressure Calc'!$U32,'Fuel Pressure Calc'!AJ$29)*_xll.Interp2dTab(-1,0,'HP Tuner only'!$B$236:$M$236,'HP Tuner only'!$A$237:$A$243,'HP Tuner only'!$B$237:$M$243,'Variables &amp; Axis Check'!$B$13,'Variables &amp; Axis Check'!$B$12)</f>
        <v>1000.497885937504</v>
      </c>
      <c r="AK32" s="4">
        <f>_xll.Interp2dTab(-1,0,'HP Tuner only'!$B$214:$O$214,'HP Tuner only'!$A$215:$A$232,'HP Tuner only'!$B$215:$O$232,'Fuel Pressure Calc'!$U32,'Fuel Pressure Calc'!AK$29)*_xll.Interp2dTab(-1,0,'HP Tuner only'!$B$236:$M$236,'HP Tuner only'!$A$237:$A$243,'HP Tuner only'!$B$237:$M$243,'Variables &amp; Axis Check'!$B$13,'Variables &amp; Axis Check'!$B$12)</f>
        <v>1000.4978859374949</v>
      </c>
      <c r="AL32" s="4">
        <f>_xll.Interp2dTab(-1,0,'HP Tuner only'!$B$214:$O$214,'HP Tuner only'!$A$215:$A$232,'HP Tuner only'!$B$215:$O$232,'Fuel Pressure Calc'!$U32,'Fuel Pressure Calc'!AL$29)*_xll.Interp2dTab(-1,0,'HP Tuner only'!$B$236:$M$236,'HP Tuner only'!$A$237:$A$243,'HP Tuner only'!$B$237:$M$243,'Variables &amp; Axis Check'!$B$13,'Variables &amp; Axis Check'!$B$12)</f>
        <v>1000.497885937504</v>
      </c>
      <c r="AM32" s="12">
        <f t="shared" ref="AM32:AM49" si="10">AL32</f>
        <v>1000.497885937504</v>
      </c>
    </row>
    <row r="33" spans="21:39" x14ac:dyDescent="0.3">
      <c r="U33" s="3">
        <f>'CSP5'!$A$172</f>
        <v>800</v>
      </c>
      <c r="V33" s="12">
        <f t="shared" si="9"/>
        <v>200.19723437499999</v>
      </c>
      <c r="W33" s="4">
        <f>_xll.Interp2dTab(-1,0,'HP Tuner only'!$B$214:$O$214,'HP Tuner only'!$A$215:$A$232,'HP Tuner only'!$B$215:$O$232,'Fuel Pressure Calc'!$U33,'Fuel Pressure Calc'!W$29)*_xll.Interp2dTab(-1,0,'HP Tuner only'!$B$236:$M$236,'HP Tuner only'!$A$237:$A$243,'HP Tuner only'!$B$237:$M$243,'Variables &amp; Axis Check'!$B$13,'Variables &amp; Axis Check'!$B$12)</f>
        <v>200.19723437499999</v>
      </c>
      <c r="X33" s="4">
        <f>_xll.Interp2dTab(-1,0,'HP Tuner only'!$B$214:$O$214,'HP Tuner only'!$A$215:$A$232,'HP Tuner only'!$B$215:$O$232,'Fuel Pressure Calc'!$U33,'Fuel Pressure Calc'!X$29)*_xll.Interp2dTab(-1,0,'HP Tuner only'!$B$236:$M$236,'HP Tuner only'!$A$237:$A$243,'HP Tuner only'!$B$237:$M$243,'Variables &amp; Axis Check'!$B$13,'Variables &amp; Axis Check'!$B$12)</f>
        <v>200.19723437499999</v>
      </c>
      <c r="Y33" s="4">
        <f>_xll.Interp2dTab(-1,0,'HP Tuner only'!$B$214:$O$214,'HP Tuner only'!$A$215:$A$232,'HP Tuner only'!$B$215:$O$232,'Fuel Pressure Calc'!$U33,'Fuel Pressure Calc'!Y$29)*_xll.Interp2dTab(-1,0,'HP Tuner only'!$B$236:$M$236,'HP Tuner only'!$A$237:$A$243,'HP Tuner only'!$B$237:$M$243,'Variables &amp; Axis Check'!$B$13,'Variables &amp; Axis Check'!$B$12)</f>
        <v>200.19723437500002</v>
      </c>
      <c r="Z33" s="4">
        <f>_xll.Interp2dTab(-1,0,'HP Tuner only'!$B$214:$O$214,'HP Tuner only'!$A$215:$A$232,'HP Tuner only'!$B$215:$O$232,'Fuel Pressure Calc'!$U33,'Fuel Pressure Calc'!Z$29)*_xll.Interp2dTab(-1,0,'HP Tuner only'!$B$236:$M$236,'HP Tuner only'!$A$237:$A$243,'HP Tuner only'!$B$237:$M$243,'Variables &amp; Axis Check'!$B$13,'Variables &amp; Axis Check'!$B$12)</f>
        <v>200.19723437500002</v>
      </c>
      <c r="AA33" s="4">
        <f>_xll.Interp2dTab(-1,0,'HP Tuner only'!$B$214:$O$214,'HP Tuner only'!$A$215:$A$232,'HP Tuner only'!$B$215:$O$232,'Fuel Pressure Calc'!$U33,'Fuel Pressure Calc'!AA$29)*_xll.Interp2dTab(-1,0,'HP Tuner only'!$B$236:$M$236,'HP Tuner only'!$A$237:$A$243,'HP Tuner only'!$B$237:$M$243,'Variables &amp; Axis Check'!$B$13,'Variables &amp; Axis Check'!$B$12)</f>
        <v>224.14412798152563</v>
      </c>
      <c r="AB33" s="4">
        <f>_xll.Interp2dTab(-1,0,'HP Tuner only'!$B$214:$O$214,'HP Tuner only'!$A$215:$A$232,'HP Tuner only'!$B$215:$O$232,'Fuel Pressure Calc'!$U33,'Fuel Pressure Calc'!AB$29)*_xll.Interp2dTab(-1,0,'HP Tuner only'!$B$236:$M$236,'HP Tuner only'!$A$237:$A$243,'HP Tuner only'!$B$237:$M$243,'Variables &amp; Axis Check'!$B$13,'Variables &amp; Axis Check'!$B$12)</f>
        <v>405.73244747052138</v>
      </c>
      <c r="AC33" s="4">
        <f>_xll.Interp2dTab(-1,0,'HP Tuner only'!$B$214:$O$214,'HP Tuner only'!$A$215:$A$232,'HP Tuner only'!$B$215:$O$232,'Fuel Pressure Calc'!$U33,'Fuel Pressure Calc'!AC$29)*_xll.Interp2dTab(-1,0,'HP Tuner only'!$B$236:$M$236,'HP Tuner only'!$A$237:$A$243,'HP Tuner only'!$B$237:$M$243,'Variables &amp; Axis Check'!$B$13,'Variables &amp; Axis Check'!$B$12)</f>
        <v>1000.4978859375001</v>
      </c>
      <c r="AD33" s="4">
        <f>_xll.Interp2dTab(-1,0,'HP Tuner only'!$B$214:$O$214,'HP Tuner only'!$A$215:$A$232,'HP Tuner only'!$B$215:$O$232,'Fuel Pressure Calc'!$U33,'Fuel Pressure Calc'!AD$29)*_xll.Interp2dTab(-1,0,'HP Tuner only'!$B$236:$M$236,'HP Tuner only'!$A$237:$A$243,'HP Tuner only'!$B$237:$M$243,'Variables &amp; Axis Check'!$B$13,'Variables &amp; Axis Check'!$B$12)</f>
        <v>1000.4978859375002</v>
      </c>
      <c r="AE33" s="4">
        <f>_xll.Interp2dTab(-1,0,'HP Tuner only'!$B$214:$O$214,'HP Tuner only'!$A$215:$A$232,'HP Tuner only'!$B$215:$O$232,'Fuel Pressure Calc'!$U33,'Fuel Pressure Calc'!AE$29)*_xll.Interp2dTab(-1,0,'HP Tuner only'!$B$236:$M$236,'HP Tuner only'!$A$237:$A$243,'HP Tuner only'!$B$237:$M$243,'Variables &amp; Axis Check'!$B$13,'Variables &amp; Axis Check'!$B$12)</f>
        <v>1000.4978859375001</v>
      </c>
      <c r="AF33" s="4">
        <f>_xll.Interp2dTab(-1,0,'HP Tuner only'!$B$214:$O$214,'HP Tuner only'!$A$215:$A$232,'HP Tuner only'!$B$215:$O$232,'Fuel Pressure Calc'!$U33,'Fuel Pressure Calc'!AF$29)*_xll.Interp2dTab(-1,0,'HP Tuner only'!$B$236:$M$236,'HP Tuner only'!$A$237:$A$243,'HP Tuner only'!$B$237:$M$243,'Variables &amp; Axis Check'!$B$13,'Variables &amp; Axis Check'!$B$12)</f>
        <v>1000.4978859375001</v>
      </c>
      <c r="AG33" s="4">
        <f>_xll.Interp2dTab(-1,0,'HP Tuner only'!$B$214:$O$214,'HP Tuner only'!$A$215:$A$232,'HP Tuner only'!$B$215:$O$232,'Fuel Pressure Calc'!$U33,'Fuel Pressure Calc'!AG$29)*_xll.Interp2dTab(-1,0,'HP Tuner only'!$B$236:$M$236,'HP Tuner only'!$A$237:$A$243,'HP Tuner only'!$B$237:$M$243,'Variables &amp; Axis Check'!$B$13,'Variables &amp; Axis Check'!$B$12)</f>
        <v>1000.4978859375</v>
      </c>
      <c r="AH33" s="4">
        <f>_xll.Interp2dTab(-1,0,'HP Tuner only'!$B$214:$O$214,'HP Tuner only'!$A$215:$A$232,'HP Tuner only'!$B$215:$O$232,'Fuel Pressure Calc'!$U33,'Fuel Pressure Calc'!AH$29)*_xll.Interp2dTab(-1,0,'HP Tuner only'!$B$236:$M$236,'HP Tuner only'!$A$237:$A$243,'HP Tuner only'!$B$237:$M$243,'Variables &amp; Axis Check'!$B$13,'Variables &amp; Axis Check'!$B$12)</f>
        <v>1000.4978859375002</v>
      </c>
      <c r="AI33" s="4">
        <f>_xll.Interp2dTab(-1,0,'HP Tuner only'!$B$214:$O$214,'HP Tuner only'!$A$215:$A$232,'HP Tuner only'!$B$215:$O$232,'Fuel Pressure Calc'!$U33,'Fuel Pressure Calc'!AI$29)*_xll.Interp2dTab(-1,0,'HP Tuner only'!$B$236:$M$236,'HP Tuner only'!$A$237:$A$243,'HP Tuner only'!$B$237:$M$243,'Variables &amp; Axis Check'!$B$13,'Variables &amp; Axis Check'!$B$12)</f>
        <v>1000.4978859375002</v>
      </c>
      <c r="AJ33" s="4">
        <f>_xll.Interp2dTab(-1,0,'HP Tuner only'!$B$214:$O$214,'HP Tuner only'!$A$215:$A$232,'HP Tuner only'!$B$215:$O$232,'Fuel Pressure Calc'!$U33,'Fuel Pressure Calc'!AJ$29)*_xll.Interp2dTab(-1,0,'HP Tuner only'!$B$236:$M$236,'HP Tuner only'!$A$237:$A$243,'HP Tuner only'!$B$237:$M$243,'Variables &amp; Axis Check'!$B$13,'Variables &amp; Axis Check'!$B$12)</f>
        <v>1000.4978859375</v>
      </c>
      <c r="AK33" s="4">
        <f>_xll.Interp2dTab(-1,0,'HP Tuner only'!$B$214:$O$214,'HP Tuner only'!$A$215:$A$232,'HP Tuner only'!$B$215:$O$232,'Fuel Pressure Calc'!$U33,'Fuel Pressure Calc'!AK$29)*_xll.Interp2dTab(-1,0,'HP Tuner only'!$B$236:$M$236,'HP Tuner only'!$A$237:$A$243,'HP Tuner only'!$B$237:$M$243,'Variables &amp; Axis Check'!$B$13,'Variables &amp; Axis Check'!$B$12)</f>
        <v>1000.4978859375002</v>
      </c>
      <c r="AL33" s="4">
        <f>_xll.Interp2dTab(-1,0,'HP Tuner only'!$B$214:$O$214,'HP Tuner only'!$A$215:$A$232,'HP Tuner only'!$B$215:$O$232,'Fuel Pressure Calc'!$U33,'Fuel Pressure Calc'!AL$29)*_xll.Interp2dTab(-1,0,'HP Tuner only'!$B$236:$M$236,'HP Tuner only'!$A$237:$A$243,'HP Tuner only'!$B$237:$M$243,'Variables &amp; Axis Check'!$B$13,'Variables &amp; Axis Check'!$B$12)</f>
        <v>1000.4978859375001</v>
      </c>
      <c r="AM33" s="12">
        <f t="shared" si="10"/>
        <v>1000.4978859375001</v>
      </c>
    </row>
    <row r="34" spans="21:39" x14ac:dyDescent="0.3">
      <c r="U34" s="3">
        <f>'CSP5'!$A$173</f>
        <v>1000</v>
      </c>
      <c r="V34" s="12">
        <f t="shared" si="9"/>
        <v>200.19723437499999</v>
      </c>
      <c r="W34" s="4">
        <f>_xll.Interp2dTab(-1,0,'HP Tuner only'!$B$214:$O$214,'HP Tuner only'!$A$215:$A$232,'HP Tuner only'!$B$215:$O$232,'Fuel Pressure Calc'!$U34,'Fuel Pressure Calc'!W$29)*_xll.Interp2dTab(-1,0,'HP Tuner only'!$B$236:$M$236,'HP Tuner only'!$A$237:$A$243,'HP Tuner only'!$B$237:$M$243,'Variables &amp; Axis Check'!$B$13,'Variables &amp; Axis Check'!$B$12)</f>
        <v>200.19723437499999</v>
      </c>
      <c r="X34" s="4">
        <f>_xll.Interp2dTab(-1,0,'HP Tuner only'!$B$214:$O$214,'HP Tuner only'!$A$215:$A$232,'HP Tuner only'!$B$215:$O$232,'Fuel Pressure Calc'!$U34,'Fuel Pressure Calc'!X$29)*_xll.Interp2dTab(-1,0,'HP Tuner only'!$B$236:$M$236,'HP Tuner only'!$A$237:$A$243,'HP Tuner only'!$B$237:$M$243,'Variables &amp; Axis Check'!$B$13,'Variables &amp; Axis Check'!$B$12)</f>
        <v>200.19723437499999</v>
      </c>
      <c r="Y34" s="4">
        <f>_xll.Interp2dTab(-1,0,'HP Tuner only'!$B$214:$O$214,'HP Tuner only'!$A$215:$A$232,'HP Tuner only'!$B$215:$O$232,'Fuel Pressure Calc'!$U34,'Fuel Pressure Calc'!Y$29)*_xll.Interp2dTab(-1,0,'HP Tuner only'!$B$236:$M$236,'HP Tuner only'!$A$237:$A$243,'HP Tuner only'!$B$237:$M$243,'Variables &amp; Axis Check'!$B$13,'Variables &amp; Axis Check'!$B$12)</f>
        <v>200.19723437499999</v>
      </c>
      <c r="Z34" s="4">
        <f>_xll.Interp2dTab(-1,0,'HP Tuner only'!$B$214:$O$214,'HP Tuner only'!$A$215:$A$232,'HP Tuner only'!$B$215:$O$232,'Fuel Pressure Calc'!$U34,'Fuel Pressure Calc'!Z$29)*_xll.Interp2dTab(-1,0,'HP Tuner only'!$B$236:$M$236,'HP Tuner only'!$A$237:$A$243,'HP Tuner only'!$B$237:$M$243,'Variables &amp; Axis Check'!$B$13,'Variables &amp; Axis Check'!$B$12)</f>
        <v>200.19723437499999</v>
      </c>
      <c r="AA34" s="4">
        <f>_xll.Interp2dTab(-1,0,'HP Tuner only'!$B$214:$O$214,'HP Tuner only'!$A$215:$A$232,'HP Tuner only'!$B$215:$O$232,'Fuel Pressure Calc'!$U34,'Fuel Pressure Calc'!AA$29)*_xll.Interp2dTab(-1,0,'HP Tuner only'!$B$236:$M$236,'HP Tuner only'!$A$237:$A$243,'HP Tuner only'!$B$237:$M$243,'Variables &amp; Axis Check'!$B$13,'Variables &amp; Axis Check'!$B$12)</f>
        <v>224.14412798152566</v>
      </c>
      <c r="AB34" s="4">
        <f>_xll.Interp2dTab(-1,0,'HP Tuner only'!$B$214:$O$214,'HP Tuner only'!$A$215:$A$232,'HP Tuner only'!$B$215:$O$232,'Fuel Pressure Calc'!$U34,'Fuel Pressure Calc'!AB$29)*_xll.Interp2dTab(-1,0,'HP Tuner only'!$B$236:$M$236,'HP Tuner only'!$A$237:$A$243,'HP Tuner only'!$B$237:$M$243,'Variables &amp; Axis Check'!$B$13,'Variables &amp; Axis Check'!$B$12)</f>
        <v>405.73244747052127</v>
      </c>
      <c r="AC34" s="4">
        <f>_xll.Interp2dTab(-1,0,'HP Tuner only'!$B$214:$O$214,'HP Tuner only'!$A$215:$A$232,'HP Tuner only'!$B$215:$O$232,'Fuel Pressure Calc'!$U34,'Fuel Pressure Calc'!AC$29)*_xll.Interp2dTab(-1,0,'HP Tuner only'!$B$236:$M$236,'HP Tuner only'!$A$237:$A$243,'HP Tuner only'!$B$237:$M$243,'Variables &amp; Axis Check'!$B$13,'Variables &amp; Axis Check'!$B$12)</f>
        <v>1000.4978859375001</v>
      </c>
      <c r="AD34" s="4">
        <f>_xll.Interp2dTab(-1,0,'HP Tuner only'!$B$214:$O$214,'HP Tuner only'!$A$215:$A$232,'HP Tuner only'!$B$215:$O$232,'Fuel Pressure Calc'!$U34,'Fuel Pressure Calc'!AD$29)*_xll.Interp2dTab(-1,0,'HP Tuner only'!$B$236:$M$236,'HP Tuner only'!$A$237:$A$243,'HP Tuner only'!$B$237:$M$243,'Variables &amp; Axis Check'!$B$13,'Variables &amp; Axis Check'!$B$12)</f>
        <v>1000.4978859375001</v>
      </c>
      <c r="AE34" s="4">
        <f>_xll.Interp2dTab(-1,0,'HP Tuner only'!$B$214:$O$214,'HP Tuner only'!$A$215:$A$232,'HP Tuner only'!$B$215:$O$232,'Fuel Pressure Calc'!$U34,'Fuel Pressure Calc'!AE$29)*_xll.Interp2dTab(-1,0,'HP Tuner only'!$B$236:$M$236,'HP Tuner only'!$A$237:$A$243,'HP Tuner only'!$B$237:$M$243,'Variables &amp; Axis Check'!$B$13,'Variables &amp; Axis Check'!$B$12)</f>
        <v>1000.4978859375</v>
      </c>
      <c r="AF34" s="4">
        <f>_xll.Interp2dTab(-1,0,'HP Tuner only'!$B$214:$O$214,'HP Tuner only'!$A$215:$A$232,'HP Tuner only'!$B$215:$O$232,'Fuel Pressure Calc'!$U34,'Fuel Pressure Calc'!AF$29)*_xll.Interp2dTab(-1,0,'HP Tuner only'!$B$236:$M$236,'HP Tuner only'!$A$237:$A$243,'HP Tuner only'!$B$237:$M$243,'Variables &amp; Axis Check'!$B$13,'Variables &amp; Axis Check'!$B$12)</f>
        <v>1000.4978859375</v>
      </c>
      <c r="AG34" s="4">
        <f>_xll.Interp2dTab(-1,0,'HP Tuner only'!$B$214:$O$214,'HP Tuner only'!$A$215:$A$232,'HP Tuner only'!$B$215:$O$232,'Fuel Pressure Calc'!$U34,'Fuel Pressure Calc'!AG$29)*_xll.Interp2dTab(-1,0,'HP Tuner only'!$B$236:$M$236,'HP Tuner only'!$A$237:$A$243,'HP Tuner only'!$B$237:$M$243,'Variables &amp; Axis Check'!$B$13,'Variables &amp; Axis Check'!$B$12)</f>
        <v>1000.4978859375001</v>
      </c>
      <c r="AH34" s="4">
        <f>_xll.Interp2dTab(-1,0,'HP Tuner only'!$B$214:$O$214,'HP Tuner only'!$A$215:$A$232,'HP Tuner only'!$B$215:$O$232,'Fuel Pressure Calc'!$U34,'Fuel Pressure Calc'!AH$29)*_xll.Interp2dTab(-1,0,'HP Tuner only'!$B$236:$M$236,'HP Tuner only'!$A$237:$A$243,'HP Tuner only'!$B$237:$M$243,'Variables &amp; Axis Check'!$B$13,'Variables &amp; Axis Check'!$B$12)</f>
        <v>1000.4978859375001</v>
      </c>
      <c r="AI34" s="4">
        <f>_xll.Interp2dTab(-1,0,'HP Tuner only'!$B$214:$O$214,'HP Tuner only'!$A$215:$A$232,'HP Tuner only'!$B$215:$O$232,'Fuel Pressure Calc'!$U34,'Fuel Pressure Calc'!AI$29)*_xll.Interp2dTab(-1,0,'HP Tuner only'!$B$236:$M$236,'HP Tuner only'!$A$237:$A$243,'HP Tuner only'!$B$237:$M$243,'Variables &amp; Axis Check'!$B$13,'Variables &amp; Axis Check'!$B$12)</f>
        <v>1000.4978859375001</v>
      </c>
      <c r="AJ34" s="4">
        <f>_xll.Interp2dTab(-1,0,'HP Tuner only'!$B$214:$O$214,'HP Tuner only'!$A$215:$A$232,'HP Tuner only'!$B$215:$O$232,'Fuel Pressure Calc'!$U34,'Fuel Pressure Calc'!AJ$29)*_xll.Interp2dTab(-1,0,'HP Tuner only'!$B$236:$M$236,'HP Tuner only'!$A$237:$A$243,'HP Tuner only'!$B$237:$M$243,'Variables &amp; Axis Check'!$B$13,'Variables &amp; Axis Check'!$B$12)</f>
        <v>1000.4978859375001</v>
      </c>
      <c r="AK34" s="4">
        <f>_xll.Interp2dTab(-1,0,'HP Tuner only'!$B$214:$O$214,'HP Tuner only'!$A$215:$A$232,'HP Tuner only'!$B$215:$O$232,'Fuel Pressure Calc'!$U34,'Fuel Pressure Calc'!AK$29)*_xll.Interp2dTab(-1,0,'HP Tuner only'!$B$236:$M$236,'HP Tuner only'!$A$237:$A$243,'HP Tuner only'!$B$237:$M$243,'Variables &amp; Axis Check'!$B$13,'Variables &amp; Axis Check'!$B$12)</f>
        <v>1000.4978859375</v>
      </c>
      <c r="AL34" s="4">
        <f>_xll.Interp2dTab(-1,0,'HP Tuner only'!$B$214:$O$214,'HP Tuner only'!$A$215:$A$232,'HP Tuner only'!$B$215:$O$232,'Fuel Pressure Calc'!$U34,'Fuel Pressure Calc'!AL$29)*_xll.Interp2dTab(-1,0,'HP Tuner only'!$B$236:$M$236,'HP Tuner only'!$A$237:$A$243,'HP Tuner only'!$B$237:$M$243,'Variables &amp; Axis Check'!$B$13,'Variables &amp; Axis Check'!$B$12)</f>
        <v>1000.4978859375001</v>
      </c>
      <c r="AM34" s="12">
        <f t="shared" si="10"/>
        <v>1000.4978859375001</v>
      </c>
    </row>
    <row r="35" spans="21:39" x14ac:dyDescent="0.3">
      <c r="U35" s="3">
        <f>'CSP5'!$A$174</f>
        <v>1200</v>
      </c>
      <c r="V35" s="12">
        <f t="shared" si="9"/>
        <v>200.19723437499999</v>
      </c>
      <c r="W35" s="4">
        <f>_xll.Interp2dTab(-1,0,'HP Tuner only'!$B$214:$O$214,'HP Tuner only'!$A$215:$A$232,'HP Tuner only'!$B$215:$O$232,'Fuel Pressure Calc'!$U35,'Fuel Pressure Calc'!W$29)*_xll.Interp2dTab(-1,0,'HP Tuner only'!$B$236:$M$236,'HP Tuner only'!$A$237:$A$243,'HP Tuner only'!$B$237:$M$243,'Variables &amp; Axis Check'!$B$13,'Variables &amp; Axis Check'!$B$12)</f>
        <v>200.19723437499999</v>
      </c>
      <c r="X35" s="4">
        <f>_xll.Interp2dTab(-1,0,'HP Tuner only'!$B$214:$O$214,'HP Tuner only'!$A$215:$A$232,'HP Tuner only'!$B$215:$O$232,'Fuel Pressure Calc'!$U35,'Fuel Pressure Calc'!X$29)*_xll.Interp2dTab(-1,0,'HP Tuner only'!$B$236:$M$236,'HP Tuner only'!$A$237:$A$243,'HP Tuner only'!$B$237:$M$243,'Variables &amp; Axis Check'!$B$13,'Variables &amp; Axis Check'!$B$12)</f>
        <v>200.19723437499999</v>
      </c>
      <c r="Y35" s="4">
        <f>_xll.Interp2dTab(-1,0,'HP Tuner only'!$B$214:$O$214,'HP Tuner only'!$A$215:$A$232,'HP Tuner only'!$B$215:$O$232,'Fuel Pressure Calc'!$U35,'Fuel Pressure Calc'!Y$29)*_xll.Interp2dTab(-1,0,'HP Tuner only'!$B$236:$M$236,'HP Tuner only'!$A$237:$A$243,'HP Tuner only'!$B$237:$M$243,'Variables &amp; Axis Check'!$B$13,'Variables &amp; Axis Check'!$B$12)</f>
        <v>200.19723437499999</v>
      </c>
      <c r="Z35" s="4">
        <f>_xll.Interp2dTab(-1,0,'HP Tuner only'!$B$214:$O$214,'HP Tuner only'!$A$215:$A$232,'HP Tuner only'!$B$215:$O$232,'Fuel Pressure Calc'!$U35,'Fuel Pressure Calc'!Z$29)*_xll.Interp2dTab(-1,0,'HP Tuner only'!$B$236:$M$236,'HP Tuner only'!$A$237:$A$243,'HP Tuner only'!$B$237:$M$243,'Variables &amp; Axis Check'!$B$13,'Variables &amp; Axis Check'!$B$12)</f>
        <v>200.19723437499999</v>
      </c>
      <c r="AA35" s="4">
        <f>_xll.Interp2dTab(-1,0,'HP Tuner only'!$B$214:$O$214,'HP Tuner only'!$A$215:$A$232,'HP Tuner only'!$B$215:$O$232,'Fuel Pressure Calc'!$U35,'Fuel Pressure Calc'!AA$29)*_xll.Interp2dTab(-1,0,'HP Tuner only'!$B$236:$M$236,'HP Tuner only'!$A$237:$A$243,'HP Tuner only'!$B$237:$M$243,'Variables &amp; Axis Check'!$B$13,'Variables &amp; Axis Check'!$B$12)</f>
        <v>224.14412798152566</v>
      </c>
      <c r="AB35" s="4">
        <f>_xll.Interp2dTab(-1,0,'HP Tuner only'!$B$214:$O$214,'HP Tuner only'!$A$215:$A$232,'HP Tuner only'!$B$215:$O$232,'Fuel Pressure Calc'!$U35,'Fuel Pressure Calc'!AB$29)*_xll.Interp2dTab(-1,0,'HP Tuner only'!$B$236:$M$236,'HP Tuner only'!$A$237:$A$243,'HP Tuner only'!$B$237:$M$243,'Variables &amp; Axis Check'!$B$13,'Variables &amp; Axis Check'!$B$12)</f>
        <v>405.73244747052127</v>
      </c>
      <c r="AC35" s="4">
        <f>_xll.Interp2dTab(-1,0,'HP Tuner only'!$B$214:$O$214,'HP Tuner only'!$A$215:$A$232,'HP Tuner only'!$B$215:$O$232,'Fuel Pressure Calc'!$U35,'Fuel Pressure Calc'!AC$29)*_xll.Interp2dTab(-1,0,'HP Tuner only'!$B$236:$M$236,'HP Tuner only'!$A$237:$A$243,'HP Tuner only'!$B$237:$M$243,'Variables &amp; Axis Check'!$B$13,'Variables &amp; Axis Check'!$B$12)</f>
        <v>1000.4978859375001</v>
      </c>
      <c r="AD35" s="4">
        <f>_xll.Interp2dTab(-1,0,'HP Tuner only'!$B$214:$O$214,'HP Tuner only'!$A$215:$A$232,'HP Tuner only'!$B$215:$O$232,'Fuel Pressure Calc'!$U35,'Fuel Pressure Calc'!AD$29)*_xll.Interp2dTab(-1,0,'HP Tuner only'!$B$236:$M$236,'HP Tuner only'!$A$237:$A$243,'HP Tuner only'!$B$237:$M$243,'Variables &amp; Axis Check'!$B$13,'Variables &amp; Axis Check'!$B$12)</f>
        <v>1000.4978859375001</v>
      </c>
      <c r="AE35" s="4">
        <f>_xll.Interp2dTab(-1,0,'HP Tuner only'!$B$214:$O$214,'HP Tuner only'!$A$215:$A$232,'HP Tuner only'!$B$215:$O$232,'Fuel Pressure Calc'!$U35,'Fuel Pressure Calc'!AE$29)*_xll.Interp2dTab(-1,0,'HP Tuner only'!$B$236:$M$236,'HP Tuner only'!$A$237:$A$243,'HP Tuner only'!$B$237:$M$243,'Variables &amp; Axis Check'!$B$13,'Variables &amp; Axis Check'!$B$12)</f>
        <v>1000.4978859375</v>
      </c>
      <c r="AF35" s="4">
        <f>_xll.Interp2dTab(-1,0,'HP Tuner only'!$B$214:$O$214,'HP Tuner only'!$A$215:$A$232,'HP Tuner only'!$B$215:$O$232,'Fuel Pressure Calc'!$U35,'Fuel Pressure Calc'!AF$29)*_xll.Interp2dTab(-1,0,'HP Tuner only'!$B$236:$M$236,'HP Tuner only'!$A$237:$A$243,'HP Tuner only'!$B$237:$M$243,'Variables &amp; Axis Check'!$B$13,'Variables &amp; Axis Check'!$B$12)</f>
        <v>1000.4978859375</v>
      </c>
      <c r="AG35" s="4">
        <f>_xll.Interp2dTab(-1,0,'HP Tuner only'!$B$214:$O$214,'HP Tuner only'!$A$215:$A$232,'HP Tuner only'!$B$215:$O$232,'Fuel Pressure Calc'!$U35,'Fuel Pressure Calc'!AG$29)*_xll.Interp2dTab(-1,0,'HP Tuner only'!$B$236:$M$236,'HP Tuner only'!$A$237:$A$243,'HP Tuner only'!$B$237:$M$243,'Variables &amp; Axis Check'!$B$13,'Variables &amp; Axis Check'!$B$12)</f>
        <v>1000.4978859375001</v>
      </c>
      <c r="AH35" s="4">
        <f>_xll.Interp2dTab(-1,0,'HP Tuner only'!$B$214:$O$214,'HP Tuner only'!$A$215:$A$232,'HP Tuner only'!$B$215:$O$232,'Fuel Pressure Calc'!$U35,'Fuel Pressure Calc'!AH$29)*_xll.Interp2dTab(-1,0,'HP Tuner only'!$B$236:$M$236,'HP Tuner only'!$A$237:$A$243,'HP Tuner only'!$B$237:$M$243,'Variables &amp; Axis Check'!$B$13,'Variables &amp; Axis Check'!$B$12)</f>
        <v>1000.4978859375001</v>
      </c>
      <c r="AI35" s="4">
        <f>_xll.Interp2dTab(-1,0,'HP Tuner only'!$B$214:$O$214,'HP Tuner only'!$A$215:$A$232,'HP Tuner only'!$B$215:$O$232,'Fuel Pressure Calc'!$U35,'Fuel Pressure Calc'!AI$29)*_xll.Interp2dTab(-1,0,'HP Tuner only'!$B$236:$M$236,'HP Tuner only'!$A$237:$A$243,'HP Tuner only'!$B$237:$M$243,'Variables &amp; Axis Check'!$B$13,'Variables &amp; Axis Check'!$B$12)</f>
        <v>1000.4978859375001</v>
      </c>
      <c r="AJ35" s="4">
        <f>_xll.Interp2dTab(-1,0,'HP Tuner only'!$B$214:$O$214,'HP Tuner only'!$A$215:$A$232,'HP Tuner only'!$B$215:$O$232,'Fuel Pressure Calc'!$U35,'Fuel Pressure Calc'!AJ$29)*_xll.Interp2dTab(-1,0,'HP Tuner only'!$B$236:$M$236,'HP Tuner only'!$A$237:$A$243,'HP Tuner only'!$B$237:$M$243,'Variables &amp; Axis Check'!$B$13,'Variables &amp; Axis Check'!$B$12)</f>
        <v>1000.4978859375001</v>
      </c>
      <c r="AK35" s="4">
        <f>_xll.Interp2dTab(-1,0,'HP Tuner only'!$B$214:$O$214,'HP Tuner only'!$A$215:$A$232,'HP Tuner only'!$B$215:$O$232,'Fuel Pressure Calc'!$U35,'Fuel Pressure Calc'!AK$29)*_xll.Interp2dTab(-1,0,'HP Tuner only'!$B$236:$M$236,'HP Tuner only'!$A$237:$A$243,'HP Tuner only'!$B$237:$M$243,'Variables &amp; Axis Check'!$B$13,'Variables &amp; Axis Check'!$B$12)</f>
        <v>1000.4978859375</v>
      </c>
      <c r="AL35" s="4">
        <f>_xll.Interp2dTab(-1,0,'HP Tuner only'!$B$214:$O$214,'HP Tuner only'!$A$215:$A$232,'HP Tuner only'!$B$215:$O$232,'Fuel Pressure Calc'!$U35,'Fuel Pressure Calc'!AL$29)*_xll.Interp2dTab(-1,0,'HP Tuner only'!$B$236:$M$236,'HP Tuner only'!$A$237:$A$243,'HP Tuner only'!$B$237:$M$243,'Variables &amp; Axis Check'!$B$13,'Variables &amp; Axis Check'!$B$12)</f>
        <v>1000.4978859375001</v>
      </c>
      <c r="AM35" s="12">
        <f t="shared" si="10"/>
        <v>1000.4978859375001</v>
      </c>
    </row>
    <row r="36" spans="21:39" x14ac:dyDescent="0.3">
      <c r="U36" s="3">
        <f>'CSP5'!$A$175</f>
        <v>1400</v>
      </c>
      <c r="V36" s="12">
        <f t="shared" si="9"/>
        <v>200.19723437499999</v>
      </c>
      <c r="W36" s="4">
        <f>_xll.Interp2dTab(-1,0,'HP Tuner only'!$B$214:$O$214,'HP Tuner only'!$A$215:$A$232,'HP Tuner only'!$B$215:$O$232,'Fuel Pressure Calc'!$U36,'Fuel Pressure Calc'!W$29)*_xll.Interp2dTab(-1,0,'HP Tuner only'!$B$236:$M$236,'HP Tuner only'!$A$237:$A$243,'HP Tuner only'!$B$237:$M$243,'Variables &amp; Axis Check'!$B$13,'Variables &amp; Axis Check'!$B$12)</f>
        <v>200.19723437499999</v>
      </c>
      <c r="X36" s="4">
        <f>_xll.Interp2dTab(-1,0,'HP Tuner only'!$B$214:$O$214,'HP Tuner only'!$A$215:$A$232,'HP Tuner only'!$B$215:$O$232,'Fuel Pressure Calc'!$U36,'Fuel Pressure Calc'!X$29)*_xll.Interp2dTab(-1,0,'HP Tuner only'!$B$236:$M$236,'HP Tuner only'!$A$237:$A$243,'HP Tuner only'!$B$237:$M$243,'Variables &amp; Axis Check'!$B$13,'Variables &amp; Axis Check'!$B$12)</f>
        <v>200.19723437499999</v>
      </c>
      <c r="Y36" s="4">
        <f>_xll.Interp2dTab(-1,0,'HP Tuner only'!$B$214:$O$214,'HP Tuner only'!$A$215:$A$232,'HP Tuner only'!$B$215:$O$232,'Fuel Pressure Calc'!$U36,'Fuel Pressure Calc'!Y$29)*_xll.Interp2dTab(-1,0,'HP Tuner only'!$B$236:$M$236,'HP Tuner only'!$A$237:$A$243,'HP Tuner only'!$B$237:$M$243,'Variables &amp; Axis Check'!$B$13,'Variables &amp; Axis Check'!$B$12)</f>
        <v>200.19723437499999</v>
      </c>
      <c r="Z36" s="4">
        <f>_xll.Interp2dTab(-1,0,'HP Tuner only'!$B$214:$O$214,'HP Tuner only'!$A$215:$A$232,'HP Tuner only'!$B$215:$O$232,'Fuel Pressure Calc'!$U36,'Fuel Pressure Calc'!Z$29)*_xll.Interp2dTab(-1,0,'HP Tuner only'!$B$236:$M$236,'HP Tuner only'!$A$237:$A$243,'HP Tuner only'!$B$237:$M$243,'Variables &amp; Axis Check'!$B$13,'Variables &amp; Axis Check'!$B$12)</f>
        <v>200.19723437499999</v>
      </c>
      <c r="AA36" s="4">
        <f>_xll.Interp2dTab(-1,0,'HP Tuner only'!$B$214:$O$214,'HP Tuner only'!$A$215:$A$232,'HP Tuner only'!$B$215:$O$232,'Fuel Pressure Calc'!$U36,'Fuel Pressure Calc'!AA$29)*_xll.Interp2dTab(-1,0,'HP Tuner only'!$B$236:$M$236,'HP Tuner only'!$A$237:$A$243,'HP Tuner only'!$B$237:$M$243,'Variables &amp; Axis Check'!$B$13,'Variables &amp; Axis Check'!$B$12)</f>
        <v>224.14412798152566</v>
      </c>
      <c r="AB36" s="4">
        <f>_xll.Interp2dTab(-1,0,'HP Tuner only'!$B$214:$O$214,'HP Tuner only'!$A$215:$A$232,'HP Tuner only'!$B$215:$O$232,'Fuel Pressure Calc'!$U36,'Fuel Pressure Calc'!AB$29)*_xll.Interp2dTab(-1,0,'HP Tuner only'!$B$236:$M$236,'HP Tuner only'!$A$237:$A$243,'HP Tuner only'!$B$237:$M$243,'Variables &amp; Axis Check'!$B$13,'Variables &amp; Axis Check'!$B$12)</f>
        <v>405.73244747052127</v>
      </c>
      <c r="AC36" s="4">
        <f>_xll.Interp2dTab(-1,0,'HP Tuner only'!$B$214:$O$214,'HP Tuner only'!$A$215:$A$232,'HP Tuner only'!$B$215:$O$232,'Fuel Pressure Calc'!$U36,'Fuel Pressure Calc'!AC$29)*_xll.Interp2dTab(-1,0,'HP Tuner only'!$B$236:$M$236,'HP Tuner only'!$A$237:$A$243,'HP Tuner only'!$B$237:$M$243,'Variables &amp; Axis Check'!$B$13,'Variables &amp; Axis Check'!$B$12)</f>
        <v>1000.4978859375001</v>
      </c>
      <c r="AD36" s="4">
        <f>_xll.Interp2dTab(-1,0,'HP Tuner only'!$B$214:$O$214,'HP Tuner only'!$A$215:$A$232,'HP Tuner only'!$B$215:$O$232,'Fuel Pressure Calc'!$U36,'Fuel Pressure Calc'!AD$29)*_xll.Interp2dTab(-1,0,'HP Tuner only'!$B$236:$M$236,'HP Tuner only'!$A$237:$A$243,'HP Tuner only'!$B$237:$M$243,'Variables &amp; Axis Check'!$B$13,'Variables &amp; Axis Check'!$B$12)</f>
        <v>1000.4978859375001</v>
      </c>
      <c r="AE36" s="4">
        <f>_xll.Interp2dTab(-1,0,'HP Tuner only'!$B$214:$O$214,'HP Tuner only'!$A$215:$A$232,'HP Tuner only'!$B$215:$O$232,'Fuel Pressure Calc'!$U36,'Fuel Pressure Calc'!AE$29)*_xll.Interp2dTab(-1,0,'HP Tuner only'!$B$236:$M$236,'HP Tuner only'!$A$237:$A$243,'HP Tuner only'!$B$237:$M$243,'Variables &amp; Axis Check'!$B$13,'Variables &amp; Axis Check'!$B$12)</f>
        <v>1000.4978859375</v>
      </c>
      <c r="AF36" s="4">
        <f>_xll.Interp2dTab(-1,0,'HP Tuner only'!$B$214:$O$214,'HP Tuner only'!$A$215:$A$232,'HP Tuner only'!$B$215:$O$232,'Fuel Pressure Calc'!$U36,'Fuel Pressure Calc'!AF$29)*_xll.Interp2dTab(-1,0,'HP Tuner only'!$B$236:$M$236,'HP Tuner only'!$A$237:$A$243,'HP Tuner only'!$B$237:$M$243,'Variables &amp; Axis Check'!$B$13,'Variables &amp; Axis Check'!$B$12)</f>
        <v>1000.4978859375</v>
      </c>
      <c r="AG36" s="4">
        <f>_xll.Interp2dTab(-1,0,'HP Tuner only'!$B$214:$O$214,'HP Tuner only'!$A$215:$A$232,'HP Tuner only'!$B$215:$O$232,'Fuel Pressure Calc'!$U36,'Fuel Pressure Calc'!AG$29)*_xll.Interp2dTab(-1,0,'HP Tuner only'!$B$236:$M$236,'HP Tuner only'!$A$237:$A$243,'HP Tuner only'!$B$237:$M$243,'Variables &amp; Axis Check'!$B$13,'Variables &amp; Axis Check'!$B$12)</f>
        <v>1000.4978859375001</v>
      </c>
      <c r="AH36" s="4">
        <f>_xll.Interp2dTab(-1,0,'HP Tuner only'!$B$214:$O$214,'HP Tuner only'!$A$215:$A$232,'HP Tuner only'!$B$215:$O$232,'Fuel Pressure Calc'!$U36,'Fuel Pressure Calc'!AH$29)*_xll.Interp2dTab(-1,0,'HP Tuner only'!$B$236:$M$236,'HP Tuner only'!$A$237:$A$243,'HP Tuner only'!$B$237:$M$243,'Variables &amp; Axis Check'!$B$13,'Variables &amp; Axis Check'!$B$12)</f>
        <v>1000.4978859375001</v>
      </c>
      <c r="AI36" s="4">
        <f>_xll.Interp2dTab(-1,0,'HP Tuner only'!$B$214:$O$214,'HP Tuner only'!$A$215:$A$232,'HP Tuner only'!$B$215:$O$232,'Fuel Pressure Calc'!$U36,'Fuel Pressure Calc'!AI$29)*_xll.Interp2dTab(-1,0,'HP Tuner only'!$B$236:$M$236,'HP Tuner only'!$A$237:$A$243,'HP Tuner only'!$B$237:$M$243,'Variables &amp; Axis Check'!$B$13,'Variables &amp; Axis Check'!$B$12)</f>
        <v>1000.4978859375001</v>
      </c>
      <c r="AJ36" s="4">
        <f>_xll.Interp2dTab(-1,0,'HP Tuner only'!$B$214:$O$214,'HP Tuner only'!$A$215:$A$232,'HP Tuner only'!$B$215:$O$232,'Fuel Pressure Calc'!$U36,'Fuel Pressure Calc'!AJ$29)*_xll.Interp2dTab(-1,0,'HP Tuner only'!$B$236:$M$236,'HP Tuner only'!$A$237:$A$243,'HP Tuner only'!$B$237:$M$243,'Variables &amp; Axis Check'!$B$13,'Variables &amp; Axis Check'!$B$12)</f>
        <v>1000.4978859375001</v>
      </c>
      <c r="AK36" s="4">
        <f>_xll.Interp2dTab(-1,0,'HP Tuner only'!$B$214:$O$214,'HP Tuner only'!$A$215:$A$232,'HP Tuner only'!$B$215:$O$232,'Fuel Pressure Calc'!$U36,'Fuel Pressure Calc'!AK$29)*_xll.Interp2dTab(-1,0,'HP Tuner only'!$B$236:$M$236,'HP Tuner only'!$A$237:$A$243,'HP Tuner only'!$B$237:$M$243,'Variables &amp; Axis Check'!$B$13,'Variables &amp; Axis Check'!$B$12)</f>
        <v>1000.4978859375</v>
      </c>
      <c r="AL36" s="4">
        <f>_xll.Interp2dTab(-1,0,'HP Tuner only'!$B$214:$O$214,'HP Tuner only'!$A$215:$A$232,'HP Tuner only'!$B$215:$O$232,'Fuel Pressure Calc'!$U36,'Fuel Pressure Calc'!AL$29)*_xll.Interp2dTab(-1,0,'HP Tuner only'!$B$236:$M$236,'HP Tuner only'!$A$237:$A$243,'HP Tuner only'!$B$237:$M$243,'Variables &amp; Axis Check'!$B$13,'Variables &amp; Axis Check'!$B$12)</f>
        <v>1000.4978859375001</v>
      </c>
      <c r="AM36" s="12">
        <f t="shared" si="10"/>
        <v>1000.4978859375001</v>
      </c>
    </row>
    <row r="37" spans="21:39" x14ac:dyDescent="0.3">
      <c r="U37" s="3">
        <f>'CSP5'!$A$176</f>
        <v>1550</v>
      </c>
      <c r="V37" s="12">
        <f t="shared" si="9"/>
        <v>203.85937890624999</v>
      </c>
      <c r="W37" s="4">
        <f>_xll.Interp2dTab(-1,0,'HP Tuner only'!$B$214:$O$214,'HP Tuner only'!$A$215:$A$232,'HP Tuner only'!$B$215:$O$232,'Fuel Pressure Calc'!$U37,'Fuel Pressure Calc'!W$29)*_xll.Interp2dTab(-1,0,'HP Tuner only'!$B$236:$M$236,'HP Tuner only'!$A$237:$A$243,'HP Tuner only'!$B$237:$M$243,'Variables &amp; Axis Check'!$B$13,'Variables &amp; Axis Check'!$B$12)</f>
        <v>203.85937890624999</v>
      </c>
      <c r="X37" s="4">
        <f>_xll.Interp2dTab(-1,0,'HP Tuner only'!$B$214:$O$214,'HP Tuner only'!$A$215:$A$232,'HP Tuner only'!$B$215:$O$232,'Fuel Pressure Calc'!$U37,'Fuel Pressure Calc'!X$29)*_xll.Interp2dTab(-1,0,'HP Tuner only'!$B$236:$M$236,'HP Tuner only'!$A$237:$A$243,'HP Tuner only'!$B$237:$M$243,'Variables &amp; Axis Check'!$B$13,'Variables &amp; Axis Check'!$B$12)</f>
        <v>203.85937890624999</v>
      </c>
      <c r="Y37" s="4">
        <f>_xll.Interp2dTab(-1,0,'HP Tuner only'!$B$214:$O$214,'HP Tuner only'!$A$215:$A$232,'HP Tuner only'!$B$215:$O$232,'Fuel Pressure Calc'!$U37,'Fuel Pressure Calc'!Y$29)*_xll.Interp2dTab(-1,0,'HP Tuner only'!$B$236:$M$236,'HP Tuner only'!$A$237:$A$243,'HP Tuner only'!$B$237:$M$243,'Variables &amp; Axis Check'!$B$13,'Variables &amp; Axis Check'!$B$12)</f>
        <v>203.85937890624999</v>
      </c>
      <c r="Z37" s="4">
        <f>_xll.Interp2dTab(-1,0,'HP Tuner only'!$B$214:$O$214,'HP Tuner only'!$A$215:$A$232,'HP Tuner only'!$B$215:$O$232,'Fuel Pressure Calc'!$U37,'Fuel Pressure Calc'!Z$29)*_xll.Interp2dTab(-1,0,'HP Tuner only'!$B$236:$M$236,'HP Tuner only'!$A$237:$A$243,'HP Tuner only'!$B$237:$M$243,'Variables &amp; Axis Check'!$B$13,'Variables &amp; Axis Check'!$B$12)</f>
        <v>203.85937890625002</v>
      </c>
      <c r="AA37" s="4">
        <f>_xll.Interp2dTab(-1,0,'HP Tuner only'!$B$214:$O$214,'HP Tuner only'!$A$215:$A$232,'HP Tuner only'!$B$215:$O$232,'Fuel Pressure Calc'!$U37,'Fuel Pressure Calc'!AA$29)*_xll.Interp2dTab(-1,0,'HP Tuner only'!$B$236:$M$236,'HP Tuner only'!$A$237:$A$243,'HP Tuner only'!$B$237:$M$243,'Variables &amp; Axis Check'!$B$13,'Variables &amp; Axis Check'!$B$12)</f>
        <v>227.22125068199728</v>
      </c>
      <c r="AB37" s="4">
        <f>_xll.Interp2dTab(-1,0,'HP Tuner only'!$B$214:$O$214,'HP Tuner only'!$A$215:$A$232,'HP Tuner only'!$B$215:$O$232,'Fuel Pressure Calc'!$U37,'Fuel Pressure Calc'!AB$29)*_xll.Interp2dTab(-1,0,'HP Tuner only'!$B$236:$M$236,'HP Tuner only'!$A$237:$A$243,'HP Tuner only'!$B$237:$M$243,'Variables &amp; Axis Check'!$B$13,'Variables &amp; Axis Check'!$B$12)</f>
        <v>405.73244747052138</v>
      </c>
      <c r="AC37" s="4">
        <f>_xll.Interp2dTab(-1,0,'HP Tuner only'!$B$214:$O$214,'HP Tuner only'!$A$215:$A$232,'HP Tuner only'!$B$215:$O$232,'Fuel Pressure Calc'!$U37,'Fuel Pressure Calc'!AC$29)*_xll.Interp2dTab(-1,0,'HP Tuner only'!$B$236:$M$236,'HP Tuner only'!$A$237:$A$243,'HP Tuner only'!$B$237:$M$243,'Variables &amp; Axis Check'!$B$13,'Variables &amp; Axis Check'!$B$12)</f>
        <v>1000.4978859375001</v>
      </c>
      <c r="AD37" s="4">
        <f>_xll.Interp2dTab(-1,0,'HP Tuner only'!$B$214:$O$214,'HP Tuner only'!$A$215:$A$232,'HP Tuner only'!$B$215:$O$232,'Fuel Pressure Calc'!$U37,'Fuel Pressure Calc'!AD$29)*_xll.Interp2dTab(-1,0,'HP Tuner only'!$B$236:$M$236,'HP Tuner only'!$A$237:$A$243,'HP Tuner only'!$B$237:$M$243,'Variables &amp; Axis Check'!$B$13,'Variables &amp; Axis Check'!$B$12)</f>
        <v>1000.4978859375001</v>
      </c>
      <c r="AE37" s="4">
        <f>_xll.Interp2dTab(-1,0,'HP Tuner only'!$B$214:$O$214,'HP Tuner only'!$A$215:$A$232,'HP Tuner only'!$B$215:$O$232,'Fuel Pressure Calc'!$U37,'Fuel Pressure Calc'!AE$29)*_xll.Interp2dTab(-1,0,'HP Tuner only'!$B$236:$M$236,'HP Tuner only'!$A$237:$A$243,'HP Tuner only'!$B$237:$M$243,'Variables &amp; Axis Check'!$B$13,'Variables &amp; Axis Check'!$B$12)</f>
        <v>1000.4978859375001</v>
      </c>
      <c r="AF37" s="4">
        <f>_xll.Interp2dTab(-1,0,'HP Tuner only'!$B$214:$O$214,'HP Tuner only'!$A$215:$A$232,'HP Tuner only'!$B$215:$O$232,'Fuel Pressure Calc'!$U37,'Fuel Pressure Calc'!AF$29)*_xll.Interp2dTab(-1,0,'HP Tuner only'!$B$236:$M$236,'HP Tuner only'!$A$237:$A$243,'HP Tuner only'!$B$237:$M$243,'Variables &amp; Axis Check'!$B$13,'Variables &amp; Axis Check'!$B$12)</f>
        <v>1000.4978859375</v>
      </c>
      <c r="AG37" s="4">
        <f>_xll.Interp2dTab(-1,0,'HP Tuner only'!$B$214:$O$214,'HP Tuner only'!$A$215:$A$232,'HP Tuner only'!$B$215:$O$232,'Fuel Pressure Calc'!$U37,'Fuel Pressure Calc'!AG$29)*_xll.Interp2dTab(-1,0,'HP Tuner only'!$B$236:$M$236,'HP Tuner only'!$A$237:$A$243,'HP Tuner only'!$B$237:$M$243,'Variables &amp; Axis Check'!$B$13,'Variables &amp; Axis Check'!$B$12)</f>
        <v>1000.4978859375002</v>
      </c>
      <c r="AH37" s="4">
        <f>_xll.Interp2dTab(-1,0,'HP Tuner only'!$B$214:$O$214,'HP Tuner only'!$A$215:$A$232,'HP Tuner only'!$B$215:$O$232,'Fuel Pressure Calc'!$U37,'Fuel Pressure Calc'!AH$29)*_xll.Interp2dTab(-1,0,'HP Tuner only'!$B$236:$M$236,'HP Tuner only'!$A$237:$A$243,'HP Tuner only'!$B$237:$M$243,'Variables &amp; Axis Check'!$B$13,'Variables &amp; Axis Check'!$B$12)</f>
        <v>1000.4978859375001</v>
      </c>
      <c r="AI37" s="4">
        <f>_xll.Interp2dTab(-1,0,'HP Tuner only'!$B$214:$O$214,'HP Tuner only'!$A$215:$A$232,'HP Tuner only'!$B$215:$O$232,'Fuel Pressure Calc'!$U37,'Fuel Pressure Calc'!AI$29)*_xll.Interp2dTab(-1,0,'HP Tuner only'!$B$236:$M$236,'HP Tuner only'!$A$237:$A$243,'HP Tuner only'!$B$237:$M$243,'Variables &amp; Axis Check'!$B$13,'Variables &amp; Axis Check'!$B$12)</f>
        <v>1000.4978859375002</v>
      </c>
      <c r="AJ37" s="4">
        <f>_xll.Interp2dTab(-1,0,'HP Tuner only'!$B$214:$O$214,'HP Tuner only'!$A$215:$A$232,'HP Tuner only'!$B$215:$O$232,'Fuel Pressure Calc'!$U37,'Fuel Pressure Calc'!AJ$29)*_xll.Interp2dTab(-1,0,'HP Tuner only'!$B$236:$M$236,'HP Tuner only'!$A$237:$A$243,'HP Tuner only'!$B$237:$M$243,'Variables &amp; Axis Check'!$B$13,'Variables &amp; Axis Check'!$B$12)</f>
        <v>1000.4978859375001</v>
      </c>
      <c r="AK37" s="4">
        <f>_xll.Interp2dTab(-1,0,'HP Tuner only'!$B$214:$O$214,'HP Tuner only'!$A$215:$A$232,'HP Tuner only'!$B$215:$O$232,'Fuel Pressure Calc'!$U37,'Fuel Pressure Calc'!AK$29)*_xll.Interp2dTab(-1,0,'HP Tuner only'!$B$236:$M$236,'HP Tuner only'!$A$237:$A$243,'HP Tuner only'!$B$237:$M$243,'Variables &amp; Axis Check'!$B$13,'Variables &amp; Axis Check'!$B$12)</f>
        <v>1000.4978859375</v>
      </c>
      <c r="AL37" s="4">
        <f>_xll.Interp2dTab(-1,0,'HP Tuner only'!$B$214:$O$214,'HP Tuner only'!$A$215:$A$232,'HP Tuner only'!$B$215:$O$232,'Fuel Pressure Calc'!$U37,'Fuel Pressure Calc'!AL$29)*_xll.Interp2dTab(-1,0,'HP Tuner only'!$B$236:$M$236,'HP Tuner only'!$A$237:$A$243,'HP Tuner only'!$B$237:$M$243,'Variables &amp; Axis Check'!$B$13,'Variables &amp; Axis Check'!$B$12)</f>
        <v>1000.4978859375001</v>
      </c>
      <c r="AM37" s="12">
        <f t="shared" si="10"/>
        <v>1000.4978859375001</v>
      </c>
    </row>
    <row r="38" spans="21:39" x14ac:dyDescent="0.3">
      <c r="U38" s="3">
        <f>'CSP5'!$A$177</f>
        <v>1700</v>
      </c>
      <c r="V38" s="12">
        <f t="shared" si="9"/>
        <v>230.10474804687499</v>
      </c>
      <c r="W38" s="4">
        <f>_xll.Interp2dTab(-1,0,'HP Tuner only'!$B$214:$O$214,'HP Tuner only'!$A$215:$A$232,'HP Tuner only'!$B$215:$O$232,'Fuel Pressure Calc'!$U38,'Fuel Pressure Calc'!W$29)*_xll.Interp2dTab(-1,0,'HP Tuner only'!$B$236:$M$236,'HP Tuner only'!$A$237:$A$243,'HP Tuner only'!$B$237:$M$243,'Variables &amp; Axis Check'!$B$13,'Variables &amp; Axis Check'!$B$12)</f>
        <v>230.10474804687499</v>
      </c>
      <c r="X38" s="4">
        <f>_xll.Interp2dTab(-1,0,'HP Tuner only'!$B$214:$O$214,'HP Tuner only'!$A$215:$A$232,'HP Tuner only'!$B$215:$O$232,'Fuel Pressure Calc'!$U38,'Fuel Pressure Calc'!X$29)*_xll.Interp2dTab(-1,0,'HP Tuner only'!$B$236:$M$236,'HP Tuner only'!$A$237:$A$243,'HP Tuner only'!$B$237:$M$243,'Variables &amp; Axis Check'!$B$13,'Variables &amp; Axis Check'!$B$12)</f>
        <v>230.10474804687499</v>
      </c>
      <c r="Y38" s="4">
        <f>_xll.Interp2dTab(-1,0,'HP Tuner only'!$B$214:$O$214,'HP Tuner only'!$A$215:$A$232,'HP Tuner only'!$B$215:$O$232,'Fuel Pressure Calc'!$U38,'Fuel Pressure Calc'!Y$29)*_xll.Interp2dTab(-1,0,'HP Tuner only'!$B$236:$M$236,'HP Tuner only'!$A$237:$A$243,'HP Tuner only'!$B$237:$M$243,'Variables &amp; Axis Check'!$B$13,'Variables &amp; Axis Check'!$B$12)</f>
        <v>230.10474804687499</v>
      </c>
      <c r="Z38" s="4">
        <f>_xll.Interp2dTab(-1,0,'HP Tuner only'!$B$214:$O$214,'HP Tuner only'!$A$215:$A$232,'HP Tuner only'!$B$215:$O$232,'Fuel Pressure Calc'!$U38,'Fuel Pressure Calc'!Z$29)*_xll.Interp2dTab(-1,0,'HP Tuner only'!$B$236:$M$236,'HP Tuner only'!$A$237:$A$243,'HP Tuner only'!$B$237:$M$243,'Variables &amp; Axis Check'!$B$13,'Variables &amp; Axis Check'!$B$12)</f>
        <v>230.10474804687499</v>
      </c>
      <c r="AA38" s="4">
        <f>_xll.Interp2dTab(-1,0,'HP Tuner only'!$B$214:$O$214,'HP Tuner only'!$A$215:$A$232,'HP Tuner only'!$B$215:$O$232,'Fuel Pressure Calc'!$U38,'Fuel Pressure Calc'!AA$29)*_xll.Interp2dTab(-1,0,'HP Tuner only'!$B$236:$M$236,'HP Tuner only'!$A$237:$A$243,'HP Tuner only'!$B$237:$M$243,'Variables &amp; Axis Check'!$B$13,'Variables &amp; Axis Check'!$B$12)</f>
        <v>253.27161254569623</v>
      </c>
      <c r="AB38" s="4">
        <f>_xll.Interp2dTab(-1,0,'HP Tuner only'!$B$214:$O$214,'HP Tuner only'!$A$215:$A$232,'HP Tuner only'!$B$215:$O$232,'Fuel Pressure Calc'!$U38,'Fuel Pressure Calc'!AB$29)*_xll.Interp2dTab(-1,0,'HP Tuner only'!$B$236:$M$236,'HP Tuner only'!$A$237:$A$243,'HP Tuner only'!$B$237:$M$243,'Variables &amp; Axis Check'!$B$13,'Variables &amp; Axis Check'!$B$12)</f>
        <v>428.61662819231765</v>
      </c>
      <c r="AC38" s="4">
        <f>_xll.Interp2dTab(-1,0,'HP Tuner only'!$B$214:$O$214,'HP Tuner only'!$A$215:$A$232,'HP Tuner only'!$B$215:$O$232,'Fuel Pressure Calc'!$U38,'Fuel Pressure Calc'!AC$29)*_xll.Interp2dTab(-1,0,'HP Tuner only'!$B$236:$M$236,'HP Tuner only'!$A$237:$A$243,'HP Tuner only'!$B$237:$M$243,'Variables &amp; Axis Check'!$B$13,'Variables &amp; Axis Check'!$B$12)</f>
        <v>1000.4978859375001</v>
      </c>
      <c r="AD38" s="4">
        <f>_xll.Interp2dTab(-1,0,'HP Tuner only'!$B$214:$O$214,'HP Tuner only'!$A$215:$A$232,'HP Tuner only'!$B$215:$O$232,'Fuel Pressure Calc'!$U38,'Fuel Pressure Calc'!AD$29)*_xll.Interp2dTab(-1,0,'HP Tuner only'!$B$236:$M$236,'HP Tuner only'!$A$237:$A$243,'HP Tuner only'!$B$237:$M$243,'Variables &amp; Axis Check'!$B$13,'Variables &amp; Axis Check'!$B$12)</f>
        <v>1000.4978859375</v>
      </c>
      <c r="AE38" s="4">
        <f>_xll.Interp2dTab(-1,0,'HP Tuner only'!$B$214:$O$214,'HP Tuner only'!$A$215:$A$232,'HP Tuner only'!$B$215:$O$232,'Fuel Pressure Calc'!$U38,'Fuel Pressure Calc'!AE$29)*_xll.Interp2dTab(-1,0,'HP Tuner only'!$B$236:$M$236,'HP Tuner only'!$A$237:$A$243,'HP Tuner only'!$B$237:$M$243,'Variables &amp; Axis Check'!$B$13,'Variables &amp; Axis Check'!$B$12)</f>
        <v>1000.4978859375001</v>
      </c>
      <c r="AF38" s="4">
        <f>_xll.Interp2dTab(-1,0,'HP Tuner only'!$B$214:$O$214,'HP Tuner only'!$A$215:$A$232,'HP Tuner only'!$B$215:$O$232,'Fuel Pressure Calc'!$U38,'Fuel Pressure Calc'!AF$29)*_xll.Interp2dTab(-1,0,'HP Tuner only'!$B$236:$M$236,'HP Tuner only'!$A$237:$A$243,'HP Tuner only'!$B$237:$M$243,'Variables &amp; Axis Check'!$B$13,'Variables &amp; Axis Check'!$B$12)</f>
        <v>1000.4978859375001</v>
      </c>
      <c r="AG38" s="4">
        <f>_xll.Interp2dTab(-1,0,'HP Tuner only'!$B$214:$O$214,'HP Tuner only'!$A$215:$A$232,'HP Tuner only'!$B$215:$O$232,'Fuel Pressure Calc'!$U38,'Fuel Pressure Calc'!AG$29)*_xll.Interp2dTab(-1,0,'HP Tuner only'!$B$236:$M$236,'HP Tuner only'!$A$237:$A$243,'HP Tuner only'!$B$237:$M$243,'Variables &amp; Axis Check'!$B$13,'Variables &amp; Axis Check'!$B$12)</f>
        <v>1000.4978859375001</v>
      </c>
      <c r="AH38" s="4">
        <f>_xll.Interp2dTab(-1,0,'HP Tuner only'!$B$214:$O$214,'HP Tuner only'!$A$215:$A$232,'HP Tuner only'!$B$215:$O$232,'Fuel Pressure Calc'!$U38,'Fuel Pressure Calc'!AH$29)*_xll.Interp2dTab(-1,0,'HP Tuner only'!$B$236:$M$236,'HP Tuner only'!$A$237:$A$243,'HP Tuner only'!$B$237:$M$243,'Variables &amp; Axis Check'!$B$13,'Variables &amp; Axis Check'!$B$12)</f>
        <v>1000.4978859375001</v>
      </c>
      <c r="AI38" s="4">
        <f>_xll.Interp2dTab(-1,0,'HP Tuner only'!$B$214:$O$214,'HP Tuner only'!$A$215:$A$232,'HP Tuner only'!$B$215:$O$232,'Fuel Pressure Calc'!$U38,'Fuel Pressure Calc'!AI$29)*_xll.Interp2dTab(-1,0,'HP Tuner only'!$B$236:$M$236,'HP Tuner only'!$A$237:$A$243,'HP Tuner only'!$B$237:$M$243,'Variables &amp; Axis Check'!$B$13,'Variables &amp; Axis Check'!$B$12)</f>
        <v>1000.4978859375002</v>
      </c>
      <c r="AJ38" s="4">
        <f>_xll.Interp2dTab(-1,0,'HP Tuner only'!$B$214:$O$214,'HP Tuner only'!$A$215:$A$232,'HP Tuner only'!$B$215:$O$232,'Fuel Pressure Calc'!$U38,'Fuel Pressure Calc'!AJ$29)*_xll.Interp2dTab(-1,0,'HP Tuner only'!$B$236:$M$236,'HP Tuner only'!$A$237:$A$243,'HP Tuner only'!$B$237:$M$243,'Variables &amp; Axis Check'!$B$13,'Variables &amp; Axis Check'!$B$12)</f>
        <v>1000.4978859375</v>
      </c>
      <c r="AK38" s="4">
        <f>_xll.Interp2dTab(-1,0,'HP Tuner only'!$B$214:$O$214,'HP Tuner only'!$A$215:$A$232,'HP Tuner only'!$B$215:$O$232,'Fuel Pressure Calc'!$U38,'Fuel Pressure Calc'!AK$29)*_xll.Interp2dTab(-1,0,'HP Tuner only'!$B$236:$M$236,'HP Tuner only'!$A$237:$A$243,'HP Tuner only'!$B$237:$M$243,'Variables &amp; Axis Check'!$B$13,'Variables &amp; Axis Check'!$B$12)</f>
        <v>1000.4978859375001</v>
      </c>
      <c r="AL38" s="4">
        <f>_xll.Interp2dTab(-1,0,'HP Tuner only'!$B$214:$O$214,'HP Tuner only'!$A$215:$A$232,'HP Tuner only'!$B$215:$O$232,'Fuel Pressure Calc'!$U38,'Fuel Pressure Calc'!AL$29)*_xll.Interp2dTab(-1,0,'HP Tuner only'!$B$236:$M$236,'HP Tuner only'!$A$237:$A$243,'HP Tuner only'!$B$237:$M$243,'Variables &amp; Axis Check'!$B$13,'Variables &amp; Axis Check'!$B$12)</f>
        <v>1000.4978859375002</v>
      </c>
      <c r="AM38" s="12">
        <f t="shared" si="10"/>
        <v>1000.4978859375002</v>
      </c>
    </row>
    <row r="39" spans="21:39" x14ac:dyDescent="0.3">
      <c r="U39" s="3">
        <f>'CSP5'!$A$178</f>
        <v>1800</v>
      </c>
      <c r="V39" s="12">
        <f t="shared" si="9"/>
        <v>255.12940234375</v>
      </c>
      <c r="W39" s="4">
        <f>_xll.Interp2dTab(-1,0,'HP Tuner only'!$B$214:$O$214,'HP Tuner only'!$A$215:$A$232,'HP Tuner only'!$B$215:$O$232,'Fuel Pressure Calc'!$U39,'Fuel Pressure Calc'!W$29)*_xll.Interp2dTab(-1,0,'HP Tuner only'!$B$236:$M$236,'HP Tuner only'!$A$237:$A$243,'HP Tuner only'!$B$237:$M$243,'Variables &amp; Axis Check'!$B$13,'Variables &amp; Axis Check'!$B$12)</f>
        <v>255.12940234375</v>
      </c>
      <c r="X39" s="4">
        <f>_xll.Interp2dTab(-1,0,'HP Tuner only'!$B$214:$O$214,'HP Tuner only'!$A$215:$A$232,'HP Tuner only'!$B$215:$O$232,'Fuel Pressure Calc'!$U39,'Fuel Pressure Calc'!X$29)*_xll.Interp2dTab(-1,0,'HP Tuner only'!$B$236:$M$236,'HP Tuner only'!$A$237:$A$243,'HP Tuner only'!$B$237:$M$243,'Variables &amp; Axis Check'!$B$13,'Variables &amp; Axis Check'!$B$12)</f>
        <v>255.12940234375</v>
      </c>
      <c r="Y39" s="4">
        <f>_xll.Interp2dTab(-1,0,'HP Tuner only'!$B$214:$O$214,'HP Tuner only'!$A$215:$A$232,'HP Tuner only'!$B$215:$O$232,'Fuel Pressure Calc'!$U39,'Fuel Pressure Calc'!Y$29)*_xll.Interp2dTab(-1,0,'HP Tuner only'!$B$236:$M$236,'HP Tuner only'!$A$237:$A$243,'HP Tuner only'!$B$237:$M$243,'Variables &amp; Axis Check'!$B$13,'Variables &amp; Axis Check'!$B$12)</f>
        <v>255.12940234375</v>
      </c>
      <c r="Z39" s="4">
        <f>_xll.Interp2dTab(-1,0,'HP Tuner only'!$B$214:$O$214,'HP Tuner only'!$A$215:$A$232,'HP Tuner only'!$B$215:$O$232,'Fuel Pressure Calc'!$U39,'Fuel Pressure Calc'!Z$29)*_xll.Interp2dTab(-1,0,'HP Tuner only'!$B$236:$M$236,'HP Tuner only'!$A$237:$A$243,'HP Tuner only'!$B$237:$M$243,'Variables &amp; Axis Check'!$B$13,'Variables &amp; Axis Check'!$B$12)</f>
        <v>255.12940234375</v>
      </c>
      <c r="AA39" s="4">
        <f>_xll.Interp2dTab(-1,0,'HP Tuner only'!$B$214:$O$214,'HP Tuner only'!$A$215:$A$232,'HP Tuner only'!$B$215:$O$232,'Fuel Pressure Calc'!$U39,'Fuel Pressure Calc'!AA$29)*_xll.Interp2dTab(-1,0,'HP Tuner only'!$B$236:$M$236,'HP Tuner only'!$A$237:$A$243,'HP Tuner only'!$B$237:$M$243,'Variables &amp; Axis Check'!$B$13,'Variables &amp; Axis Check'!$B$12)</f>
        <v>278.29626684257124</v>
      </c>
      <c r="AB39" s="4">
        <f>_xll.Interp2dTab(-1,0,'HP Tuner only'!$B$214:$O$214,'HP Tuner only'!$A$215:$A$232,'HP Tuner only'!$B$215:$O$232,'Fuel Pressure Calc'!$U39,'Fuel Pressure Calc'!AB$29)*_xll.Interp2dTab(-1,0,'HP Tuner only'!$B$236:$M$236,'HP Tuner only'!$A$237:$A$243,'HP Tuner only'!$B$237:$M$243,'Variables &amp; Axis Check'!$B$13,'Variables &amp; Axis Check'!$B$12)</f>
        <v>451.50080891411392</v>
      </c>
      <c r="AC39" s="4">
        <f>_xll.Interp2dTab(-1,0,'HP Tuner only'!$B$214:$O$214,'HP Tuner only'!$A$215:$A$232,'HP Tuner only'!$B$215:$O$232,'Fuel Pressure Calc'!$U39,'Fuel Pressure Calc'!AC$29)*_xll.Interp2dTab(-1,0,'HP Tuner only'!$B$236:$M$236,'HP Tuner only'!$A$237:$A$243,'HP Tuner only'!$B$237:$M$243,'Variables &amp; Axis Check'!$B$13,'Variables &amp; Axis Check'!$B$12)</f>
        <v>1000.4978859375001</v>
      </c>
      <c r="AD39" s="4">
        <f>_xll.Interp2dTab(-1,0,'HP Tuner only'!$B$214:$O$214,'HP Tuner only'!$A$215:$A$232,'HP Tuner only'!$B$215:$O$232,'Fuel Pressure Calc'!$U39,'Fuel Pressure Calc'!AD$29)*_xll.Interp2dTab(-1,0,'HP Tuner only'!$B$236:$M$236,'HP Tuner only'!$A$237:$A$243,'HP Tuner only'!$B$237:$M$243,'Variables &amp; Axis Check'!$B$13,'Variables &amp; Axis Check'!$B$12)</f>
        <v>1000.4978859375001</v>
      </c>
      <c r="AE39" s="4">
        <f>_xll.Interp2dTab(-1,0,'HP Tuner only'!$B$214:$O$214,'HP Tuner only'!$A$215:$A$232,'HP Tuner only'!$B$215:$O$232,'Fuel Pressure Calc'!$U39,'Fuel Pressure Calc'!AE$29)*_xll.Interp2dTab(-1,0,'HP Tuner only'!$B$236:$M$236,'HP Tuner only'!$A$237:$A$243,'HP Tuner only'!$B$237:$M$243,'Variables &amp; Axis Check'!$B$13,'Variables &amp; Axis Check'!$B$12)</f>
        <v>1000.4978859375</v>
      </c>
      <c r="AF39" s="4">
        <f>_xll.Interp2dTab(-1,0,'HP Tuner only'!$B$214:$O$214,'HP Tuner only'!$A$215:$A$232,'HP Tuner only'!$B$215:$O$232,'Fuel Pressure Calc'!$U39,'Fuel Pressure Calc'!AF$29)*_xll.Interp2dTab(-1,0,'HP Tuner only'!$B$236:$M$236,'HP Tuner only'!$A$237:$A$243,'HP Tuner only'!$B$237:$M$243,'Variables &amp; Axis Check'!$B$13,'Variables &amp; Axis Check'!$B$12)</f>
        <v>1000.4978859375</v>
      </c>
      <c r="AG39" s="4">
        <f>_xll.Interp2dTab(-1,0,'HP Tuner only'!$B$214:$O$214,'HP Tuner only'!$A$215:$A$232,'HP Tuner only'!$B$215:$O$232,'Fuel Pressure Calc'!$U39,'Fuel Pressure Calc'!AG$29)*_xll.Interp2dTab(-1,0,'HP Tuner only'!$B$236:$M$236,'HP Tuner only'!$A$237:$A$243,'HP Tuner only'!$B$237:$M$243,'Variables &amp; Axis Check'!$B$13,'Variables &amp; Axis Check'!$B$12)</f>
        <v>1000.4978859375001</v>
      </c>
      <c r="AH39" s="4">
        <f>_xll.Interp2dTab(-1,0,'HP Tuner only'!$B$214:$O$214,'HP Tuner only'!$A$215:$A$232,'HP Tuner only'!$B$215:$O$232,'Fuel Pressure Calc'!$U39,'Fuel Pressure Calc'!AH$29)*_xll.Interp2dTab(-1,0,'HP Tuner only'!$B$236:$M$236,'HP Tuner only'!$A$237:$A$243,'HP Tuner only'!$B$237:$M$243,'Variables &amp; Axis Check'!$B$13,'Variables &amp; Axis Check'!$B$12)</f>
        <v>1000.4978859375001</v>
      </c>
      <c r="AI39" s="4">
        <f>_xll.Interp2dTab(-1,0,'HP Tuner only'!$B$214:$O$214,'HP Tuner only'!$A$215:$A$232,'HP Tuner only'!$B$215:$O$232,'Fuel Pressure Calc'!$U39,'Fuel Pressure Calc'!AI$29)*_xll.Interp2dTab(-1,0,'HP Tuner only'!$B$236:$M$236,'HP Tuner only'!$A$237:$A$243,'HP Tuner only'!$B$237:$M$243,'Variables &amp; Axis Check'!$B$13,'Variables &amp; Axis Check'!$B$12)</f>
        <v>1000.4978859375001</v>
      </c>
      <c r="AJ39" s="4">
        <f>_xll.Interp2dTab(-1,0,'HP Tuner only'!$B$214:$O$214,'HP Tuner only'!$A$215:$A$232,'HP Tuner only'!$B$215:$O$232,'Fuel Pressure Calc'!$U39,'Fuel Pressure Calc'!AJ$29)*_xll.Interp2dTab(-1,0,'HP Tuner only'!$B$236:$M$236,'HP Tuner only'!$A$237:$A$243,'HP Tuner only'!$B$237:$M$243,'Variables &amp; Axis Check'!$B$13,'Variables &amp; Axis Check'!$B$12)</f>
        <v>1000.4978859375001</v>
      </c>
      <c r="AK39" s="4">
        <f>_xll.Interp2dTab(-1,0,'HP Tuner only'!$B$214:$O$214,'HP Tuner only'!$A$215:$A$232,'HP Tuner only'!$B$215:$O$232,'Fuel Pressure Calc'!$U39,'Fuel Pressure Calc'!AK$29)*_xll.Interp2dTab(-1,0,'HP Tuner only'!$B$236:$M$236,'HP Tuner only'!$A$237:$A$243,'HP Tuner only'!$B$237:$M$243,'Variables &amp; Axis Check'!$B$13,'Variables &amp; Axis Check'!$B$12)</f>
        <v>1000.4978859375</v>
      </c>
      <c r="AL39" s="4">
        <f>_xll.Interp2dTab(-1,0,'HP Tuner only'!$B$214:$O$214,'HP Tuner only'!$A$215:$A$232,'HP Tuner only'!$B$215:$O$232,'Fuel Pressure Calc'!$U39,'Fuel Pressure Calc'!AL$29)*_xll.Interp2dTab(-1,0,'HP Tuner only'!$B$236:$M$236,'HP Tuner only'!$A$237:$A$243,'HP Tuner only'!$B$237:$M$243,'Variables &amp; Axis Check'!$B$13,'Variables &amp; Axis Check'!$B$12)</f>
        <v>1000.4978859375001</v>
      </c>
      <c r="AM39" s="12">
        <f t="shared" si="10"/>
        <v>1000.4978859375001</v>
      </c>
    </row>
    <row r="40" spans="21:39" x14ac:dyDescent="0.3">
      <c r="U40" s="3">
        <f>'CSP5'!$A$179</f>
        <v>2000</v>
      </c>
      <c r="V40" s="12">
        <f t="shared" si="9"/>
        <v>255.12940234375</v>
      </c>
      <c r="W40" s="4">
        <f>_xll.Interp2dTab(-1,0,'HP Tuner only'!$B$214:$O$214,'HP Tuner only'!$A$215:$A$232,'HP Tuner only'!$B$215:$O$232,'Fuel Pressure Calc'!$U40,'Fuel Pressure Calc'!W$29)*_xll.Interp2dTab(-1,0,'HP Tuner only'!$B$236:$M$236,'HP Tuner only'!$A$237:$A$243,'HP Tuner only'!$B$237:$M$243,'Variables &amp; Axis Check'!$B$13,'Variables &amp; Axis Check'!$B$12)</f>
        <v>255.12940234375</v>
      </c>
      <c r="X40" s="4">
        <f>_xll.Interp2dTab(-1,0,'HP Tuner only'!$B$214:$O$214,'HP Tuner only'!$A$215:$A$232,'HP Tuner only'!$B$215:$O$232,'Fuel Pressure Calc'!$U40,'Fuel Pressure Calc'!X$29)*_xll.Interp2dTab(-1,0,'HP Tuner only'!$B$236:$M$236,'HP Tuner only'!$A$237:$A$243,'HP Tuner only'!$B$237:$M$243,'Variables &amp; Axis Check'!$B$13,'Variables &amp; Axis Check'!$B$12)</f>
        <v>255.12940234375</v>
      </c>
      <c r="Y40" s="4">
        <f>_xll.Interp2dTab(-1,0,'HP Tuner only'!$B$214:$O$214,'HP Tuner only'!$A$215:$A$232,'HP Tuner only'!$B$215:$O$232,'Fuel Pressure Calc'!$U40,'Fuel Pressure Calc'!Y$29)*_xll.Interp2dTab(-1,0,'HP Tuner only'!$B$236:$M$236,'HP Tuner only'!$A$237:$A$243,'HP Tuner only'!$B$237:$M$243,'Variables &amp; Axis Check'!$B$13,'Variables &amp; Axis Check'!$B$12)</f>
        <v>255.12940234375</v>
      </c>
      <c r="Z40" s="4">
        <f>_xll.Interp2dTab(-1,0,'HP Tuner only'!$B$214:$O$214,'HP Tuner only'!$A$215:$A$232,'HP Tuner only'!$B$215:$O$232,'Fuel Pressure Calc'!$U40,'Fuel Pressure Calc'!Z$29)*_xll.Interp2dTab(-1,0,'HP Tuner only'!$B$236:$M$236,'HP Tuner only'!$A$237:$A$243,'HP Tuner only'!$B$237:$M$243,'Variables &amp; Axis Check'!$B$13,'Variables &amp; Axis Check'!$B$12)</f>
        <v>255.12940234375</v>
      </c>
      <c r="AA40" s="4">
        <f>_xll.Interp2dTab(-1,0,'HP Tuner only'!$B$214:$O$214,'HP Tuner only'!$A$215:$A$232,'HP Tuner only'!$B$215:$O$232,'Fuel Pressure Calc'!$U40,'Fuel Pressure Calc'!AA$29)*_xll.Interp2dTab(-1,0,'HP Tuner only'!$B$236:$M$236,'HP Tuner only'!$A$237:$A$243,'HP Tuner only'!$B$237:$M$243,'Variables &amp; Axis Check'!$B$13,'Variables &amp; Axis Check'!$B$12)</f>
        <v>278.29626684257124</v>
      </c>
      <c r="AB40" s="4">
        <f>_xll.Interp2dTab(-1,0,'HP Tuner only'!$B$214:$O$214,'HP Tuner only'!$A$215:$A$232,'HP Tuner only'!$B$215:$O$232,'Fuel Pressure Calc'!$U40,'Fuel Pressure Calc'!AB$29)*_xll.Interp2dTab(-1,0,'HP Tuner only'!$B$236:$M$236,'HP Tuner only'!$A$237:$A$243,'HP Tuner only'!$B$237:$M$243,'Variables &amp; Axis Check'!$B$13,'Variables &amp; Axis Check'!$B$12)</f>
        <v>451.50080891411392</v>
      </c>
      <c r="AC40" s="4">
        <f>_xll.Interp2dTab(-1,0,'HP Tuner only'!$B$214:$O$214,'HP Tuner only'!$A$215:$A$232,'HP Tuner only'!$B$215:$O$232,'Fuel Pressure Calc'!$U40,'Fuel Pressure Calc'!AC$29)*_xll.Interp2dTab(-1,0,'HP Tuner only'!$B$236:$M$236,'HP Tuner only'!$A$237:$A$243,'HP Tuner only'!$B$237:$M$243,'Variables &amp; Axis Check'!$B$13,'Variables &amp; Axis Check'!$B$12)</f>
        <v>1000.4978859375001</v>
      </c>
      <c r="AD40" s="4">
        <f>_xll.Interp2dTab(-1,0,'HP Tuner only'!$B$214:$O$214,'HP Tuner only'!$A$215:$A$232,'HP Tuner only'!$B$215:$O$232,'Fuel Pressure Calc'!$U40,'Fuel Pressure Calc'!AD$29)*_xll.Interp2dTab(-1,0,'HP Tuner only'!$B$236:$M$236,'HP Tuner only'!$A$237:$A$243,'HP Tuner only'!$B$237:$M$243,'Variables &amp; Axis Check'!$B$13,'Variables &amp; Axis Check'!$B$12)</f>
        <v>1000.4978859375001</v>
      </c>
      <c r="AE40" s="4">
        <f>_xll.Interp2dTab(-1,0,'HP Tuner only'!$B$214:$O$214,'HP Tuner only'!$A$215:$A$232,'HP Tuner only'!$B$215:$O$232,'Fuel Pressure Calc'!$U40,'Fuel Pressure Calc'!AE$29)*_xll.Interp2dTab(-1,0,'HP Tuner only'!$B$236:$M$236,'HP Tuner only'!$A$237:$A$243,'HP Tuner only'!$B$237:$M$243,'Variables &amp; Axis Check'!$B$13,'Variables &amp; Axis Check'!$B$12)</f>
        <v>1000.4978859375</v>
      </c>
      <c r="AF40" s="4">
        <f>_xll.Interp2dTab(-1,0,'HP Tuner only'!$B$214:$O$214,'HP Tuner only'!$A$215:$A$232,'HP Tuner only'!$B$215:$O$232,'Fuel Pressure Calc'!$U40,'Fuel Pressure Calc'!AF$29)*_xll.Interp2dTab(-1,0,'HP Tuner only'!$B$236:$M$236,'HP Tuner only'!$A$237:$A$243,'HP Tuner only'!$B$237:$M$243,'Variables &amp; Axis Check'!$B$13,'Variables &amp; Axis Check'!$B$12)</f>
        <v>1000.4978859375</v>
      </c>
      <c r="AG40" s="4">
        <f>_xll.Interp2dTab(-1,0,'HP Tuner only'!$B$214:$O$214,'HP Tuner only'!$A$215:$A$232,'HP Tuner only'!$B$215:$O$232,'Fuel Pressure Calc'!$U40,'Fuel Pressure Calc'!AG$29)*_xll.Interp2dTab(-1,0,'HP Tuner only'!$B$236:$M$236,'HP Tuner only'!$A$237:$A$243,'HP Tuner only'!$B$237:$M$243,'Variables &amp; Axis Check'!$B$13,'Variables &amp; Axis Check'!$B$12)</f>
        <v>1000.4978859375001</v>
      </c>
      <c r="AH40" s="4">
        <f>_xll.Interp2dTab(-1,0,'HP Tuner only'!$B$214:$O$214,'HP Tuner only'!$A$215:$A$232,'HP Tuner only'!$B$215:$O$232,'Fuel Pressure Calc'!$U40,'Fuel Pressure Calc'!AH$29)*_xll.Interp2dTab(-1,0,'HP Tuner only'!$B$236:$M$236,'HP Tuner only'!$A$237:$A$243,'HP Tuner only'!$B$237:$M$243,'Variables &amp; Axis Check'!$B$13,'Variables &amp; Axis Check'!$B$12)</f>
        <v>1000.4978859375001</v>
      </c>
      <c r="AI40" s="4">
        <f>_xll.Interp2dTab(-1,0,'HP Tuner only'!$B$214:$O$214,'HP Tuner only'!$A$215:$A$232,'HP Tuner only'!$B$215:$O$232,'Fuel Pressure Calc'!$U40,'Fuel Pressure Calc'!AI$29)*_xll.Interp2dTab(-1,0,'HP Tuner only'!$B$236:$M$236,'HP Tuner only'!$A$237:$A$243,'HP Tuner only'!$B$237:$M$243,'Variables &amp; Axis Check'!$B$13,'Variables &amp; Axis Check'!$B$12)</f>
        <v>1000.4978859375001</v>
      </c>
      <c r="AJ40" s="4">
        <f>_xll.Interp2dTab(-1,0,'HP Tuner only'!$B$214:$O$214,'HP Tuner only'!$A$215:$A$232,'HP Tuner only'!$B$215:$O$232,'Fuel Pressure Calc'!$U40,'Fuel Pressure Calc'!AJ$29)*_xll.Interp2dTab(-1,0,'HP Tuner only'!$B$236:$M$236,'HP Tuner only'!$A$237:$A$243,'HP Tuner only'!$B$237:$M$243,'Variables &amp; Axis Check'!$B$13,'Variables &amp; Axis Check'!$B$12)</f>
        <v>1000.4978859375001</v>
      </c>
      <c r="AK40" s="4">
        <f>_xll.Interp2dTab(-1,0,'HP Tuner only'!$B$214:$O$214,'HP Tuner only'!$A$215:$A$232,'HP Tuner only'!$B$215:$O$232,'Fuel Pressure Calc'!$U40,'Fuel Pressure Calc'!AK$29)*_xll.Interp2dTab(-1,0,'HP Tuner only'!$B$236:$M$236,'HP Tuner only'!$A$237:$A$243,'HP Tuner only'!$B$237:$M$243,'Variables &amp; Axis Check'!$B$13,'Variables &amp; Axis Check'!$B$12)</f>
        <v>1000.4978859375</v>
      </c>
      <c r="AL40" s="4">
        <f>_xll.Interp2dTab(-1,0,'HP Tuner only'!$B$214:$O$214,'HP Tuner only'!$A$215:$A$232,'HP Tuner only'!$B$215:$O$232,'Fuel Pressure Calc'!$U40,'Fuel Pressure Calc'!AL$29)*_xll.Interp2dTab(-1,0,'HP Tuner only'!$B$236:$M$236,'HP Tuner only'!$A$237:$A$243,'HP Tuner only'!$B$237:$M$243,'Variables &amp; Axis Check'!$B$13,'Variables &amp; Axis Check'!$B$12)</f>
        <v>1000.4978859375001</v>
      </c>
      <c r="AM40" s="12">
        <f t="shared" si="10"/>
        <v>1000.4978859375001</v>
      </c>
    </row>
    <row r="41" spans="21:39" x14ac:dyDescent="0.3">
      <c r="U41" s="3">
        <f>'CSP5'!$A$180</f>
        <v>2200</v>
      </c>
      <c r="V41" s="12">
        <f t="shared" si="9"/>
        <v>280.03198515625002</v>
      </c>
      <c r="W41" s="4">
        <f>_xll.Interp2dTab(-1,0,'HP Tuner only'!$B$214:$O$214,'HP Tuner only'!$A$215:$A$232,'HP Tuner only'!$B$215:$O$232,'Fuel Pressure Calc'!$U41,'Fuel Pressure Calc'!W$29)*_xll.Interp2dTab(-1,0,'HP Tuner only'!$B$236:$M$236,'HP Tuner only'!$A$237:$A$243,'HP Tuner only'!$B$237:$M$243,'Variables &amp; Axis Check'!$B$13,'Variables &amp; Axis Check'!$B$12)</f>
        <v>280.03198515625002</v>
      </c>
      <c r="X41" s="4">
        <f>_xll.Interp2dTab(-1,0,'HP Tuner only'!$B$214:$O$214,'HP Tuner only'!$A$215:$A$232,'HP Tuner only'!$B$215:$O$232,'Fuel Pressure Calc'!$U41,'Fuel Pressure Calc'!X$29)*_xll.Interp2dTab(-1,0,'HP Tuner only'!$B$236:$M$236,'HP Tuner only'!$A$237:$A$243,'HP Tuner only'!$B$237:$M$243,'Variables &amp; Axis Check'!$B$13,'Variables &amp; Axis Check'!$B$12)</f>
        <v>280.03198515625002</v>
      </c>
      <c r="Y41" s="4">
        <f>_xll.Interp2dTab(-1,0,'HP Tuner only'!$B$214:$O$214,'HP Tuner only'!$A$215:$A$232,'HP Tuner only'!$B$215:$O$232,'Fuel Pressure Calc'!$U41,'Fuel Pressure Calc'!Y$29)*_xll.Interp2dTab(-1,0,'HP Tuner only'!$B$236:$M$236,'HP Tuner only'!$A$237:$A$243,'HP Tuner only'!$B$237:$M$243,'Variables &amp; Axis Check'!$B$13,'Variables &amp; Axis Check'!$B$12)</f>
        <v>280.03198515625002</v>
      </c>
      <c r="Z41" s="4">
        <f>_xll.Interp2dTab(-1,0,'HP Tuner only'!$B$214:$O$214,'HP Tuner only'!$A$215:$A$232,'HP Tuner only'!$B$215:$O$232,'Fuel Pressure Calc'!$U41,'Fuel Pressure Calc'!Z$29)*_xll.Interp2dTab(-1,0,'HP Tuner only'!$B$236:$M$236,'HP Tuner only'!$A$237:$A$243,'HP Tuner only'!$B$237:$M$243,'Variables &amp; Axis Check'!$B$13,'Variables &amp; Axis Check'!$B$12)</f>
        <v>280.03198515625002</v>
      </c>
      <c r="AA41" s="4">
        <f>_xll.Interp2dTab(-1,0,'HP Tuner only'!$B$214:$O$214,'HP Tuner only'!$A$215:$A$232,'HP Tuner only'!$B$215:$O$232,'Fuel Pressure Calc'!$U41,'Fuel Pressure Calc'!AA$29)*_xll.Interp2dTab(-1,0,'HP Tuner only'!$B$236:$M$236,'HP Tuner only'!$A$237:$A$243,'HP Tuner only'!$B$237:$M$243,'Variables &amp; Axis Check'!$B$13,'Variables &amp; Axis Check'!$B$12)</f>
        <v>311.23314946442673</v>
      </c>
      <c r="AB41" s="4">
        <f>_xll.Interp2dTab(-1,0,'HP Tuner only'!$B$214:$O$214,'HP Tuner only'!$A$215:$A$232,'HP Tuner only'!$B$215:$O$232,'Fuel Pressure Calc'!$U41,'Fuel Pressure Calc'!AB$29)*_xll.Interp2dTab(-1,0,'HP Tuner only'!$B$236:$M$236,'HP Tuner only'!$A$237:$A$243,'HP Tuner only'!$B$237:$M$243,'Variables &amp; Axis Check'!$B$13,'Variables &amp; Axis Check'!$B$12)</f>
        <v>520.26498122936516</v>
      </c>
      <c r="AC41" s="4">
        <f>_xll.Interp2dTab(-1,0,'HP Tuner only'!$B$214:$O$214,'HP Tuner only'!$A$215:$A$232,'HP Tuner only'!$B$215:$O$232,'Fuel Pressure Calc'!$U41,'Fuel Pressure Calc'!AC$29)*_xll.Interp2dTab(-1,0,'HP Tuner only'!$B$236:$M$236,'HP Tuner only'!$A$237:$A$243,'HP Tuner only'!$B$237:$M$243,'Variables &amp; Axis Check'!$B$13,'Variables &amp; Axis Check'!$B$12)</f>
        <v>1000.4978859375001</v>
      </c>
      <c r="AD41" s="4">
        <f>_xll.Interp2dTab(-1,0,'HP Tuner only'!$B$214:$O$214,'HP Tuner only'!$A$215:$A$232,'HP Tuner only'!$B$215:$O$232,'Fuel Pressure Calc'!$U41,'Fuel Pressure Calc'!AD$29)*_xll.Interp2dTab(-1,0,'HP Tuner only'!$B$236:$M$236,'HP Tuner only'!$A$237:$A$243,'HP Tuner only'!$B$237:$M$243,'Variables &amp; Axis Check'!$B$13,'Variables &amp; Axis Check'!$B$12)</f>
        <v>1000.4978859375001</v>
      </c>
      <c r="AE41" s="4">
        <f>_xll.Interp2dTab(-1,0,'HP Tuner only'!$B$214:$O$214,'HP Tuner only'!$A$215:$A$232,'HP Tuner only'!$B$215:$O$232,'Fuel Pressure Calc'!$U41,'Fuel Pressure Calc'!AE$29)*_xll.Interp2dTab(-1,0,'HP Tuner only'!$B$236:$M$236,'HP Tuner only'!$A$237:$A$243,'HP Tuner only'!$B$237:$M$243,'Variables &amp; Axis Check'!$B$13,'Variables &amp; Axis Check'!$B$12)</f>
        <v>1000.4978859375</v>
      </c>
      <c r="AF41" s="4">
        <f>_xll.Interp2dTab(-1,0,'HP Tuner only'!$B$214:$O$214,'HP Tuner only'!$A$215:$A$232,'HP Tuner only'!$B$215:$O$232,'Fuel Pressure Calc'!$U41,'Fuel Pressure Calc'!AF$29)*_xll.Interp2dTab(-1,0,'HP Tuner only'!$B$236:$M$236,'HP Tuner only'!$A$237:$A$243,'HP Tuner only'!$B$237:$M$243,'Variables &amp; Axis Check'!$B$13,'Variables &amp; Axis Check'!$B$12)</f>
        <v>1000.4978859375</v>
      </c>
      <c r="AG41" s="4">
        <f>_xll.Interp2dTab(-1,0,'HP Tuner only'!$B$214:$O$214,'HP Tuner only'!$A$215:$A$232,'HP Tuner only'!$B$215:$O$232,'Fuel Pressure Calc'!$U41,'Fuel Pressure Calc'!AG$29)*_xll.Interp2dTab(-1,0,'HP Tuner only'!$B$236:$M$236,'HP Tuner only'!$A$237:$A$243,'HP Tuner only'!$B$237:$M$243,'Variables &amp; Axis Check'!$B$13,'Variables &amp; Axis Check'!$B$12)</f>
        <v>1000.4978859375001</v>
      </c>
      <c r="AH41" s="4">
        <f>_xll.Interp2dTab(-1,0,'HP Tuner only'!$B$214:$O$214,'HP Tuner only'!$A$215:$A$232,'HP Tuner only'!$B$215:$O$232,'Fuel Pressure Calc'!$U41,'Fuel Pressure Calc'!AH$29)*_xll.Interp2dTab(-1,0,'HP Tuner only'!$B$236:$M$236,'HP Tuner only'!$A$237:$A$243,'HP Tuner only'!$B$237:$M$243,'Variables &amp; Axis Check'!$B$13,'Variables &amp; Axis Check'!$B$12)</f>
        <v>1000.4978859375001</v>
      </c>
      <c r="AI41" s="4">
        <f>_xll.Interp2dTab(-1,0,'HP Tuner only'!$B$214:$O$214,'HP Tuner only'!$A$215:$A$232,'HP Tuner only'!$B$215:$O$232,'Fuel Pressure Calc'!$U41,'Fuel Pressure Calc'!AI$29)*_xll.Interp2dTab(-1,0,'HP Tuner only'!$B$236:$M$236,'HP Tuner only'!$A$237:$A$243,'HP Tuner only'!$B$237:$M$243,'Variables &amp; Axis Check'!$B$13,'Variables &amp; Axis Check'!$B$12)</f>
        <v>1000.4978859375001</v>
      </c>
      <c r="AJ41" s="4">
        <f>_xll.Interp2dTab(-1,0,'HP Tuner only'!$B$214:$O$214,'HP Tuner only'!$A$215:$A$232,'HP Tuner only'!$B$215:$O$232,'Fuel Pressure Calc'!$U41,'Fuel Pressure Calc'!AJ$29)*_xll.Interp2dTab(-1,0,'HP Tuner only'!$B$236:$M$236,'HP Tuner only'!$A$237:$A$243,'HP Tuner only'!$B$237:$M$243,'Variables &amp; Axis Check'!$B$13,'Variables &amp; Axis Check'!$B$12)</f>
        <v>1000.4978859375001</v>
      </c>
      <c r="AK41" s="4">
        <f>_xll.Interp2dTab(-1,0,'HP Tuner only'!$B$214:$O$214,'HP Tuner only'!$A$215:$A$232,'HP Tuner only'!$B$215:$O$232,'Fuel Pressure Calc'!$U41,'Fuel Pressure Calc'!AK$29)*_xll.Interp2dTab(-1,0,'HP Tuner only'!$B$236:$M$236,'HP Tuner only'!$A$237:$A$243,'HP Tuner only'!$B$237:$M$243,'Variables &amp; Axis Check'!$B$13,'Variables &amp; Axis Check'!$B$12)</f>
        <v>1000.4978859375</v>
      </c>
      <c r="AL41" s="4">
        <f>_xll.Interp2dTab(-1,0,'HP Tuner only'!$B$214:$O$214,'HP Tuner only'!$A$215:$A$232,'HP Tuner only'!$B$215:$O$232,'Fuel Pressure Calc'!$U41,'Fuel Pressure Calc'!AL$29)*_xll.Interp2dTab(-1,0,'HP Tuner only'!$B$236:$M$236,'HP Tuner only'!$A$237:$A$243,'HP Tuner only'!$B$237:$M$243,'Variables &amp; Axis Check'!$B$13,'Variables &amp; Axis Check'!$B$12)</f>
        <v>1000.4978859375001</v>
      </c>
      <c r="AM41" s="12">
        <f t="shared" si="10"/>
        <v>1000.4978859375001</v>
      </c>
    </row>
    <row r="42" spans="21:39" x14ac:dyDescent="0.3">
      <c r="U42" s="3">
        <f>'CSP5'!$A$181</f>
        <v>2400</v>
      </c>
      <c r="V42" s="12">
        <f t="shared" si="9"/>
        <v>305.1787109375</v>
      </c>
      <c r="W42" s="4">
        <f>_xll.Interp2dTab(-1,0,'HP Tuner only'!$B$214:$O$214,'HP Tuner only'!$A$215:$A$232,'HP Tuner only'!$B$215:$O$232,'Fuel Pressure Calc'!$U42,'Fuel Pressure Calc'!W$29)*_xll.Interp2dTab(-1,0,'HP Tuner only'!$B$236:$M$236,'HP Tuner only'!$A$237:$A$243,'HP Tuner only'!$B$237:$M$243,'Variables &amp; Axis Check'!$B$13,'Variables &amp; Axis Check'!$B$12)</f>
        <v>305.1787109375</v>
      </c>
      <c r="X42" s="4">
        <f>_xll.Interp2dTab(-1,0,'HP Tuner only'!$B$214:$O$214,'HP Tuner only'!$A$215:$A$232,'HP Tuner only'!$B$215:$O$232,'Fuel Pressure Calc'!$U42,'Fuel Pressure Calc'!X$29)*_xll.Interp2dTab(-1,0,'HP Tuner only'!$B$236:$M$236,'HP Tuner only'!$A$237:$A$243,'HP Tuner only'!$B$237:$M$243,'Variables &amp; Axis Check'!$B$13,'Variables &amp; Axis Check'!$B$12)</f>
        <v>305.1787109375</v>
      </c>
      <c r="Y42" s="4">
        <f>_xll.Interp2dTab(-1,0,'HP Tuner only'!$B$214:$O$214,'HP Tuner only'!$A$215:$A$232,'HP Tuner only'!$B$215:$O$232,'Fuel Pressure Calc'!$U42,'Fuel Pressure Calc'!Y$29)*_xll.Interp2dTab(-1,0,'HP Tuner only'!$B$236:$M$236,'HP Tuner only'!$A$237:$A$243,'HP Tuner only'!$B$237:$M$243,'Variables &amp; Axis Check'!$B$13,'Variables &amp; Axis Check'!$B$12)</f>
        <v>305.1787109375</v>
      </c>
      <c r="Z42" s="4">
        <f>_xll.Interp2dTab(-1,0,'HP Tuner only'!$B$214:$O$214,'HP Tuner only'!$A$215:$A$232,'HP Tuner only'!$B$215:$O$232,'Fuel Pressure Calc'!$U42,'Fuel Pressure Calc'!Z$29)*_xll.Interp2dTab(-1,0,'HP Tuner only'!$B$236:$M$236,'HP Tuner only'!$A$237:$A$243,'HP Tuner only'!$B$237:$M$243,'Variables &amp; Axis Check'!$B$13,'Variables &amp; Axis Check'!$B$12)</f>
        <v>305.1787109375</v>
      </c>
      <c r="AA42" s="4">
        <f>_xll.Interp2dTab(-1,0,'HP Tuner only'!$B$214:$O$214,'HP Tuner only'!$A$215:$A$232,'HP Tuner only'!$B$215:$O$232,'Fuel Pressure Calc'!$U42,'Fuel Pressure Calc'!AA$29)*_xll.Interp2dTab(-1,0,'HP Tuner only'!$B$236:$M$236,'HP Tuner only'!$A$237:$A$243,'HP Tuner only'!$B$237:$M$243,'Variables &amp; Axis Check'!$B$13,'Variables &amp; Axis Check'!$B$12)</f>
        <v>336.34087379029148</v>
      </c>
      <c r="AB42" s="4">
        <f>_xll.Interp2dTab(-1,0,'HP Tuner only'!$B$214:$O$214,'HP Tuner only'!$A$215:$A$232,'HP Tuner only'!$B$215:$O$232,'Fuel Pressure Calc'!$U42,'Fuel Pressure Calc'!AB$29)*_xll.Interp2dTab(-1,0,'HP Tuner only'!$B$236:$M$236,'HP Tuner only'!$A$237:$A$243,'HP Tuner only'!$B$237:$M$243,'Variables &amp; Axis Check'!$B$13,'Variables &amp; Axis Check'!$B$12)</f>
        <v>543.037531801299</v>
      </c>
      <c r="AC42" s="4">
        <f>_xll.Interp2dTab(-1,0,'HP Tuner only'!$B$214:$O$214,'HP Tuner only'!$A$215:$A$232,'HP Tuner only'!$B$215:$O$232,'Fuel Pressure Calc'!$U42,'Fuel Pressure Calc'!AC$29)*_xll.Interp2dTab(-1,0,'HP Tuner only'!$B$236:$M$236,'HP Tuner only'!$A$237:$A$243,'HP Tuner only'!$B$237:$M$243,'Variables &amp; Axis Check'!$B$13,'Variables &amp; Axis Check'!$B$12)</f>
        <v>1000.4978859375001</v>
      </c>
      <c r="AD42" s="4">
        <f>_xll.Interp2dTab(-1,0,'HP Tuner only'!$B$214:$O$214,'HP Tuner only'!$A$215:$A$232,'HP Tuner only'!$B$215:$O$232,'Fuel Pressure Calc'!$U42,'Fuel Pressure Calc'!AD$29)*_xll.Interp2dTab(-1,0,'HP Tuner only'!$B$236:$M$236,'HP Tuner only'!$A$237:$A$243,'HP Tuner only'!$B$237:$M$243,'Variables &amp; Axis Check'!$B$13,'Variables &amp; Axis Check'!$B$12)</f>
        <v>1000.4978859375001</v>
      </c>
      <c r="AE42" s="4">
        <f>_xll.Interp2dTab(-1,0,'HP Tuner only'!$B$214:$O$214,'HP Tuner only'!$A$215:$A$232,'HP Tuner only'!$B$215:$O$232,'Fuel Pressure Calc'!$U42,'Fuel Pressure Calc'!AE$29)*_xll.Interp2dTab(-1,0,'HP Tuner only'!$B$236:$M$236,'HP Tuner only'!$A$237:$A$243,'HP Tuner only'!$B$237:$M$243,'Variables &amp; Axis Check'!$B$13,'Variables &amp; Axis Check'!$B$12)</f>
        <v>1000.4978859375</v>
      </c>
      <c r="AF42" s="4">
        <f>_xll.Interp2dTab(-1,0,'HP Tuner only'!$B$214:$O$214,'HP Tuner only'!$A$215:$A$232,'HP Tuner only'!$B$215:$O$232,'Fuel Pressure Calc'!$U42,'Fuel Pressure Calc'!AF$29)*_xll.Interp2dTab(-1,0,'HP Tuner only'!$B$236:$M$236,'HP Tuner only'!$A$237:$A$243,'HP Tuner only'!$B$237:$M$243,'Variables &amp; Axis Check'!$B$13,'Variables &amp; Axis Check'!$B$12)</f>
        <v>1000.4978859375</v>
      </c>
      <c r="AG42" s="4">
        <f>_xll.Interp2dTab(-1,0,'HP Tuner only'!$B$214:$O$214,'HP Tuner only'!$A$215:$A$232,'HP Tuner only'!$B$215:$O$232,'Fuel Pressure Calc'!$U42,'Fuel Pressure Calc'!AG$29)*_xll.Interp2dTab(-1,0,'HP Tuner only'!$B$236:$M$236,'HP Tuner only'!$A$237:$A$243,'HP Tuner only'!$B$237:$M$243,'Variables &amp; Axis Check'!$B$13,'Variables &amp; Axis Check'!$B$12)</f>
        <v>1000.4978859375001</v>
      </c>
      <c r="AH42" s="4">
        <f>_xll.Interp2dTab(-1,0,'HP Tuner only'!$B$214:$O$214,'HP Tuner only'!$A$215:$A$232,'HP Tuner only'!$B$215:$O$232,'Fuel Pressure Calc'!$U42,'Fuel Pressure Calc'!AH$29)*_xll.Interp2dTab(-1,0,'HP Tuner only'!$B$236:$M$236,'HP Tuner only'!$A$237:$A$243,'HP Tuner only'!$B$237:$M$243,'Variables &amp; Axis Check'!$B$13,'Variables &amp; Axis Check'!$B$12)</f>
        <v>1000.4978859375001</v>
      </c>
      <c r="AI42" s="4">
        <f>_xll.Interp2dTab(-1,0,'HP Tuner only'!$B$214:$O$214,'HP Tuner only'!$A$215:$A$232,'HP Tuner only'!$B$215:$O$232,'Fuel Pressure Calc'!$U42,'Fuel Pressure Calc'!AI$29)*_xll.Interp2dTab(-1,0,'HP Tuner only'!$B$236:$M$236,'HP Tuner only'!$A$237:$A$243,'HP Tuner only'!$B$237:$M$243,'Variables &amp; Axis Check'!$B$13,'Variables &amp; Axis Check'!$B$12)</f>
        <v>1000.4978859375001</v>
      </c>
      <c r="AJ42" s="4">
        <f>_xll.Interp2dTab(-1,0,'HP Tuner only'!$B$214:$O$214,'HP Tuner only'!$A$215:$A$232,'HP Tuner only'!$B$215:$O$232,'Fuel Pressure Calc'!$U42,'Fuel Pressure Calc'!AJ$29)*_xll.Interp2dTab(-1,0,'HP Tuner only'!$B$236:$M$236,'HP Tuner only'!$A$237:$A$243,'HP Tuner only'!$B$237:$M$243,'Variables &amp; Axis Check'!$B$13,'Variables &amp; Axis Check'!$B$12)</f>
        <v>1000.4978859375001</v>
      </c>
      <c r="AK42" s="4">
        <f>_xll.Interp2dTab(-1,0,'HP Tuner only'!$B$214:$O$214,'HP Tuner only'!$A$215:$A$232,'HP Tuner only'!$B$215:$O$232,'Fuel Pressure Calc'!$U42,'Fuel Pressure Calc'!AK$29)*_xll.Interp2dTab(-1,0,'HP Tuner only'!$B$236:$M$236,'HP Tuner only'!$A$237:$A$243,'HP Tuner only'!$B$237:$M$243,'Variables &amp; Axis Check'!$B$13,'Variables &amp; Axis Check'!$B$12)</f>
        <v>1000.4978859375</v>
      </c>
      <c r="AL42" s="4">
        <f>_xll.Interp2dTab(-1,0,'HP Tuner only'!$B$214:$O$214,'HP Tuner only'!$A$215:$A$232,'HP Tuner only'!$B$215:$O$232,'Fuel Pressure Calc'!$U42,'Fuel Pressure Calc'!AL$29)*_xll.Interp2dTab(-1,0,'HP Tuner only'!$B$236:$M$236,'HP Tuner only'!$A$237:$A$243,'HP Tuner only'!$B$237:$M$243,'Variables &amp; Axis Check'!$B$13,'Variables &amp; Axis Check'!$B$12)</f>
        <v>1000.4978859375001</v>
      </c>
      <c r="AM42" s="12">
        <f t="shared" si="10"/>
        <v>1000.4978859375001</v>
      </c>
    </row>
    <row r="43" spans="21:39" x14ac:dyDescent="0.3">
      <c r="U43" s="3">
        <f>'CSP5'!$A$182</f>
        <v>2600</v>
      </c>
      <c r="V43" s="12">
        <f t="shared" si="9"/>
        <v>355.22801953125003</v>
      </c>
      <c r="W43" s="4">
        <f>_xll.Interp2dTab(-1,0,'HP Tuner only'!$B$214:$O$214,'HP Tuner only'!$A$215:$A$232,'HP Tuner only'!$B$215:$O$232,'Fuel Pressure Calc'!$U43,'Fuel Pressure Calc'!W$29)*_xll.Interp2dTab(-1,0,'HP Tuner only'!$B$236:$M$236,'HP Tuner only'!$A$237:$A$243,'HP Tuner only'!$B$237:$M$243,'Variables &amp; Axis Check'!$B$13,'Variables &amp; Axis Check'!$B$12)</f>
        <v>355.22801953125003</v>
      </c>
      <c r="X43" s="4">
        <f>_xll.Interp2dTab(-1,0,'HP Tuner only'!$B$214:$O$214,'HP Tuner only'!$A$215:$A$232,'HP Tuner only'!$B$215:$O$232,'Fuel Pressure Calc'!$U43,'Fuel Pressure Calc'!X$29)*_xll.Interp2dTab(-1,0,'HP Tuner only'!$B$236:$M$236,'HP Tuner only'!$A$237:$A$243,'HP Tuner only'!$B$237:$M$243,'Variables &amp; Axis Check'!$B$13,'Variables &amp; Axis Check'!$B$12)</f>
        <v>355.22801953125003</v>
      </c>
      <c r="Y43" s="4">
        <f>_xll.Interp2dTab(-1,0,'HP Tuner only'!$B$214:$O$214,'HP Tuner only'!$A$215:$A$232,'HP Tuner only'!$B$215:$O$232,'Fuel Pressure Calc'!$U43,'Fuel Pressure Calc'!Y$29)*_xll.Interp2dTab(-1,0,'HP Tuner only'!$B$236:$M$236,'HP Tuner only'!$A$237:$A$243,'HP Tuner only'!$B$237:$M$243,'Variables &amp; Axis Check'!$B$13,'Variables &amp; Axis Check'!$B$12)</f>
        <v>355.22801953125003</v>
      </c>
      <c r="Z43" s="4">
        <f>_xll.Interp2dTab(-1,0,'HP Tuner only'!$B$214:$O$214,'HP Tuner only'!$A$215:$A$232,'HP Tuner only'!$B$215:$O$232,'Fuel Pressure Calc'!$U43,'Fuel Pressure Calc'!Z$29)*_xll.Interp2dTab(-1,0,'HP Tuner only'!$B$236:$M$236,'HP Tuner only'!$A$237:$A$243,'HP Tuner only'!$B$237:$M$243,'Variables &amp; Axis Check'!$B$13,'Variables &amp; Axis Check'!$B$12)</f>
        <v>355.22801953125003</v>
      </c>
      <c r="AA43" s="4">
        <f>_xll.Interp2dTab(-1,0,'HP Tuner only'!$B$214:$O$214,'HP Tuner only'!$A$215:$A$232,'HP Tuner only'!$B$215:$O$232,'Fuel Pressure Calc'!$U43,'Fuel Pressure Calc'!AA$29)*_xll.Interp2dTab(-1,0,'HP Tuner only'!$B$236:$M$236,'HP Tuner only'!$A$237:$A$243,'HP Tuner only'!$B$237:$M$243,'Variables &amp; Axis Check'!$B$13,'Variables &amp; Axis Check'!$B$12)</f>
        <v>386.39018238404151</v>
      </c>
      <c r="AB43" s="4">
        <f>_xll.Interp2dTab(-1,0,'HP Tuner only'!$B$214:$O$214,'HP Tuner only'!$A$215:$A$232,'HP Tuner only'!$B$215:$O$232,'Fuel Pressure Calc'!$U43,'Fuel Pressure Calc'!AB$29)*_xll.Interp2dTab(-1,0,'HP Tuner only'!$B$236:$M$236,'HP Tuner only'!$A$237:$A$243,'HP Tuner only'!$B$237:$M$243,'Variables &amp; Axis Check'!$B$13,'Variables &amp; Axis Check'!$B$12)</f>
        <v>588.80589324489165</v>
      </c>
      <c r="AC43" s="4">
        <f>_xll.Interp2dTab(-1,0,'HP Tuner only'!$B$214:$O$214,'HP Tuner only'!$A$215:$A$232,'HP Tuner only'!$B$215:$O$232,'Fuel Pressure Calc'!$U43,'Fuel Pressure Calc'!AC$29)*_xll.Interp2dTab(-1,0,'HP Tuner only'!$B$236:$M$236,'HP Tuner only'!$A$237:$A$243,'HP Tuner only'!$B$237:$M$243,'Variables &amp; Axis Check'!$B$13,'Variables &amp; Axis Check'!$B$12)</f>
        <v>1000.4978859375001</v>
      </c>
      <c r="AD43" s="4">
        <f>_xll.Interp2dTab(-1,0,'HP Tuner only'!$B$214:$O$214,'HP Tuner only'!$A$215:$A$232,'HP Tuner only'!$B$215:$O$232,'Fuel Pressure Calc'!$U43,'Fuel Pressure Calc'!AD$29)*_xll.Interp2dTab(-1,0,'HP Tuner only'!$B$236:$M$236,'HP Tuner only'!$A$237:$A$243,'HP Tuner only'!$B$237:$M$243,'Variables &amp; Axis Check'!$B$13,'Variables &amp; Axis Check'!$B$12)</f>
        <v>1000.4978859375001</v>
      </c>
      <c r="AE43" s="4">
        <f>_xll.Interp2dTab(-1,0,'HP Tuner only'!$B$214:$O$214,'HP Tuner only'!$A$215:$A$232,'HP Tuner only'!$B$215:$O$232,'Fuel Pressure Calc'!$U43,'Fuel Pressure Calc'!AE$29)*_xll.Interp2dTab(-1,0,'HP Tuner only'!$B$236:$M$236,'HP Tuner only'!$A$237:$A$243,'HP Tuner only'!$B$237:$M$243,'Variables &amp; Axis Check'!$B$13,'Variables &amp; Axis Check'!$B$12)</f>
        <v>1000.4978859375</v>
      </c>
      <c r="AF43" s="4">
        <f>_xll.Interp2dTab(-1,0,'HP Tuner only'!$B$214:$O$214,'HP Tuner only'!$A$215:$A$232,'HP Tuner only'!$B$215:$O$232,'Fuel Pressure Calc'!$U43,'Fuel Pressure Calc'!AF$29)*_xll.Interp2dTab(-1,0,'HP Tuner only'!$B$236:$M$236,'HP Tuner only'!$A$237:$A$243,'HP Tuner only'!$B$237:$M$243,'Variables &amp; Axis Check'!$B$13,'Variables &amp; Axis Check'!$B$12)</f>
        <v>1000.4978859375</v>
      </c>
      <c r="AG43" s="4">
        <f>_xll.Interp2dTab(-1,0,'HP Tuner only'!$B$214:$O$214,'HP Tuner only'!$A$215:$A$232,'HP Tuner only'!$B$215:$O$232,'Fuel Pressure Calc'!$U43,'Fuel Pressure Calc'!AG$29)*_xll.Interp2dTab(-1,0,'HP Tuner only'!$B$236:$M$236,'HP Tuner only'!$A$237:$A$243,'HP Tuner only'!$B$237:$M$243,'Variables &amp; Axis Check'!$B$13,'Variables &amp; Axis Check'!$B$12)</f>
        <v>1000.4978859375001</v>
      </c>
      <c r="AH43" s="4">
        <f>_xll.Interp2dTab(-1,0,'HP Tuner only'!$B$214:$O$214,'HP Tuner only'!$A$215:$A$232,'HP Tuner only'!$B$215:$O$232,'Fuel Pressure Calc'!$U43,'Fuel Pressure Calc'!AH$29)*_xll.Interp2dTab(-1,0,'HP Tuner only'!$B$236:$M$236,'HP Tuner only'!$A$237:$A$243,'HP Tuner only'!$B$237:$M$243,'Variables &amp; Axis Check'!$B$13,'Variables &amp; Axis Check'!$B$12)</f>
        <v>1000.4978859375001</v>
      </c>
      <c r="AI43" s="4">
        <f>_xll.Interp2dTab(-1,0,'HP Tuner only'!$B$214:$O$214,'HP Tuner only'!$A$215:$A$232,'HP Tuner only'!$B$215:$O$232,'Fuel Pressure Calc'!$U43,'Fuel Pressure Calc'!AI$29)*_xll.Interp2dTab(-1,0,'HP Tuner only'!$B$236:$M$236,'HP Tuner only'!$A$237:$A$243,'HP Tuner only'!$B$237:$M$243,'Variables &amp; Axis Check'!$B$13,'Variables &amp; Axis Check'!$B$12)</f>
        <v>1000.4978859375001</v>
      </c>
      <c r="AJ43" s="4">
        <f>_xll.Interp2dTab(-1,0,'HP Tuner only'!$B$214:$O$214,'HP Tuner only'!$A$215:$A$232,'HP Tuner only'!$B$215:$O$232,'Fuel Pressure Calc'!$U43,'Fuel Pressure Calc'!AJ$29)*_xll.Interp2dTab(-1,0,'HP Tuner only'!$B$236:$M$236,'HP Tuner only'!$A$237:$A$243,'HP Tuner only'!$B$237:$M$243,'Variables &amp; Axis Check'!$B$13,'Variables &amp; Axis Check'!$B$12)</f>
        <v>1000.4978859375001</v>
      </c>
      <c r="AK43" s="4">
        <f>_xll.Interp2dTab(-1,0,'HP Tuner only'!$B$214:$O$214,'HP Tuner only'!$A$215:$A$232,'HP Tuner only'!$B$215:$O$232,'Fuel Pressure Calc'!$U43,'Fuel Pressure Calc'!AK$29)*_xll.Interp2dTab(-1,0,'HP Tuner only'!$B$236:$M$236,'HP Tuner only'!$A$237:$A$243,'HP Tuner only'!$B$237:$M$243,'Variables &amp; Axis Check'!$B$13,'Variables &amp; Axis Check'!$B$12)</f>
        <v>1000.4978859375</v>
      </c>
      <c r="AL43" s="4">
        <f>_xll.Interp2dTab(-1,0,'HP Tuner only'!$B$214:$O$214,'HP Tuner only'!$A$215:$A$232,'HP Tuner only'!$B$215:$O$232,'Fuel Pressure Calc'!$U43,'Fuel Pressure Calc'!AL$29)*_xll.Interp2dTab(-1,0,'HP Tuner only'!$B$236:$M$236,'HP Tuner only'!$A$237:$A$243,'HP Tuner only'!$B$237:$M$243,'Variables &amp; Axis Check'!$B$13,'Variables &amp; Axis Check'!$B$12)</f>
        <v>1000.4978859375001</v>
      </c>
      <c r="AM43" s="12">
        <f t="shared" si="10"/>
        <v>1000.4978859375001</v>
      </c>
    </row>
    <row r="44" spans="21:39" x14ac:dyDescent="0.3">
      <c r="U44" s="3">
        <f>'CSP5'!$A$183</f>
        <v>2800</v>
      </c>
      <c r="V44" s="12">
        <f t="shared" si="9"/>
        <v>405.277328125</v>
      </c>
      <c r="W44" s="4">
        <f>_xll.Interp2dTab(-1,0,'HP Tuner only'!$B$214:$O$214,'HP Tuner only'!$A$215:$A$232,'HP Tuner only'!$B$215:$O$232,'Fuel Pressure Calc'!$U44,'Fuel Pressure Calc'!W$29)*_xll.Interp2dTab(-1,0,'HP Tuner only'!$B$236:$M$236,'HP Tuner only'!$A$237:$A$243,'HP Tuner only'!$B$237:$M$243,'Variables &amp; Axis Check'!$B$13,'Variables &amp; Axis Check'!$B$12)</f>
        <v>405.277328125</v>
      </c>
      <c r="X44" s="4">
        <f>_xll.Interp2dTab(-1,0,'HP Tuner only'!$B$214:$O$214,'HP Tuner only'!$A$215:$A$232,'HP Tuner only'!$B$215:$O$232,'Fuel Pressure Calc'!$U44,'Fuel Pressure Calc'!X$29)*_xll.Interp2dTab(-1,0,'HP Tuner only'!$B$236:$M$236,'HP Tuner only'!$A$237:$A$243,'HP Tuner only'!$B$237:$M$243,'Variables &amp; Axis Check'!$B$13,'Variables &amp; Axis Check'!$B$12)</f>
        <v>405.277328125</v>
      </c>
      <c r="Y44" s="4">
        <f>_xll.Interp2dTab(-1,0,'HP Tuner only'!$B$214:$O$214,'HP Tuner only'!$A$215:$A$232,'HP Tuner only'!$B$215:$O$232,'Fuel Pressure Calc'!$U44,'Fuel Pressure Calc'!Y$29)*_xll.Interp2dTab(-1,0,'HP Tuner only'!$B$236:$M$236,'HP Tuner only'!$A$237:$A$243,'HP Tuner only'!$B$237:$M$243,'Variables &amp; Axis Check'!$B$13,'Variables &amp; Axis Check'!$B$12)</f>
        <v>405.277328125</v>
      </c>
      <c r="Z44" s="4">
        <f>_xll.Interp2dTab(-1,0,'HP Tuner only'!$B$214:$O$214,'HP Tuner only'!$A$215:$A$232,'HP Tuner only'!$B$215:$O$232,'Fuel Pressure Calc'!$U44,'Fuel Pressure Calc'!Z$29)*_xll.Interp2dTab(-1,0,'HP Tuner only'!$B$236:$M$236,'HP Tuner only'!$A$237:$A$243,'HP Tuner only'!$B$237:$M$243,'Variables &amp; Axis Check'!$B$13,'Variables &amp; Axis Check'!$B$12)</f>
        <v>405.277328125</v>
      </c>
      <c r="AA44" s="4">
        <f>_xll.Interp2dTab(-1,0,'HP Tuner only'!$B$214:$O$214,'HP Tuner only'!$A$215:$A$232,'HP Tuner only'!$B$215:$O$232,'Fuel Pressure Calc'!$U44,'Fuel Pressure Calc'!AA$29)*_xll.Interp2dTab(-1,0,'HP Tuner only'!$B$236:$M$236,'HP Tuner only'!$A$237:$A$243,'HP Tuner only'!$B$237:$M$243,'Variables &amp; Axis Check'!$B$13,'Variables &amp; Axis Check'!$B$12)</f>
        <v>436.43949097779148</v>
      </c>
      <c r="AB44" s="4">
        <f>_xll.Interp2dTab(-1,0,'HP Tuner only'!$B$214:$O$214,'HP Tuner only'!$A$215:$A$232,'HP Tuner only'!$B$215:$O$232,'Fuel Pressure Calc'!$U44,'Fuel Pressure Calc'!AB$29)*_xll.Interp2dTab(-1,0,'HP Tuner only'!$B$236:$M$236,'HP Tuner only'!$A$237:$A$243,'HP Tuner only'!$B$237:$M$243,'Variables &amp; Axis Check'!$B$13,'Variables &amp; Axis Check'!$B$12)</f>
        <v>634.5742546884843</v>
      </c>
      <c r="AC44" s="4">
        <f>_xll.Interp2dTab(-1,0,'HP Tuner only'!$B$214:$O$214,'HP Tuner only'!$A$215:$A$232,'HP Tuner only'!$B$215:$O$232,'Fuel Pressure Calc'!$U44,'Fuel Pressure Calc'!AC$29)*_xll.Interp2dTab(-1,0,'HP Tuner only'!$B$236:$M$236,'HP Tuner only'!$A$237:$A$243,'HP Tuner only'!$B$237:$M$243,'Variables &amp; Axis Check'!$B$13,'Variables &amp; Axis Check'!$B$12)</f>
        <v>1000.4978859375001</v>
      </c>
      <c r="AD44" s="4">
        <f>_xll.Interp2dTab(-1,0,'HP Tuner only'!$B$214:$O$214,'HP Tuner only'!$A$215:$A$232,'HP Tuner only'!$B$215:$O$232,'Fuel Pressure Calc'!$U44,'Fuel Pressure Calc'!AD$29)*_xll.Interp2dTab(-1,0,'HP Tuner only'!$B$236:$M$236,'HP Tuner only'!$A$237:$A$243,'HP Tuner only'!$B$237:$M$243,'Variables &amp; Axis Check'!$B$13,'Variables &amp; Axis Check'!$B$12)</f>
        <v>1000.4978859375001</v>
      </c>
      <c r="AE44" s="4">
        <f>_xll.Interp2dTab(-1,0,'HP Tuner only'!$B$214:$O$214,'HP Tuner only'!$A$215:$A$232,'HP Tuner only'!$B$215:$O$232,'Fuel Pressure Calc'!$U44,'Fuel Pressure Calc'!AE$29)*_xll.Interp2dTab(-1,0,'HP Tuner only'!$B$236:$M$236,'HP Tuner only'!$A$237:$A$243,'HP Tuner only'!$B$237:$M$243,'Variables &amp; Axis Check'!$B$13,'Variables &amp; Axis Check'!$B$12)</f>
        <v>1000.4978859375</v>
      </c>
      <c r="AF44" s="4">
        <f>_xll.Interp2dTab(-1,0,'HP Tuner only'!$B$214:$O$214,'HP Tuner only'!$A$215:$A$232,'HP Tuner only'!$B$215:$O$232,'Fuel Pressure Calc'!$U44,'Fuel Pressure Calc'!AF$29)*_xll.Interp2dTab(-1,0,'HP Tuner only'!$B$236:$M$236,'HP Tuner only'!$A$237:$A$243,'HP Tuner only'!$B$237:$M$243,'Variables &amp; Axis Check'!$B$13,'Variables &amp; Axis Check'!$B$12)</f>
        <v>1000.4978859375</v>
      </c>
      <c r="AG44" s="4">
        <f>_xll.Interp2dTab(-1,0,'HP Tuner only'!$B$214:$O$214,'HP Tuner only'!$A$215:$A$232,'HP Tuner only'!$B$215:$O$232,'Fuel Pressure Calc'!$U44,'Fuel Pressure Calc'!AG$29)*_xll.Interp2dTab(-1,0,'HP Tuner only'!$B$236:$M$236,'HP Tuner only'!$A$237:$A$243,'HP Tuner only'!$B$237:$M$243,'Variables &amp; Axis Check'!$B$13,'Variables &amp; Axis Check'!$B$12)</f>
        <v>1000.4978859375001</v>
      </c>
      <c r="AH44" s="4">
        <f>_xll.Interp2dTab(-1,0,'HP Tuner only'!$B$214:$O$214,'HP Tuner only'!$A$215:$A$232,'HP Tuner only'!$B$215:$O$232,'Fuel Pressure Calc'!$U44,'Fuel Pressure Calc'!AH$29)*_xll.Interp2dTab(-1,0,'HP Tuner only'!$B$236:$M$236,'HP Tuner only'!$A$237:$A$243,'HP Tuner only'!$B$237:$M$243,'Variables &amp; Axis Check'!$B$13,'Variables &amp; Axis Check'!$B$12)</f>
        <v>1000.4978859375001</v>
      </c>
      <c r="AI44" s="4">
        <f>_xll.Interp2dTab(-1,0,'HP Tuner only'!$B$214:$O$214,'HP Tuner only'!$A$215:$A$232,'HP Tuner only'!$B$215:$O$232,'Fuel Pressure Calc'!$U44,'Fuel Pressure Calc'!AI$29)*_xll.Interp2dTab(-1,0,'HP Tuner only'!$B$236:$M$236,'HP Tuner only'!$A$237:$A$243,'HP Tuner only'!$B$237:$M$243,'Variables &amp; Axis Check'!$B$13,'Variables &amp; Axis Check'!$B$12)</f>
        <v>1000.4978859375001</v>
      </c>
      <c r="AJ44" s="4">
        <f>_xll.Interp2dTab(-1,0,'HP Tuner only'!$B$214:$O$214,'HP Tuner only'!$A$215:$A$232,'HP Tuner only'!$B$215:$O$232,'Fuel Pressure Calc'!$U44,'Fuel Pressure Calc'!AJ$29)*_xll.Interp2dTab(-1,0,'HP Tuner only'!$B$236:$M$236,'HP Tuner only'!$A$237:$A$243,'HP Tuner only'!$B$237:$M$243,'Variables &amp; Axis Check'!$B$13,'Variables &amp; Axis Check'!$B$12)</f>
        <v>1000.4978859375001</v>
      </c>
      <c r="AK44" s="4">
        <f>_xll.Interp2dTab(-1,0,'HP Tuner only'!$B$214:$O$214,'HP Tuner only'!$A$215:$A$232,'HP Tuner only'!$B$215:$O$232,'Fuel Pressure Calc'!$U44,'Fuel Pressure Calc'!AK$29)*_xll.Interp2dTab(-1,0,'HP Tuner only'!$B$236:$M$236,'HP Tuner only'!$A$237:$A$243,'HP Tuner only'!$B$237:$M$243,'Variables &amp; Axis Check'!$B$13,'Variables &amp; Axis Check'!$B$12)</f>
        <v>1000.4978859375</v>
      </c>
      <c r="AL44" s="4">
        <f>_xll.Interp2dTab(-1,0,'HP Tuner only'!$B$214:$O$214,'HP Tuner only'!$A$215:$A$232,'HP Tuner only'!$B$215:$O$232,'Fuel Pressure Calc'!$U44,'Fuel Pressure Calc'!AL$29)*_xll.Interp2dTab(-1,0,'HP Tuner only'!$B$236:$M$236,'HP Tuner only'!$A$237:$A$243,'HP Tuner only'!$B$237:$M$243,'Variables &amp; Axis Check'!$B$13,'Variables &amp; Axis Check'!$B$12)</f>
        <v>1000.4978859375001</v>
      </c>
      <c r="AM44" s="12">
        <f t="shared" si="10"/>
        <v>1000.4978859375001</v>
      </c>
    </row>
    <row r="45" spans="21:39" x14ac:dyDescent="0.3">
      <c r="U45" s="3">
        <f>'CSP5'!$A$184</f>
        <v>2900</v>
      </c>
      <c r="V45" s="12">
        <f t="shared" si="9"/>
        <v>430.30198242187498</v>
      </c>
      <c r="W45" s="4">
        <f>_xll.Interp2dTab(-1,0,'HP Tuner only'!$B$214:$O$214,'HP Tuner only'!$A$215:$A$232,'HP Tuner only'!$B$215:$O$232,'Fuel Pressure Calc'!$U45,'Fuel Pressure Calc'!W$29)*_xll.Interp2dTab(-1,0,'HP Tuner only'!$B$236:$M$236,'HP Tuner only'!$A$237:$A$243,'HP Tuner only'!$B$237:$M$243,'Variables &amp; Axis Check'!$B$13,'Variables &amp; Axis Check'!$B$12)</f>
        <v>430.30198242187498</v>
      </c>
      <c r="X45" s="4">
        <f>_xll.Interp2dTab(-1,0,'HP Tuner only'!$B$214:$O$214,'HP Tuner only'!$A$215:$A$232,'HP Tuner only'!$B$215:$O$232,'Fuel Pressure Calc'!$U45,'Fuel Pressure Calc'!X$29)*_xll.Interp2dTab(-1,0,'HP Tuner only'!$B$236:$M$236,'HP Tuner only'!$A$237:$A$243,'HP Tuner only'!$B$237:$M$243,'Variables &amp; Axis Check'!$B$13,'Variables &amp; Axis Check'!$B$12)</f>
        <v>430.30198242187498</v>
      </c>
      <c r="Y45" s="4">
        <f>_xll.Interp2dTab(-1,0,'HP Tuner only'!$B$214:$O$214,'HP Tuner only'!$A$215:$A$232,'HP Tuner only'!$B$215:$O$232,'Fuel Pressure Calc'!$U45,'Fuel Pressure Calc'!Y$29)*_xll.Interp2dTab(-1,0,'HP Tuner only'!$B$236:$M$236,'HP Tuner only'!$A$237:$A$243,'HP Tuner only'!$B$237:$M$243,'Variables &amp; Axis Check'!$B$13,'Variables &amp; Axis Check'!$B$12)</f>
        <v>430.30198242187498</v>
      </c>
      <c r="Z45" s="4">
        <f>_xll.Interp2dTab(-1,0,'HP Tuner only'!$B$214:$O$214,'HP Tuner only'!$A$215:$A$232,'HP Tuner only'!$B$215:$O$232,'Fuel Pressure Calc'!$U45,'Fuel Pressure Calc'!Z$29)*_xll.Interp2dTab(-1,0,'HP Tuner only'!$B$236:$M$236,'HP Tuner only'!$A$237:$A$243,'HP Tuner only'!$B$237:$M$243,'Variables &amp; Axis Check'!$B$13,'Variables &amp; Axis Check'!$B$12)</f>
        <v>430.30198242187504</v>
      </c>
      <c r="AA45" s="4">
        <f>_xll.Interp2dTab(-1,0,'HP Tuner only'!$B$214:$O$214,'HP Tuner only'!$A$215:$A$232,'HP Tuner only'!$B$215:$O$232,'Fuel Pressure Calc'!$U45,'Fuel Pressure Calc'!AA$29)*_xll.Interp2dTab(-1,0,'HP Tuner only'!$B$236:$M$236,'HP Tuner only'!$A$237:$A$243,'HP Tuner only'!$B$237:$M$243,'Variables &amp; Axis Check'!$B$13,'Variables &amp; Axis Check'!$B$12)</f>
        <v>465.46179445165166</v>
      </c>
      <c r="AB45" s="4">
        <f>_xll.Interp2dTab(-1,0,'HP Tuner only'!$B$214:$O$214,'HP Tuner only'!$A$215:$A$232,'HP Tuner only'!$B$215:$O$232,'Fuel Pressure Calc'!$U45,'Fuel Pressure Calc'!AB$29)*_xll.Interp2dTab(-1,0,'HP Tuner only'!$B$236:$M$236,'HP Tuner only'!$A$237:$A$243,'HP Tuner only'!$B$237:$M$243,'Variables &amp; Axis Check'!$B$13,'Variables &amp; Axis Check'!$B$12)</f>
        <v>680.34261613207673</v>
      </c>
      <c r="AC45" s="4">
        <f>_xll.Interp2dTab(-1,0,'HP Tuner only'!$B$214:$O$214,'HP Tuner only'!$A$215:$A$232,'HP Tuner only'!$B$215:$O$232,'Fuel Pressure Calc'!$U45,'Fuel Pressure Calc'!AC$29)*_xll.Interp2dTab(-1,0,'HP Tuner only'!$B$236:$M$236,'HP Tuner only'!$A$237:$A$243,'HP Tuner only'!$B$237:$M$243,'Variables &amp; Axis Check'!$B$13,'Variables &amp; Axis Check'!$B$12)</f>
        <v>1000.4978859375001</v>
      </c>
      <c r="AD45" s="4">
        <f>_xll.Interp2dTab(-1,0,'HP Tuner only'!$B$214:$O$214,'HP Tuner only'!$A$215:$A$232,'HP Tuner only'!$B$215:$O$232,'Fuel Pressure Calc'!$U45,'Fuel Pressure Calc'!AD$29)*_xll.Interp2dTab(-1,0,'HP Tuner only'!$B$236:$M$236,'HP Tuner only'!$A$237:$A$243,'HP Tuner only'!$B$237:$M$243,'Variables &amp; Axis Check'!$B$13,'Variables &amp; Axis Check'!$B$12)</f>
        <v>1000.4978859375</v>
      </c>
      <c r="AE45" s="4">
        <f>_xll.Interp2dTab(-1,0,'HP Tuner only'!$B$214:$O$214,'HP Tuner only'!$A$215:$A$232,'HP Tuner only'!$B$215:$O$232,'Fuel Pressure Calc'!$U45,'Fuel Pressure Calc'!AE$29)*_xll.Interp2dTab(-1,0,'HP Tuner only'!$B$236:$M$236,'HP Tuner only'!$A$237:$A$243,'HP Tuner only'!$B$237:$M$243,'Variables &amp; Axis Check'!$B$13,'Variables &amp; Axis Check'!$B$12)</f>
        <v>1000.4978859375001</v>
      </c>
      <c r="AF45" s="4">
        <f>_xll.Interp2dTab(-1,0,'HP Tuner only'!$B$214:$O$214,'HP Tuner only'!$A$215:$A$232,'HP Tuner only'!$B$215:$O$232,'Fuel Pressure Calc'!$U45,'Fuel Pressure Calc'!AF$29)*_xll.Interp2dTab(-1,0,'HP Tuner only'!$B$236:$M$236,'HP Tuner only'!$A$237:$A$243,'HP Tuner only'!$B$237:$M$243,'Variables &amp; Axis Check'!$B$13,'Variables &amp; Axis Check'!$B$12)</f>
        <v>1000.4978859375001</v>
      </c>
      <c r="AG45" s="4">
        <f>_xll.Interp2dTab(-1,0,'HP Tuner only'!$B$214:$O$214,'HP Tuner only'!$A$215:$A$232,'HP Tuner only'!$B$215:$O$232,'Fuel Pressure Calc'!$U45,'Fuel Pressure Calc'!AG$29)*_xll.Interp2dTab(-1,0,'HP Tuner only'!$B$236:$M$236,'HP Tuner only'!$A$237:$A$243,'HP Tuner only'!$B$237:$M$243,'Variables &amp; Axis Check'!$B$13,'Variables &amp; Axis Check'!$B$12)</f>
        <v>1000.4978859375001</v>
      </c>
      <c r="AH45" s="4">
        <f>_xll.Interp2dTab(-1,0,'HP Tuner only'!$B$214:$O$214,'HP Tuner only'!$A$215:$A$232,'HP Tuner only'!$B$215:$O$232,'Fuel Pressure Calc'!$U45,'Fuel Pressure Calc'!AH$29)*_xll.Interp2dTab(-1,0,'HP Tuner only'!$B$236:$M$236,'HP Tuner only'!$A$237:$A$243,'HP Tuner only'!$B$237:$M$243,'Variables &amp; Axis Check'!$B$13,'Variables &amp; Axis Check'!$B$12)</f>
        <v>1000.4978859375001</v>
      </c>
      <c r="AI45" s="4">
        <f>_xll.Interp2dTab(-1,0,'HP Tuner only'!$B$214:$O$214,'HP Tuner only'!$A$215:$A$232,'HP Tuner only'!$B$215:$O$232,'Fuel Pressure Calc'!$U45,'Fuel Pressure Calc'!AI$29)*_xll.Interp2dTab(-1,0,'HP Tuner only'!$B$236:$M$236,'HP Tuner only'!$A$237:$A$243,'HP Tuner only'!$B$237:$M$243,'Variables &amp; Axis Check'!$B$13,'Variables &amp; Axis Check'!$B$12)</f>
        <v>1000.4978859375002</v>
      </c>
      <c r="AJ45" s="4">
        <f>_xll.Interp2dTab(-1,0,'HP Tuner only'!$B$214:$O$214,'HP Tuner only'!$A$215:$A$232,'HP Tuner only'!$B$215:$O$232,'Fuel Pressure Calc'!$U45,'Fuel Pressure Calc'!AJ$29)*_xll.Interp2dTab(-1,0,'HP Tuner only'!$B$236:$M$236,'HP Tuner only'!$A$237:$A$243,'HP Tuner only'!$B$237:$M$243,'Variables &amp; Axis Check'!$B$13,'Variables &amp; Axis Check'!$B$12)</f>
        <v>1000.4978859375</v>
      </c>
      <c r="AK45" s="4">
        <f>_xll.Interp2dTab(-1,0,'HP Tuner only'!$B$214:$O$214,'HP Tuner only'!$A$215:$A$232,'HP Tuner only'!$B$215:$O$232,'Fuel Pressure Calc'!$U45,'Fuel Pressure Calc'!AK$29)*_xll.Interp2dTab(-1,0,'HP Tuner only'!$B$236:$M$236,'HP Tuner only'!$A$237:$A$243,'HP Tuner only'!$B$237:$M$243,'Variables &amp; Axis Check'!$B$13,'Variables &amp; Axis Check'!$B$12)</f>
        <v>1000.4978859375001</v>
      </c>
      <c r="AL45" s="4">
        <f>_xll.Interp2dTab(-1,0,'HP Tuner only'!$B$214:$O$214,'HP Tuner only'!$A$215:$A$232,'HP Tuner only'!$B$215:$O$232,'Fuel Pressure Calc'!$U45,'Fuel Pressure Calc'!AL$29)*_xll.Interp2dTab(-1,0,'HP Tuner only'!$B$236:$M$236,'HP Tuner only'!$A$237:$A$243,'HP Tuner only'!$B$237:$M$243,'Variables &amp; Axis Check'!$B$13,'Variables &amp; Axis Check'!$B$12)</f>
        <v>1000.4978859375002</v>
      </c>
      <c r="AM45" s="12">
        <f t="shared" si="10"/>
        <v>1000.4978859375002</v>
      </c>
    </row>
    <row r="46" spans="21:39" x14ac:dyDescent="0.3">
      <c r="U46" s="3">
        <f>'CSP5'!$A$185</f>
        <v>3000</v>
      </c>
      <c r="V46" s="12">
        <f t="shared" si="9"/>
        <v>455.32663671875002</v>
      </c>
      <c r="W46" s="4">
        <f>_xll.Interp2dTab(-1,0,'HP Tuner only'!$B$214:$O$214,'HP Tuner only'!$A$215:$A$232,'HP Tuner only'!$B$215:$O$232,'Fuel Pressure Calc'!$U46,'Fuel Pressure Calc'!W$29)*_xll.Interp2dTab(-1,0,'HP Tuner only'!$B$236:$M$236,'HP Tuner only'!$A$237:$A$243,'HP Tuner only'!$B$237:$M$243,'Variables &amp; Axis Check'!$B$13,'Variables &amp; Axis Check'!$B$12)</f>
        <v>455.32663671875002</v>
      </c>
      <c r="X46" s="4">
        <f>_xll.Interp2dTab(-1,0,'HP Tuner only'!$B$214:$O$214,'HP Tuner only'!$A$215:$A$232,'HP Tuner only'!$B$215:$O$232,'Fuel Pressure Calc'!$U46,'Fuel Pressure Calc'!X$29)*_xll.Interp2dTab(-1,0,'HP Tuner only'!$B$236:$M$236,'HP Tuner only'!$A$237:$A$243,'HP Tuner only'!$B$237:$M$243,'Variables &amp; Axis Check'!$B$13,'Variables &amp; Axis Check'!$B$12)</f>
        <v>455.32663671875002</v>
      </c>
      <c r="Y46" s="4">
        <f>_xll.Interp2dTab(-1,0,'HP Tuner only'!$B$214:$O$214,'HP Tuner only'!$A$215:$A$232,'HP Tuner only'!$B$215:$O$232,'Fuel Pressure Calc'!$U46,'Fuel Pressure Calc'!Y$29)*_xll.Interp2dTab(-1,0,'HP Tuner only'!$B$236:$M$236,'HP Tuner only'!$A$237:$A$243,'HP Tuner only'!$B$237:$M$243,'Variables &amp; Axis Check'!$B$13,'Variables &amp; Axis Check'!$B$12)</f>
        <v>455.32663671875002</v>
      </c>
      <c r="Z46" s="4">
        <f>_xll.Interp2dTab(-1,0,'HP Tuner only'!$B$214:$O$214,'HP Tuner only'!$A$215:$A$232,'HP Tuner only'!$B$215:$O$232,'Fuel Pressure Calc'!$U46,'Fuel Pressure Calc'!Z$29)*_xll.Interp2dTab(-1,0,'HP Tuner only'!$B$236:$M$236,'HP Tuner only'!$A$237:$A$243,'HP Tuner only'!$B$237:$M$243,'Variables &amp; Axis Check'!$B$13,'Variables &amp; Axis Check'!$B$12)</f>
        <v>455.32663671875002</v>
      </c>
      <c r="AA46" s="4">
        <f>_xll.Interp2dTab(-1,0,'HP Tuner only'!$B$214:$O$214,'HP Tuner only'!$A$215:$A$232,'HP Tuner only'!$B$215:$O$232,'Fuel Pressure Calc'!$U46,'Fuel Pressure Calc'!AA$29)*_xll.Interp2dTab(-1,0,'HP Tuner only'!$B$236:$M$236,'HP Tuner only'!$A$237:$A$243,'HP Tuner only'!$B$237:$M$243,'Variables &amp; Axis Check'!$B$13,'Variables &amp; Axis Check'!$B$12)</f>
        <v>494.48409792551178</v>
      </c>
      <c r="AB46" s="4">
        <f>_xll.Interp2dTab(-1,0,'HP Tuner only'!$B$214:$O$214,'HP Tuner only'!$A$215:$A$232,'HP Tuner only'!$B$215:$O$232,'Fuel Pressure Calc'!$U46,'Fuel Pressure Calc'!AB$29)*_xll.Interp2dTab(-1,0,'HP Tuner only'!$B$236:$M$236,'HP Tuner only'!$A$237:$A$243,'HP Tuner only'!$B$237:$M$243,'Variables &amp; Axis Check'!$B$13,'Variables &amp; Axis Check'!$B$12)</f>
        <v>726.11097757566938</v>
      </c>
      <c r="AC46" s="4">
        <f>_xll.Interp2dTab(-1,0,'HP Tuner only'!$B$214:$O$214,'HP Tuner only'!$A$215:$A$232,'HP Tuner only'!$B$215:$O$232,'Fuel Pressure Calc'!$U46,'Fuel Pressure Calc'!AC$29)*_xll.Interp2dTab(-1,0,'HP Tuner only'!$B$236:$M$236,'HP Tuner only'!$A$237:$A$243,'HP Tuner only'!$B$237:$M$243,'Variables &amp; Axis Check'!$B$13,'Variables &amp; Axis Check'!$B$12)</f>
        <v>1000.4978859375001</v>
      </c>
      <c r="AD46" s="4">
        <f>_xll.Interp2dTab(-1,0,'HP Tuner only'!$B$214:$O$214,'HP Tuner only'!$A$215:$A$232,'HP Tuner only'!$B$215:$O$232,'Fuel Pressure Calc'!$U46,'Fuel Pressure Calc'!AD$29)*_xll.Interp2dTab(-1,0,'HP Tuner only'!$B$236:$M$236,'HP Tuner only'!$A$237:$A$243,'HP Tuner only'!$B$237:$M$243,'Variables &amp; Axis Check'!$B$13,'Variables &amp; Axis Check'!$B$12)</f>
        <v>1000.4978859375001</v>
      </c>
      <c r="AE46" s="4">
        <f>_xll.Interp2dTab(-1,0,'HP Tuner only'!$B$214:$O$214,'HP Tuner only'!$A$215:$A$232,'HP Tuner only'!$B$215:$O$232,'Fuel Pressure Calc'!$U46,'Fuel Pressure Calc'!AE$29)*_xll.Interp2dTab(-1,0,'HP Tuner only'!$B$236:$M$236,'HP Tuner only'!$A$237:$A$243,'HP Tuner only'!$B$237:$M$243,'Variables &amp; Axis Check'!$B$13,'Variables &amp; Axis Check'!$B$12)</f>
        <v>1000.4978859375</v>
      </c>
      <c r="AF46" s="4">
        <f>_xll.Interp2dTab(-1,0,'HP Tuner only'!$B$214:$O$214,'HP Tuner only'!$A$215:$A$232,'HP Tuner only'!$B$215:$O$232,'Fuel Pressure Calc'!$U46,'Fuel Pressure Calc'!AF$29)*_xll.Interp2dTab(-1,0,'HP Tuner only'!$B$236:$M$236,'HP Tuner only'!$A$237:$A$243,'HP Tuner only'!$B$237:$M$243,'Variables &amp; Axis Check'!$B$13,'Variables &amp; Axis Check'!$B$12)</f>
        <v>1000.4978859375</v>
      </c>
      <c r="AG46" s="4">
        <f>_xll.Interp2dTab(-1,0,'HP Tuner only'!$B$214:$O$214,'HP Tuner only'!$A$215:$A$232,'HP Tuner only'!$B$215:$O$232,'Fuel Pressure Calc'!$U46,'Fuel Pressure Calc'!AG$29)*_xll.Interp2dTab(-1,0,'HP Tuner only'!$B$236:$M$236,'HP Tuner only'!$A$237:$A$243,'HP Tuner only'!$B$237:$M$243,'Variables &amp; Axis Check'!$B$13,'Variables &amp; Axis Check'!$B$12)</f>
        <v>1000.4978859375001</v>
      </c>
      <c r="AH46" s="4">
        <f>_xll.Interp2dTab(-1,0,'HP Tuner only'!$B$214:$O$214,'HP Tuner only'!$A$215:$A$232,'HP Tuner only'!$B$215:$O$232,'Fuel Pressure Calc'!$U46,'Fuel Pressure Calc'!AH$29)*_xll.Interp2dTab(-1,0,'HP Tuner only'!$B$236:$M$236,'HP Tuner only'!$A$237:$A$243,'HP Tuner only'!$B$237:$M$243,'Variables &amp; Axis Check'!$B$13,'Variables &amp; Axis Check'!$B$12)</f>
        <v>1000.4978859375001</v>
      </c>
      <c r="AI46" s="4">
        <f>_xll.Interp2dTab(-1,0,'HP Tuner only'!$B$214:$O$214,'HP Tuner only'!$A$215:$A$232,'HP Tuner only'!$B$215:$O$232,'Fuel Pressure Calc'!$U46,'Fuel Pressure Calc'!AI$29)*_xll.Interp2dTab(-1,0,'HP Tuner only'!$B$236:$M$236,'HP Tuner only'!$A$237:$A$243,'HP Tuner only'!$B$237:$M$243,'Variables &amp; Axis Check'!$B$13,'Variables &amp; Axis Check'!$B$12)</f>
        <v>1000.4978859375001</v>
      </c>
      <c r="AJ46" s="4">
        <f>_xll.Interp2dTab(-1,0,'HP Tuner only'!$B$214:$O$214,'HP Tuner only'!$A$215:$A$232,'HP Tuner only'!$B$215:$O$232,'Fuel Pressure Calc'!$U46,'Fuel Pressure Calc'!AJ$29)*_xll.Interp2dTab(-1,0,'HP Tuner only'!$B$236:$M$236,'HP Tuner only'!$A$237:$A$243,'HP Tuner only'!$B$237:$M$243,'Variables &amp; Axis Check'!$B$13,'Variables &amp; Axis Check'!$B$12)</f>
        <v>1000.4978859375001</v>
      </c>
      <c r="AK46" s="4">
        <f>_xll.Interp2dTab(-1,0,'HP Tuner only'!$B$214:$O$214,'HP Tuner only'!$A$215:$A$232,'HP Tuner only'!$B$215:$O$232,'Fuel Pressure Calc'!$U46,'Fuel Pressure Calc'!AK$29)*_xll.Interp2dTab(-1,0,'HP Tuner only'!$B$236:$M$236,'HP Tuner only'!$A$237:$A$243,'HP Tuner only'!$B$237:$M$243,'Variables &amp; Axis Check'!$B$13,'Variables &amp; Axis Check'!$B$12)</f>
        <v>1000.4978859375</v>
      </c>
      <c r="AL46" s="4">
        <f>_xll.Interp2dTab(-1,0,'HP Tuner only'!$B$214:$O$214,'HP Tuner only'!$A$215:$A$232,'HP Tuner only'!$B$215:$O$232,'Fuel Pressure Calc'!$U46,'Fuel Pressure Calc'!AL$29)*_xll.Interp2dTab(-1,0,'HP Tuner only'!$B$236:$M$236,'HP Tuner only'!$A$237:$A$243,'HP Tuner only'!$B$237:$M$243,'Variables &amp; Axis Check'!$B$13,'Variables &amp; Axis Check'!$B$12)</f>
        <v>1000.4978859375001</v>
      </c>
      <c r="AM46" s="12">
        <f t="shared" si="10"/>
        <v>1000.4978859375001</v>
      </c>
    </row>
    <row r="47" spans="21:39" x14ac:dyDescent="0.3">
      <c r="U47" s="3">
        <f>'CSP5'!$A$186</f>
        <v>3200</v>
      </c>
      <c r="V47" s="12">
        <f t="shared" si="9"/>
        <v>455.32663671876224</v>
      </c>
      <c r="W47" s="4">
        <f>_xll.Interp2dTab(-1,0,'HP Tuner only'!$B$214:$O$214,'HP Tuner only'!$A$215:$A$232,'HP Tuner only'!$B$215:$O$232,'Fuel Pressure Calc'!$U47,'Fuel Pressure Calc'!W$29)*_xll.Interp2dTab(-1,0,'HP Tuner only'!$B$236:$M$236,'HP Tuner only'!$A$237:$A$243,'HP Tuner only'!$B$237:$M$243,'Variables &amp; Axis Check'!$B$13,'Variables &amp; Axis Check'!$B$12)</f>
        <v>455.32663671876224</v>
      </c>
      <c r="X47" s="4">
        <f>_xll.Interp2dTab(-1,0,'HP Tuner only'!$B$214:$O$214,'HP Tuner only'!$A$215:$A$232,'HP Tuner only'!$B$215:$O$232,'Fuel Pressure Calc'!$U47,'Fuel Pressure Calc'!X$29)*_xll.Interp2dTab(-1,0,'HP Tuner only'!$B$236:$M$236,'HP Tuner only'!$A$237:$A$243,'HP Tuner only'!$B$237:$M$243,'Variables &amp; Axis Check'!$B$13,'Variables &amp; Axis Check'!$B$12)</f>
        <v>455.32663671876224</v>
      </c>
      <c r="Y47" s="4">
        <f>_xll.Interp2dTab(-1,0,'HP Tuner only'!$B$214:$O$214,'HP Tuner only'!$A$215:$A$232,'HP Tuner only'!$B$215:$O$232,'Fuel Pressure Calc'!$U47,'Fuel Pressure Calc'!Y$29)*_xll.Interp2dTab(-1,0,'HP Tuner only'!$B$236:$M$236,'HP Tuner only'!$A$237:$A$243,'HP Tuner only'!$B$237:$M$243,'Variables &amp; Axis Check'!$B$13,'Variables &amp; Axis Check'!$B$12)</f>
        <v>455.32663671874406</v>
      </c>
      <c r="Z47" s="4">
        <f>_xll.Interp2dTab(-1,0,'HP Tuner only'!$B$214:$O$214,'HP Tuner only'!$A$215:$A$232,'HP Tuner only'!$B$215:$O$232,'Fuel Pressure Calc'!$U47,'Fuel Pressure Calc'!Z$29)*_xll.Interp2dTab(-1,0,'HP Tuner only'!$B$236:$M$236,'HP Tuner only'!$A$237:$A$243,'HP Tuner only'!$B$237:$M$243,'Variables &amp; Axis Check'!$B$13,'Variables &amp; Axis Check'!$B$12)</f>
        <v>455.32663671875315</v>
      </c>
      <c r="AA47" s="4">
        <f>_xll.Interp2dTab(-1,0,'HP Tuner only'!$B$214:$O$214,'HP Tuner only'!$A$215:$A$232,'HP Tuner only'!$B$215:$O$232,'Fuel Pressure Calc'!$U47,'Fuel Pressure Calc'!AA$29)*_xll.Interp2dTab(-1,0,'HP Tuner only'!$B$236:$M$236,'HP Tuner only'!$A$237:$A$243,'HP Tuner only'!$B$237:$M$243,'Variables &amp; Axis Check'!$B$13,'Variables &amp; Axis Check'!$B$12)</f>
        <v>494.48409792551371</v>
      </c>
      <c r="AB47" s="4">
        <f>_xll.Interp2dTab(-1,0,'HP Tuner only'!$B$214:$O$214,'HP Tuner only'!$A$215:$A$232,'HP Tuner only'!$B$215:$O$232,'Fuel Pressure Calc'!$U47,'Fuel Pressure Calc'!AB$29)*_xll.Interp2dTab(-1,0,'HP Tuner only'!$B$236:$M$236,'HP Tuner only'!$A$237:$A$243,'HP Tuner only'!$B$237:$M$243,'Variables &amp; Axis Check'!$B$13,'Variables &amp; Axis Check'!$B$12)</f>
        <v>726.1109775756629</v>
      </c>
      <c r="AC47" s="4">
        <f>_xll.Interp2dTab(-1,0,'HP Tuner only'!$B$214:$O$214,'HP Tuner only'!$A$215:$A$232,'HP Tuner only'!$B$215:$O$232,'Fuel Pressure Calc'!$U47,'Fuel Pressure Calc'!AC$29)*_xll.Interp2dTab(-1,0,'HP Tuner only'!$B$236:$M$236,'HP Tuner only'!$A$237:$A$243,'HP Tuner only'!$B$237:$M$243,'Variables &amp; Axis Check'!$B$13,'Variables &amp; Axis Check'!$B$12)</f>
        <v>1000.4978859375389</v>
      </c>
      <c r="AD47" s="4">
        <f>_xll.Interp2dTab(-1,0,'HP Tuner only'!$B$214:$O$214,'HP Tuner only'!$A$215:$A$232,'HP Tuner only'!$B$215:$O$232,'Fuel Pressure Calc'!$U47,'Fuel Pressure Calc'!AD$29)*_xll.Interp2dTab(-1,0,'HP Tuner only'!$B$236:$M$236,'HP Tuner only'!$A$237:$A$243,'HP Tuner only'!$B$237:$M$243,'Variables &amp; Axis Check'!$B$13,'Variables &amp; Axis Check'!$B$12)</f>
        <v>1000.497885937504</v>
      </c>
      <c r="AE47" s="4">
        <f>_xll.Interp2dTab(-1,0,'HP Tuner only'!$B$214:$O$214,'HP Tuner only'!$A$215:$A$232,'HP Tuner only'!$B$215:$O$232,'Fuel Pressure Calc'!$U47,'Fuel Pressure Calc'!AE$29)*_xll.Interp2dTab(-1,0,'HP Tuner only'!$B$236:$M$236,'HP Tuner only'!$A$237:$A$243,'HP Tuner only'!$B$237:$M$243,'Variables &amp; Axis Check'!$B$13,'Variables &amp; Axis Check'!$B$12)</f>
        <v>1000.4978859375085</v>
      </c>
      <c r="AF47" s="4">
        <f>_xll.Interp2dTab(-1,0,'HP Tuner only'!$B$214:$O$214,'HP Tuner only'!$A$215:$A$232,'HP Tuner only'!$B$215:$O$232,'Fuel Pressure Calc'!$U47,'Fuel Pressure Calc'!AF$29)*_xll.Interp2dTab(-1,0,'HP Tuner only'!$B$236:$M$236,'HP Tuner only'!$A$237:$A$243,'HP Tuner only'!$B$237:$M$243,'Variables &amp; Axis Check'!$B$13,'Variables &amp; Axis Check'!$B$12)</f>
        <v>1000.4978859375094</v>
      </c>
      <c r="AG47" s="4">
        <f>_xll.Interp2dTab(-1,0,'HP Tuner only'!$B$214:$O$214,'HP Tuner only'!$A$215:$A$232,'HP Tuner only'!$B$215:$O$232,'Fuel Pressure Calc'!$U47,'Fuel Pressure Calc'!AG$29)*_xll.Interp2dTab(-1,0,'HP Tuner only'!$B$236:$M$236,'HP Tuner only'!$A$237:$A$243,'HP Tuner only'!$B$237:$M$243,'Variables &amp; Axis Check'!$B$13,'Variables &amp; Axis Check'!$B$12)</f>
        <v>1000.4978859374958</v>
      </c>
      <c r="AH47" s="4">
        <f>_xll.Interp2dTab(-1,0,'HP Tuner only'!$B$214:$O$214,'HP Tuner only'!$A$215:$A$232,'HP Tuner only'!$B$215:$O$232,'Fuel Pressure Calc'!$U47,'Fuel Pressure Calc'!AH$29)*_xll.Interp2dTab(-1,0,'HP Tuner only'!$B$236:$M$236,'HP Tuner only'!$A$237:$A$243,'HP Tuner only'!$B$237:$M$243,'Variables &amp; Axis Check'!$B$13,'Variables &amp; Axis Check'!$B$12)</f>
        <v>1000.4978859375068</v>
      </c>
      <c r="AI47" s="4">
        <f>_xll.Interp2dTab(-1,0,'HP Tuner only'!$B$214:$O$214,'HP Tuner only'!$A$215:$A$232,'HP Tuner only'!$B$215:$O$232,'Fuel Pressure Calc'!$U47,'Fuel Pressure Calc'!AI$29)*_xll.Interp2dTab(-1,0,'HP Tuner only'!$B$236:$M$236,'HP Tuner only'!$A$237:$A$243,'HP Tuner only'!$B$237:$M$243,'Variables &amp; Axis Check'!$B$13,'Variables &amp; Axis Check'!$B$12)</f>
        <v>1000.497885937504</v>
      </c>
      <c r="AJ47" s="4">
        <f>_xll.Interp2dTab(-1,0,'HP Tuner only'!$B$214:$O$214,'HP Tuner only'!$A$215:$A$232,'HP Tuner only'!$B$215:$O$232,'Fuel Pressure Calc'!$U47,'Fuel Pressure Calc'!AJ$29)*_xll.Interp2dTab(-1,0,'HP Tuner only'!$B$236:$M$236,'HP Tuner only'!$A$237:$A$243,'HP Tuner only'!$B$237:$M$243,'Variables &amp; Axis Check'!$B$13,'Variables &amp; Axis Check'!$B$12)</f>
        <v>1000.4978859375403</v>
      </c>
      <c r="AK47" s="4">
        <f>_xll.Interp2dTab(-1,0,'HP Tuner only'!$B$214:$O$214,'HP Tuner only'!$A$215:$A$232,'HP Tuner only'!$B$215:$O$232,'Fuel Pressure Calc'!$U47,'Fuel Pressure Calc'!AK$29)*_xll.Interp2dTab(-1,0,'HP Tuner only'!$B$236:$M$236,'HP Tuner only'!$A$237:$A$243,'HP Tuner only'!$B$237:$M$243,'Variables &amp; Axis Check'!$B$13,'Variables &amp; Axis Check'!$B$12)</f>
        <v>1000.4978859374856</v>
      </c>
      <c r="AL47" s="4">
        <f>_xll.Interp2dTab(-1,0,'HP Tuner only'!$B$214:$O$214,'HP Tuner only'!$A$215:$A$232,'HP Tuner only'!$B$215:$O$232,'Fuel Pressure Calc'!$U47,'Fuel Pressure Calc'!AL$29)*_xll.Interp2dTab(-1,0,'HP Tuner only'!$B$236:$M$236,'HP Tuner only'!$A$237:$A$243,'HP Tuner only'!$B$237:$M$243,'Variables &amp; Axis Check'!$B$13,'Variables &amp; Axis Check'!$B$12)</f>
        <v>1000.497885937504</v>
      </c>
      <c r="AM47" s="12">
        <f t="shared" si="10"/>
        <v>1000.497885937504</v>
      </c>
    </row>
    <row r="48" spans="21:39" x14ac:dyDescent="0.3">
      <c r="U48" s="3">
        <f>'CSP5'!$A$187</f>
        <v>3300</v>
      </c>
      <c r="V48" s="12">
        <f t="shared" si="9"/>
        <v>455.32663671874406</v>
      </c>
      <c r="W48" s="4">
        <f>_xll.Interp2dTab(-1,0,'HP Tuner only'!$B$214:$O$214,'HP Tuner only'!$A$215:$A$232,'HP Tuner only'!$B$215:$O$232,'Fuel Pressure Calc'!$U48,'Fuel Pressure Calc'!W$29)*_xll.Interp2dTab(-1,0,'HP Tuner only'!$B$236:$M$236,'HP Tuner only'!$A$237:$A$243,'HP Tuner only'!$B$237:$M$243,'Variables &amp; Axis Check'!$B$13,'Variables &amp; Axis Check'!$B$12)</f>
        <v>455.32663671874406</v>
      </c>
      <c r="X48" s="4">
        <f>_xll.Interp2dTab(-1,0,'HP Tuner only'!$B$214:$O$214,'HP Tuner only'!$A$215:$A$232,'HP Tuner only'!$B$215:$O$232,'Fuel Pressure Calc'!$U48,'Fuel Pressure Calc'!X$29)*_xll.Interp2dTab(-1,0,'HP Tuner only'!$B$236:$M$236,'HP Tuner only'!$A$237:$A$243,'HP Tuner only'!$B$237:$M$243,'Variables &amp; Axis Check'!$B$13,'Variables &amp; Axis Check'!$B$12)</f>
        <v>455.32663671874406</v>
      </c>
      <c r="Y48" s="4">
        <f>_xll.Interp2dTab(-1,0,'HP Tuner only'!$B$214:$O$214,'HP Tuner only'!$A$215:$A$232,'HP Tuner only'!$B$215:$O$232,'Fuel Pressure Calc'!$U48,'Fuel Pressure Calc'!Y$29)*_xll.Interp2dTab(-1,0,'HP Tuner only'!$B$236:$M$236,'HP Tuner only'!$A$237:$A$243,'HP Tuner only'!$B$237:$M$243,'Variables &amp; Axis Check'!$B$13,'Variables &amp; Axis Check'!$B$12)</f>
        <v>455.32663671874406</v>
      </c>
      <c r="Z48" s="4">
        <f>_xll.Interp2dTab(-1,0,'HP Tuner only'!$B$214:$O$214,'HP Tuner only'!$A$215:$A$232,'HP Tuner only'!$B$215:$O$232,'Fuel Pressure Calc'!$U48,'Fuel Pressure Calc'!Z$29)*_xll.Interp2dTab(-1,0,'HP Tuner only'!$B$236:$M$236,'HP Tuner only'!$A$237:$A$243,'HP Tuner only'!$B$237:$M$243,'Variables &amp; Axis Check'!$B$13,'Variables &amp; Axis Check'!$B$12)</f>
        <v>455.32663671874406</v>
      </c>
      <c r="AA48" s="4">
        <f>_xll.Interp2dTab(-1,0,'HP Tuner only'!$B$214:$O$214,'HP Tuner only'!$A$215:$A$232,'HP Tuner only'!$B$215:$O$232,'Fuel Pressure Calc'!$U48,'Fuel Pressure Calc'!AA$29)*_xll.Interp2dTab(-1,0,'HP Tuner only'!$B$236:$M$236,'HP Tuner only'!$A$237:$A$243,'HP Tuner only'!$B$237:$M$243,'Variables &amp; Axis Check'!$B$13,'Variables &amp; Axis Check'!$B$12)</f>
        <v>494.48409792549097</v>
      </c>
      <c r="AB48" s="4">
        <f>_xll.Interp2dTab(-1,0,'HP Tuner only'!$B$214:$O$214,'HP Tuner only'!$A$215:$A$232,'HP Tuner only'!$B$215:$O$232,'Fuel Pressure Calc'!$U48,'Fuel Pressure Calc'!AB$29)*_xll.Interp2dTab(-1,0,'HP Tuner only'!$B$236:$M$236,'HP Tuner only'!$A$237:$A$243,'HP Tuner only'!$B$237:$M$243,'Variables &amp; Axis Check'!$B$13,'Variables &amp; Axis Check'!$B$12)</f>
        <v>726.11097757569701</v>
      </c>
      <c r="AC48" s="4">
        <f>_xll.Interp2dTab(-1,0,'HP Tuner only'!$B$214:$O$214,'HP Tuner only'!$A$215:$A$232,'HP Tuner only'!$B$215:$O$232,'Fuel Pressure Calc'!$U48,'Fuel Pressure Calc'!AC$29)*_xll.Interp2dTab(-1,0,'HP Tuner only'!$B$236:$M$236,'HP Tuner only'!$A$237:$A$243,'HP Tuner only'!$B$237:$M$243,'Variables &amp; Axis Check'!$B$13,'Variables &amp; Axis Check'!$B$12)</f>
        <v>1000.4978859374658</v>
      </c>
      <c r="AD48" s="4">
        <f>_xll.Interp2dTab(-1,0,'HP Tuner only'!$B$214:$O$214,'HP Tuner only'!$A$215:$A$232,'HP Tuner only'!$B$215:$O$232,'Fuel Pressure Calc'!$U48,'Fuel Pressure Calc'!AD$29)*_xll.Interp2dTab(-1,0,'HP Tuner only'!$B$236:$M$236,'HP Tuner only'!$A$237:$A$243,'HP Tuner only'!$B$237:$M$243,'Variables &amp; Axis Check'!$B$13,'Variables &amp; Axis Check'!$B$12)</f>
        <v>1000.4978859374675</v>
      </c>
      <c r="AE48" s="4">
        <f>_xll.Interp2dTab(-1,0,'HP Tuner only'!$B$214:$O$214,'HP Tuner only'!$A$215:$A$232,'HP Tuner only'!$B$215:$O$232,'Fuel Pressure Calc'!$U48,'Fuel Pressure Calc'!AE$29)*_xll.Interp2dTab(-1,0,'HP Tuner only'!$B$236:$M$236,'HP Tuner only'!$A$237:$A$243,'HP Tuner only'!$B$237:$M$243,'Variables &amp; Axis Check'!$B$13,'Variables &amp; Axis Check'!$B$12)</f>
        <v>1000.497885937504</v>
      </c>
      <c r="AF48" s="4">
        <f>_xll.Interp2dTab(-1,0,'HP Tuner only'!$B$214:$O$214,'HP Tuner only'!$A$215:$A$232,'HP Tuner only'!$B$215:$O$232,'Fuel Pressure Calc'!$U48,'Fuel Pressure Calc'!AF$29)*_xll.Interp2dTab(-1,0,'HP Tuner only'!$B$236:$M$236,'HP Tuner only'!$A$237:$A$243,'HP Tuner only'!$B$237:$M$243,'Variables &amp; Axis Check'!$B$13,'Variables &amp; Axis Check'!$B$12)</f>
        <v>1000.497885937473</v>
      </c>
      <c r="AG48" s="4">
        <f>_xll.Interp2dTab(-1,0,'HP Tuner only'!$B$214:$O$214,'HP Tuner only'!$A$215:$A$232,'HP Tuner only'!$B$215:$O$232,'Fuel Pressure Calc'!$U48,'Fuel Pressure Calc'!AG$29)*_xll.Interp2dTab(-1,0,'HP Tuner only'!$B$236:$M$236,'HP Tuner only'!$A$237:$A$243,'HP Tuner only'!$B$237:$M$243,'Variables &amp; Axis Check'!$B$13,'Variables &amp; Axis Check'!$B$12)</f>
        <v>1000.4978859374593</v>
      </c>
      <c r="AH48" s="4">
        <f>_xll.Interp2dTab(-1,0,'HP Tuner only'!$B$214:$O$214,'HP Tuner only'!$A$215:$A$232,'HP Tuner only'!$B$215:$O$232,'Fuel Pressure Calc'!$U48,'Fuel Pressure Calc'!AH$29)*_xll.Interp2dTab(-1,0,'HP Tuner only'!$B$236:$M$236,'HP Tuner only'!$A$237:$A$243,'HP Tuner only'!$B$237:$M$243,'Variables &amp; Axis Check'!$B$13,'Variables &amp; Axis Check'!$B$12)</f>
        <v>1000.4978859375796</v>
      </c>
      <c r="AI48" s="4">
        <f>_xll.Interp2dTab(-1,0,'HP Tuner only'!$B$214:$O$214,'HP Tuner only'!$A$215:$A$232,'HP Tuner only'!$B$215:$O$232,'Fuel Pressure Calc'!$U48,'Fuel Pressure Calc'!AI$29)*_xll.Interp2dTab(-1,0,'HP Tuner only'!$B$236:$M$236,'HP Tuner only'!$A$237:$A$243,'HP Tuner only'!$B$237:$M$243,'Variables &amp; Axis Check'!$B$13,'Variables &amp; Axis Check'!$B$12)</f>
        <v>1000.4978859374856</v>
      </c>
      <c r="AJ48" s="4">
        <f>_xll.Interp2dTab(-1,0,'HP Tuner only'!$B$214:$O$214,'HP Tuner only'!$A$215:$A$232,'HP Tuner only'!$B$215:$O$232,'Fuel Pressure Calc'!$U48,'Fuel Pressure Calc'!AJ$29)*_xll.Interp2dTab(-1,0,'HP Tuner only'!$B$236:$M$236,'HP Tuner only'!$A$237:$A$243,'HP Tuner only'!$B$237:$M$243,'Variables &amp; Axis Check'!$B$13,'Variables &amp; Axis Check'!$B$12)</f>
        <v>1000.497885937504</v>
      </c>
      <c r="AK48" s="4">
        <f>_xll.Interp2dTab(-1,0,'HP Tuner only'!$B$214:$O$214,'HP Tuner only'!$A$215:$A$232,'HP Tuner only'!$B$215:$O$232,'Fuel Pressure Calc'!$U48,'Fuel Pressure Calc'!AK$29)*_xll.Interp2dTab(-1,0,'HP Tuner only'!$B$236:$M$236,'HP Tuner only'!$A$237:$A$243,'HP Tuner only'!$B$237:$M$243,'Variables &amp; Axis Check'!$B$13,'Variables &amp; Axis Check'!$B$12)</f>
        <v>1000.497885937504</v>
      </c>
      <c r="AL48" s="4">
        <f>_xll.Interp2dTab(-1,0,'HP Tuner only'!$B$214:$O$214,'HP Tuner only'!$A$215:$A$232,'HP Tuner only'!$B$215:$O$232,'Fuel Pressure Calc'!$U48,'Fuel Pressure Calc'!AL$29)*_xll.Interp2dTab(-1,0,'HP Tuner only'!$B$236:$M$236,'HP Tuner only'!$A$237:$A$243,'HP Tuner only'!$B$237:$M$243,'Variables &amp; Axis Check'!$B$13,'Variables &amp; Axis Check'!$B$12)</f>
        <v>1000.4978859374675</v>
      </c>
      <c r="AM48" s="12">
        <f t="shared" si="10"/>
        <v>1000.4978859374675</v>
      </c>
    </row>
    <row r="49" spans="21:39" x14ac:dyDescent="0.3">
      <c r="U49" s="3">
        <f>'CSP5'!$A$188</f>
        <v>3500</v>
      </c>
      <c r="V49" s="12">
        <f t="shared" si="9"/>
        <v>455.32663671876224</v>
      </c>
      <c r="W49" s="4">
        <f>_xll.Interp2dTab(-1,0,'HP Tuner only'!$B$214:$O$214,'HP Tuner only'!$A$215:$A$232,'HP Tuner only'!$B$215:$O$232,'Fuel Pressure Calc'!$U49,'Fuel Pressure Calc'!W$29)*_xll.Interp2dTab(-1,0,'HP Tuner only'!$B$236:$M$236,'HP Tuner only'!$A$237:$A$243,'HP Tuner only'!$B$237:$M$243,'Variables &amp; Axis Check'!$B$13,'Variables &amp; Axis Check'!$B$12)</f>
        <v>455.32663671876224</v>
      </c>
      <c r="X49" s="4">
        <f>_xll.Interp2dTab(-1,0,'HP Tuner only'!$B$214:$O$214,'HP Tuner only'!$A$215:$A$232,'HP Tuner only'!$B$215:$O$232,'Fuel Pressure Calc'!$U49,'Fuel Pressure Calc'!X$29)*_xll.Interp2dTab(-1,0,'HP Tuner only'!$B$236:$M$236,'HP Tuner only'!$A$237:$A$243,'HP Tuner only'!$B$237:$M$243,'Variables &amp; Axis Check'!$B$13,'Variables &amp; Axis Check'!$B$12)</f>
        <v>455.32663671876224</v>
      </c>
      <c r="Y49" s="4">
        <f>_xll.Interp2dTab(-1,0,'HP Tuner only'!$B$214:$O$214,'HP Tuner only'!$A$215:$A$232,'HP Tuner only'!$B$215:$O$232,'Fuel Pressure Calc'!$U49,'Fuel Pressure Calc'!Y$29)*_xll.Interp2dTab(-1,0,'HP Tuner only'!$B$236:$M$236,'HP Tuner only'!$A$237:$A$243,'HP Tuner only'!$B$237:$M$243,'Variables &amp; Axis Check'!$B$13,'Variables &amp; Axis Check'!$B$12)</f>
        <v>455.32663671876224</v>
      </c>
      <c r="Z49" s="4">
        <f>_xll.Interp2dTab(-1,0,'HP Tuner only'!$B$214:$O$214,'HP Tuner only'!$A$215:$A$232,'HP Tuner only'!$B$215:$O$232,'Fuel Pressure Calc'!$U49,'Fuel Pressure Calc'!Z$29)*_xll.Interp2dTab(-1,0,'HP Tuner only'!$B$236:$M$236,'HP Tuner only'!$A$237:$A$243,'HP Tuner only'!$B$237:$M$243,'Variables &amp; Axis Check'!$B$13,'Variables &amp; Axis Check'!$B$12)</f>
        <v>455.32663671876224</v>
      </c>
      <c r="AA49" s="4">
        <f>_xll.Interp2dTab(-1,0,'HP Tuner only'!$B$214:$O$214,'HP Tuner only'!$A$215:$A$232,'HP Tuner only'!$B$215:$O$232,'Fuel Pressure Calc'!$U49,'Fuel Pressure Calc'!AA$29)*_xll.Interp2dTab(-1,0,'HP Tuner only'!$B$236:$M$236,'HP Tuner only'!$A$237:$A$243,'HP Tuner only'!$B$237:$M$243,'Variables &amp; Axis Check'!$B$13,'Variables &amp; Axis Check'!$B$12)</f>
        <v>494.4840979255319</v>
      </c>
      <c r="AB49" s="4">
        <f>_xll.Interp2dTab(-1,0,'HP Tuner only'!$B$214:$O$214,'HP Tuner only'!$A$215:$A$232,'HP Tuner only'!$B$215:$O$232,'Fuel Pressure Calc'!$U49,'Fuel Pressure Calc'!AB$29)*_xll.Interp2dTab(-1,0,'HP Tuner only'!$B$236:$M$236,'HP Tuner only'!$A$237:$A$243,'HP Tuner only'!$B$237:$M$243,'Variables &amp; Axis Check'!$B$13,'Variables &amp; Axis Check'!$B$12)</f>
        <v>726.11097757569701</v>
      </c>
      <c r="AC49" s="4">
        <f>_xll.Interp2dTab(-1,0,'HP Tuner only'!$B$214:$O$214,'HP Tuner only'!$A$215:$A$232,'HP Tuner only'!$B$215:$O$232,'Fuel Pressure Calc'!$U49,'Fuel Pressure Calc'!AC$29)*_xll.Interp2dTab(-1,0,'HP Tuner only'!$B$236:$M$236,'HP Tuner only'!$A$237:$A$243,'HP Tuner only'!$B$237:$M$243,'Variables &amp; Axis Check'!$B$13,'Variables &amp; Axis Check'!$B$12)</f>
        <v>1000.4978859375392</v>
      </c>
      <c r="AD49" s="4">
        <f>_xll.Interp2dTab(-1,0,'HP Tuner only'!$B$214:$O$214,'HP Tuner only'!$A$215:$A$232,'HP Tuner only'!$B$215:$O$232,'Fuel Pressure Calc'!$U49,'Fuel Pressure Calc'!AD$29)*_xll.Interp2dTab(-1,0,'HP Tuner only'!$B$236:$M$236,'HP Tuner only'!$A$237:$A$243,'HP Tuner only'!$B$237:$M$243,'Variables &amp; Axis Check'!$B$13,'Variables &amp; Axis Check'!$B$12)</f>
        <v>1000.4978859374675</v>
      </c>
      <c r="AE49" s="4">
        <f>_xll.Interp2dTab(-1,0,'HP Tuner only'!$B$214:$O$214,'HP Tuner only'!$A$215:$A$232,'HP Tuner only'!$B$215:$O$232,'Fuel Pressure Calc'!$U49,'Fuel Pressure Calc'!AE$29)*_xll.Interp2dTab(-1,0,'HP Tuner only'!$B$236:$M$236,'HP Tuner only'!$A$237:$A$243,'HP Tuner only'!$B$237:$M$243,'Variables &amp; Axis Check'!$B$13,'Variables &amp; Axis Check'!$B$12)</f>
        <v>1000.4978859375221</v>
      </c>
      <c r="AF49" s="4">
        <f>_xll.Interp2dTab(-1,0,'HP Tuner only'!$B$214:$O$214,'HP Tuner only'!$A$215:$A$232,'HP Tuner only'!$B$215:$O$232,'Fuel Pressure Calc'!$U49,'Fuel Pressure Calc'!AF$29)*_xll.Interp2dTab(-1,0,'HP Tuner only'!$B$236:$M$236,'HP Tuner only'!$A$237:$A$243,'HP Tuner only'!$B$237:$M$243,'Variables &amp; Axis Check'!$B$13,'Variables &amp; Axis Check'!$B$12)</f>
        <v>1000.4978859374731</v>
      </c>
      <c r="AG49" s="4">
        <f>_xll.Interp2dTab(-1,0,'HP Tuner only'!$B$214:$O$214,'HP Tuner only'!$A$215:$A$232,'HP Tuner only'!$B$215:$O$232,'Fuel Pressure Calc'!$U49,'Fuel Pressure Calc'!AG$29)*_xll.Interp2dTab(-1,0,'HP Tuner only'!$B$236:$M$236,'HP Tuner only'!$A$237:$A$243,'HP Tuner only'!$B$237:$M$243,'Variables &amp; Axis Check'!$B$13,'Variables &amp; Axis Check'!$B$12)</f>
        <v>1000.4978859374594</v>
      </c>
      <c r="AH49" s="4">
        <f>_xll.Interp2dTab(-1,0,'HP Tuner only'!$B$214:$O$214,'HP Tuner only'!$A$215:$A$232,'HP Tuner only'!$B$215:$O$232,'Fuel Pressure Calc'!$U49,'Fuel Pressure Calc'!AH$29)*_xll.Interp2dTab(-1,0,'HP Tuner only'!$B$236:$M$236,'HP Tuner only'!$A$237:$A$243,'HP Tuner only'!$B$237:$M$243,'Variables &amp; Axis Check'!$B$13,'Variables &amp; Axis Check'!$B$12)</f>
        <v>1000.497885937507</v>
      </c>
      <c r="AI49" s="4">
        <f>_xll.Interp2dTab(-1,0,'HP Tuner only'!$B$214:$O$214,'HP Tuner only'!$A$215:$A$232,'HP Tuner only'!$B$215:$O$232,'Fuel Pressure Calc'!$U49,'Fuel Pressure Calc'!AI$29)*_xll.Interp2dTab(-1,0,'HP Tuner only'!$B$236:$M$236,'HP Tuner only'!$A$237:$A$243,'HP Tuner only'!$B$237:$M$243,'Variables &amp; Axis Check'!$B$13,'Variables &amp; Axis Check'!$B$12)</f>
        <v>1000.4978859374675</v>
      </c>
      <c r="AJ49" s="4">
        <f>_xll.Interp2dTab(-1,0,'HP Tuner only'!$B$214:$O$214,'HP Tuner only'!$A$215:$A$232,'HP Tuner only'!$B$215:$O$232,'Fuel Pressure Calc'!$U49,'Fuel Pressure Calc'!AJ$29)*_xll.Interp2dTab(-1,0,'HP Tuner only'!$B$236:$M$236,'HP Tuner only'!$A$237:$A$243,'HP Tuner only'!$B$237:$M$243,'Variables &amp; Axis Check'!$B$13,'Variables &amp; Axis Check'!$B$12)</f>
        <v>1000.4978859375403</v>
      </c>
      <c r="AK49" s="4">
        <f>_xll.Interp2dTab(-1,0,'HP Tuner only'!$B$214:$O$214,'HP Tuner only'!$A$215:$A$232,'HP Tuner only'!$B$215:$O$232,'Fuel Pressure Calc'!$U49,'Fuel Pressure Calc'!AK$29)*_xll.Interp2dTab(-1,0,'HP Tuner only'!$B$236:$M$236,'HP Tuner only'!$A$237:$A$243,'HP Tuner only'!$B$237:$M$243,'Variables &amp; Axis Check'!$B$13,'Variables &amp; Axis Check'!$B$12)</f>
        <v>1000.497885937504</v>
      </c>
      <c r="AL49" s="4">
        <f>_xll.Interp2dTab(-1,0,'HP Tuner only'!$B$214:$O$214,'HP Tuner only'!$A$215:$A$232,'HP Tuner only'!$B$215:$O$232,'Fuel Pressure Calc'!$U49,'Fuel Pressure Calc'!AL$29)*_xll.Interp2dTab(-1,0,'HP Tuner only'!$B$236:$M$236,'HP Tuner only'!$A$237:$A$243,'HP Tuner only'!$B$237:$M$243,'Variables &amp; Axis Check'!$B$13,'Variables &amp; Axis Check'!$B$12)</f>
        <v>1000.4978859374675</v>
      </c>
      <c r="AM49" s="12">
        <f t="shared" si="10"/>
        <v>1000.4978859374675</v>
      </c>
    </row>
    <row r="50" spans="21:39" x14ac:dyDescent="0.3">
      <c r="U50" s="9">
        <f>'CSP5'!$A$189</f>
        <v>3501</v>
      </c>
      <c r="V50" s="12">
        <f>V49</f>
        <v>455.32663671876224</v>
      </c>
      <c r="W50" s="12">
        <f t="shared" ref="W50:AM50" si="11">W49</f>
        <v>455.32663671876224</v>
      </c>
      <c r="X50" s="12">
        <f t="shared" si="11"/>
        <v>455.32663671876224</v>
      </c>
      <c r="Y50" s="12">
        <f t="shared" si="11"/>
        <v>455.32663671876224</v>
      </c>
      <c r="Z50" s="12">
        <f t="shared" si="11"/>
        <v>455.32663671876224</v>
      </c>
      <c r="AA50" s="12">
        <f t="shared" si="11"/>
        <v>494.4840979255319</v>
      </c>
      <c r="AB50" s="12">
        <f t="shared" si="11"/>
        <v>726.11097757569701</v>
      </c>
      <c r="AC50" s="12">
        <f t="shared" si="11"/>
        <v>1000.4978859375392</v>
      </c>
      <c r="AD50" s="12">
        <f t="shared" si="11"/>
        <v>1000.4978859374675</v>
      </c>
      <c r="AE50" s="12">
        <f t="shared" si="11"/>
        <v>1000.4978859375221</v>
      </c>
      <c r="AF50" s="12">
        <f t="shared" si="11"/>
        <v>1000.4978859374731</v>
      </c>
      <c r="AG50" s="12">
        <f t="shared" si="11"/>
        <v>1000.4978859374594</v>
      </c>
      <c r="AH50" s="12">
        <f t="shared" si="11"/>
        <v>1000.497885937507</v>
      </c>
      <c r="AI50" s="12">
        <f t="shared" si="11"/>
        <v>1000.4978859374675</v>
      </c>
      <c r="AJ50" s="12">
        <f t="shared" si="11"/>
        <v>1000.4978859375403</v>
      </c>
      <c r="AK50" s="12">
        <f t="shared" si="11"/>
        <v>1000.497885937504</v>
      </c>
      <c r="AL50" s="12">
        <f t="shared" si="11"/>
        <v>1000.4978859374675</v>
      </c>
      <c r="AM50" s="12">
        <f t="shared" si="11"/>
        <v>1000.4978859374675</v>
      </c>
    </row>
  </sheetData>
  <mergeCells count="4">
    <mergeCell ref="B2:S2"/>
    <mergeCell ref="A1:S1"/>
    <mergeCell ref="V2:AM2"/>
    <mergeCell ref="V27:AM27"/>
  </mergeCells>
  <conditionalFormatting sqref="C6:R2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6:AL2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31:AL4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M200"/>
  <sheetViews>
    <sheetView topLeftCell="A165" workbookViewId="0">
      <selection activeCell="X187" sqref="X187"/>
    </sheetView>
  </sheetViews>
  <sheetFormatPr defaultColWidth="9.109375" defaultRowHeight="14.4" x14ac:dyDescent="0.3"/>
  <cols>
    <col min="1" max="1" width="5" bestFit="1" customWidth="1"/>
    <col min="2" max="2" width="5.44140625" bestFit="1" customWidth="1"/>
    <col min="3" max="3" width="7.6640625" bestFit="1" customWidth="1"/>
    <col min="4" max="6" width="4" bestFit="1" customWidth="1"/>
    <col min="7" max="19" width="5" bestFit="1" customWidth="1"/>
    <col min="21" max="21" width="5" bestFit="1" customWidth="1"/>
    <col min="22" max="22" width="5.44140625" bestFit="1" customWidth="1"/>
    <col min="23" max="32" width="3.6640625" bestFit="1" customWidth="1"/>
    <col min="33" max="39" width="4" bestFit="1" customWidth="1"/>
  </cols>
  <sheetData>
    <row r="1" spans="1:39" x14ac:dyDescent="0.3">
      <c r="A1" s="38" t="s">
        <v>1109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  <c r="AJ1" s="38"/>
      <c r="AK1" s="38"/>
      <c r="AL1" s="38"/>
      <c r="AM1" s="38"/>
    </row>
    <row r="2" spans="1:39" x14ac:dyDescent="0.3">
      <c r="A2" s="13"/>
      <c r="B2" s="35" t="s">
        <v>1111</v>
      </c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U2" s="13"/>
      <c r="V2" s="35" t="s">
        <v>1129</v>
      </c>
      <c r="W2" s="35"/>
      <c r="X2" s="35"/>
      <c r="Y2" s="35"/>
      <c r="Z2" s="35"/>
      <c r="AA2" s="35"/>
      <c r="AB2" s="35"/>
      <c r="AC2" s="35"/>
      <c r="AD2" s="35"/>
      <c r="AE2" s="35"/>
      <c r="AF2" s="35"/>
      <c r="AG2" s="35"/>
      <c r="AH2" s="35"/>
      <c r="AI2" s="35"/>
      <c r="AJ2" s="35"/>
      <c r="AK2" s="35"/>
      <c r="AL2" s="35"/>
      <c r="AM2" s="35"/>
    </row>
    <row r="3" spans="1:39" x14ac:dyDescent="0.3">
      <c r="A3" s="3"/>
      <c r="B3" s="3" t="str">
        <f>'CSP5'!$B$167</f>
        <v>mm3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U3" s="3"/>
      <c r="V3" s="3" t="str">
        <f>'CSP5'!$B$167</f>
        <v>mm3</v>
      </c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</row>
    <row r="4" spans="1:39" x14ac:dyDescent="0.3">
      <c r="A4" s="3" t="str">
        <f>'CSP5'!$A$168</f>
        <v>RPM</v>
      </c>
      <c r="B4" s="9">
        <f>'CSP5'!$B$168</f>
        <v>-1</v>
      </c>
      <c r="C4" s="3">
        <f>'CSP5'!$C$168</f>
        <v>0</v>
      </c>
      <c r="D4" s="3">
        <f>'CSP5'!$D$168</f>
        <v>10</v>
      </c>
      <c r="E4" s="3">
        <f>'CSP5'!$E$168</f>
        <v>20</v>
      </c>
      <c r="F4" s="3">
        <f>'CSP5'!$F$168</f>
        <v>30</v>
      </c>
      <c r="G4" s="3">
        <f>'CSP5'!$G$168</f>
        <v>45</v>
      </c>
      <c r="H4" s="3">
        <f>'CSP5'!$H$168</f>
        <v>55</v>
      </c>
      <c r="I4" s="3">
        <f>'CSP5'!$I$168</f>
        <v>65</v>
      </c>
      <c r="J4" s="3">
        <f>'CSP5'!$J$168</f>
        <v>75</v>
      </c>
      <c r="K4" s="3">
        <f>'CSP5'!$K$168</f>
        <v>85</v>
      </c>
      <c r="L4" s="3">
        <f>'CSP5'!$L$168</f>
        <v>95</v>
      </c>
      <c r="M4" s="3">
        <f>'CSP5'!$M$168</f>
        <v>110</v>
      </c>
      <c r="N4" s="3">
        <f>'CSP5'!$N$168</f>
        <v>120</v>
      </c>
      <c r="O4" s="3">
        <f>'CSP5'!$O$168</f>
        <v>125</v>
      </c>
      <c r="P4" s="3">
        <f>'CSP5'!$P$168</f>
        <v>130</v>
      </c>
      <c r="Q4" s="3">
        <f>'CSP5'!$Q$168</f>
        <v>135</v>
      </c>
      <c r="R4" s="3">
        <f>'CSP5'!$R$168</f>
        <v>140</v>
      </c>
      <c r="S4" s="9">
        <f>'CSP5'!$S$168</f>
        <v>141</v>
      </c>
      <c r="U4" s="3" t="str">
        <f>'CSP5'!$A$168</f>
        <v>RPM</v>
      </c>
      <c r="V4" s="9">
        <f>'CSP5'!$B$168</f>
        <v>-1</v>
      </c>
      <c r="W4" s="3">
        <f>'CSP5'!$C$168</f>
        <v>0</v>
      </c>
      <c r="X4" s="3">
        <f>'CSP5'!$D$168</f>
        <v>10</v>
      </c>
      <c r="Y4" s="3">
        <f>'CSP5'!$E$168</f>
        <v>20</v>
      </c>
      <c r="Z4" s="3">
        <f>'CSP5'!$F$168</f>
        <v>30</v>
      </c>
      <c r="AA4" s="3">
        <f>'CSP5'!$G$168</f>
        <v>45</v>
      </c>
      <c r="AB4" s="3">
        <f>'CSP5'!$H$168</f>
        <v>55</v>
      </c>
      <c r="AC4" s="3">
        <f>'CSP5'!$I$168</f>
        <v>65</v>
      </c>
      <c r="AD4" s="3">
        <f>'CSP5'!$J$168</f>
        <v>75</v>
      </c>
      <c r="AE4" s="3">
        <f>'CSP5'!$K$168</f>
        <v>85</v>
      </c>
      <c r="AF4" s="3">
        <f>'CSP5'!$L$168</f>
        <v>95</v>
      </c>
      <c r="AG4" s="3">
        <f>'CSP5'!$M$168</f>
        <v>110</v>
      </c>
      <c r="AH4" s="3">
        <f>'CSP5'!$N$168</f>
        <v>120</v>
      </c>
      <c r="AI4" s="3">
        <f>'CSP5'!$O$168</f>
        <v>125</v>
      </c>
      <c r="AJ4" s="3">
        <f>'CSP5'!$P$168</f>
        <v>130</v>
      </c>
      <c r="AK4" s="3">
        <f>'CSP5'!$Q$168</f>
        <v>135</v>
      </c>
      <c r="AL4" s="3">
        <f>'CSP5'!$R$168</f>
        <v>140</v>
      </c>
      <c r="AM4" s="9">
        <f>'CSP5'!$S$168</f>
        <v>141</v>
      </c>
    </row>
    <row r="5" spans="1:39" s="4" customFormat="1" x14ac:dyDescent="0.3">
      <c r="A5" s="12">
        <f>'CSP5'!$A$169</f>
        <v>619</v>
      </c>
      <c r="B5" s="12">
        <f>B6</f>
        <v>0</v>
      </c>
      <c r="C5" s="12">
        <f t="shared" ref="C5:S5" si="0">C6</f>
        <v>0</v>
      </c>
      <c r="D5" s="12">
        <f t="shared" si="0"/>
        <v>534.83223999999996</v>
      </c>
      <c r="E5" s="12">
        <f t="shared" si="0"/>
        <v>706.00204799999995</v>
      </c>
      <c r="F5" s="12">
        <f t="shared" si="0"/>
        <v>823.13344000000006</v>
      </c>
      <c r="G5" s="12">
        <f t="shared" si="0"/>
        <v>1055.1569663999999</v>
      </c>
      <c r="H5" s="12">
        <f t="shared" si="0"/>
        <v>1295.8471210666667</v>
      </c>
      <c r="I5" s="12">
        <f t="shared" si="0"/>
        <v>1474.7452320000002</v>
      </c>
      <c r="J5" s="12">
        <f t="shared" si="0"/>
        <v>1664.9714496000001</v>
      </c>
      <c r="K5" s="12">
        <f t="shared" si="0"/>
        <v>1855.9444591999998</v>
      </c>
      <c r="L5" s="12">
        <f t="shared" si="0"/>
        <v>2045.1301103999999</v>
      </c>
      <c r="M5" s="12">
        <f t="shared" si="0"/>
        <v>2210.313936</v>
      </c>
      <c r="N5" s="12">
        <f t="shared" si="0"/>
        <v>2422.5288959999998</v>
      </c>
      <c r="O5" s="12">
        <f t="shared" si="0"/>
        <v>2527.6380759999997</v>
      </c>
      <c r="P5" s="12">
        <f t="shared" si="0"/>
        <v>2632.7472560000001</v>
      </c>
      <c r="Q5" s="12">
        <f t="shared" si="0"/>
        <v>2737.856436</v>
      </c>
      <c r="R5" s="12">
        <f t="shared" si="0"/>
        <v>2842.965616</v>
      </c>
      <c r="S5" s="12">
        <f t="shared" si="0"/>
        <v>2842.965616</v>
      </c>
      <c r="U5" s="12">
        <f>'CSP5'!$A$169</f>
        <v>619</v>
      </c>
      <c r="V5" s="12">
        <f>V6</f>
        <v>3.4724184749759992</v>
      </c>
      <c r="W5" s="12">
        <f t="shared" ref="W5:AM5" si="1">W6</f>
        <v>3.4724184749759992</v>
      </c>
      <c r="X5" s="12">
        <f t="shared" si="1"/>
        <v>3.4724184749760005</v>
      </c>
      <c r="Y5" s="12">
        <f t="shared" si="1"/>
        <v>3.4724184749759917</v>
      </c>
      <c r="Z5" s="12">
        <f t="shared" si="1"/>
        <v>3.4724184749759943</v>
      </c>
      <c r="AA5" s="12">
        <f t="shared" si="1"/>
        <v>3.2188846613440067</v>
      </c>
      <c r="AB5" s="12">
        <f t="shared" si="1"/>
        <v>1.981043156816001</v>
      </c>
      <c r="AC5" s="12">
        <f t="shared" si="1"/>
        <v>1.0116497249760041</v>
      </c>
      <c r="AD5" s="12">
        <f t="shared" si="1"/>
        <v>0.11682472497600042</v>
      </c>
      <c r="AE5" s="12">
        <f t="shared" si="1"/>
        <v>2.7342224975999817E-2</v>
      </c>
      <c r="AF5" s="12">
        <f t="shared" si="1"/>
        <v>2.734222497600005E-2</v>
      </c>
      <c r="AG5" s="12">
        <f t="shared" si="1"/>
        <v>2.7342224976000088E-2</v>
      </c>
      <c r="AH5" s="12">
        <f t="shared" si="1"/>
        <v>2.7342224975999738E-2</v>
      </c>
      <c r="AI5" s="12">
        <f t="shared" si="1"/>
        <v>2.7342224976000362E-2</v>
      </c>
      <c r="AJ5" s="12">
        <f t="shared" si="1"/>
        <v>2.7342224976000362E-2</v>
      </c>
      <c r="AK5" s="12">
        <f t="shared" si="1"/>
        <v>2.7342224975999117E-2</v>
      </c>
      <c r="AL5" s="12">
        <f t="shared" si="1"/>
        <v>2.7342224975999117E-2</v>
      </c>
      <c r="AM5" s="12">
        <f t="shared" si="1"/>
        <v>2.7342224975999117E-2</v>
      </c>
    </row>
    <row r="6" spans="1:39" s="4" customFormat="1" x14ac:dyDescent="0.3">
      <c r="A6" s="6">
        <f>'CSP5'!$A$170</f>
        <v>620</v>
      </c>
      <c r="B6" s="12">
        <f>C6</f>
        <v>0</v>
      </c>
      <c r="C6" s="4">
        <f>_xll.Interp2dTab(-1,0,'CSP5'!$B$34:$S$34,'CSP5'!$A$35:$A$60,'CSP5'!$B$35:$S$60,'Fuel Pressure Calc'!C6,'Main Injection'!C$4)</f>
        <v>0</v>
      </c>
      <c r="D6" s="4">
        <f>_xll.Interp2dTab(-1,0,'CSP5'!$B$34:$S$34,'CSP5'!$A$35:$A$60,'CSP5'!$B$35:$S$60,'Fuel Pressure Calc'!D6,'Main Injection'!D$4)</f>
        <v>534.83223999999996</v>
      </c>
      <c r="E6" s="4">
        <f>_xll.Interp2dTab(-1,0,'CSP5'!$B$34:$S$34,'CSP5'!$A$35:$A$60,'CSP5'!$B$35:$S$60,'Fuel Pressure Calc'!E6,'Main Injection'!E$4)</f>
        <v>706.00204799999995</v>
      </c>
      <c r="F6" s="4">
        <f>_xll.Interp2dTab(-1,0,'CSP5'!$B$34:$S$34,'CSP5'!$A$35:$A$60,'CSP5'!$B$35:$S$60,'Fuel Pressure Calc'!F6,'Main Injection'!F$4)</f>
        <v>823.13344000000006</v>
      </c>
      <c r="G6" s="4">
        <f>_xll.Interp2dTab(-1,0,'CSP5'!$B$34:$S$34,'CSP5'!$A$35:$A$60,'CSP5'!$B$35:$S$60,'Fuel Pressure Calc'!G6,'Main Injection'!G$4)</f>
        <v>1055.1569663999999</v>
      </c>
      <c r="H6" s="4">
        <f>_xll.Interp2dTab(-1,0,'CSP5'!$B$34:$S$34,'CSP5'!$A$35:$A$60,'CSP5'!$B$35:$S$60,'Fuel Pressure Calc'!H6,'Main Injection'!H$4)</f>
        <v>1295.8471210666667</v>
      </c>
      <c r="I6" s="4">
        <f>_xll.Interp2dTab(-1,0,'CSP5'!$B$34:$S$34,'CSP5'!$A$35:$A$60,'CSP5'!$B$35:$S$60,'Fuel Pressure Calc'!I6,'Main Injection'!I$4)</f>
        <v>1474.7452320000002</v>
      </c>
      <c r="J6" s="4">
        <f>_xll.Interp2dTab(-1,0,'CSP5'!$B$34:$S$34,'CSP5'!$A$35:$A$60,'CSP5'!$B$35:$S$60,'Fuel Pressure Calc'!J6,'Main Injection'!J$4)</f>
        <v>1664.9714496000001</v>
      </c>
      <c r="K6" s="4">
        <f>_xll.Interp2dTab(-1,0,'CSP5'!$B$34:$S$34,'CSP5'!$A$35:$A$60,'CSP5'!$B$35:$S$60,'Fuel Pressure Calc'!K6,'Main Injection'!K$4)</f>
        <v>1855.9444591999998</v>
      </c>
      <c r="L6" s="4">
        <f>_xll.Interp2dTab(-1,0,'CSP5'!$B$34:$S$34,'CSP5'!$A$35:$A$60,'CSP5'!$B$35:$S$60,'Fuel Pressure Calc'!L6,'Main Injection'!L$4)</f>
        <v>2045.1301103999999</v>
      </c>
      <c r="M6" s="4">
        <f>_xll.Interp2dTab(-1,0,'CSP5'!$B$34:$S$34,'CSP5'!$A$35:$A$60,'CSP5'!$B$35:$S$60,'Fuel Pressure Calc'!M6,'Main Injection'!M$4)</f>
        <v>2210.313936</v>
      </c>
      <c r="N6" s="4">
        <f>_xll.Interp2dTab(-1,0,'CSP5'!$B$34:$S$34,'CSP5'!$A$35:$A$60,'CSP5'!$B$35:$S$60,'Fuel Pressure Calc'!N6,'Main Injection'!N$4)</f>
        <v>2422.5288959999998</v>
      </c>
      <c r="O6" s="4">
        <f>_xll.Interp2dTab(-1,0,'CSP5'!$B$34:$S$34,'CSP5'!$A$35:$A$60,'CSP5'!$B$35:$S$60,'Fuel Pressure Calc'!O6,'Main Injection'!O$4)</f>
        <v>2527.6380759999997</v>
      </c>
      <c r="P6" s="4">
        <f>_xll.Interp2dTab(-1,0,'CSP5'!$B$34:$S$34,'CSP5'!$A$35:$A$60,'CSP5'!$B$35:$S$60,'Fuel Pressure Calc'!P6,'Main Injection'!P$4)</f>
        <v>2632.7472560000001</v>
      </c>
      <c r="Q6" s="4">
        <f>_xll.Interp2dTab(-1,0,'CSP5'!$B$34:$S$34,'CSP5'!$A$35:$A$60,'CSP5'!$B$35:$S$60,'Fuel Pressure Calc'!Q6,'Main Injection'!Q$4)</f>
        <v>2737.856436</v>
      </c>
      <c r="R6" s="4">
        <f>_xll.Interp2dTab(-1,0,'CSP5'!$B$34:$S$34,'CSP5'!$A$35:$A$60,'CSP5'!$B$35:$S$60,'Fuel Pressure Calc'!R6,'Main Injection'!R$4)</f>
        <v>2842.965616</v>
      </c>
      <c r="S6" s="12">
        <f>R6</f>
        <v>2842.965616</v>
      </c>
      <c r="U6" s="6">
        <f>'CSP5'!$A$170</f>
        <v>620</v>
      </c>
      <c r="V6" s="12">
        <f>W6</f>
        <v>3.4724184749759992</v>
      </c>
      <c r="W6" s="4">
        <f>_xll.Interp2dTab(-1,0,'Internal Flash'!$B$396:$N$396,'Internal Flash'!$A$397:$A$411,'Internal Flash'!$B$397:$N$411,W$4,$U6)*_xll.Interp2dTab(-1,0,'Internal Flash'!$B$415:$K$415,'Internal Flash'!$A$416:$A$425,'Internal Flash'!$B$416:$K$425,'Variables &amp; Axis Check'!$B$13,'Variables &amp; Axis Check'!$B$3)</f>
        <v>3.4724184749759992</v>
      </c>
      <c r="X6" s="4">
        <f>_xll.Interp2dTab(-1,0,'Internal Flash'!$B$396:$N$396,'Internal Flash'!$A$397:$A$411,'Internal Flash'!$B$397:$N$411,X$4,$U6)*_xll.Interp2dTab(-1,0,'Internal Flash'!$B$415:$K$415,'Internal Flash'!$A$416:$A$425,'Internal Flash'!$B$416:$K$425,'Variables &amp; Axis Check'!$B$13,'Variables &amp; Axis Check'!$B$3)</f>
        <v>3.4724184749760005</v>
      </c>
      <c r="Y6" s="4">
        <f>_xll.Interp2dTab(-1,0,'Internal Flash'!$B$396:$N$396,'Internal Flash'!$A$397:$A$411,'Internal Flash'!$B$397:$N$411,Y$4,$U6)*_xll.Interp2dTab(-1,0,'Internal Flash'!$B$415:$K$415,'Internal Flash'!$A$416:$A$425,'Internal Flash'!$B$416:$K$425,'Variables &amp; Axis Check'!$B$13,'Variables &amp; Axis Check'!$B$3)</f>
        <v>3.4724184749759917</v>
      </c>
      <c r="Z6" s="4">
        <f>_xll.Interp2dTab(-1,0,'Internal Flash'!$B$396:$N$396,'Internal Flash'!$A$397:$A$411,'Internal Flash'!$B$397:$N$411,Z$4,$U6)*_xll.Interp2dTab(-1,0,'Internal Flash'!$B$415:$K$415,'Internal Flash'!$A$416:$A$425,'Internal Flash'!$B$416:$K$425,'Variables &amp; Axis Check'!$B$13,'Variables &amp; Axis Check'!$B$3)</f>
        <v>3.4724184749759943</v>
      </c>
      <c r="AA6" s="4">
        <f>_xll.Interp2dTab(-1,0,'Internal Flash'!$B$396:$N$396,'Internal Flash'!$A$397:$A$411,'Internal Flash'!$B$397:$N$411,AA$4,$U6)*_xll.Interp2dTab(-1,0,'Internal Flash'!$B$415:$K$415,'Internal Flash'!$A$416:$A$425,'Internal Flash'!$B$416:$K$425,'Variables &amp; Axis Check'!$B$13,'Variables &amp; Axis Check'!$B$3)</f>
        <v>3.2188846613440067</v>
      </c>
      <c r="AB6" s="4">
        <f>_xll.Interp2dTab(-1,0,'Internal Flash'!$B$396:$N$396,'Internal Flash'!$A$397:$A$411,'Internal Flash'!$B$397:$N$411,AB$4,$U6)*_xll.Interp2dTab(-1,0,'Internal Flash'!$B$415:$K$415,'Internal Flash'!$A$416:$A$425,'Internal Flash'!$B$416:$K$425,'Variables &amp; Axis Check'!$B$13,'Variables &amp; Axis Check'!$B$3)</f>
        <v>1.981043156816001</v>
      </c>
      <c r="AC6" s="4">
        <f>_xll.Interp2dTab(-1,0,'Internal Flash'!$B$396:$N$396,'Internal Flash'!$A$397:$A$411,'Internal Flash'!$B$397:$N$411,AC$4,$U6)*_xll.Interp2dTab(-1,0,'Internal Flash'!$B$415:$K$415,'Internal Flash'!$A$416:$A$425,'Internal Flash'!$B$416:$K$425,'Variables &amp; Axis Check'!$B$13,'Variables &amp; Axis Check'!$B$3)</f>
        <v>1.0116497249760041</v>
      </c>
      <c r="AD6" s="4">
        <f>_xll.Interp2dTab(-1,0,'Internal Flash'!$B$396:$N$396,'Internal Flash'!$A$397:$A$411,'Internal Flash'!$B$397:$N$411,AD$4,$U6)*_xll.Interp2dTab(-1,0,'Internal Flash'!$B$415:$K$415,'Internal Flash'!$A$416:$A$425,'Internal Flash'!$B$416:$K$425,'Variables &amp; Axis Check'!$B$13,'Variables &amp; Axis Check'!$B$3)</f>
        <v>0.11682472497600042</v>
      </c>
      <c r="AE6" s="4">
        <f>_xll.Interp2dTab(-1,0,'Internal Flash'!$B$396:$N$396,'Internal Flash'!$A$397:$A$411,'Internal Flash'!$B$397:$N$411,AE$4,$U6)*_xll.Interp2dTab(-1,0,'Internal Flash'!$B$415:$K$415,'Internal Flash'!$A$416:$A$425,'Internal Flash'!$B$416:$K$425,'Variables &amp; Axis Check'!$B$13,'Variables &amp; Axis Check'!$B$3)</f>
        <v>2.7342224975999817E-2</v>
      </c>
      <c r="AF6" s="4">
        <f>_xll.Interp2dTab(-1,0,'Internal Flash'!$B$396:$N$396,'Internal Flash'!$A$397:$A$411,'Internal Flash'!$B$397:$N$411,AF$4,$U6)*_xll.Interp2dTab(-1,0,'Internal Flash'!$B$415:$K$415,'Internal Flash'!$A$416:$A$425,'Internal Flash'!$B$416:$K$425,'Variables &amp; Axis Check'!$B$13,'Variables &amp; Axis Check'!$B$3)</f>
        <v>2.734222497600005E-2</v>
      </c>
      <c r="AG6" s="4">
        <f>_xll.Interp2dTab(-1,0,'Internal Flash'!$B$396:$N$396,'Internal Flash'!$A$397:$A$411,'Internal Flash'!$B$397:$N$411,AG$4,$U6)*_xll.Interp2dTab(-1,0,'Internal Flash'!$B$415:$K$415,'Internal Flash'!$A$416:$A$425,'Internal Flash'!$B$416:$K$425,'Variables &amp; Axis Check'!$B$13,'Variables &amp; Axis Check'!$B$3)</f>
        <v>2.7342224976000088E-2</v>
      </c>
      <c r="AH6" s="4">
        <f>_xll.Interp2dTab(-1,0,'Internal Flash'!$B$396:$N$396,'Internal Flash'!$A$397:$A$411,'Internal Flash'!$B$397:$N$411,AH$4,$U6)*_xll.Interp2dTab(-1,0,'Internal Flash'!$B$415:$K$415,'Internal Flash'!$A$416:$A$425,'Internal Flash'!$B$416:$K$425,'Variables &amp; Axis Check'!$B$13,'Variables &amp; Axis Check'!$B$3)</f>
        <v>2.7342224975999738E-2</v>
      </c>
      <c r="AI6" s="4">
        <f>_xll.Interp2dTab(-1,0,'Internal Flash'!$B$396:$N$396,'Internal Flash'!$A$397:$A$411,'Internal Flash'!$B$397:$N$411,AI$4,$U6)*_xll.Interp2dTab(-1,0,'Internal Flash'!$B$415:$K$415,'Internal Flash'!$A$416:$A$425,'Internal Flash'!$B$416:$K$425,'Variables &amp; Axis Check'!$B$13,'Variables &amp; Axis Check'!$B$3)</f>
        <v>2.7342224976000362E-2</v>
      </c>
      <c r="AJ6" s="4">
        <f>_xll.Interp2dTab(-1,0,'Internal Flash'!$B$396:$N$396,'Internal Flash'!$A$397:$A$411,'Internal Flash'!$B$397:$N$411,AJ$4,$U6)*_xll.Interp2dTab(-1,0,'Internal Flash'!$B$415:$K$415,'Internal Flash'!$A$416:$A$425,'Internal Flash'!$B$416:$K$425,'Variables &amp; Axis Check'!$B$13,'Variables &amp; Axis Check'!$B$3)</f>
        <v>2.7342224976000362E-2</v>
      </c>
      <c r="AK6" s="4">
        <f>_xll.Interp2dTab(-1,0,'Internal Flash'!$B$396:$N$396,'Internal Flash'!$A$397:$A$411,'Internal Flash'!$B$397:$N$411,AK$4,$U6)*_xll.Interp2dTab(-1,0,'Internal Flash'!$B$415:$K$415,'Internal Flash'!$A$416:$A$425,'Internal Flash'!$B$416:$K$425,'Variables &amp; Axis Check'!$B$13,'Variables &amp; Axis Check'!$B$3)</f>
        <v>2.7342224975999117E-2</v>
      </c>
      <c r="AL6" s="4">
        <f>_xll.Interp2dTab(-1,0,'Internal Flash'!$B$396:$N$396,'Internal Flash'!$A$397:$A$411,'Internal Flash'!$B$397:$N$411,AL$4,$U6)*_xll.Interp2dTab(-1,0,'Internal Flash'!$B$415:$K$415,'Internal Flash'!$A$416:$A$425,'Internal Flash'!$B$416:$K$425,'Variables &amp; Axis Check'!$B$13,'Variables &amp; Axis Check'!$B$3)</f>
        <v>2.7342224975999117E-2</v>
      </c>
      <c r="AM6" s="12">
        <f>AL6</f>
        <v>2.7342224975999117E-2</v>
      </c>
    </row>
    <row r="7" spans="1:39" s="4" customFormat="1" x14ac:dyDescent="0.3">
      <c r="A7" s="6">
        <f>'CSP5'!$A$171</f>
        <v>650</v>
      </c>
      <c r="B7" s="12">
        <f t="shared" ref="B7:B24" si="2">C7</f>
        <v>0</v>
      </c>
      <c r="C7" s="4">
        <f>_xll.Interp2dTab(-1,0,'CSP5'!$B$34:$S$34,'CSP5'!$A$35:$A$60,'CSP5'!$B$35:$S$60,'Fuel Pressure Calc'!C7,'Main Injection'!C$4)</f>
        <v>0</v>
      </c>
      <c r="D7" s="4">
        <f>_xll.Interp2dTab(-1,0,'CSP5'!$B$34:$S$34,'CSP5'!$A$35:$A$60,'CSP5'!$B$35:$S$60,'Fuel Pressure Calc'!D7,'Main Injection'!D$4)</f>
        <v>482.56263999999999</v>
      </c>
      <c r="E7" s="4">
        <f>_xll.Interp2dTab(-1,0,'CSP5'!$B$34:$S$34,'CSP5'!$A$35:$A$60,'CSP5'!$B$35:$S$60,'Fuel Pressure Calc'!E7,'Main Injection'!E$4)</f>
        <v>685.28352000000007</v>
      </c>
      <c r="F7" s="4">
        <f>_xll.Interp2dTab(-1,0,'CSP5'!$B$34:$S$34,'CSP5'!$A$35:$A$60,'CSP5'!$B$35:$S$60,'Fuel Pressure Calc'!F7,'Main Injection'!F$4)</f>
        <v>775.02159999999992</v>
      </c>
      <c r="G7" s="4">
        <f>_xll.Interp2dTab(-1,0,'CSP5'!$B$34:$S$34,'CSP5'!$A$35:$A$60,'CSP5'!$B$35:$S$60,'Fuel Pressure Calc'!G7,'Main Injection'!G$4)</f>
        <v>1022.7826560000001</v>
      </c>
      <c r="H7" s="4">
        <f>_xll.Interp2dTab(-1,0,'CSP5'!$B$34:$S$34,'CSP5'!$A$35:$A$60,'CSP5'!$B$35:$S$60,'Fuel Pressure Calc'!H7,'Main Injection'!H$4)</f>
        <v>1224.2493226666666</v>
      </c>
      <c r="I7" s="4">
        <f>_xll.Interp2dTab(-1,0,'CSP5'!$B$34:$S$34,'CSP5'!$A$35:$A$60,'CSP5'!$B$35:$S$60,'Fuel Pressure Calc'!I7,'Main Injection'!I$4)</f>
        <v>1394.0753519999998</v>
      </c>
      <c r="J7" s="4">
        <f>_xll.Interp2dTab(-1,0,'CSP5'!$B$34:$S$34,'CSP5'!$A$35:$A$60,'CSP5'!$B$35:$S$60,'Fuel Pressure Calc'!J7,'Main Injection'!J$4)</f>
        <v>1620.367176</v>
      </c>
      <c r="K7" s="4">
        <f>_xll.Interp2dTab(-1,0,'CSP5'!$B$34:$S$34,'CSP5'!$A$35:$A$60,'CSP5'!$B$35:$S$60,'Fuel Pressure Calc'!K7,'Main Injection'!K$4)</f>
        <v>1768.0740080000003</v>
      </c>
      <c r="L7" s="4">
        <f>_xll.Interp2dTab(-1,0,'CSP5'!$B$34:$S$34,'CSP5'!$A$35:$A$60,'CSP5'!$B$35:$S$60,'Fuel Pressure Calc'!L7,'Main Injection'!L$4)</f>
        <v>1991.700552</v>
      </c>
      <c r="M7" s="4">
        <f>_xll.Interp2dTab(-1,0,'CSP5'!$B$34:$S$34,'CSP5'!$A$35:$A$60,'CSP5'!$B$35:$S$60,'Fuel Pressure Calc'!M7,'Main Injection'!M$4)</f>
        <v>2039.1254879999999</v>
      </c>
      <c r="N7" s="4">
        <f>_xll.Interp2dTab(-1,0,'CSP5'!$B$34:$S$34,'CSP5'!$A$35:$A$60,'CSP5'!$B$35:$S$60,'Fuel Pressure Calc'!N7,'Main Injection'!N$4)</f>
        <v>2238.1351679999998</v>
      </c>
      <c r="O7" s="4">
        <f>_xll.Interp2dTab(-1,0,'CSP5'!$B$34:$S$34,'CSP5'!$A$35:$A$60,'CSP5'!$B$35:$S$60,'Fuel Pressure Calc'!O7,'Main Injection'!O$4)</f>
        <v>2335.1411080000003</v>
      </c>
      <c r="P7" s="4">
        <f>_xll.Interp2dTab(-1,0,'CSP5'!$B$34:$S$34,'CSP5'!$A$35:$A$60,'CSP5'!$B$35:$S$60,'Fuel Pressure Calc'!P7,'Main Injection'!P$4)</f>
        <v>2432.1470479999998</v>
      </c>
      <c r="Q7" s="4">
        <f>_xll.Interp2dTab(-1,0,'CSP5'!$B$34:$S$34,'CSP5'!$A$35:$A$60,'CSP5'!$B$35:$S$60,'Fuel Pressure Calc'!Q7,'Main Injection'!Q$4)</f>
        <v>2529.1529879999998</v>
      </c>
      <c r="R7" s="4">
        <f>_xll.Interp2dTab(-1,0,'CSP5'!$B$34:$S$34,'CSP5'!$A$35:$A$60,'CSP5'!$B$35:$S$60,'Fuel Pressure Calc'!R7,'Main Injection'!R$4)</f>
        <v>2626.1589279999998</v>
      </c>
      <c r="S7" s="12">
        <f t="shared" ref="S7:S24" si="3">R7</f>
        <v>2626.1589279999998</v>
      </c>
      <c r="U7" s="6">
        <f>'CSP5'!$A$171</f>
        <v>650</v>
      </c>
      <c r="V7" s="12">
        <f t="shared" ref="V7:V24" si="4">W7</f>
        <v>3.4724184749759996</v>
      </c>
      <c r="W7" s="4">
        <f>_xll.Interp2dTab(-1,0,'Internal Flash'!$B$396:$N$396,'Internal Flash'!$A$397:$A$411,'Internal Flash'!$B$397:$N$411,W$4,$U7)*_xll.Interp2dTab(-1,0,'Internal Flash'!$B$415:$K$415,'Internal Flash'!$A$416:$A$425,'Internal Flash'!$B$416:$K$425,'Variables &amp; Axis Check'!$B$13,'Variables &amp; Axis Check'!$B$3)</f>
        <v>3.4724184749759996</v>
      </c>
      <c r="X7" s="4">
        <f>_xll.Interp2dTab(-1,0,'Internal Flash'!$B$396:$N$396,'Internal Flash'!$A$397:$A$411,'Internal Flash'!$B$397:$N$411,X$4,$U7)*_xll.Interp2dTab(-1,0,'Internal Flash'!$B$415:$K$415,'Internal Flash'!$A$416:$A$425,'Internal Flash'!$B$416:$K$425,'Variables &amp; Axis Check'!$B$13,'Variables &amp; Axis Check'!$B$3)</f>
        <v>3.4724184749759996</v>
      </c>
      <c r="Y7" s="4">
        <f>_xll.Interp2dTab(-1,0,'Internal Flash'!$B$396:$N$396,'Internal Flash'!$A$397:$A$411,'Internal Flash'!$B$397:$N$411,Y$4,$U7)*_xll.Interp2dTab(-1,0,'Internal Flash'!$B$415:$K$415,'Internal Flash'!$A$416:$A$425,'Internal Flash'!$B$416:$K$425,'Variables &amp; Axis Check'!$B$13,'Variables &amp; Axis Check'!$B$3)</f>
        <v>3.4724184749759996</v>
      </c>
      <c r="Z7" s="4">
        <f>_xll.Interp2dTab(-1,0,'Internal Flash'!$B$396:$N$396,'Internal Flash'!$A$397:$A$411,'Internal Flash'!$B$397:$N$411,Z$4,$U7)*_xll.Interp2dTab(-1,0,'Internal Flash'!$B$415:$K$415,'Internal Flash'!$A$416:$A$425,'Internal Flash'!$B$416:$K$425,'Variables &amp; Axis Check'!$B$13,'Variables &amp; Axis Check'!$B$3)</f>
        <v>3.4724184749759996</v>
      </c>
      <c r="AA7" s="4">
        <f>_xll.Interp2dTab(-1,0,'Internal Flash'!$B$396:$N$396,'Internal Flash'!$A$397:$A$411,'Internal Flash'!$B$397:$N$411,AA$4,$U7)*_xll.Interp2dTab(-1,0,'Internal Flash'!$B$415:$K$415,'Internal Flash'!$A$416:$A$425,'Internal Flash'!$B$416:$K$425,'Variables &amp; Axis Check'!$B$13,'Variables &amp; Axis Check'!$B$3)</f>
        <v>3.2188846613439996</v>
      </c>
      <c r="AB7" s="4">
        <f>_xll.Interp2dTab(-1,0,'Internal Flash'!$B$396:$N$396,'Internal Flash'!$A$397:$A$411,'Internal Flash'!$B$397:$N$411,AB$4,$U7)*_xll.Interp2dTab(-1,0,'Internal Flash'!$B$415:$K$415,'Internal Flash'!$A$416:$A$425,'Internal Flash'!$B$416:$K$425,'Variables &amp; Axis Check'!$B$13,'Variables &amp; Axis Check'!$B$3)</f>
        <v>1.9810431568159999</v>
      </c>
      <c r="AC7" s="4">
        <f>_xll.Interp2dTab(-1,0,'Internal Flash'!$B$396:$N$396,'Internal Flash'!$A$397:$A$411,'Internal Flash'!$B$397:$N$411,AC$4,$U7)*_xll.Interp2dTab(-1,0,'Internal Flash'!$B$415:$K$415,'Internal Flash'!$A$416:$A$425,'Internal Flash'!$B$416:$K$425,'Variables &amp; Axis Check'!$B$13,'Variables &amp; Axis Check'!$B$3)</f>
        <v>1.0116497249760001</v>
      </c>
      <c r="AD7" s="4">
        <f>_xll.Interp2dTab(-1,0,'Internal Flash'!$B$396:$N$396,'Internal Flash'!$A$397:$A$411,'Internal Flash'!$B$397:$N$411,AD$4,$U7)*_xll.Interp2dTab(-1,0,'Internal Flash'!$B$415:$K$415,'Internal Flash'!$A$416:$A$425,'Internal Flash'!$B$416:$K$425,'Variables &amp; Axis Check'!$B$13,'Variables &amp; Axis Check'!$B$3)</f>
        <v>0.11682472497600004</v>
      </c>
      <c r="AE7" s="4">
        <f>_xll.Interp2dTab(-1,0,'Internal Flash'!$B$396:$N$396,'Internal Flash'!$A$397:$A$411,'Internal Flash'!$B$397:$N$411,AE$4,$U7)*_xll.Interp2dTab(-1,0,'Internal Flash'!$B$415:$K$415,'Internal Flash'!$A$416:$A$425,'Internal Flash'!$B$416:$K$425,'Variables &amp; Axis Check'!$B$13,'Variables &amp; Axis Check'!$B$3)</f>
        <v>2.7342224976000005E-2</v>
      </c>
      <c r="AF7" s="4">
        <f>_xll.Interp2dTab(-1,0,'Internal Flash'!$B$396:$N$396,'Internal Flash'!$A$397:$A$411,'Internal Flash'!$B$397:$N$411,AF$4,$U7)*_xll.Interp2dTab(-1,0,'Internal Flash'!$B$415:$K$415,'Internal Flash'!$A$416:$A$425,'Internal Flash'!$B$416:$K$425,'Variables &amp; Axis Check'!$B$13,'Variables &amp; Axis Check'!$B$3)</f>
        <v>2.7342224976000001E-2</v>
      </c>
      <c r="AG7" s="4">
        <f>_xll.Interp2dTab(-1,0,'Internal Flash'!$B$396:$N$396,'Internal Flash'!$A$397:$A$411,'Internal Flash'!$B$397:$N$411,AG$4,$U7)*_xll.Interp2dTab(-1,0,'Internal Flash'!$B$415:$K$415,'Internal Flash'!$A$416:$A$425,'Internal Flash'!$B$416:$K$425,'Variables &amp; Axis Check'!$B$13,'Variables &amp; Axis Check'!$B$3)</f>
        <v>2.7342224976000001E-2</v>
      </c>
      <c r="AH7" s="4">
        <f>_xll.Interp2dTab(-1,0,'Internal Flash'!$B$396:$N$396,'Internal Flash'!$A$397:$A$411,'Internal Flash'!$B$397:$N$411,AH$4,$U7)*_xll.Interp2dTab(-1,0,'Internal Flash'!$B$415:$K$415,'Internal Flash'!$A$416:$A$425,'Internal Flash'!$B$416:$K$425,'Variables &amp; Axis Check'!$B$13,'Variables &amp; Axis Check'!$B$3)</f>
        <v>2.7342224976000012E-2</v>
      </c>
      <c r="AI7" s="4">
        <f>_xll.Interp2dTab(-1,0,'Internal Flash'!$B$396:$N$396,'Internal Flash'!$A$397:$A$411,'Internal Flash'!$B$397:$N$411,AI$4,$U7)*_xll.Interp2dTab(-1,0,'Internal Flash'!$B$415:$K$415,'Internal Flash'!$A$416:$A$425,'Internal Flash'!$B$416:$K$425,'Variables &amp; Axis Check'!$B$13,'Variables &amp; Axis Check'!$B$3)</f>
        <v>2.7342224976000012E-2</v>
      </c>
      <c r="AJ7" s="4">
        <f>_xll.Interp2dTab(-1,0,'Internal Flash'!$B$396:$N$396,'Internal Flash'!$A$397:$A$411,'Internal Flash'!$B$397:$N$411,AJ$4,$U7)*_xll.Interp2dTab(-1,0,'Internal Flash'!$B$415:$K$415,'Internal Flash'!$A$416:$A$425,'Internal Flash'!$B$416:$K$425,'Variables &amp; Axis Check'!$B$13,'Variables &amp; Axis Check'!$B$3)</f>
        <v>2.734222497600005E-2</v>
      </c>
      <c r="AK7" s="4">
        <f>_xll.Interp2dTab(-1,0,'Internal Flash'!$B$396:$N$396,'Internal Flash'!$A$397:$A$411,'Internal Flash'!$B$397:$N$411,AK$4,$U7)*_xll.Interp2dTab(-1,0,'Internal Flash'!$B$415:$K$415,'Internal Flash'!$A$416:$A$425,'Internal Flash'!$B$416:$K$425,'Variables &amp; Axis Check'!$B$13,'Variables &amp; Axis Check'!$B$3)</f>
        <v>2.734222497600005E-2</v>
      </c>
      <c r="AL7" s="4">
        <f>_xll.Interp2dTab(-1,0,'Internal Flash'!$B$396:$N$396,'Internal Flash'!$A$397:$A$411,'Internal Flash'!$B$397:$N$411,AL$4,$U7)*_xll.Interp2dTab(-1,0,'Internal Flash'!$B$415:$K$415,'Internal Flash'!$A$416:$A$425,'Internal Flash'!$B$416:$K$425,'Variables &amp; Axis Check'!$B$13,'Variables &amp; Axis Check'!$B$3)</f>
        <v>2.7342224975999974E-2</v>
      </c>
      <c r="AM7" s="12">
        <f t="shared" ref="AM7:AM24" si="5">AL7</f>
        <v>2.7342224975999974E-2</v>
      </c>
    </row>
    <row r="8" spans="1:39" s="4" customFormat="1" x14ac:dyDescent="0.3">
      <c r="A8" s="6">
        <f>'CSP5'!$A$172</f>
        <v>800</v>
      </c>
      <c r="B8" s="12">
        <f t="shared" si="2"/>
        <v>0</v>
      </c>
      <c r="C8" s="4">
        <f>_xll.Interp2dTab(-1,0,'CSP5'!$B$34:$S$34,'CSP5'!$A$35:$A$60,'CSP5'!$B$35:$S$60,'Fuel Pressure Calc'!C8,'Main Injection'!C$4)</f>
        <v>0</v>
      </c>
      <c r="D8" s="4">
        <f>_xll.Interp2dTab(-1,0,'CSP5'!$B$34:$S$34,'CSP5'!$A$35:$A$60,'CSP5'!$B$35:$S$60,'Fuel Pressure Calc'!D8,'Main Injection'!D$4)</f>
        <v>438.83296000000001</v>
      </c>
      <c r="E8" s="4">
        <f>_xll.Interp2dTab(-1,0,'CSP5'!$B$34:$S$34,'CSP5'!$A$35:$A$60,'CSP5'!$B$35:$S$60,'Fuel Pressure Calc'!E8,'Main Injection'!E$4)</f>
        <v>626.97728000000006</v>
      </c>
      <c r="F8" s="4">
        <f>_xll.Interp2dTab(-1,0,'CSP5'!$B$34:$S$34,'CSP5'!$A$35:$A$60,'CSP5'!$B$35:$S$60,'Fuel Pressure Calc'!F8,'Main Injection'!F$4)</f>
        <v>685.81279999999992</v>
      </c>
      <c r="G8" s="4">
        <f>_xll.Interp2dTab(-1,0,'CSP5'!$B$34:$S$34,'CSP5'!$A$35:$A$60,'CSP5'!$B$35:$S$60,'Fuel Pressure Calc'!G8,'Main Injection'!G$4)</f>
        <v>1033.8914880000002</v>
      </c>
      <c r="H8" s="4">
        <f>_xll.Interp2dTab(-1,0,'CSP5'!$B$34:$S$34,'CSP5'!$A$35:$A$60,'CSP5'!$B$35:$S$60,'Fuel Pressure Calc'!H8,'Main Injection'!H$4)</f>
        <v>1211.2380444444443</v>
      </c>
      <c r="I8" s="4">
        <f>_xll.Interp2dTab(-1,0,'CSP5'!$B$34:$S$34,'CSP5'!$A$35:$A$60,'CSP5'!$B$35:$S$60,'Fuel Pressure Calc'!I8,'Main Injection'!I$4)</f>
        <v>1381.065272</v>
      </c>
      <c r="J8" s="4">
        <f>_xll.Interp2dTab(-1,0,'CSP5'!$B$34:$S$34,'CSP5'!$A$35:$A$60,'CSP5'!$B$35:$S$60,'Fuel Pressure Calc'!J8,'Main Injection'!J$4)</f>
        <v>1536.9945600000001</v>
      </c>
      <c r="K8" s="4">
        <f>_xll.Interp2dTab(-1,0,'CSP5'!$B$34:$S$34,'CSP5'!$A$35:$A$60,'CSP5'!$B$35:$S$60,'Fuel Pressure Calc'!K8,'Main Injection'!K$4)</f>
        <v>1703.9336480000002</v>
      </c>
      <c r="L8" s="4">
        <f>_xll.Interp2dTab(-1,0,'CSP5'!$B$34:$S$34,'CSP5'!$A$35:$A$60,'CSP5'!$B$35:$S$60,'Fuel Pressure Calc'!L8,'Main Injection'!L$4)</f>
        <v>1855.62204</v>
      </c>
      <c r="M8" s="4">
        <f>_xll.Interp2dTab(-1,0,'CSP5'!$B$34:$S$34,'CSP5'!$A$35:$A$60,'CSP5'!$B$35:$S$60,'Fuel Pressure Calc'!M8,'Main Injection'!M$4)</f>
        <v>2067.656896</v>
      </c>
      <c r="N8" s="4">
        <f>_xll.Interp2dTab(-1,0,'CSP5'!$B$34:$S$34,'CSP5'!$A$35:$A$60,'CSP5'!$B$35:$S$60,'Fuel Pressure Calc'!N8,'Main Injection'!N$4)</f>
        <v>2196.9715199999996</v>
      </c>
      <c r="O8" s="4">
        <f>_xll.Interp2dTab(-1,0,'CSP5'!$B$34:$S$34,'CSP5'!$A$35:$A$60,'CSP5'!$B$35:$S$60,'Fuel Pressure Calc'!O8,'Main Injection'!O$4)</f>
        <v>2264.0009599999998</v>
      </c>
      <c r="P8" s="4">
        <f>_xll.Interp2dTab(-1,0,'CSP5'!$B$34:$S$34,'CSP5'!$A$35:$A$60,'CSP5'!$B$35:$S$60,'Fuel Pressure Calc'!P8,'Main Injection'!P$4)</f>
        <v>2314.4823200000001</v>
      </c>
      <c r="Q8" s="4">
        <f>_xll.Interp2dTab(-1,0,'CSP5'!$B$34:$S$34,'CSP5'!$A$35:$A$60,'CSP5'!$B$35:$S$60,'Fuel Pressure Calc'!Q8,'Main Injection'!Q$4)</f>
        <v>2376.5732000000003</v>
      </c>
      <c r="R8" s="4">
        <f>_xll.Interp2dTab(-1,0,'CSP5'!$B$34:$S$34,'CSP5'!$A$35:$A$60,'CSP5'!$B$35:$S$60,'Fuel Pressure Calc'!R8,'Main Injection'!R$4)</f>
        <v>2432.3545599999998</v>
      </c>
      <c r="S8" s="12">
        <f t="shared" si="3"/>
        <v>2432.3545599999998</v>
      </c>
      <c r="U8" s="6">
        <f>'CSP5'!$A$172</f>
        <v>800</v>
      </c>
      <c r="V8" s="12">
        <f t="shared" si="4"/>
        <v>3.4724184749759992</v>
      </c>
      <c r="W8" s="4">
        <f>_xll.Interp2dTab(-1,0,'Internal Flash'!$B$396:$N$396,'Internal Flash'!$A$397:$A$411,'Internal Flash'!$B$397:$N$411,W$4,$U8)*_xll.Interp2dTab(-1,0,'Internal Flash'!$B$415:$K$415,'Internal Flash'!$A$416:$A$425,'Internal Flash'!$B$416:$K$425,'Variables &amp; Axis Check'!$B$13,'Variables &amp; Axis Check'!$B$3)</f>
        <v>3.4724184749759992</v>
      </c>
      <c r="X8" s="4">
        <f>_xll.Interp2dTab(-1,0,'Internal Flash'!$B$396:$N$396,'Internal Flash'!$A$397:$A$411,'Internal Flash'!$B$397:$N$411,X$4,$U8)*_xll.Interp2dTab(-1,0,'Internal Flash'!$B$415:$K$415,'Internal Flash'!$A$416:$A$425,'Internal Flash'!$B$416:$K$425,'Variables &amp; Axis Check'!$B$13,'Variables &amp; Axis Check'!$B$3)</f>
        <v>3.4724184749759996</v>
      </c>
      <c r="Y8" s="4">
        <f>_xll.Interp2dTab(-1,0,'Internal Flash'!$B$396:$N$396,'Internal Flash'!$A$397:$A$411,'Internal Flash'!$B$397:$N$411,Y$4,$U8)*_xll.Interp2dTab(-1,0,'Internal Flash'!$B$415:$K$415,'Internal Flash'!$A$416:$A$425,'Internal Flash'!$B$416:$K$425,'Variables &amp; Axis Check'!$B$13,'Variables &amp; Axis Check'!$B$3)</f>
        <v>3.4724184749759992</v>
      </c>
      <c r="Z8" s="4">
        <f>_xll.Interp2dTab(-1,0,'Internal Flash'!$B$396:$N$396,'Internal Flash'!$A$397:$A$411,'Internal Flash'!$B$397:$N$411,Z$4,$U8)*_xll.Interp2dTab(-1,0,'Internal Flash'!$B$415:$K$415,'Internal Flash'!$A$416:$A$425,'Internal Flash'!$B$416:$K$425,'Variables &amp; Axis Check'!$B$13,'Variables &amp; Axis Check'!$B$3)</f>
        <v>3.4724184749759996</v>
      </c>
      <c r="AA8" s="4">
        <f>_xll.Interp2dTab(-1,0,'Internal Flash'!$B$396:$N$396,'Internal Flash'!$A$397:$A$411,'Internal Flash'!$B$397:$N$411,AA$4,$U8)*_xll.Interp2dTab(-1,0,'Internal Flash'!$B$415:$K$415,'Internal Flash'!$A$416:$A$425,'Internal Flash'!$B$416:$K$425,'Variables &amp; Axis Check'!$B$13,'Variables &amp; Axis Check'!$B$3)</f>
        <v>3.2188846613439992</v>
      </c>
      <c r="AB8" s="4">
        <f>_xll.Interp2dTab(-1,0,'Internal Flash'!$B$396:$N$396,'Internal Flash'!$A$397:$A$411,'Internal Flash'!$B$397:$N$411,AB$4,$U8)*_xll.Interp2dTab(-1,0,'Internal Flash'!$B$415:$K$415,'Internal Flash'!$A$416:$A$425,'Internal Flash'!$B$416:$K$425,'Variables &amp; Axis Check'!$B$13,'Variables &amp; Axis Check'!$B$3)</f>
        <v>1.9810431568159999</v>
      </c>
      <c r="AC8" s="4">
        <f>_xll.Interp2dTab(-1,0,'Internal Flash'!$B$396:$N$396,'Internal Flash'!$A$397:$A$411,'Internal Flash'!$B$397:$N$411,AC$4,$U8)*_xll.Interp2dTab(-1,0,'Internal Flash'!$B$415:$K$415,'Internal Flash'!$A$416:$A$425,'Internal Flash'!$B$416:$K$425,'Variables &amp; Axis Check'!$B$13,'Variables &amp; Axis Check'!$B$3)</f>
        <v>1.0116497249760001</v>
      </c>
      <c r="AD8" s="4">
        <f>_xll.Interp2dTab(-1,0,'Internal Flash'!$B$396:$N$396,'Internal Flash'!$A$397:$A$411,'Internal Flash'!$B$397:$N$411,AD$4,$U8)*_xll.Interp2dTab(-1,0,'Internal Flash'!$B$415:$K$415,'Internal Flash'!$A$416:$A$425,'Internal Flash'!$B$416:$K$425,'Variables &amp; Axis Check'!$B$13,'Variables &amp; Axis Check'!$B$3)</f>
        <v>0.11682472497600004</v>
      </c>
      <c r="AE8" s="4">
        <f>_xll.Interp2dTab(-1,0,'Internal Flash'!$B$396:$N$396,'Internal Flash'!$A$397:$A$411,'Internal Flash'!$B$397:$N$411,AE$4,$U8)*_xll.Interp2dTab(-1,0,'Internal Flash'!$B$415:$K$415,'Internal Flash'!$A$416:$A$425,'Internal Flash'!$B$416:$K$425,'Variables &amp; Axis Check'!$B$13,'Variables &amp; Axis Check'!$B$3)</f>
        <v>2.7342224976000001E-2</v>
      </c>
      <c r="AF8" s="4">
        <f>_xll.Interp2dTab(-1,0,'Internal Flash'!$B$396:$N$396,'Internal Flash'!$A$397:$A$411,'Internal Flash'!$B$397:$N$411,AF$4,$U8)*_xll.Interp2dTab(-1,0,'Internal Flash'!$B$415:$K$415,'Internal Flash'!$A$416:$A$425,'Internal Flash'!$B$416:$K$425,'Variables &amp; Axis Check'!$B$13,'Variables &amp; Axis Check'!$B$3)</f>
        <v>2.7342224976000001E-2</v>
      </c>
      <c r="AG8" s="4">
        <f>_xll.Interp2dTab(-1,0,'Internal Flash'!$B$396:$N$396,'Internal Flash'!$A$397:$A$411,'Internal Flash'!$B$397:$N$411,AG$4,$U8)*_xll.Interp2dTab(-1,0,'Internal Flash'!$B$415:$K$415,'Internal Flash'!$A$416:$A$425,'Internal Flash'!$B$416:$K$425,'Variables &amp; Axis Check'!$B$13,'Variables &amp; Axis Check'!$B$3)</f>
        <v>2.7342224975999998E-2</v>
      </c>
      <c r="AH8" s="4">
        <f>_xll.Interp2dTab(-1,0,'Internal Flash'!$B$396:$N$396,'Internal Flash'!$A$397:$A$411,'Internal Flash'!$B$397:$N$411,AH$4,$U8)*_xll.Interp2dTab(-1,0,'Internal Flash'!$B$415:$K$415,'Internal Flash'!$A$416:$A$425,'Internal Flash'!$B$416:$K$425,'Variables &amp; Axis Check'!$B$13,'Variables &amp; Axis Check'!$B$3)</f>
        <v>2.7342224976000001E-2</v>
      </c>
      <c r="AI8" s="4">
        <f>_xll.Interp2dTab(-1,0,'Internal Flash'!$B$396:$N$396,'Internal Flash'!$A$397:$A$411,'Internal Flash'!$B$397:$N$411,AI$4,$U8)*_xll.Interp2dTab(-1,0,'Internal Flash'!$B$415:$K$415,'Internal Flash'!$A$416:$A$425,'Internal Flash'!$B$416:$K$425,'Variables &amp; Axis Check'!$B$13,'Variables &amp; Axis Check'!$B$3)</f>
        <v>2.7342224976000012E-2</v>
      </c>
      <c r="AJ8" s="4">
        <f>_xll.Interp2dTab(-1,0,'Internal Flash'!$B$396:$N$396,'Internal Flash'!$A$397:$A$411,'Internal Flash'!$B$397:$N$411,AJ$4,$U8)*_xll.Interp2dTab(-1,0,'Internal Flash'!$B$415:$K$415,'Internal Flash'!$A$416:$A$425,'Internal Flash'!$B$416:$K$425,'Variables &amp; Axis Check'!$B$13,'Variables &amp; Axis Check'!$B$3)</f>
        <v>2.7342224975999991E-2</v>
      </c>
      <c r="AK8" s="4">
        <f>_xll.Interp2dTab(-1,0,'Internal Flash'!$B$396:$N$396,'Internal Flash'!$A$397:$A$411,'Internal Flash'!$B$397:$N$411,AK$4,$U8)*_xll.Interp2dTab(-1,0,'Internal Flash'!$B$415:$K$415,'Internal Flash'!$A$416:$A$425,'Internal Flash'!$B$416:$K$425,'Variables &amp; Axis Check'!$B$13,'Variables &amp; Axis Check'!$B$3)</f>
        <v>2.7342224976000012E-2</v>
      </c>
      <c r="AL8" s="4">
        <f>_xll.Interp2dTab(-1,0,'Internal Flash'!$B$396:$N$396,'Internal Flash'!$A$397:$A$411,'Internal Flash'!$B$397:$N$411,AL$4,$U8)*_xll.Interp2dTab(-1,0,'Internal Flash'!$B$415:$K$415,'Internal Flash'!$A$416:$A$425,'Internal Flash'!$B$416:$K$425,'Variables &amp; Axis Check'!$B$13,'Variables &amp; Axis Check'!$B$3)</f>
        <v>2.7342224976000012E-2</v>
      </c>
      <c r="AM8" s="12">
        <f t="shared" si="5"/>
        <v>2.7342224976000012E-2</v>
      </c>
    </row>
    <row r="9" spans="1:39" s="4" customFormat="1" x14ac:dyDescent="0.3">
      <c r="A9" s="6">
        <f>'CSP5'!$A$173</f>
        <v>1000</v>
      </c>
      <c r="B9" s="12">
        <f t="shared" si="2"/>
        <v>0</v>
      </c>
      <c r="C9" s="4">
        <f>_xll.Interp2dTab(-1,0,'CSP5'!$B$34:$S$34,'CSP5'!$A$35:$A$60,'CSP5'!$B$35:$S$60,'Fuel Pressure Calc'!C9,'Main Injection'!C$4)</f>
        <v>0</v>
      </c>
      <c r="D9" s="4">
        <f>_xll.Interp2dTab(-1,0,'CSP5'!$B$34:$S$34,'CSP5'!$A$35:$A$60,'CSP5'!$B$35:$S$60,'Fuel Pressure Calc'!D9,'Main Injection'!D$4)</f>
        <v>383.89096000000001</v>
      </c>
      <c r="E9" s="4">
        <f>_xll.Interp2dTab(-1,0,'CSP5'!$B$34:$S$34,'CSP5'!$A$35:$A$60,'CSP5'!$B$35:$S$60,'Fuel Pressure Calc'!E9,'Main Injection'!E$4)</f>
        <v>571.61555199999998</v>
      </c>
      <c r="F9" s="4">
        <f>_xll.Interp2dTab(-1,0,'CSP5'!$B$34:$S$34,'CSP5'!$A$35:$A$60,'CSP5'!$B$35:$S$60,'Fuel Pressure Calc'!F9,'Main Injection'!F$4)</f>
        <v>623.76848000000007</v>
      </c>
      <c r="G9" s="4">
        <f>_xll.Interp2dTab(-1,0,'CSP5'!$B$34:$S$34,'CSP5'!$A$35:$A$60,'CSP5'!$B$35:$S$60,'Fuel Pressure Calc'!G9,'Main Injection'!G$4)</f>
        <v>836.73625600000003</v>
      </c>
      <c r="H9" s="4">
        <f>_xll.Interp2dTab(-1,0,'CSP5'!$B$34:$S$34,'CSP5'!$A$35:$A$60,'CSP5'!$B$35:$S$60,'Fuel Pressure Calc'!H9,'Main Injection'!H$4)</f>
        <v>1058.0366577777777</v>
      </c>
      <c r="I9" s="4">
        <f>_xll.Interp2dTab(-1,0,'CSP5'!$B$34:$S$34,'CSP5'!$A$35:$A$60,'CSP5'!$B$35:$S$60,'Fuel Pressure Calc'!I9,'Main Injection'!I$4)</f>
        <v>1267.1404560000001</v>
      </c>
      <c r="J9" s="4">
        <f>_xll.Interp2dTab(-1,0,'CSP5'!$B$34:$S$34,'CSP5'!$A$35:$A$60,'CSP5'!$B$35:$S$60,'Fuel Pressure Calc'!J9,'Main Injection'!J$4)</f>
        <v>1442.6568400000001</v>
      </c>
      <c r="K9" s="4">
        <f>_xll.Interp2dTab(-1,0,'CSP5'!$B$34:$S$34,'CSP5'!$A$35:$A$60,'CSP5'!$B$35:$S$60,'Fuel Pressure Calc'!K9,'Main Injection'!K$4)</f>
        <v>1607.6048880000001</v>
      </c>
      <c r="L9" s="4">
        <f>_xll.Interp2dTab(-1,0,'CSP5'!$B$34:$S$34,'CSP5'!$A$35:$A$60,'CSP5'!$B$35:$S$60,'Fuel Pressure Calc'!L9,'Main Injection'!L$4)</f>
        <v>1756.9425839999999</v>
      </c>
      <c r="M9" s="4">
        <f>_xll.Interp2dTab(-1,0,'CSP5'!$B$34:$S$34,'CSP5'!$A$35:$A$60,'CSP5'!$B$35:$S$60,'Fuel Pressure Calc'!M9,'Main Injection'!M$4)</f>
        <v>1979.79232</v>
      </c>
      <c r="N9" s="4">
        <f>_xll.Interp2dTab(-1,0,'CSP5'!$B$34:$S$34,'CSP5'!$A$35:$A$60,'CSP5'!$B$35:$S$60,'Fuel Pressure Calc'!N9,'Main Injection'!N$4)</f>
        <v>2129.2761599999999</v>
      </c>
      <c r="O9" s="4">
        <f>_xll.Interp2dTab(-1,0,'CSP5'!$B$34:$S$34,'CSP5'!$A$35:$A$60,'CSP5'!$B$35:$S$60,'Fuel Pressure Calc'!O9,'Main Injection'!O$4)</f>
        <v>2193.56792</v>
      </c>
      <c r="P9" s="4">
        <f>_xll.Interp2dTab(-1,0,'CSP5'!$B$34:$S$34,'CSP5'!$A$35:$A$60,'CSP5'!$B$35:$S$60,'Fuel Pressure Calc'!P9,'Main Injection'!P$4)</f>
        <v>2263.1637599999999</v>
      </c>
      <c r="Q9" s="4">
        <f>_xll.Interp2dTab(-1,0,'CSP5'!$B$34:$S$34,'CSP5'!$A$35:$A$60,'CSP5'!$B$35:$S$60,'Fuel Pressure Calc'!Q9,'Main Injection'!Q$4)</f>
        <v>2331.056384</v>
      </c>
      <c r="R9" s="4">
        <f>_xll.Interp2dTab(-1,0,'CSP5'!$B$34:$S$34,'CSP5'!$A$35:$A$60,'CSP5'!$B$35:$S$60,'Fuel Pressure Calc'!R9,'Main Injection'!R$4)</f>
        <v>2397.2283200000002</v>
      </c>
      <c r="S9" s="12">
        <f t="shared" si="3"/>
        <v>2397.2283200000002</v>
      </c>
      <c r="U9" s="6">
        <f>'CSP5'!$A$173</f>
        <v>1000</v>
      </c>
      <c r="V9" s="12">
        <f t="shared" si="4"/>
        <v>3.4724184749759996</v>
      </c>
      <c r="W9" s="4">
        <f>_xll.Interp2dTab(-1,0,'Internal Flash'!$B$396:$N$396,'Internal Flash'!$A$397:$A$411,'Internal Flash'!$B$397:$N$411,W$4,$U9)*_xll.Interp2dTab(-1,0,'Internal Flash'!$B$415:$K$415,'Internal Flash'!$A$416:$A$425,'Internal Flash'!$B$416:$K$425,'Variables &amp; Axis Check'!$B$13,'Variables &amp; Axis Check'!$B$3)</f>
        <v>3.4724184749759996</v>
      </c>
      <c r="X9" s="4">
        <f>_xll.Interp2dTab(-1,0,'Internal Flash'!$B$396:$N$396,'Internal Flash'!$A$397:$A$411,'Internal Flash'!$B$397:$N$411,X$4,$U9)*_xll.Interp2dTab(-1,0,'Internal Flash'!$B$415:$K$415,'Internal Flash'!$A$416:$A$425,'Internal Flash'!$B$416:$K$425,'Variables &amp; Axis Check'!$B$13,'Variables &amp; Axis Check'!$B$3)</f>
        <v>3.4724184749759996</v>
      </c>
      <c r="Y9" s="4">
        <f>_xll.Interp2dTab(-1,0,'Internal Flash'!$B$396:$N$396,'Internal Flash'!$A$397:$A$411,'Internal Flash'!$B$397:$N$411,Y$4,$U9)*_xll.Interp2dTab(-1,0,'Internal Flash'!$B$415:$K$415,'Internal Flash'!$A$416:$A$425,'Internal Flash'!$B$416:$K$425,'Variables &amp; Axis Check'!$B$13,'Variables &amp; Axis Check'!$B$3)</f>
        <v>3.4724184749759996</v>
      </c>
      <c r="Z9" s="4">
        <f>_xll.Interp2dTab(-1,0,'Internal Flash'!$B$396:$N$396,'Internal Flash'!$A$397:$A$411,'Internal Flash'!$B$397:$N$411,Z$4,$U9)*_xll.Interp2dTab(-1,0,'Internal Flash'!$B$415:$K$415,'Internal Flash'!$A$416:$A$425,'Internal Flash'!$B$416:$K$425,'Variables &amp; Axis Check'!$B$13,'Variables &amp; Axis Check'!$B$3)</f>
        <v>3.4724184749759996</v>
      </c>
      <c r="AA9" s="4">
        <f>_xll.Interp2dTab(-1,0,'Internal Flash'!$B$396:$N$396,'Internal Flash'!$A$397:$A$411,'Internal Flash'!$B$397:$N$411,AA$4,$U9)*_xll.Interp2dTab(-1,0,'Internal Flash'!$B$415:$K$415,'Internal Flash'!$A$416:$A$425,'Internal Flash'!$B$416:$K$425,'Variables &amp; Axis Check'!$B$13,'Variables &amp; Axis Check'!$B$3)</f>
        <v>3.2188846613439996</v>
      </c>
      <c r="AB9" s="4">
        <f>_xll.Interp2dTab(-1,0,'Internal Flash'!$B$396:$N$396,'Internal Flash'!$A$397:$A$411,'Internal Flash'!$B$397:$N$411,AB$4,$U9)*_xll.Interp2dTab(-1,0,'Internal Flash'!$B$415:$K$415,'Internal Flash'!$A$416:$A$425,'Internal Flash'!$B$416:$K$425,'Variables &amp; Axis Check'!$B$13,'Variables &amp; Axis Check'!$B$3)</f>
        <v>1.9810431568159999</v>
      </c>
      <c r="AC9" s="4">
        <f>_xll.Interp2dTab(-1,0,'Internal Flash'!$B$396:$N$396,'Internal Flash'!$A$397:$A$411,'Internal Flash'!$B$397:$N$411,AC$4,$U9)*_xll.Interp2dTab(-1,0,'Internal Flash'!$B$415:$K$415,'Internal Flash'!$A$416:$A$425,'Internal Flash'!$B$416:$K$425,'Variables &amp; Axis Check'!$B$13,'Variables &amp; Axis Check'!$B$3)</f>
        <v>1.0116497249760001</v>
      </c>
      <c r="AD9" s="4">
        <f>_xll.Interp2dTab(-1,0,'Internal Flash'!$B$396:$N$396,'Internal Flash'!$A$397:$A$411,'Internal Flash'!$B$397:$N$411,AD$4,$U9)*_xll.Interp2dTab(-1,0,'Internal Flash'!$B$415:$K$415,'Internal Flash'!$A$416:$A$425,'Internal Flash'!$B$416:$K$425,'Variables &amp; Axis Check'!$B$13,'Variables &amp; Axis Check'!$B$3)</f>
        <v>0.11682472497600004</v>
      </c>
      <c r="AE9" s="4">
        <f>_xll.Interp2dTab(-1,0,'Internal Flash'!$B$396:$N$396,'Internal Flash'!$A$397:$A$411,'Internal Flash'!$B$397:$N$411,AE$4,$U9)*_xll.Interp2dTab(-1,0,'Internal Flash'!$B$415:$K$415,'Internal Flash'!$A$416:$A$425,'Internal Flash'!$B$416:$K$425,'Variables &amp; Axis Check'!$B$13,'Variables &amp; Axis Check'!$B$3)</f>
        <v>2.7342224976000005E-2</v>
      </c>
      <c r="AF9" s="4">
        <f>_xll.Interp2dTab(-1,0,'Internal Flash'!$B$396:$N$396,'Internal Flash'!$A$397:$A$411,'Internal Flash'!$B$397:$N$411,AF$4,$U9)*_xll.Interp2dTab(-1,0,'Internal Flash'!$B$415:$K$415,'Internal Flash'!$A$416:$A$425,'Internal Flash'!$B$416:$K$425,'Variables &amp; Axis Check'!$B$13,'Variables &amp; Axis Check'!$B$3)</f>
        <v>2.7342224976000001E-2</v>
      </c>
      <c r="AG9" s="4">
        <f>_xll.Interp2dTab(-1,0,'Internal Flash'!$B$396:$N$396,'Internal Flash'!$A$397:$A$411,'Internal Flash'!$B$397:$N$411,AG$4,$U9)*_xll.Interp2dTab(-1,0,'Internal Flash'!$B$415:$K$415,'Internal Flash'!$A$416:$A$425,'Internal Flash'!$B$416:$K$425,'Variables &amp; Axis Check'!$B$13,'Variables &amp; Axis Check'!$B$3)</f>
        <v>2.7342224976000001E-2</v>
      </c>
      <c r="AH9" s="4">
        <f>_xll.Interp2dTab(-1,0,'Internal Flash'!$B$396:$N$396,'Internal Flash'!$A$397:$A$411,'Internal Flash'!$B$397:$N$411,AH$4,$U9)*_xll.Interp2dTab(-1,0,'Internal Flash'!$B$415:$K$415,'Internal Flash'!$A$416:$A$425,'Internal Flash'!$B$416:$K$425,'Variables &amp; Axis Check'!$B$13,'Variables &amp; Axis Check'!$B$3)</f>
        <v>2.7342224976000012E-2</v>
      </c>
      <c r="AI9" s="4">
        <f>_xll.Interp2dTab(-1,0,'Internal Flash'!$B$396:$N$396,'Internal Flash'!$A$397:$A$411,'Internal Flash'!$B$397:$N$411,AI$4,$U9)*_xll.Interp2dTab(-1,0,'Internal Flash'!$B$415:$K$415,'Internal Flash'!$A$416:$A$425,'Internal Flash'!$B$416:$K$425,'Variables &amp; Axis Check'!$B$13,'Variables &amp; Axis Check'!$B$3)</f>
        <v>2.7342224976000012E-2</v>
      </c>
      <c r="AJ9" s="4">
        <f>_xll.Interp2dTab(-1,0,'Internal Flash'!$B$396:$N$396,'Internal Flash'!$A$397:$A$411,'Internal Flash'!$B$397:$N$411,AJ$4,$U9)*_xll.Interp2dTab(-1,0,'Internal Flash'!$B$415:$K$415,'Internal Flash'!$A$416:$A$425,'Internal Flash'!$B$416:$K$425,'Variables &amp; Axis Check'!$B$13,'Variables &amp; Axis Check'!$B$3)</f>
        <v>2.734222497600005E-2</v>
      </c>
      <c r="AK9" s="4">
        <f>_xll.Interp2dTab(-1,0,'Internal Flash'!$B$396:$N$396,'Internal Flash'!$A$397:$A$411,'Internal Flash'!$B$397:$N$411,AK$4,$U9)*_xll.Interp2dTab(-1,0,'Internal Flash'!$B$415:$K$415,'Internal Flash'!$A$416:$A$425,'Internal Flash'!$B$416:$K$425,'Variables &amp; Axis Check'!$B$13,'Variables &amp; Axis Check'!$B$3)</f>
        <v>2.734222497600005E-2</v>
      </c>
      <c r="AL9" s="4">
        <f>_xll.Interp2dTab(-1,0,'Internal Flash'!$B$396:$N$396,'Internal Flash'!$A$397:$A$411,'Internal Flash'!$B$397:$N$411,AL$4,$U9)*_xll.Interp2dTab(-1,0,'Internal Flash'!$B$415:$K$415,'Internal Flash'!$A$416:$A$425,'Internal Flash'!$B$416:$K$425,'Variables &amp; Axis Check'!$B$13,'Variables &amp; Axis Check'!$B$3)</f>
        <v>2.7342224975999974E-2</v>
      </c>
      <c r="AM9" s="12">
        <f t="shared" si="5"/>
        <v>2.7342224975999974E-2</v>
      </c>
    </row>
    <row r="10" spans="1:39" s="4" customFormat="1" x14ac:dyDescent="0.3">
      <c r="A10" s="6">
        <f>'CSP5'!$A$174</f>
        <v>1200</v>
      </c>
      <c r="B10" s="12">
        <f t="shared" si="2"/>
        <v>0</v>
      </c>
      <c r="C10" s="4">
        <f>_xll.Interp2dTab(-1,0,'CSP5'!$B$34:$S$34,'CSP5'!$A$35:$A$60,'CSP5'!$B$35:$S$60,'Fuel Pressure Calc'!C10,'Main Injection'!C$4)</f>
        <v>0</v>
      </c>
      <c r="D10" s="4">
        <f>_xll.Interp2dTab(-1,0,'CSP5'!$B$34:$S$34,'CSP5'!$A$35:$A$60,'CSP5'!$B$35:$S$60,'Fuel Pressure Calc'!D10,'Main Injection'!D$4)</f>
        <v>402.69848000000002</v>
      </c>
      <c r="E10" s="4">
        <f>_xll.Interp2dTab(-1,0,'CSP5'!$B$34:$S$34,'CSP5'!$A$35:$A$60,'CSP5'!$B$35:$S$60,'Fuel Pressure Calc'!E10,'Main Injection'!E$4)</f>
        <v>509.79020800000006</v>
      </c>
      <c r="F10" s="4">
        <f>_xll.Interp2dTab(-1,0,'CSP5'!$B$34:$S$34,'CSP5'!$A$35:$A$60,'CSP5'!$B$35:$S$60,'Fuel Pressure Calc'!F10,'Main Injection'!F$4)</f>
        <v>552.09408000000008</v>
      </c>
      <c r="G10" s="4">
        <f>_xll.Interp2dTab(-1,0,'CSP5'!$B$34:$S$34,'CSP5'!$A$35:$A$60,'CSP5'!$B$35:$S$60,'Fuel Pressure Calc'!G10,'Main Injection'!G$4)</f>
        <v>711.81094400000006</v>
      </c>
      <c r="H10" s="4">
        <f>_xll.Interp2dTab(-1,0,'CSP5'!$B$34:$S$34,'CSP5'!$A$35:$A$60,'CSP5'!$B$35:$S$60,'Fuel Pressure Calc'!H10,'Main Injection'!H$4)</f>
        <v>927.11822222222213</v>
      </c>
      <c r="I10" s="4">
        <f>_xll.Interp2dTab(-1,0,'CSP5'!$B$34:$S$34,'CSP5'!$A$35:$A$60,'CSP5'!$B$35:$S$60,'Fuel Pressure Calc'!I10,'Main Injection'!I$4)</f>
        <v>1258.7370960000001</v>
      </c>
      <c r="J10" s="4">
        <f>_xll.Interp2dTab(-1,0,'CSP5'!$B$34:$S$34,'CSP5'!$A$35:$A$60,'CSP5'!$B$35:$S$60,'Fuel Pressure Calc'!J10,'Main Injection'!J$4)</f>
        <v>1480.391928</v>
      </c>
      <c r="K10" s="4">
        <f>_xll.Interp2dTab(-1,0,'CSP5'!$B$34:$S$34,'CSP5'!$A$35:$A$60,'CSP5'!$B$35:$S$60,'Fuel Pressure Calc'!K10,'Main Injection'!K$4)</f>
        <v>1682.585112</v>
      </c>
      <c r="L10" s="4">
        <f>_xll.Interp2dTab(-1,0,'CSP5'!$B$34:$S$34,'CSP5'!$A$35:$A$60,'CSP5'!$B$35:$S$60,'Fuel Pressure Calc'!L10,'Main Injection'!L$4)</f>
        <v>1880.2919040000002</v>
      </c>
      <c r="M10" s="4">
        <f>_xll.Interp2dTab(-1,0,'CSP5'!$B$34:$S$34,'CSP5'!$A$35:$A$60,'CSP5'!$B$35:$S$60,'Fuel Pressure Calc'!M10,'Main Injection'!M$4)</f>
        <v>2167.1688800000002</v>
      </c>
      <c r="N10" s="4">
        <f>_xll.Interp2dTab(-1,0,'CSP5'!$B$34:$S$34,'CSP5'!$A$35:$A$60,'CSP5'!$B$35:$S$60,'Fuel Pressure Calc'!N10,'Main Injection'!N$4)</f>
        <v>2361.06432</v>
      </c>
      <c r="O10" s="4">
        <f>_xll.Interp2dTab(-1,0,'CSP5'!$B$34:$S$34,'CSP5'!$A$35:$A$60,'CSP5'!$B$35:$S$60,'Fuel Pressure Calc'!O10,'Main Injection'!O$4)</f>
        <v>2447.0397519999997</v>
      </c>
      <c r="P10" s="4">
        <f>_xll.Interp2dTab(-1,0,'CSP5'!$B$34:$S$34,'CSP5'!$A$35:$A$60,'CSP5'!$B$35:$S$60,'Fuel Pressure Calc'!P10,'Main Injection'!P$4)</f>
        <v>2548.756112</v>
      </c>
      <c r="Q10" s="4">
        <f>_xll.Interp2dTab(-1,0,'CSP5'!$B$34:$S$34,'CSP5'!$A$35:$A$60,'CSP5'!$B$35:$S$60,'Fuel Pressure Calc'!Q10,'Main Injection'!Q$4)</f>
        <v>2633.5047119999999</v>
      </c>
      <c r="R10" s="4">
        <f>_xll.Interp2dTab(-1,0,'CSP5'!$B$34:$S$34,'CSP5'!$A$35:$A$60,'CSP5'!$B$35:$S$60,'Fuel Pressure Calc'!R10,'Main Injection'!R$4)</f>
        <v>2734.5622720000001</v>
      </c>
      <c r="S10" s="12">
        <f t="shared" si="3"/>
        <v>2734.5622720000001</v>
      </c>
      <c r="U10" s="6">
        <f>'CSP5'!$A$174</f>
        <v>1200</v>
      </c>
      <c r="V10" s="12">
        <f t="shared" si="4"/>
        <v>3.4724184749759996</v>
      </c>
      <c r="W10" s="4">
        <f>_xll.Interp2dTab(-1,0,'Internal Flash'!$B$396:$N$396,'Internal Flash'!$A$397:$A$411,'Internal Flash'!$B$397:$N$411,W$4,$U10)*_xll.Interp2dTab(-1,0,'Internal Flash'!$B$415:$K$415,'Internal Flash'!$A$416:$A$425,'Internal Flash'!$B$416:$K$425,'Variables &amp; Axis Check'!$B$13,'Variables &amp; Axis Check'!$B$3)</f>
        <v>3.4724184749759996</v>
      </c>
      <c r="X10" s="4">
        <f>_xll.Interp2dTab(-1,0,'Internal Flash'!$B$396:$N$396,'Internal Flash'!$A$397:$A$411,'Internal Flash'!$B$397:$N$411,X$4,$U10)*_xll.Interp2dTab(-1,0,'Internal Flash'!$B$415:$K$415,'Internal Flash'!$A$416:$A$425,'Internal Flash'!$B$416:$K$425,'Variables &amp; Axis Check'!$B$13,'Variables &amp; Axis Check'!$B$3)</f>
        <v>3.4724184749759996</v>
      </c>
      <c r="Y10" s="4">
        <f>_xll.Interp2dTab(-1,0,'Internal Flash'!$B$396:$N$396,'Internal Flash'!$A$397:$A$411,'Internal Flash'!$B$397:$N$411,Y$4,$U10)*_xll.Interp2dTab(-1,0,'Internal Flash'!$B$415:$K$415,'Internal Flash'!$A$416:$A$425,'Internal Flash'!$B$416:$K$425,'Variables &amp; Axis Check'!$B$13,'Variables &amp; Axis Check'!$B$3)</f>
        <v>3.4724184749759996</v>
      </c>
      <c r="Z10" s="4">
        <f>_xll.Interp2dTab(-1,0,'Internal Flash'!$B$396:$N$396,'Internal Flash'!$A$397:$A$411,'Internal Flash'!$B$397:$N$411,Z$4,$U10)*_xll.Interp2dTab(-1,0,'Internal Flash'!$B$415:$K$415,'Internal Flash'!$A$416:$A$425,'Internal Flash'!$B$416:$K$425,'Variables &amp; Axis Check'!$B$13,'Variables &amp; Axis Check'!$B$3)</f>
        <v>3.4724184749759996</v>
      </c>
      <c r="AA10" s="4">
        <f>_xll.Interp2dTab(-1,0,'Internal Flash'!$B$396:$N$396,'Internal Flash'!$A$397:$A$411,'Internal Flash'!$B$397:$N$411,AA$4,$U10)*_xll.Interp2dTab(-1,0,'Internal Flash'!$B$415:$K$415,'Internal Flash'!$A$416:$A$425,'Internal Flash'!$B$416:$K$425,'Variables &amp; Axis Check'!$B$13,'Variables &amp; Axis Check'!$B$3)</f>
        <v>3.2188846613439996</v>
      </c>
      <c r="AB10" s="4">
        <f>_xll.Interp2dTab(-1,0,'Internal Flash'!$B$396:$N$396,'Internal Flash'!$A$397:$A$411,'Internal Flash'!$B$397:$N$411,AB$4,$U10)*_xll.Interp2dTab(-1,0,'Internal Flash'!$B$415:$K$415,'Internal Flash'!$A$416:$A$425,'Internal Flash'!$B$416:$K$425,'Variables &amp; Axis Check'!$B$13,'Variables &amp; Axis Check'!$B$3)</f>
        <v>1.9810431568159999</v>
      </c>
      <c r="AC10" s="4">
        <f>_xll.Interp2dTab(-1,0,'Internal Flash'!$B$396:$N$396,'Internal Flash'!$A$397:$A$411,'Internal Flash'!$B$397:$N$411,AC$4,$U10)*_xll.Interp2dTab(-1,0,'Internal Flash'!$B$415:$K$415,'Internal Flash'!$A$416:$A$425,'Internal Flash'!$B$416:$K$425,'Variables &amp; Axis Check'!$B$13,'Variables &amp; Axis Check'!$B$3)</f>
        <v>1.0116497249760001</v>
      </c>
      <c r="AD10" s="4">
        <f>_xll.Interp2dTab(-1,0,'Internal Flash'!$B$396:$N$396,'Internal Flash'!$A$397:$A$411,'Internal Flash'!$B$397:$N$411,AD$4,$U10)*_xll.Interp2dTab(-1,0,'Internal Flash'!$B$415:$K$415,'Internal Flash'!$A$416:$A$425,'Internal Flash'!$B$416:$K$425,'Variables &amp; Axis Check'!$B$13,'Variables &amp; Axis Check'!$B$3)</f>
        <v>0.11682472497600004</v>
      </c>
      <c r="AE10" s="4">
        <f>_xll.Interp2dTab(-1,0,'Internal Flash'!$B$396:$N$396,'Internal Flash'!$A$397:$A$411,'Internal Flash'!$B$397:$N$411,AE$4,$U10)*_xll.Interp2dTab(-1,0,'Internal Flash'!$B$415:$K$415,'Internal Flash'!$A$416:$A$425,'Internal Flash'!$B$416:$K$425,'Variables &amp; Axis Check'!$B$13,'Variables &amp; Axis Check'!$B$3)</f>
        <v>2.7342224976000005E-2</v>
      </c>
      <c r="AF10" s="4">
        <f>_xll.Interp2dTab(-1,0,'Internal Flash'!$B$396:$N$396,'Internal Flash'!$A$397:$A$411,'Internal Flash'!$B$397:$N$411,AF$4,$U10)*_xll.Interp2dTab(-1,0,'Internal Flash'!$B$415:$K$415,'Internal Flash'!$A$416:$A$425,'Internal Flash'!$B$416:$K$425,'Variables &amp; Axis Check'!$B$13,'Variables &amp; Axis Check'!$B$3)</f>
        <v>2.7342224976000001E-2</v>
      </c>
      <c r="AG10" s="4">
        <f>_xll.Interp2dTab(-1,0,'Internal Flash'!$B$396:$N$396,'Internal Flash'!$A$397:$A$411,'Internal Flash'!$B$397:$N$411,AG$4,$U10)*_xll.Interp2dTab(-1,0,'Internal Flash'!$B$415:$K$415,'Internal Flash'!$A$416:$A$425,'Internal Flash'!$B$416:$K$425,'Variables &amp; Axis Check'!$B$13,'Variables &amp; Axis Check'!$B$3)</f>
        <v>2.7342224976000001E-2</v>
      </c>
      <c r="AH10" s="4">
        <f>_xll.Interp2dTab(-1,0,'Internal Flash'!$B$396:$N$396,'Internal Flash'!$A$397:$A$411,'Internal Flash'!$B$397:$N$411,AH$4,$U10)*_xll.Interp2dTab(-1,0,'Internal Flash'!$B$415:$K$415,'Internal Flash'!$A$416:$A$425,'Internal Flash'!$B$416:$K$425,'Variables &amp; Axis Check'!$B$13,'Variables &amp; Axis Check'!$B$3)</f>
        <v>2.7342224976000012E-2</v>
      </c>
      <c r="AI10" s="4">
        <f>_xll.Interp2dTab(-1,0,'Internal Flash'!$B$396:$N$396,'Internal Flash'!$A$397:$A$411,'Internal Flash'!$B$397:$N$411,AI$4,$U10)*_xll.Interp2dTab(-1,0,'Internal Flash'!$B$415:$K$415,'Internal Flash'!$A$416:$A$425,'Internal Flash'!$B$416:$K$425,'Variables &amp; Axis Check'!$B$13,'Variables &amp; Axis Check'!$B$3)</f>
        <v>2.7342224976000012E-2</v>
      </c>
      <c r="AJ10" s="4">
        <f>_xll.Interp2dTab(-1,0,'Internal Flash'!$B$396:$N$396,'Internal Flash'!$A$397:$A$411,'Internal Flash'!$B$397:$N$411,AJ$4,$U10)*_xll.Interp2dTab(-1,0,'Internal Flash'!$B$415:$K$415,'Internal Flash'!$A$416:$A$425,'Internal Flash'!$B$416:$K$425,'Variables &amp; Axis Check'!$B$13,'Variables &amp; Axis Check'!$B$3)</f>
        <v>2.734222497600005E-2</v>
      </c>
      <c r="AK10" s="4">
        <f>_xll.Interp2dTab(-1,0,'Internal Flash'!$B$396:$N$396,'Internal Flash'!$A$397:$A$411,'Internal Flash'!$B$397:$N$411,AK$4,$U10)*_xll.Interp2dTab(-1,0,'Internal Flash'!$B$415:$K$415,'Internal Flash'!$A$416:$A$425,'Internal Flash'!$B$416:$K$425,'Variables &amp; Axis Check'!$B$13,'Variables &amp; Axis Check'!$B$3)</f>
        <v>2.734222497600005E-2</v>
      </c>
      <c r="AL10" s="4">
        <f>_xll.Interp2dTab(-1,0,'Internal Flash'!$B$396:$N$396,'Internal Flash'!$A$397:$A$411,'Internal Flash'!$B$397:$N$411,AL$4,$U10)*_xll.Interp2dTab(-1,0,'Internal Flash'!$B$415:$K$415,'Internal Flash'!$A$416:$A$425,'Internal Flash'!$B$416:$K$425,'Variables &amp; Axis Check'!$B$13,'Variables &amp; Axis Check'!$B$3)</f>
        <v>2.7342224975999974E-2</v>
      </c>
      <c r="AM10" s="12">
        <f t="shared" si="5"/>
        <v>2.7342224975999974E-2</v>
      </c>
    </row>
    <row r="11" spans="1:39" s="4" customFormat="1" x14ac:dyDescent="0.3">
      <c r="A11" s="6">
        <f>'CSP5'!$A$175</f>
        <v>1400</v>
      </c>
      <c r="B11" s="12">
        <f t="shared" si="2"/>
        <v>0</v>
      </c>
      <c r="C11" s="4">
        <f>_xll.Interp2dTab(-1,0,'CSP5'!$B$34:$S$34,'CSP5'!$A$35:$A$60,'CSP5'!$B$35:$S$60,'Fuel Pressure Calc'!C11,'Main Injection'!C$4)</f>
        <v>0</v>
      </c>
      <c r="D11" s="4">
        <f>_xll.Interp2dTab(-1,0,'CSP5'!$B$34:$S$34,'CSP5'!$A$35:$A$60,'CSP5'!$B$35:$S$60,'Fuel Pressure Calc'!D11,'Main Injection'!D$4)</f>
        <v>383.89096000000001</v>
      </c>
      <c r="E11" s="4">
        <f>_xll.Interp2dTab(-1,0,'CSP5'!$B$34:$S$34,'CSP5'!$A$35:$A$60,'CSP5'!$B$35:$S$60,'Fuel Pressure Calc'!E11,'Main Injection'!E$4)</f>
        <v>445.15904</v>
      </c>
      <c r="F11" s="4">
        <f>_xll.Interp2dTab(-1,0,'CSP5'!$B$34:$S$34,'CSP5'!$A$35:$A$60,'CSP5'!$B$35:$S$60,'Fuel Pressure Calc'!F11,'Main Injection'!F$4)</f>
        <v>519.04223999999999</v>
      </c>
      <c r="G11" s="4">
        <f>_xll.Interp2dTab(-1,0,'CSP5'!$B$34:$S$34,'CSP5'!$A$35:$A$60,'CSP5'!$B$35:$S$60,'Fuel Pressure Calc'!G11,'Main Injection'!G$4)</f>
        <v>623.29088000000002</v>
      </c>
      <c r="H11" s="4">
        <f>_xll.Interp2dTab(-1,0,'CSP5'!$B$34:$S$34,'CSP5'!$A$35:$A$60,'CSP5'!$B$35:$S$60,'Fuel Pressure Calc'!H11,'Main Injection'!H$4)</f>
        <v>837.78136888888889</v>
      </c>
      <c r="I11" s="4">
        <f>_xll.Interp2dTab(-1,0,'CSP5'!$B$34:$S$34,'CSP5'!$A$35:$A$60,'CSP5'!$B$35:$S$60,'Fuel Pressure Calc'!I11,'Main Injection'!I$4)</f>
        <v>1101.9601599999999</v>
      </c>
      <c r="J11" s="4">
        <f>_xll.Interp2dTab(-1,0,'CSP5'!$B$34:$S$34,'CSP5'!$A$35:$A$60,'CSP5'!$B$35:$S$60,'Fuel Pressure Calc'!J11,'Main Injection'!J$4)</f>
        <v>1324.3604799999998</v>
      </c>
      <c r="K11" s="4">
        <f>_xll.Interp2dTab(-1,0,'CSP5'!$B$34:$S$34,'CSP5'!$A$35:$A$60,'CSP5'!$B$35:$S$60,'Fuel Pressure Calc'!K11,'Main Injection'!K$4)</f>
        <v>1526.9471199999998</v>
      </c>
      <c r="L11" s="4">
        <f>_xll.Interp2dTab(-1,0,'CSP5'!$B$34:$S$34,'CSP5'!$A$35:$A$60,'CSP5'!$B$35:$S$60,'Fuel Pressure Calc'!L11,'Main Injection'!L$4)</f>
        <v>1734.9447999999998</v>
      </c>
      <c r="M11" s="4">
        <f>_xll.Interp2dTab(-1,0,'CSP5'!$B$34:$S$34,'CSP5'!$A$35:$A$60,'CSP5'!$B$35:$S$60,'Fuel Pressure Calc'!M11,'Main Injection'!M$4)</f>
        <v>2053.0432480000004</v>
      </c>
      <c r="N11" s="4">
        <f>_xll.Interp2dTab(-1,0,'CSP5'!$B$34:$S$34,'CSP5'!$A$35:$A$60,'CSP5'!$B$35:$S$60,'Fuel Pressure Calc'!N11,'Main Injection'!N$4)</f>
        <v>2268.8674559999999</v>
      </c>
      <c r="O11" s="4">
        <f>_xll.Interp2dTab(-1,0,'CSP5'!$B$34:$S$34,'CSP5'!$A$35:$A$60,'CSP5'!$B$35:$S$60,'Fuel Pressure Calc'!O11,'Main Injection'!O$4)</f>
        <v>2382.874096</v>
      </c>
      <c r="P11" s="4">
        <f>_xll.Interp2dTab(-1,0,'CSP5'!$B$34:$S$34,'CSP5'!$A$35:$A$60,'CSP5'!$B$35:$S$60,'Fuel Pressure Calc'!P11,'Main Injection'!P$4)</f>
        <v>2499.0137839999998</v>
      </c>
      <c r="Q11" s="4">
        <f>_xll.Interp2dTab(-1,0,'CSP5'!$B$34:$S$34,'CSP5'!$A$35:$A$60,'CSP5'!$B$35:$S$60,'Fuel Pressure Calc'!Q11,'Main Injection'!Q$4)</f>
        <v>2598.7208040000005</v>
      </c>
      <c r="R11" s="4">
        <f>_xll.Interp2dTab(-1,0,'CSP5'!$B$34:$S$34,'CSP5'!$A$35:$A$60,'CSP5'!$B$35:$S$60,'Fuel Pressure Calc'!R11,'Main Injection'!R$4)</f>
        <v>2716.054384</v>
      </c>
      <c r="S11" s="12">
        <f t="shared" si="3"/>
        <v>2716.054384</v>
      </c>
      <c r="U11" s="6">
        <f>'CSP5'!$A$175</f>
        <v>1400</v>
      </c>
      <c r="V11" s="12">
        <f t="shared" si="4"/>
        <v>3.4724184749759996</v>
      </c>
      <c r="W11" s="4">
        <f>_xll.Interp2dTab(-1,0,'Internal Flash'!$B$396:$N$396,'Internal Flash'!$A$397:$A$411,'Internal Flash'!$B$397:$N$411,W$4,$U11)*_xll.Interp2dTab(-1,0,'Internal Flash'!$B$415:$K$415,'Internal Flash'!$A$416:$A$425,'Internal Flash'!$B$416:$K$425,'Variables &amp; Axis Check'!$B$13,'Variables &amp; Axis Check'!$B$3)</f>
        <v>3.4724184749759996</v>
      </c>
      <c r="X11" s="4">
        <f>_xll.Interp2dTab(-1,0,'Internal Flash'!$B$396:$N$396,'Internal Flash'!$A$397:$A$411,'Internal Flash'!$B$397:$N$411,X$4,$U11)*_xll.Interp2dTab(-1,0,'Internal Flash'!$B$415:$K$415,'Internal Flash'!$A$416:$A$425,'Internal Flash'!$B$416:$K$425,'Variables &amp; Axis Check'!$B$13,'Variables &amp; Axis Check'!$B$3)</f>
        <v>3.4724184749759996</v>
      </c>
      <c r="Y11" s="4">
        <f>_xll.Interp2dTab(-1,0,'Internal Flash'!$B$396:$N$396,'Internal Flash'!$A$397:$A$411,'Internal Flash'!$B$397:$N$411,Y$4,$U11)*_xll.Interp2dTab(-1,0,'Internal Flash'!$B$415:$K$415,'Internal Flash'!$A$416:$A$425,'Internal Flash'!$B$416:$K$425,'Variables &amp; Axis Check'!$B$13,'Variables &amp; Axis Check'!$B$3)</f>
        <v>3.4724184749759996</v>
      </c>
      <c r="Z11" s="4">
        <f>_xll.Interp2dTab(-1,0,'Internal Flash'!$B$396:$N$396,'Internal Flash'!$A$397:$A$411,'Internal Flash'!$B$397:$N$411,Z$4,$U11)*_xll.Interp2dTab(-1,0,'Internal Flash'!$B$415:$K$415,'Internal Flash'!$A$416:$A$425,'Internal Flash'!$B$416:$K$425,'Variables &amp; Axis Check'!$B$13,'Variables &amp; Axis Check'!$B$3)</f>
        <v>3.4724184749759996</v>
      </c>
      <c r="AA11" s="4">
        <f>_xll.Interp2dTab(-1,0,'Internal Flash'!$B$396:$N$396,'Internal Flash'!$A$397:$A$411,'Internal Flash'!$B$397:$N$411,AA$4,$U11)*_xll.Interp2dTab(-1,0,'Internal Flash'!$B$415:$K$415,'Internal Flash'!$A$416:$A$425,'Internal Flash'!$B$416:$K$425,'Variables &amp; Axis Check'!$B$13,'Variables &amp; Axis Check'!$B$3)</f>
        <v>3.3531084749759996</v>
      </c>
      <c r="AB11" s="4">
        <f>_xll.Interp2dTab(-1,0,'Internal Flash'!$B$396:$N$396,'Internal Flash'!$A$397:$A$411,'Internal Flash'!$B$397:$N$411,AB$4,$U11)*_xll.Interp2dTab(-1,0,'Internal Flash'!$B$415:$K$415,'Internal Flash'!$A$416:$A$425,'Internal Flash'!$B$416:$K$425,'Variables &amp; Axis Check'!$B$13,'Variables &amp; Axis Check'!$B$3)</f>
        <v>2.6894465681599997</v>
      </c>
      <c r="AC11" s="4">
        <f>_xll.Interp2dTab(-1,0,'Internal Flash'!$B$396:$N$396,'Internal Flash'!$A$397:$A$411,'Internal Flash'!$B$397:$N$411,AC$4,$U11)*_xll.Interp2dTab(-1,0,'Internal Flash'!$B$415:$K$415,'Internal Flash'!$A$416:$A$425,'Internal Flash'!$B$416:$K$425,'Variables &amp; Axis Check'!$B$13,'Variables &amp; Axis Check'!$B$3)</f>
        <v>1.4217775000000001</v>
      </c>
      <c r="AD11" s="4">
        <f>_xll.Interp2dTab(-1,0,'Internal Flash'!$B$396:$N$396,'Internal Flash'!$A$397:$A$411,'Internal Flash'!$B$397:$N$411,AD$4,$U11)*_xll.Interp2dTab(-1,0,'Internal Flash'!$B$415:$K$415,'Internal Flash'!$A$416:$A$425,'Internal Flash'!$B$416:$K$425,'Variables &amp; Axis Check'!$B$13,'Variables &amp; Axis Check'!$B$3)</f>
        <v>1.4217775000000001</v>
      </c>
      <c r="AE11" s="4">
        <f>_xll.Interp2dTab(-1,0,'Internal Flash'!$B$396:$N$396,'Internal Flash'!$A$397:$A$411,'Internal Flash'!$B$397:$N$411,AE$4,$U11)*_xll.Interp2dTab(-1,0,'Internal Flash'!$B$415:$K$415,'Internal Flash'!$A$416:$A$425,'Internal Flash'!$B$416:$K$425,'Variables &amp; Axis Check'!$B$13,'Variables &amp; Axis Check'!$B$3)</f>
        <v>0.68354722497599996</v>
      </c>
      <c r="AF11" s="4">
        <f>_xll.Interp2dTab(-1,0,'Internal Flash'!$B$396:$N$396,'Internal Flash'!$A$397:$A$411,'Internal Flash'!$B$397:$N$411,AF$4,$U11)*_xll.Interp2dTab(-1,0,'Internal Flash'!$B$415:$K$415,'Internal Flash'!$A$416:$A$425,'Internal Flash'!$B$416:$K$425,'Variables &amp; Axis Check'!$B$13,'Variables &amp; Axis Check'!$B$3)</f>
        <v>0.68354722497599996</v>
      </c>
      <c r="AG11" s="4">
        <f>_xll.Interp2dTab(-1,0,'Internal Flash'!$B$396:$N$396,'Internal Flash'!$A$397:$A$411,'Internal Flash'!$B$397:$N$411,AG$4,$U11)*_xll.Interp2dTab(-1,0,'Internal Flash'!$B$415:$K$415,'Internal Flash'!$A$416:$A$425,'Internal Flash'!$B$416:$K$425,'Variables &amp; Axis Check'!$B$13,'Variables &amp; Axis Check'!$B$3)</f>
        <v>0.19139347497600001</v>
      </c>
      <c r="AH11" s="4">
        <f>_xll.Interp2dTab(-1,0,'Internal Flash'!$B$396:$N$396,'Internal Flash'!$A$397:$A$411,'Internal Flash'!$B$397:$N$411,AH$4,$U11)*_xll.Interp2dTab(-1,0,'Internal Flash'!$B$415:$K$415,'Internal Flash'!$A$416:$A$425,'Internal Flash'!$B$416:$K$425,'Variables &amp; Axis Check'!$B$13,'Variables &amp; Axis Check'!$B$3)</f>
        <v>2.7342224976000012E-2</v>
      </c>
      <c r="AI11" s="4">
        <f>_xll.Interp2dTab(-1,0,'Internal Flash'!$B$396:$N$396,'Internal Flash'!$A$397:$A$411,'Internal Flash'!$B$397:$N$411,AI$4,$U11)*_xll.Interp2dTab(-1,0,'Internal Flash'!$B$415:$K$415,'Internal Flash'!$A$416:$A$425,'Internal Flash'!$B$416:$K$425,'Variables &amp; Axis Check'!$B$13,'Variables &amp; Axis Check'!$B$3)</f>
        <v>2.7342224976000012E-2</v>
      </c>
      <c r="AJ11" s="4">
        <f>_xll.Interp2dTab(-1,0,'Internal Flash'!$B$396:$N$396,'Internal Flash'!$A$397:$A$411,'Internal Flash'!$B$397:$N$411,AJ$4,$U11)*_xll.Interp2dTab(-1,0,'Internal Flash'!$B$415:$K$415,'Internal Flash'!$A$416:$A$425,'Internal Flash'!$B$416:$K$425,'Variables &amp; Axis Check'!$B$13,'Variables &amp; Axis Check'!$B$3)</f>
        <v>2.734222497600005E-2</v>
      </c>
      <c r="AK11" s="4">
        <f>_xll.Interp2dTab(-1,0,'Internal Flash'!$B$396:$N$396,'Internal Flash'!$A$397:$A$411,'Internal Flash'!$B$397:$N$411,AK$4,$U11)*_xll.Interp2dTab(-1,0,'Internal Flash'!$B$415:$K$415,'Internal Flash'!$A$416:$A$425,'Internal Flash'!$B$416:$K$425,'Variables &amp; Axis Check'!$B$13,'Variables &amp; Axis Check'!$B$3)</f>
        <v>2.734222497600005E-2</v>
      </c>
      <c r="AL11" s="4">
        <f>_xll.Interp2dTab(-1,0,'Internal Flash'!$B$396:$N$396,'Internal Flash'!$A$397:$A$411,'Internal Flash'!$B$397:$N$411,AL$4,$U11)*_xll.Interp2dTab(-1,0,'Internal Flash'!$B$415:$K$415,'Internal Flash'!$A$416:$A$425,'Internal Flash'!$B$416:$K$425,'Variables &amp; Axis Check'!$B$13,'Variables &amp; Axis Check'!$B$3)</f>
        <v>2.7342224975999974E-2</v>
      </c>
      <c r="AM11" s="12">
        <f t="shared" si="5"/>
        <v>2.7342224975999974E-2</v>
      </c>
    </row>
    <row r="12" spans="1:39" s="4" customFormat="1" x14ac:dyDescent="0.3">
      <c r="A12" s="6">
        <f>'CSP5'!$A$176</f>
        <v>1550</v>
      </c>
      <c r="B12" s="12">
        <f t="shared" si="2"/>
        <v>0</v>
      </c>
      <c r="C12" s="4">
        <f>_xll.Interp2dTab(-1,0,'CSP5'!$B$34:$S$34,'CSP5'!$A$35:$A$60,'CSP5'!$B$35:$S$60,'Fuel Pressure Calc'!C12,'Main Injection'!C$4)</f>
        <v>0</v>
      </c>
      <c r="D12" s="4">
        <f>_xll.Interp2dTab(-1,0,'CSP5'!$B$34:$S$34,'CSP5'!$A$35:$A$60,'CSP5'!$B$35:$S$60,'Fuel Pressure Calc'!D12,'Main Injection'!D$4)</f>
        <v>351.25273199999992</v>
      </c>
      <c r="E12" s="4">
        <f>_xll.Interp2dTab(-1,0,'CSP5'!$B$34:$S$34,'CSP5'!$A$35:$A$60,'CSP5'!$B$35:$S$60,'Fuel Pressure Calc'!E12,'Main Injection'!E$4)</f>
        <v>417.620608</v>
      </c>
      <c r="F12" s="4">
        <f>_xll.Interp2dTab(-1,0,'CSP5'!$B$34:$S$34,'CSP5'!$A$35:$A$60,'CSP5'!$B$35:$S$60,'Fuel Pressure Calc'!F12,'Main Injection'!F$4)</f>
        <v>484.28992800000003</v>
      </c>
      <c r="G12" s="4">
        <f>_xll.Interp2dTab(-1,0,'CSP5'!$B$34:$S$34,'CSP5'!$A$35:$A$60,'CSP5'!$B$35:$S$60,'Fuel Pressure Calc'!G12,'Main Injection'!G$4)</f>
        <v>606.86479999999995</v>
      </c>
      <c r="H12" s="4">
        <f>_xll.Interp2dTab(-1,0,'CSP5'!$B$34:$S$34,'CSP5'!$A$35:$A$60,'CSP5'!$B$35:$S$60,'Fuel Pressure Calc'!H12,'Main Injection'!H$4)</f>
        <v>813.57132444444437</v>
      </c>
      <c r="I12" s="4">
        <f>_xll.Interp2dTab(-1,0,'CSP5'!$B$34:$S$34,'CSP5'!$A$35:$A$60,'CSP5'!$B$35:$S$60,'Fuel Pressure Calc'!I12,'Main Injection'!I$4)</f>
        <v>1049.9860279999998</v>
      </c>
      <c r="J12" s="4">
        <f>_xll.Interp2dTab(-1,0,'CSP5'!$B$34:$S$34,'CSP5'!$A$35:$A$60,'CSP5'!$B$35:$S$60,'Fuel Pressure Calc'!J12,'Main Injection'!J$4)</f>
        <v>1336.9655200000002</v>
      </c>
      <c r="K12" s="4">
        <f>_xll.Interp2dTab(-1,0,'CSP5'!$B$34:$S$34,'CSP5'!$A$35:$A$60,'CSP5'!$B$35:$S$60,'Fuel Pressure Calc'!K12,'Main Injection'!K$4)</f>
        <v>1547.5968399999999</v>
      </c>
      <c r="L12" s="4">
        <f>_xll.Interp2dTab(-1,0,'CSP5'!$B$34:$S$34,'CSP5'!$A$35:$A$60,'CSP5'!$B$35:$S$60,'Fuel Pressure Calc'!L12,'Main Injection'!L$4)</f>
        <v>1750.775118</v>
      </c>
      <c r="M12" s="4">
        <f>_xll.Interp2dTab(-1,0,'CSP5'!$B$34:$S$34,'CSP5'!$A$35:$A$60,'CSP5'!$B$35:$S$60,'Fuel Pressure Calc'!M12,'Main Injection'!M$4)</f>
        <v>2015.2064800000001</v>
      </c>
      <c r="N12" s="4">
        <f>_xll.Interp2dTab(-1,0,'CSP5'!$B$34:$S$34,'CSP5'!$A$35:$A$60,'CSP5'!$B$35:$S$60,'Fuel Pressure Calc'!N12,'Main Injection'!N$4)</f>
        <v>2173.24496</v>
      </c>
      <c r="O12" s="4">
        <f>_xll.Interp2dTab(-1,0,'CSP5'!$B$34:$S$34,'CSP5'!$A$35:$A$60,'CSP5'!$B$35:$S$60,'Fuel Pressure Calc'!O12,'Main Injection'!O$4)</f>
        <v>2188.0369020000003</v>
      </c>
      <c r="P12" s="4">
        <f>_xll.Interp2dTab(-1,0,'CSP5'!$B$34:$S$34,'CSP5'!$A$35:$A$60,'CSP5'!$B$35:$S$60,'Fuel Pressure Calc'!P12,'Main Injection'!P$4)</f>
        <v>2257.6915719999997</v>
      </c>
      <c r="Q12" s="4">
        <f>_xll.Interp2dTab(-1,0,'CSP5'!$B$34:$S$34,'CSP5'!$A$35:$A$60,'CSP5'!$B$35:$S$60,'Fuel Pressure Calc'!Q12,'Main Injection'!Q$4)</f>
        <v>2331.056384</v>
      </c>
      <c r="R12" s="4">
        <f>_xll.Interp2dTab(-1,0,'CSP5'!$B$34:$S$34,'CSP5'!$A$35:$A$60,'CSP5'!$B$35:$S$60,'Fuel Pressure Calc'!R12,'Main Injection'!R$4)</f>
        <v>2379.6652000000004</v>
      </c>
      <c r="S12" s="12">
        <f t="shared" si="3"/>
        <v>2379.6652000000004</v>
      </c>
      <c r="U12" s="6">
        <f>'CSP5'!$A$176</f>
        <v>1550</v>
      </c>
      <c r="V12" s="12">
        <f t="shared" si="4"/>
        <v>3.4724184749759996</v>
      </c>
      <c r="W12" s="4">
        <f>_xll.Interp2dTab(-1,0,'Internal Flash'!$B$396:$N$396,'Internal Flash'!$A$397:$A$411,'Internal Flash'!$B$397:$N$411,W$4,$U12)*_xll.Interp2dTab(-1,0,'Internal Flash'!$B$415:$K$415,'Internal Flash'!$A$416:$A$425,'Internal Flash'!$B$416:$K$425,'Variables &amp; Axis Check'!$B$13,'Variables &amp; Axis Check'!$B$3)</f>
        <v>3.4724184749759996</v>
      </c>
      <c r="X12" s="4">
        <f>_xll.Interp2dTab(-1,0,'Internal Flash'!$B$396:$N$396,'Internal Flash'!$A$397:$A$411,'Internal Flash'!$B$397:$N$411,X$4,$U12)*_xll.Interp2dTab(-1,0,'Internal Flash'!$B$415:$K$415,'Internal Flash'!$A$416:$A$425,'Internal Flash'!$B$416:$K$425,'Variables &amp; Axis Check'!$B$13,'Variables &amp; Axis Check'!$B$3)</f>
        <v>3.4724184749759996</v>
      </c>
      <c r="Y12" s="4">
        <f>_xll.Interp2dTab(-1,0,'Internal Flash'!$B$396:$N$396,'Internal Flash'!$A$397:$A$411,'Internal Flash'!$B$397:$N$411,Y$4,$U12)*_xll.Interp2dTab(-1,0,'Internal Flash'!$B$415:$K$415,'Internal Flash'!$A$416:$A$425,'Internal Flash'!$B$416:$K$425,'Variables &amp; Axis Check'!$B$13,'Variables &amp; Axis Check'!$B$3)</f>
        <v>3.4724184749759996</v>
      </c>
      <c r="Z12" s="4">
        <f>_xll.Interp2dTab(-1,0,'Internal Flash'!$B$396:$N$396,'Internal Flash'!$A$397:$A$411,'Internal Flash'!$B$397:$N$411,Z$4,$U12)*_xll.Interp2dTab(-1,0,'Internal Flash'!$B$415:$K$415,'Internal Flash'!$A$416:$A$425,'Internal Flash'!$B$416:$K$425,'Variables &amp; Axis Check'!$B$13,'Variables &amp; Axis Check'!$B$3)</f>
        <v>3.4724184749760005</v>
      </c>
      <c r="AA12" s="4">
        <f>_xll.Interp2dTab(-1,0,'Internal Flash'!$B$396:$N$396,'Internal Flash'!$A$397:$A$411,'Internal Flash'!$B$397:$N$411,AA$4,$U12)*_xll.Interp2dTab(-1,0,'Internal Flash'!$B$415:$K$415,'Internal Flash'!$A$416:$A$425,'Internal Flash'!$B$416:$K$425,'Variables &amp; Axis Check'!$B$13,'Variables &amp; Axis Check'!$B$3)</f>
        <v>2.9504372249759996</v>
      </c>
      <c r="AB12" s="4">
        <f>_xll.Interp2dTab(-1,0,'Internal Flash'!$B$396:$N$396,'Internal Flash'!$A$397:$A$411,'Internal Flash'!$B$397:$N$411,AB$4,$U12)*_xll.Interp2dTab(-1,0,'Internal Flash'!$B$415:$K$415,'Internal Flash'!$A$416:$A$425,'Internal Flash'!$B$416:$K$425,'Variables &amp; Axis Check'!$B$13,'Variables &amp; Axis Check'!$B$3)</f>
        <v>2.6894465681599997</v>
      </c>
      <c r="AC12" s="4">
        <f>_xll.Interp2dTab(-1,0,'Internal Flash'!$B$396:$N$396,'Internal Flash'!$A$397:$A$411,'Internal Flash'!$B$397:$N$411,AC$4,$U12)*_xll.Interp2dTab(-1,0,'Internal Flash'!$B$415:$K$415,'Internal Flash'!$A$416:$A$425,'Internal Flash'!$B$416:$K$425,'Variables &amp; Axis Check'!$B$13,'Variables &amp; Axis Check'!$B$3)</f>
        <v>1.4217775000000001</v>
      </c>
      <c r="AD12" s="4">
        <f>_xll.Interp2dTab(-1,0,'Internal Flash'!$B$396:$N$396,'Internal Flash'!$A$397:$A$411,'Internal Flash'!$B$397:$N$411,AD$4,$U12)*_xll.Interp2dTab(-1,0,'Internal Flash'!$B$415:$K$415,'Internal Flash'!$A$416:$A$425,'Internal Flash'!$B$416:$K$425,'Variables &amp; Axis Check'!$B$13,'Variables &amp; Axis Check'!$B$3)</f>
        <v>1.4217775000000001</v>
      </c>
      <c r="AE12" s="4">
        <f>_xll.Interp2dTab(-1,0,'Internal Flash'!$B$396:$N$396,'Internal Flash'!$A$397:$A$411,'Internal Flash'!$B$397:$N$411,AE$4,$U12)*_xll.Interp2dTab(-1,0,'Internal Flash'!$B$415:$K$415,'Internal Flash'!$A$416:$A$425,'Internal Flash'!$B$416:$K$425,'Variables &amp; Axis Check'!$B$13,'Variables &amp; Axis Check'!$B$3)</f>
        <v>0.68354722497599996</v>
      </c>
      <c r="AF12" s="4">
        <f>_xll.Interp2dTab(-1,0,'Internal Flash'!$B$396:$N$396,'Internal Flash'!$A$397:$A$411,'Internal Flash'!$B$397:$N$411,AF$4,$U12)*_xll.Interp2dTab(-1,0,'Internal Flash'!$B$415:$K$415,'Internal Flash'!$A$416:$A$425,'Internal Flash'!$B$416:$K$425,'Variables &amp; Axis Check'!$B$13,'Variables &amp; Axis Check'!$B$3)</f>
        <v>0.68354722497599996</v>
      </c>
      <c r="AG12" s="4">
        <f>_xll.Interp2dTab(-1,0,'Internal Flash'!$B$396:$N$396,'Internal Flash'!$A$397:$A$411,'Internal Flash'!$B$397:$N$411,AG$4,$U12)*_xll.Interp2dTab(-1,0,'Internal Flash'!$B$415:$K$415,'Internal Flash'!$A$416:$A$425,'Internal Flash'!$B$416:$K$425,'Variables &amp; Axis Check'!$B$13,'Variables &amp; Axis Check'!$B$3)</f>
        <v>0.56050878747599997</v>
      </c>
      <c r="AH12" s="4">
        <f>_xll.Interp2dTab(-1,0,'Internal Flash'!$B$396:$N$396,'Internal Flash'!$A$397:$A$411,'Internal Flash'!$B$397:$N$411,AH$4,$U12)*_xll.Interp2dTab(-1,0,'Internal Flash'!$B$415:$K$415,'Internal Flash'!$A$416:$A$425,'Internal Flash'!$B$416:$K$425,'Variables &amp; Axis Check'!$B$13,'Variables &amp; Axis Check'!$B$3)</f>
        <v>0.51949597497600009</v>
      </c>
      <c r="AI12" s="4">
        <f>_xll.Interp2dTab(-1,0,'Internal Flash'!$B$396:$N$396,'Internal Flash'!$A$397:$A$411,'Internal Flash'!$B$397:$N$411,AI$4,$U12)*_xll.Interp2dTab(-1,0,'Internal Flash'!$B$415:$K$415,'Internal Flash'!$A$416:$A$425,'Internal Flash'!$B$416:$K$425,'Variables &amp; Axis Check'!$B$13,'Variables &amp; Axis Check'!$B$3)</f>
        <v>0.51949597497599975</v>
      </c>
      <c r="AJ12" s="4">
        <f>_xll.Interp2dTab(-1,0,'Internal Flash'!$B$396:$N$396,'Internal Flash'!$A$397:$A$411,'Internal Flash'!$B$397:$N$411,AJ$4,$U12)*_xll.Interp2dTab(-1,0,'Internal Flash'!$B$415:$K$415,'Internal Flash'!$A$416:$A$425,'Internal Flash'!$B$416:$K$425,'Variables &amp; Axis Check'!$B$13,'Variables &amp; Axis Check'!$B$3)</f>
        <v>0.51949597497600042</v>
      </c>
      <c r="AK12" s="4">
        <f>_xll.Interp2dTab(-1,0,'Internal Flash'!$B$396:$N$396,'Internal Flash'!$A$397:$A$411,'Internal Flash'!$B$397:$N$411,AK$4,$U12)*_xll.Interp2dTab(-1,0,'Internal Flash'!$B$415:$K$415,'Internal Flash'!$A$416:$A$425,'Internal Flash'!$B$416:$K$425,'Variables &amp; Axis Check'!$B$13,'Variables &amp; Axis Check'!$B$3)</f>
        <v>0.51949597497599909</v>
      </c>
      <c r="AL12" s="4">
        <f>_xll.Interp2dTab(-1,0,'Internal Flash'!$B$396:$N$396,'Internal Flash'!$A$397:$A$411,'Internal Flash'!$B$397:$N$411,AL$4,$U12)*_xll.Interp2dTab(-1,0,'Internal Flash'!$B$415:$K$415,'Internal Flash'!$A$416:$A$425,'Internal Flash'!$B$416:$K$425,'Variables &amp; Axis Check'!$B$13,'Variables &amp; Axis Check'!$B$3)</f>
        <v>0.51949597497599909</v>
      </c>
      <c r="AM12" s="12">
        <f t="shared" si="5"/>
        <v>0.51949597497599909</v>
      </c>
    </row>
    <row r="13" spans="1:39" s="4" customFormat="1" x14ac:dyDescent="0.3">
      <c r="A13" s="6">
        <f>'CSP5'!$A$177</f>
        <v>1700</v>
      </c>
      <c r="B13" s="12">
        <f t="shared" si="2"/>
        <v>0</v>
      </c>
      <c r="C13" s="4">
        <f>_xll.Interp2dTab(-1,0,'CSP5'!$B$34:$S$34,'CSP5'!$A$35:$A$60,'CSP5'!$B$35:$S$60,'Fuel Pressure Calc'!C13,'Main Injection'!C$4)</f>
        <v>0</v>
      </c>
      <c r="D13" s="4">
        <f>_xll.Interp2dTab(-1,0,'CSP5'!$B$34:$S$34,'CSP5'!$A$35:$A$60,'CSP5'!$B$35:$S$60,'Fuel Pressure Calc'!D13,'Main Injection'!D$4)</f>
        <v>320.23527999999999</v>
      </c>
      <c r="E13" s="4">
        <f>_xll.Interp2dTab(-1,0,'CSP5'!$B$34:$S$34,'CSP5'!$A$35:$A$60,'CSP5'!$B$35:$S$60,'Fuel Pressure Calc'!E13,'Main Injection'!E$4)</f>
        <v>401.38777600000003</v>
      </c>
      <c r="F13" s="4">
        <f>_xll.Interp2dTab(-1,0,'CSP5'!$B$34:$S$34,'CSP5'!$A$35:$A$60,'CSP5'!$B$35:$S$60,'Fuel Pressure Calc'!F13,'Main Injection'!F$4)</f>
        <v>470.32190399999996</v>
      </c>
      <c r="G13" s="4">
        <f>_xll.Interp2dTab(-1,0,'CSP5'!$B$34:$S$34,'CSP5'!$A$35:$A$60,'CSP5'!$B$35:$S$60,'Fuel Pressure Calc'!G13,'Main Injection'!G$4)</f>
        <v>592.5859200000001</v>
      </c>
      <c r="H13" s="4">
        <f>_xll.Interp2dTab(-1,0,'CSP5'!$B$34:$S$34,'CSP5'!$A$35:$A$60,'CSP5'!$B$35:$S$60,'Fuel Pressure Calc'!H13,'Main Injection'!H$4)</f>
        <v>817.60627111111103</v>
      </c>
      <c r="I13" s="4">
        <f>_xll.Interp2dTab(-1,0,'CSP5'!$B$34:$S$34,'CSP5'!$A$35:$A$60,'CSP5'!$B$35:$S$60,'Fuel Pressure Calc'!I13,'Main Injection'!I$4)</f>
        <v>1051.4156239999998</v>
      </c>
      <c r="J13" s="4">
        <f>_xll.Interp2dTab(-1,0,'CSP5'!$B$34:$S$34,'CSP5'!$A$35:$A$60,'CSP5'!$B$35:$S$60,'Fuel Pressure Calc'!J13,'Main Injection'!J$4)</f>
        <v>1307.55376</v>
      </c>
      <c r="K13" s="4">
        <f>_xll.Interp2dTab(-1,0,'CSP5'!$B$34:$S$34,'CSP5'!$A$35:$A$60,'CSP5'!$B$35:$S$60,'Fuel Pressure Calc'!K13,'Main Injection'!K$4)</f>
        <v>1513.4026799999999</v>
      </c>
      <c r="L13" s="4">
        <f>_xll.Interp2dTab(-1,0,'CSP5'!$B$34:$S$34,'CSP5'!$A$35:$A$60,'CSP5'!$B$35:$S$60,'Fuel Pressure Calc'!L13,'Main Injection'!L$4)</f>
        <v>1710.8034400000001</v>
      </c>
      <c r="M13" s="4">
        <f>_xll.Interp2dTab(-1,0,'CSP5'!$B$34:$S$34,'CSP5'!$A$35:$A$60,'CSP5'!$B$35:$S$60,'Fuel Pressure Calc'!M13,'Main Injection'!M$4)</f>
        <v>1944.3781600000002</v>
      </c>
      <c r="N13" s="4">
        <f>_xll.Interp2dTab(-1,0,'CSP5'!$B$34:$S$34,'CSP5'!$A$35:$A$60,'CSP5'!$B$35:$S$60,'Fuel Pressure Calc'!N13,'Main Injection'!N$4)</f>
        <v>2071.5503360000002</v>
      </c>
      <c r="O13" s="4">
        <f>_xll.Interp2dTab(-1,0,'CSP5'!$B$34:$S$34,'CSP5'!$A$35:$A$60,'CSP5'!$B$35:$S$60,'Fuel Pressure Calc'!O13,'Main Injection'!O$4)</f>
        <v>2104.0514920000001</v>
      </c>
      <c r="P13" s="4">
        <f>_xll.Interp2dTab(-1,0,'CSP5'!$B$34:$S$34,'CSP5'!$A$35:$A$60,'CSP5'!$B$35:$S$60,'Fuel Pressure Calc'!P13,'Main Injection'!P$4)</f>
        <v>2157.4</v>
      </c>
      <c r="Q13" s="4">
        <f>_xll.Interp2dTab(-1,0,'CSP5'!$B$34:$S$34,'CSP5'!$A$35:$A$60,'CSP5'!$B$35:$S$60,'Fuel Pressure Calc'!Q13,'Main Injection'!Q$4)</f>
        <v>2173.5864799999999</v>
      </c>
      <c r="R13" s="4">
        <f>_xll.Interp2dTab(-1,0,'CSP5'!$B$34:$S$34,'CSP5'!$A$35:$A$60,'CSP5'!$B$35:$S$60,'Fuel Pressure Calc'!R13,'Main Injection'!R$4)</f>
        <v>2214.39012</v>
      </c>
      <c r="S13" s="12">
        <f t="shared" si="3"/>
        <v>2214.39012</v>
      </c>
      <c r="U13" s="6">
        <f>'CSP5'!$A$177</f>
        <v>1700</v>
      </c>
      <c r="V13" s="12">
        <f t="shared" si="4"/>
        <v>3.4724184749759996</v>
      </c>
      <c r="W13" s="4">
        <f>_xll.Interp2dTab(-1,0,'Internal Flash'!$B$396:$N$396,'Internal Flash'!$A$397:$A$411,'Internal Flash'!$B$397:$N$411,W$4,$U13)*_xll.Interp2dTab(-1,0,'Internal Flash'!$B$415:$K$415,'Internal Flash'!$A$416:$A$425,'Internal Flash'!$B$416:$K$425,'Variables &amp; Axis Check'!$B$13,'Variables &amp; Axis Check'!$B$3)</f>
        <v>3.4724184749759996</v>
      </c>
      <c r="X13" s="4">
        <f>_xll.Interp2dTab(-1,0,'Internal Flash'!$B$396:$N$396,'Internal Flash'!$A$397:$A$411,'Internal Flash'!$B$397:$N$411,X$4,$U13)*_xll.Interp2dTab(-1,0,'Internal Flash'!$B$415:$K$415,'Internal Flash'!$A$416:$A$425,'Internal Flash'!$B$416:$K$425,'Variables &amp; Axis Check'!$B$13,'Variables &amp; Axis Check'!$B$3)</f>
        <v>3.4724184749759996</v>
      </c>
      <c r="Y13" s="4">
        <f>_xll.Interp2dTab(-1,0,'Internal Flash'!$B$396:$N$396,'Internal Flash'!$A$397:$A$411,'Internal Flash'!$B$397:$N$411,Y$4,$U13)*_xll.Interp2dTab(-1,0,'Internal Flash'!$B$415:$K$415,'Internal Flash'!$A$416:$A$425,'Internal Flash'!$B$416:$K$425,'Variables &amp; Axis Check'!$B$13,'Variables &amp; Axis Check'!$B$3)</f>
        <v>3.4724184749759996</v>
      </c>
      <c r="Z13" s="4">
        <f>_xll.Interp2dTab(-1,0,'Internal Flash'!$B$396:$N$396,'Internal Flash'!$A$397:$A$411,'Internal Flash'!$B$397:$N$411,Z$4,$U13)*_xll.Interp2dTab(-1,0,'Internal Flash'!$B$415:$K$415,'Internal Flash'!$A$416:$A$425,'Internal Flash'!$B$416:$K$425,'Variables &amp; Axis Check'!$B$13,'Variables &amp; Axis Check'!$B$3)</f>
        <v>3.4724184749759996</v>
      </c>
      <c r="AA13" s="4">
        <f>_xll.Interp2dTab(-1,0,'Internal Flash'!$B$396:$N$396,'Internal Flash'!$A$397:$A$411,'Internal Flash'!$B$397:$N$411,AA$4,$U13)*_xll.Interp2dTab(-1,0,'Internal Flash'!$B$415:$K$415,'Internal Flash'!$A$416:$A$425,'Internal Flash'!$B$416:$K$425,'Variables &amp; Axis Check'!$B$13,'Variables &amp; Axis Check'!$B$3)</f>
        <v>2.8162134749759993</v>
      </c>
      <c r="AB13" s="4">
        <f>_xll.Interp2dTab(-1,0,'Internal Flash'!$B$396:$N$396,'Internal Flash'!$A$397:$A$411,'Internal Flash'!$B$397:$N$411,AB$4,$U13)*_xll.Interp2dTab(-1,0,'Internal Flash'!$B$415:$K$415,'Internal Flash'!$A$416:$A$425,'Internal Flash'!$B$416:$K$425,'Variables &amp; Axis Check'!$B$13,'Variables &amp; Axis Check'!$B$3)</f>
        <v>2.6894465681599997</v>
      </c>
      <c r="AC13" s="4">
        <f>_xll.Interp2dTab(-1,0,'Internal Flash'!$B$396:$N$396,'Internal Flash'!$A$397:$A$411,'Internal Flash'!$B$397:$N$411,AC$4,$U13)*_xll.Interp2dTab(-1,0,'Internal Flash'!$B$415:$K$415,'Internal Flash'!$A$416:$A$425,'Internal Flash'!$B$416:$K$425,'Variables &amp; Axis Check'!$B$13,'Variables &amp; Axis Check'!$B$3)</f>
        <v>1.4217775000000001</v>
      </c>
      <c r="AD13" s="4">
        <f>_xll.Interp2dTab(-1,0,'Internal Flash'!$B$396:$N$396,'Internal Flash'!$A$397:$A$411,'Internal Flash'!$B$397:$N$411,AD$4,$U13)*_xll.Interp2dTab(-1,0,'Internal Flash'!$B$415:$K$415,'Internal Flash'!$A$416:$A$425,'Internal Flash'!$B$416:$K$425,'Variables &amp; Axis Check'!$B$13,'Variables &amp; Axis Check'!$B$3)</f>
        <v>1.4217775000000001</v>
      </c>
      <c r="AE13" s="4">
        <f>_xll.Interp2dTab(-1,0,'Internal Flash'!$B$396:$N$396,'Internal Flash'!$A$397:$A$411,'Internal Flash'!$B$397:$N$411,AE$4,$U13)*_xll.Interp2dTab(-1,0,'Internal Flash'!$B$415:$K$415,'Internal Flash'!$A$416:$A$425,'Internal Flash'!$B$416:$K$425,'Variables &amp; Axis Check'!$B$13,'Variables &amp; Axis Check'!$B$3)</f>
        <v>0.99114317290266685</v>
      </c>
      <c r="AF13" s="4">
        <f>_xll.Interp2dTab(-1,0,'Internal Flash'!$B$396:$N$396,'Internal Flash'!$A$397:$A$411,'Internal Flash'!$B$397:$N$411,AF$4,$U13)*_xll.Interp2dTab(-1,0,'Internal Flash'!$B$415:$K$415,'Internal Flash'!$A$416:$A$425,'Internal Flash'!$B$416:$K$425,'Variables &amp; Axis Check'!$B$13,'Variables &amp; Axis Check'!$B$3)</f>
        <v>0.68354722497599996</v>
      </c>
      <c r="AG13" s="4">
        <f>_xll.Interp2dTab(-1,0,'Internal Flash'!$B$396:$N$396,'Internal Flash'!$A$397:$A$411,'Internal Flash'!$B$397:$N$411,AG$4,$U13)*_xll.Interp2dTab(-1,0,'Internal Flash'!$B$415:$K$415,'Internal Flash'!$A$416:$A$425,'Internal Flash'!$B$416:$K$425,'Variables &amp; Axis Check'!$B$13,'Variables &amp; Axis Check'!$B$3)</f>
        <v>0.68354722497599996</v>
      </c>
      <c r="AH13" s="4">
        <f>_xll.Interp2dTab(-1,0,'Internal Flash'!$B$396:$N$396,'Internal Flash'!$A$397:$A$411,'Internal Flash'!$B$397:$N$411,AH$4,$U13)*_xll.Interp2dTab(-1,0,'Internal Flash'!$B$415:$K$415,'Internal Flash'!$A$416:$A$425,'Internal Flash'!$B$416:$K$425,'Variables &amp; Axis Check'!$B$13,'Variables &amp; Axis Check'!$B$3)</f>
        <v>0.68354722497599996</v>
      </c>
      <c r="AI13" s="4">
        <f>_xll.Interp2dTab(-1,0,'Internal Flash'!$B$396:$N$396,'Internal Flash'!$A$397:$A$411,'Internal Flash'!$B$397:$N$411,AI$4,$U13)*_xll.Interp2dTab(-1,0,'Internal Flash'!$B$415:$K$415,'Internal Flash'!$A$416:$A$425,'Internal Flash'!$B$416:$K$425,'Variables &amp; Axis Check'!$B$13,'Variables &amp; Axis Check'!$B$3)</f>
        <v>0.6835472249760004</v>
      </c>
      <c r="AJ13" s="4">
        <f>_xll.Interp2dTab(-1,0,'Internal Flash'!$B$396:$N$396,'Internal Flash'!$A$397:$A$411,'Internal Flash'!$B$397:$N$411,AJ$4,$U13)*_xll.Interp2dTab(-1,0,'Internal Flash'!$B$415:$K$415,'Internal Flash'!$A$416:$A$425,'Internal Flash'!$B$416:$K$425,'Variables &amp; Axis Check'!$B$13,'Variables &amp; Axis Check'!$B$3)</f>
        <v>0.68354722497599918</v>
      </c>
      <c r="AK13" s="4">
        <f>_xll.Interp2dTab(-1,0,'Internal Flash'!$B$396:$N$396,'Internal Flash'!$A$397:$A$411,'Internal Flash'!$B$397:$N$411,AK$4,$U13)*_xll.Interp2dTab(-1,0,'Internal Flash'!$B$415:$K$415,'Internal Flash'!$A$416:$A$425,'Internal Flash'!$B$416:$K$425,'Variables &amp; Axis Check'!$B$13,'Variables &amp; Axis Check'!$B$3)</f>
        <v>0.68354722497599918</v>
      </c>
      <c r="AL13" s="4">
        <f>_xll.Interp2dTab(-1,0,'Internal Flash'!$B$396:$N$396,'Internal Flash'!$A$397:$A$411,'Internal Flash'!$B$397:$N$411,AL$4,$U13)*_xll.Interp2dTab(-1,0,'Internal Flash'!$B$415:$K$415,'Internal Flash'!$A$416:$A$425,'Internal Flash'!$B$416:$K$425,'Variables &amp; Axis Check'!$B$13,'Variables &amp; Axis Check'!$B$3)</f>
        <v>0.68354722497600162</v>
      </c>
      <c r="AM13" s="12">
        <f t="shared" si="5"/>
        <v>0.68354722497600162</v>
      </c>
    </row>
    <row r="14" spans="1:39" s="4" customFormat="1" x14ac:dyDescent="0.3">
      <c r="A14" s="6">
        <f>'CSP5'!$A$178</f>
        <v>1800</v>
      </c>
      <c r="B14" s="12">
        <f t="shared" si="2"/>
        <v>0</v>
      </c>
      <c r="C14" s="4">
        <f>_xll.Interp2dTab(-1,0,'CSP5'!$B$34:$S$34,'CSP5'!$A$35:$A$60,'CSP5'!$B$35:$S$60,'Fuel Pressure Calc'!C14,'Main Injection'!C$4)</f>
        <v>0</v>
      </c>
      <c r="D14" s="4">
        <f>_xll.Interp2dTab(-1,0,'CSP5'!$B$34:$S$34,'CSP5'!$A$35:$A$60,'CSP5'!$B$35:$S$60,'Fuel Pressure Calc'!D14,'Main Injection'!D$4)</f>
        <v>304.22048000000001</v>
      </c>
      <c r="E14" s="4">
        <f>_xll.Interp2dTab(-1,0,'CSP5'!$B$34:$S$34,'CSP5'!$A$35:$A$60,'CSP5'!$B$35:$S$60,'Fuel Pressure Calc'!E14,'Main Injection'!E$4)</f>
        <v>390.18329599999998</v>
      </c>
      <c r="F14" s="4">
        <f>_xll.Interp2dTab(-1,0,'CSP5'!$B$34:$S$34,'CSP5'!$A$35:$A$60,'CSP5'!$B$35:$S$60,'Fuel Pressure Calc'!F14,'Main Injection'!F$4)</f>
        <v>468.53875199999999</v>
      </c>
      <c r="G14" s="4">
        <f>_xll.Interp2dTab(-1,0,'CSP5'!$B$34:$S$34,'CSP5'!$A$35:$A$60,'CSP5'!$B$35:$S$60,'Fuel Pressure Calc'!G14,'Main Injection'!G$4)</f>
        <v>583.78240000000005</v>
      </c>
      <c r="H14" s="4">
        <f>_xll.Interp2dTab(-1,0,'CSP5'!$B$34:$S$34,'CSP5'!$A$35:$A$60,'CSP5'!$B$35:$S$60,'Fuel Pressure Calc'!H14,'Main Injection'!H$4)</f>
        <v>829.71111111111099</v>
      </c>
      <c r="I14" s="4">
        <f>_xll.Interp2dTab(-1,0,'CSP5'!$B$34:$S$34,'CSP5'!$A$35:$A$60,'CSP5'!$B$35:$S$60,'Fuel Pressure Calc'!I14,'Main Injection'!I$4)</f>
        <v>1068.1623199999999</v>
      </c>
      <c r="J14" s="4">
        <f>_xll.Interp2dTab(-1,0,'CSP5'!$B$34:$S$34,'CSP5'!$A$35:$A$60,'CSP5'!$B$35:$S$60,'Fuel Pressure Calc'!J14,'Main Injection'!J$4)</f>
        <v>1273.9403200000002</v>
      </c>
      <c r="K14" s="4">
        <f>_xll.Interp2dTab(-1,0,'CSP5'!$B$34:$S$34,'CSP5'!$A$35:$A$60,'CSP5'!$B$35:$S$60,'Fuel Pressure Calc'!K14,'Main Injection'!K$4)</f>
        <v>1472.32528</v>
      </c>
      <c r="L14" s="4">
        <f>_xll.Interp2dTab(-1,0,'CSP5'!$B$34:$S$34,'CSP5'!$A$35:$A$60,'CSP5'!$B$35:$S$60,'Fuel Pressure Calc'!L14,'Main Injection'!L$4)</f>
        <v>1667.25432</v>
      </c>
      <c r="M14" s="4">
        <f>_xll.Interp2dTab(-1,0,'CSP5'!$B$34:$S$34,'CSP5'!$A$35:$A$60,'CSP5'!$B$35:$S$60,'Fuel Pressure Calc'!M14,'Main Injection'!M$4)</f>
        <v>1892.7857280000001</v>
      </c>
      <c r="N14" s="4">
        <f>_xll.Interp2dTab(-1,0,'CSP5'!$B$34:$S$34,'CSP5'!$A$35:$A$60,'CSP5'!$B$35:$S$60,'Fuel Pressure Calc'!N14,'Main Injection'!N$4)</f>
        <v>2011.0461439999999</v>
      </c>
      <c r="O14" s="4">
        <f>_xll.Interp2dTab(-1,0,'CSP5'!$B$34:$S$34,'CSP5'!$A$35:$A$60,'CSP5'!$B$35:$S$60,'Fuel Pressure Calc'!O14,'Main Injection'!O$4)</f>
        <v>2070.8000000000002</v>
      </c>
      <c r="P14" s="4">
        <f>_xll.Interp2dTab(-1,0,'CSP5'!$B$34:$S$34,'CSP5'!$A$35:$A$60,'CSP5'!$B$35:$S$60,'Fuel Pressure Calc'!P14,'Main Injection'!P$4)</f>
        <v>2120.9854399999999</v>
      </c>
      <c r="Q14" s="4">
        <f>_xll.Interp2dTab(-1,0,'CSP5'!$B$34:$S$34,'CSP5'!$A$35:$A$60,'CSP5'!$B$35:$S$60,'Fuel Pressure Calc'!Q14,'Main Injection'!Q$4)</f>
        <v>2084.36544</v>
      </c>
      <c r="R14" s="4">
        <f>_xll.Interp2dTab(-1,0,'CSP5'!$B$34:$S$34,'CSP5'!$A$35:$A$60,'CSP5'!$B$35:$S$60,'Fuel Pressure Calc'!R14,'Main Injection'!R$4)</f>
        <v>2133.5006399999997</v>
      </c>
      <c r="S14" s="12">
        <f t="shared" si="3"/>
        <v>2133.5006399999997</v>
      </c>
      <c r="U14" s="6">
        <f>'CSP5'!$A$178</f>
        <v>1800</v>
      </c>
      <c r="V14" s="12">
        <f t="shared" si="4"/>
        <v>3.4724184749759996</v>
      </c>
      <c r="W14" s="4">
        <f>_xll.Interp2dTab(-1,0,'Internal Flash'!$B$396:$N$396,'Internal Flash'!$A$397:$A$411,'Internal Flash'!$B$397:$N$411,W$4,$U14)*_xll.Interp2dTab(-1,0,'Internal Flash'!$B$415:$K$415,'Internal Flash'!$A$416:$A$425,'Internal Flash'!$B$416:$K$425,'Variables &amp; Axis Check'!$B$13,'Variables &amp; Axis Check'!$B$3)</f>
        <v>3.4724184749759996</v>
      </c>
      <c r="X14" s="4">
        <f>_xll.Interp2dTab(-1,0,'Internal Flash'!$B$396:$N$396,'Internal Flash'!$A$397:$A$411,'Internal Flash'!$B$397:$N$411,X$4,$U14)*_xll.Interp2dTab(-1,0,'Internal Flash'!$B$415:$K$415,'Internal Flash'!$A$416:$A$425,'Internal Flash'!$B$416:$K$425,'Variables &amp; Axis Check'!$B$13,'Variables &amp; Axis Check'!$B$3)</f>
        <v>3.4724184749759996</v>
      </c>
      <c r="Y14" s="4">
        <f>_xll.Interp2dTab(-1,0,'Internal Flash'!$B$396:$N$396,'Internal Flash'!$A$397:$A$411,'Internal Flash'!$B$397:$N$411,Y$4,$U14)*_xll.Interp2dTab(-1,0,'Internal Flash'!$B$415:$K$415,'Internal Flash'!$A$416:$A$425,'Internal Flash'!$B$416:$K$425,'Variables &amp; Axis Check'!$B$13,'Variables &amp; Axis Check'!$B$3)</f>
        <v>3.4724184749759996</v>
      </c>
      <c r="Z14" s="4">
        <f>_xll.Interp2dTab(-1,0,'Internal Flash'!$B$396:$N$396,'Internal Flash'!$A$397:$A$411,'Internal Flash'!$B$397:$N$411,Z$4,$U14)*_xll.Interp2dTab(-1,0,'Internal Flash'!$B$415:$K$415,'Internal Flash'!$A$416:$A$425,'Internal Flash'!$B$416:$K$425,'Variables &amp; Axis Check'!$B$13,'Variables &amp; Axis Check'!$B$3)</f>
        <v>3.4724184749759996</v>
      </c>
      <c r="AA14" s="4">
        <f>_xll.Interp2dTab(-1,0,'Internal Flash'!$B$396:$N$396,'Internal Flash'!$A$397:$A$411,'Internal Flash'!$B$397:$N$411,AA$4,$U14)*_xll.Interp2dTab(-1,0,'Internal Flash'!$B$415:$K$415,'Internal Flash'!$A$416:$A$425,'Internal Flash'!$B$416:$K$425,'Variables &amp; Axis Check'!$B$13,'Variables &amp; Axis Check'!$B$3)</f>
        <v>2.8162134749759993</v>
      </c>
      <c r="AB14" s="4">
        <f>_xll.Interp2dTab(-1,0,'Internal Flash'!$B$396:$N$396,'Internal Flash'!$A$397:$A$411,'Internal Flash'!$B$397:$N$411,AB$4,$U14)*_xll.Interp2dTab(-1,0,'Internal Flash'!$B$415:$K$415,'Internal Flash'!$A$416:$A$425,'Internal Flash'!$B$416:$K$425,'Variables &amp; Axis Check'!$B$13,'Variables &amp; Axis Check'!$B$3)</f>
        <v>2.6894465681599997</v>
      </c>
      <c r="AC14" s="4">
        <f>_xll.Interp2dTab(-1,0,'Internal Flash'!$B$396:$N$396,'Internal Flash'!$A$397:$A$411,'Internal Flash'!$B$397:$N$411,AC$4,$U14)*_xll.Interp2dTab(-1,0,'Internal Flash'!$B$415:$K$415,'Internal Flash'!$A$416:$A$425,'Internal Flash'!$B$416:$K$425,'Variables &amp; Axis Check'!$B$13,'Variables &amp; Axis Check'!$B$3)</f>
        <v>1.4217775000000001</v>
      </c>
      <c r="AD14" s="4">
        <f>_xll.Interp2dTab(-1,0,'Internal Flash'!$B$396:$N$396,'Internal Flash'!$A$397:$A$411,'Internal Flash'!$B$397:$N$411,AD$4,$U14)*_xll.Interp2dTab(-1,0,'Internal Flash'!$B$415:$K$415,'Internal Flash'!$A$416:$A$425,'Internal Flash'!$B$416:$K$425,'Variables &amp; Axis Check'!$B$13,'Variables &amp; Axis Check'!$B$3)</f>
        <v>1.4217775000000001</v>
      </c>
      <c r="AE14" s="4">
        <f>_xll.Interp2dTab(-1,0,'Internal Flash'!$B$396:$N$396,'Internal Flash'!$A$397:$A$411,'Internal Flash'!$B$397:$N$411,AE$4,$U14)*_xll.Interp2dTab(-1,0,'Internal Flash'!$B$415:$K$415,'Internal Flash'!$A$416:$A$425,'Internal Flash'!$B$416:$K$425,'Variables &amp; Axis Check'!$B$13,'Variables &amp; Axis Check'!$B$3)</f>
        <v>1.2987391208293335</v>
      </c>
      <c r="AF14" s="4">
        <f>_xll.Interp2dTab(-1,0,'Internal Flash'!$B$396:$N$396,'Internal Flash'!$A$397:$A$411,'Internal Flash'!$B$397:$N$411,AF$4,$U14)*_xll.Interp2dTab(-1,0,'Internal Flash'!$B$415:$K$415,'Internal Flash'!$A$416:$A$425,'Internal Flash'!$B$416:$K$425,'Variables &amp; Axis Check'!$B$13,'Variables &amp; Axis Check'!$B$3)</f>
        <v>0.68354722497599996</v>
      </c>
      <c r="AG14" s="4">
        <f>_xll.Interp2dTab(-1,0,'Internal Flash'!$B$396:$N$396,'Internal Flash'!$A$397:$A$411,'Internal Flash'!$B$397:$N$411,AG$4,$U14)*_xll.Interp2dTab(-1,0,'Internal Flash'!$B$415:$K$415,'Internal Flash'!$A$416:$A$425,'Internal Flash'!$B$416:$K$425,'Variables &amp; Axis Check'!$B$13,'Variables &amp; Axis Check'!$B$3)</f>
        <v>0.68354722497599996</v>
      </c>
      <c r="AH14" s="4">
        <f>_xll.Interp2dTab(-1,0,'Internal Flash'!$B$396:$N$396,'Internal Flash'!$A$397:$A$411,'Internal Flash'!$B$397:$N$411,AH$4,$U14)*_xll.Interp2dTab(-1,0,'Internal Flash'!$B$415:$K$415,'Internal Flash'!$A$416:$A$425,'Internal Flash'!$B$416:$K$425,'Variables &amp; Axis Check'!$B$13,'Variables &amp; Axis Check'!$B$3)</f>
        <v>0.68354722497600007</v>
      </c>
      <c r="AI14" s="4">
        <f>_xll.Interp2dTab(-1,0,'Internal Flash'!$B$396:$N$396,'Internal Flash'!$A$397:$A$411,'Internal Flash'!$B$397:$N$411,AI$4,$U14)*_xll.Interp2dTab(-1,0,'Internal Flash'!$B$415:$K$415,'Internal Flash'!$A$416:$A$425,'Internal Flash'!$B$416:$K$425,'Variables &amp; Axis Check'!$B$13,'Variables &amp; Axis Check'!$B$3)</f>
        <v>0.6835472249760004</v>
      </c>
      <c r="AJ14" s="4">
        <f>_xll.Interp2dTab(-1,0,'Internal Flash'!$B$396:$N$396,'Internal Flash'!$A$397:$A$411,'Internal Flash'!$B$397:$N$411,AJ$4,$U14)*_xll.Interp2dTab(-1,0,'Internal Flash'!$B$415:$K$415,'Internal Flash'!$A$416:$A$425,'Internal Flash'!$B$416:$K$425,'Variables &amp; Axis Check'!$B$13,'Variables &amp; Axis Check'!$B$3)</f>
        <v>0.68354722497599918</v>
      </c>
      <c r="AK14" s="4">
        <f>_xll.Interp2dTab(-1,0,'Internal Flash'!$B$396:$N$396,'Internal Flash'!$A$397:$A$411,'Internal Flash'!$B$397:$N$411,AK$4,$U14)*_xll.Interp2dTab(-1,0,'Internal Flash'!$B$415:$K$415,'Internal Flash'!$A$416:$A$425,'Internal Flash'!$B$416:$K$425,'Variables &amp; Axis Check'!$B$13,'Variables &amp; Axis Check'!$B$3)</f>
        <v>0.68354722497599918</v>
      </c>
      <c r="AL14" s="4">
        <f>_xll.Interp2dTab(-1,0,'Internal Flash'!$B$396:$N$396,'Internal Flash'!$A$397:$A$411,'Internal Flash'!$B$397:$N$411,AL$4,$U14)*_xll.Interp2dTab(-1,0,'Internal Flash'!$B$415:$K$415,'Internal Flash'!$A$416:$A$425,'Internal Flash'!$B$416:$K$425,'Variables &amp; Axis Check'!$B$13,'Variables &amp; Axis Check'!$B$3)</f>
        <v>0.68354722497600162</v>
      </c>
      <c r="AM14" s="12">
        <f t="shared" si="5"/>
        <v>0.68354722497600162</v>
      </c>
    </row>
    <row r="15" spans="1:39" s="4" customFormat="1" x14ac:dyDescent="0.3">
      <c r="A15" s="6">
        <f>'CSP5'!$A$179</f>
        <v>2000</v>
      </c>
      <c r="B15" s="12">
        <f t="shared" si="2"/>
        <v>0</v>
      </c>
      <c r="C15" s="4">
        <f>_xll.Interp2dTab(-1,0,'CSP5'!$B$34:$S$34,'CSP5'!$A$35:$A$60,'CSP5'!$B$35:$S$60,'Fuel Pressure Calc'!C15,'Main Injection'!C$4)</f>
        <v>0</v>
      </c>
      <c r="D15" s="4">
        <f>_xll.Interp2dTab(-1,0,'CSP5'!$B$34:$S$34,'CSP5'!$A$35:$A$60,'CSP5'!$B$35:$S$60,'Fuel Pressure Calc'!D15,'Main Injection'!D$4)</f>
        <v>292.97696000000002</v>
      </c>
      <c r="E15" s="4">
        <f>_xll.Interp2dTab(-1,0,'CSP5'!$B$34:$S$34,'CSP5'!$A$35:$A$60,'CSP5'!$B$35:$S$60,'Fuel Pressure Calc'!E15,'Main Injection'!E$4)</f>
        <v>381.2</v>
      </c>
      <c r="F15" s="4">
        <f>_xll.Interp2dTab(-1,0,'CSP5'!$B$34:$S$34,'CSP5'!$A$35:$A$60,'CSP5'!$B$35:$S$60,'Fuel Pressure Calc'!F15,'Main Injection'!F$4)</f>
        <v>439.68460799999997</v>
      </c>
      <c r="G15" s="4">
        <f>_xll.Interp2dTab(-1,0,'CSP5'!$B$34:$S$34,'CSP5'!$A$35:$A$60,'CSP5'!$B$35:$S$60,'Fuel Pressure Calc'!G15,'Main Injection'!G$4)</f>
        <v>570.68448000000012</v>
      </c>
      <c r="H15" s="4">
        <f>_xll.Interp2dTab(-1,0,'CSP5'!$B$34:$S$34,'CSP5'!$A$35:$A$60,'CSP5'!$B$35:$S$60,'Fuel Pressure Calc'!H15,'Main Injection'!H$4)</f>
        <v>777.35521777777774</v>
      </c>
      <c r="I15" s="4">
        <f>_xll.Interp2dTab(-1,0,'CSP5'!$B$34:$S$34,'CSP5'!$A$35:$A$60,'CSP5'!$B$35:$S$60,'Fuel Pressure Calc'!I15,'Main Injection'!I$4)</f>
        <v>972.13356800000008</v>
      </c>
      <c r="J15" s="4">
        <f>_xll.Interp2dTab(-1,0,'CSP5'!$B$34:$S$34,'CSP5'!$A$35:$A$60,'CSP5'!$B$35:$S$60,'Fuel Pressure Calc'!J15,'Main Injection'!J$4)</f>
        <v>1168.599512</v>
      </c>
      <c r="K15" s="4">
        <f>_xll.Interp2dTab(-1,0,'CSP5'!$B$34:$S$34,'CSP5'!$A$35:$A$60,'CSP5'!$B$35:$S$60,'Fuel Pressure Calc'!K15,'Main Injection'!K$4)</f>
        <v>1358.3793960000003</v>
      </c>
      <c r="L15" s="4">
        <f>_xll.Interp2dTab(-1,0,'CSP5'!$B$34:$S$34,'CSP5'!$A$35:$A$60,'CSP5'!$B$35:$S$60,'Fuel Pressure Calc'!L15,'Main Injection'!L$4)</f>
        <v>1606.9743920000001</v>
      </c>
      <c r="M15" s="4">
        <f>_xll.Interp2dTab(-1,0,'CSP5'!$B$34:$S$34,'CSP5'!$A$35:$A$60,'CSP5'!$B$35:$S$60,'Fuel Pressure Calc'!M15,'Main Injection'!M$4)</f>
        <v>1921.05664</v>
      </c>
      <c r="N15" s="4">
        <f>_xll.Interp2dTab(-1,0,'CSP5'!$B$34:$S$34,'CSP5'!$A$35:$A$60,'CSP5'!$B$35:$S$60,'Fuel Pressure Calc'!N15,'Main Injection'!N$4)</f>
        <v>2102.0652799999998</v>
      </c>
      <c r="O15" s="4">
        <f>_xll.Interp2dTab(-1,0,'CSP5'!$B$34:$S$34,'CSP5'!$A$35:$A$60,'CSP5'!$B$35:$S$60,'Fuel Pressure Calc'!O15,'Main Injection'!O$4)</f>
        <v>2193.56792</v>
      </c>
      <c r="P15" s="4">
        <f>_xll.Interp2dTab(-1,0,'CSP5'!$B$34:$S$34,'CSP5'!$A$35:$A$60,'CSP5'!$B$35:$S$60,'Fuel Pressure Calc'!P15,'Main Injection'!P$4)</f>
        <v>2039.2747199999999</v>
      </c>
      <c r="Q15" s="4">
        <f>_xll.Interp2dTab(-1,0,'CSP5'!$B$34:$S$34,'CSP5'!$A$35:$A$60,'CSP5'!$B$35:$S$60,'Fuel Pressure Calc'!Q15,'Main Injection'!Q$4)</f>
        <v>2074.7475839999997</v>
      </c>
      <c r="R15" s="4">
        <f>_xll.Interp2dTab(-1,0,'CSP5'!$B$34:$S$34,'CSP5'!$A$35:$A$60,'CSP5'!$B$35:$S$60,'Fuel Pressure Calc'!R15,'Main Injection'!R$4)</f>
        <v>2125.7736479999999</v>
      </c>
      <c r="S15" s="12">
        <f t="shared" si="3"/>
        <v>2125.7736479999999</v>
      </c>
      <c r="U15" s="6">
        <f>'CSP5'!$A$179</f>
        <v>2000</v>
      </c>
      <c r="V15" s="12">
        <f t="shared" si="4"/>
        <v>3.4724184749759996</v>
      </c>
      <c r="W15" s="4">
        <f>_xll.Interp2dTab(-1,0,'Internal Flash'!$B$396:$N$396,'Internal Flash'!$A$397:$A$411,'Internal Flash'!$B$397:$N$411,W$4,$U15)*_xll.Interp2dTab(-1,0,'Internal Flash'!$B$415:$K$415,'Internal Flash'!$A$416:$A$425,'Internal Flash'!$B$416:$K$425,'Variables &amp; Axis Check'!$B$13,'Variables &amp; Axis Check'!$B$3)</f>
        <v>3.4724184749759996</v>
      </c>
      <c r="X15" s="4">
        <f>_xll.Interp2dTab(-1,0,'Internal Flash'!$B$396:$N$396,'Internal Flash'!$A$397:$A$411,'Internal Flash'!$B$397:$N$411,X$4,$U15)*_xll.Interp2dTab(-1,0,'Internal Flash'!$B$415:$K$415,'Internal Flash'!$A$416:$A$425,'Internal Flash'!$B$416:$K$425,'Variables &amp; Axis Check'!$B$13,'Variables &amp; Axis Check'!$B$3)</f>
        <v>3.4724184749759996</v>
      </c>
      <c r="Y15" s="4">
        <f>_xll.Interp2dTab(-1,0,'Internal Flash'!$B$396:$N$396,'Internal Flash'!$A$397:$A$411,'Internal Flash'!$B$397:$N$411,Y$4,$U15)*_xll.Interp2dTab(-1,0,'Internal Flash'!$B$415:$K$415,'Internal Flash'!$A$416:$A$425,'Internal Flash'!$B$416:$K$425,'Variables &amp; Axis Check'!$B$13,'Variables &amp; Axis Check'!$B$3)</f>
        <v>3.4724184749759996</v>
      </c>
      <c r="Z15" s="4">
        <f>_xll.Interp2dTab(-1,0,'Internal Flash'!$B$396:$N$396,'Internal Flash'!$A$397:$A$411,'Internal Flash'!$B$397:$N$411,Z$4,$U15)*_xll.Interp2dTab(-1,0,'Internal Flash'!$B$415:$K$415,'Internal Flash'!$A$416:$A$425,'Internal Flash'!$B$416:$K$425,'Variables &amp; Axis Check'!$B$13,'Variables &amp; Axis Check'!$B$3)</f>
        <v>3.4724184749759996</v>
      </c>
      <c r="AA15" s="4">
        <f>_xll.Interp2dTab(-1,0,'Internal Flash'!$B$396:$N$396,'Internal Flash'!$A$397:$A$411,'Internal Flash'!$B$397:$N$411,AA$4,$U15)*_xll.Interp2dTab(-1,0,'Internal Flash'!$B$415:$K$415,'Internal Flash'!$A$416:$A$425,'Internal Flash'!$B$416:$K$425,'Variables &amp; Axis Check'!$B$13,'Variables &amp; Axis Check'!$B$3)</f>
        <v>2.8162134749759993</v>
      </c>
      <c r="AB15" s="4">
        <f>_xll.Interp2dTab(-1,0,'Internal Flash'!$B$396:$N$396,'Internal Flash'!$A$397:$A$411,'Internal Flash'!$B$397:$N$411,AB$4,$U15)*_xll.Interp2dTab(-1,0,'Internal Flash'!$B$415:$K$415,'Internal Flash'!$A$416:$A$425,'Internal Flash'!$B$416:$K$425,'Variables &amp; Axis Check'!$B$13,'Variables &amp; Axis Check'!$B$3)</f>
        <v>2.6894465681599997</v>
      </c>
      <c r="AC15" s="4">
        <f>_xll.Interp2dTab(-1,0,'Internal Flash'!$B$396:$N$396,'Internal Flash'!$A$397:$A$411,'Internal Flash'!$B$397:$N$411,AC$4,$U15)*_xll.Interp2dTab(-1,0,'Internal Flash'!$B$415:$K$415,'Internal Flash'!$A$416:$A$425,'Internal Flash'!$B$416:$K$425,'Variables &amp; Axis Check'!$B$13,'Variables &amp; Axis Check'!$B$3)</f>
        <v>1.4217775000000001</v>
      </c>
      <c r="AD15" s="4">
        <f>_xll.Interp2dTab(-1,0,'Internal Flash'!$B$396:$N$396,'Internal Flash'!$A$397:$A$411,'Internal Flash'!$B$397:$N$411,AD$4,$U15)*_xll.Interp2dTab(-1,0,'Internal Flash'!$B$415:$K$415,'Internal Flash'!$A$416:$A$425,'Internal Flash'!$B$416:$K$425,'Variables &amp; Axis Check'!$B$13,'Variables &amp; Axis Check'!$B$3)</f>
        <v>1.4217775000000001</v>
      </c>
      <c r="AE15" s="4">
        <f>_xll.Interp2dTab(-1,0,'Internal Flash'!$B$396:$N$396,'Internal Flash'!$A$397:$A$411,'Internal Flash'!$B$397:$N$411,AE$4,$U15)*_xll.Interp2dTab(-1,0,'Internal Flash'!$B$415:$K$415,'Internal Flash'!$A$416:$A$425,'Internal Flash'!$B$416:$K$425,'Variables &amp; Axis Check'!$B$13,'Variables &amp; Axis Check'!$B$3)</f>
        <v>1.2987391208293335</v>
      </c>
      <c r="AF15" s="4">
        <f>_xll.Interp2dTab(-1,0,'Internal Flash'!$B$396:$N$396,'Internal Flash'!$A$397:$A$411,'Internal Flash'!$B$397:$N$411,AF$4,$U15)*_xll.Interp2dTab(-1,0,'Internal Flash'!$B$415:$K$415,'Internal Flash'!$A$416:$A$425,'Internal Flash'!$B$416:$K$425,'Variables &amp; Axis Check'!$B$13,'Variables &amp; Axis Check'!$B$3)</f>
        <v>0.68354722497599996</v>
      </c>
      <c r="AG15" s="4">
        <f>_xll.Interp2dTab(-1,0,'Internal Flash'!$B$396:$N$396,'Internal Flash'!$A$397:$A$411,'Internal Flash'!$B$397:$N$411,AG$4,$U15)*_xll.Interp2dTab(-1,0,'Internal Flash'!$B$415:$K$415,'Internal Flash'!$A$416:$A$425,'Internal Flash'!$B$416:$K$425,'Variables &amp; Axis Check'!$B$13,'Variables &amp; Axis Check'!$B$3)</f>
        <v>0.68354722497599996</v>
      </c>
      <c r="AH15" s="4">
        <f>_xll.Interp2dTab(-1,0,'Internal Flash'!$B$396:$N$396,'Internal Flash'!$A$397:$A$411,'Internal Flash'!$B$397:$N$411,AH$4,$U15)*_xll.Interp2dTab(-1,0,'Internal Flash'!$B$415:$K$415,'Internal Flash'!$A$416:$A$425,'Internal Flash'!$B$416:$K$425,'Variables &amp; Axis Check'!$B$13,'Variables &amp; Axis Check'!$B$3)</f>
        <v>0.68354722497600007</v>
      </c>
      <c r="AI15" s="4">
        <f>_xll.Interp2dTab(-1,0,'Internal Flash'!$B$396:$N$396,'Internal Flash'!$A$397:$A$411,'Internal Flash'!$B$397:$N$411,AI$4,$U15)*_xll.Interp2dTab(-1,0,'Internal Flash'!$B$415:$K$415,'Internal Flash'!$A$416:$A$425,'Internal Flash'!$B$416:$K$425,'Variables &amp; Axis Check'!$B$13,'Variables &amp; Axis Check'!$B$3)</f>
        <v>0.6835472249760004</v>
      </c>
      <c r="AJ15" s="4">
        <f>_xll.Interp2dTab(-1,0,'Internal Flash'!$B$396:$N$396,'Internal Flash'!$A$397:$A$411,'Internal Flash'!$B$397:$N$411,AJ$4,$U15)*_xll.Interp2dTab(-1,0,'Internal Flash'!$B$415:$K$415,'Internal Flash'!$A$416:$A$425,'Internal Flash'!$B$416:$K$425,'Variables &amp; Axis Check'!$B$13,'Variables &amp; Axis Check'!$B$3)</f>
        <v>0.68354722497599918</v>
      </c>
      <c r="AK15" s="4">
        <f>_xll.Interp2dTab(-1,0,'Internal Flash'!$B$396:$N$396,'Internal Flash'!$A$397:$A$411,'Internal Flash'!$B$397:$N$411,AK$4,$U15)*_xll.Interp2dTab(-1,0,'Internal Flash'!$B$415:$K$415,'Internal Flash'!$A$416:$A$425,'Internal Flash'!$B$416:$K$425,'Variables &amp; Axis Check'!$B$13,'Variables &amp; Axis Check'!$B$3)</f>
        <v>0.68354722497599918</v>
      </c>
      <c r="AL15" s="4">
        <f>_xll.Interp2dTab(-1,0,'Internal Flash'!$B$396:$N$396,'Internal Flash'!$A$397:$A$411,'Internal Flash'!$B$397:$N$411,AL$4,$U15)*_xll.Interp2dTab(-1,0,'Internal Flash'!$B$415:$K$415,'Internal Flash'!$A$416:$A$425,'Internal Flash'!$B$416:$K$425,'Variables &amp; Axis Check'!$B$13,'Variables &amp; Axis Check'!$B$3)</f>
        <v>0.68354722497600162</v>
      </c>
      <c r="AM15" s="12">
        <f t="shared" si="5"/>
        <v>0.68354722497600162</v>
      </c>
    </row>
    <row r="16" spans="1:39" s="4" customFormat="1" x14ac:dyDescent="0.3">
      <c r="A16" s="6">
        <f>'CSP5'!$A$180</f>
        <v>2200</v>
      </c>
      <c r="B16" s="12">
        <f t="shared" si="2"/>
        <v>0</v>
      </c>
      <c r="C16" s="4">
        <f>_xll.Interp2dTab(-1,0,'CSP5'!$B$34:$S$34,'CSP5'!$A$35:$A$60,'CSP5'!$B$35:$S$60,'Fuel Pressure Calc'!C16,'Main Injection'!C$4)</f>
        <v>0</v>
      </c>
      <c r="D16" s="4">
        <f>_xll.Interp2dTab(-1,0,'CSP5'!$B$34:$S$34,'CSP5'!$A$35:$A$60,'CSP5'!$B$35:$S$60,'Fuel Pressure Calc'!D16,'Main Injection'!D$4)</f>
        <v>283.68415999999996</v>
      </c>
      <c r="E16" s="4">
        <f>_xll.Interp2dTab(-1,0,'CSP5'!$B$34:$S$34,'CSP5'!$A$35:$A$60,'CSP5'!$B$35:$S$60,'Fuel Pressure Calc'!E16,'Main Injection'!E$4)</f>
        <v>372.08364799999998</v>
      </c>
      <c r="F16" s="4">
        <f>_xll.Interp2dTab(-1,0,'CSP5'!$B$34:$S$34,'CSP5'!$A$35:$A$60,'CSP5'!$B$35:$S$60,'Fuel Pressure Calc'!F16,'Main Injection'!F$4)</f>
        <v>425.82876800000003</v>
      </c>
      <c r="G16" s="4">
        <f>_xll.Interp2dTab(-1,0,'CSP5'!$B$34:$S$34,'CSP5'!$A$35:$A$60,'CSP5'!$B$35:$S$60,'Fuel Pressure Calc'!G16,'Main Injection'!G$4)</f>
        <v>570.68448000000012</v>
      </c>
      <c r="H16" s="4">
        <f>_xll.Interp2dTab(-1,0,'CSP5'!$B$34:$S$34,'CSP5'!$A$35:$A$60,'CSP5'!$B$35:$S$60,'Fuel Pressure Calc'!H16,'Main Injection'!H$4)</f>
        <v>777.35521777777774</v>
      </c>
      <c r="I16" s="4">
        <f>_xll.Interp2dTab(-1,0,'CSP5'!$B$34:$S$34,'CSP5'!$A$35:$A$60,'CSP5'!$B$35:$S$60,'Fuel Pressure Calc'!I16,'Main Injection'!I$4)</f>
        <v>946.57359199999996</v>
      </c>
      <c r="J16" s="4">
        <f>_xll.Interp2dTab(-1,0,'CSP5'!$B$34:$S$34,'CSP5'!$A$35:$A$60,'CSP5'!$B$35:$S$60,'Fuel Pressure Calc'!J16,'Main Injection'!J$4)</f>
        <v>1150.4307840000001</v>
      </c>
      <c r="K16" s="4">
        <f>_xll.Interp2dTab(-1,0,'CSP5'!$B$34:$S$34,'CSP5'!$A$35:$A$60,'CSP5'!$B$35:$S$60,'Fuel Pressure Calc'!K16,'Main Injection'!K$4)</f>
        <v>1345.0640720000001</v>
      </c>
      <c r="L16" s="4">
        <f>_xll.Interp2dTab(-1,0,'CSP5'!$B$34:$S$34,'CSP5'!$A$35:$A$60,'CSP5'!$B$35:$S$60,'Fuel Pressure Calc'!L16,'Main Injection'!L$4)</f>
        <v>1548.8725200000001</v>
      </c>
      <c r="M16" s="4">
        <f>_xll.Interp2dTab(-1,0,'CSP5'!$B$34:$S$34,'CSP5'!$A$35:$A$60,'CSP5'!$B$35:$S$60,'Fuel Pressure Calc'!M16,'Main Injection'!M$4)</f>
        <v>1874.0982560000002</v>
      </c>
      <c r="N16" s="4">
        <f>_xll.Interp2dTab(-1,0,'CSP5'!$B$34:$S$34,'CSP5'!$A$35:$A$60,'CSP5'!$B$35:$S$60,'Fuel Pressure Calc'!N16,'Main Injection'!N$4)</f>
        <v>1975.904</v>
      </c>
      <c r="O16" s="4">
        <f>_xll.Interp2dTab(-1,0,'CSP5'!$B$34:$S$34,'CSP5'!$A$35:$A$60,'CSP5'!$B$35:$S$60,'Fuel Pressure Calc'!O16,'Main Injection'!O$4)</f>
        <v>2026.9971200000002</v>
      </c>
      <c r="P16" s="4">
        <f>_xll.Interp2dTab(-1,0,'CSP5'!$B$34:$S$34,'CSP5'!$A$35:$A$60,'CSP5'!$B$35:$S$60,'Fuel Pressure Calc'!P16,'Main Injection'!P$4)</f>
        <v>2029.94904</v>
      </c>
      <c r="Q16" s="4">
        <f>_xll.Interp2dTab(-1,0,'CSP5'!$B$34:$S$34,'CSP5'!$A$35:$A$60,'CSP5'!$B$35:$S$60,'Fuel Pressure Calc'!Q16,'Main Injection'!Q$4)</f>
        <v>2060.1817599999999</v>
      </c>
      <c r="R16" s="4">
        <f>_xll.Interp2dTab(-1,0,'CSP5'!$B$34:$S$34,'CSP5'!$A$35:$A$60,'CSP5'!$B$35:$S$60,'Fuel Pressure Calc'!R16,'Main Injection'!R$4)</f>
        <v>2118.414608</v>
      </c>
      <c r="S16" s="12">
        <f t="shared" si="3"/>
        <v>2118.414608</v>
      </c>
      <c r="U16" s="6">
        <f>'CSP5'!$A$180</f>
        <v>2200</v>
      </c>
      <c r="V16" s="12">
        <f t="shared" si="4"/>
        <v>3.4724184749759996</v>
      </c>
      <c r="W16" s="4">
        <f>_xll.Interp2dTab(-1,0,'Internal Flash'!$B$396:$N$396,'Internal Flash'!$A$397:$A$411,'Internal Flash'!$B$397:$N$411,W$4,$U16)*_xll.Interp2dTab(-1,0,'Internal Flash'!$B$415:$K$415,'Internal Flash'!$A$416:$A$425,'Internal Flash'!$B$416:$K$425,'Variables &amp; Axis Check'!$B$13,'Variables &amp; Axis Check'!$B$3)</f>
        <v>3.4724184749759996</v>
      </c>
      <c r="X16" s="4">
        <f>_xll.Interp2dTab(-1,0,'Internal Flash'!$B$396:$N$396,'Internal Flash'!$A$397:$A$411,'Internal Flash'!$B$397:$N$411,X$4,$U16)*_xll.Interp2dTab(-1,0,'Internal Flash'!$B$415:$K$415,'Internal Flash'!$A$416:$A$425,'Internal Flash'!$B$416:$K$425,'Variables &amp; Axis Check'!$B$13,'Variables &amp; Axis Check'!$B$3)</f>
        <v>3.4724184749759996</v>
      </c>
      <c r="Y16" s="4">
        <f>_xll.Interp2dTab(-1,0,'Internal Flash'!$B$396:$N$396,'Internal Flash'!$A$397:$A$411,'Internal Flash'!$B$397:$N$411,Y$4,$U16)*_xll.Interp2dTab(-1,0,'Internal Flash'!$B$415:$K$415,'Internal Flash'!$A$416:$A$425,'Internal Flash'!$B$416:$K$425,'Variables &amp; Axis Check'!$B$13,'Variables &amp; Axis Check'!$B$3)</f>
        <v>3.4724184749759996</v>
      </c>
      <c r="Z16" s="4">
        <f>_xll.Interp2dTab(-1,0,'Internal Flash'!$B$396:$N$396,'Internal Flash'!$A$397:$A$411,'Internal Flash'!$B$397:$N$411,Z$4,$U16)*_xll.Interp2dTab(-1,0,'Internal Flash'!$B$415:$K$415,'Internal Flash'!$A$416:$A$425,'Internal Flash'!$B$416:$K$425,'Variables &amp; Axis Check'!$B$13,'Variables &amp; Axis Check'!$B$3)</f>
        <v>3.4724184749759996</v>
      </c>
      <c r="AA16" s="4">
        <f>_xll.Interp2dTab(-1,0,'Internal Flash'!$B$396:$N$396,'Internal Flash'!$A$397:$A$411,'Internal Flash'!$B$397:$N$411,AA$4,$U16)*_xll.Interp2dTab(-1,0,'Internal Flash'!$B$415:$K$415,'Internal Flash'!$A$416:$A$425,'Internal Flash'!$B$416:$K$425,'Variables &amp; Axis Check'!$B$13,'Variables &amp; Axis Check'!$B$3)</f>
        <v>2.8162134749759993</v>
      </c>
      <c r="AB16" s="4">
        <f>_xll.Interp2dTab(-1,0,'Internal Flash'!$B$396:$N$396,'Internal Flash'!$A$397:$A$411,'Internal Flash'!$B$397:$N$411,AB$4,$U16)*_xll.Interp2dTab(-1,0,'Internal Flash'!$B$415:$K$415,'Internal Flash'!$A$416:$A$425,'Internal Flash'!$B$416:$K$425,'Variables &amp; Axis Check'!$B$13,'Variables &amp; Axis Check'!$B$3)</f>
        <v>2.74910156816</v>
      </c>
      <c r="AC16" s="4">
        <f>_xll.Interp2dTab(-1,0,'Internal Flash'!$B$396:$N$396,'Internal Flash'!$A$397:$A$411,'Internal Flash'!$B$397:$N$411,AC$4,$U16)*_xll.Interp2dTab(-1,0,'Internal Flash'!$B$415:$K$415,'Internal Flash'!$A$416:$A$425,'Internal Flash'!$B$416:$K$425,'Variables &amp; Axis Check'!$B$13,'Variables &amp; Axis Check'!$B$3)</f>
        <v>2.0779825000000001</v>
      </c>
      <c r="AD16" s="4">
        <f>_xll.Interp2dTab(-1,0,'Internal Flash'!$B$396:$N$396,'Internal Flash'!$A$397:$A$411,'Internal Flash'!$B$397:$N$411,AD$4,$U16)*_xll.Interp2dTab(-1,0,'Internal Flash'!$B$415:$K$415,'Internal Flash'!$A$416:$A$425,'Internal Flash'!$B$416:$K$425,'Variables &amp; Axis Check'!$B$13,'Variables &amp; Axis Check'!$B$3)</f>
        <v>1.4814324999999999</v>
      </c>
      <c r="AE16" s="4">
        <f>_xll.Interp2dTab(-1,0,'Internal Flash'!$B$396:$N$396,'Internal Flash'!$A$397:$A$411,'Internal Flash'!$B$397:$N$411,AE$4,$U16)*_xll.Interp2dTab(-1,0,'Internal Flash'!$B$415:$K$415,'Internal Flash'!$A$416:$A$425,'Internal Flash'!$B$416:$K$425,'Variables &amp; Axis Check'!$B$13,'Variables &amp; Axis Check'!$B$3)</f>
        <v>1.2987391208293335</v>
      </c>
      <c r="AF16" s="4">
        <f>_xll.Interp2dTab(-1,0,'Internal Flash'!$B$396:$N$396,'Internal Flash'!$A$397:$A$411,'Internal Flash'!$B$397:$N$411,AF$4,$U16)*_xll.Interp2dTab(-1,0,'Internal Flash'!$B$415:$K$415,'Internal Flash'!$A$416:$A$425,'Internal Flash'!$B$416:$K$425,'Variables &amp; Axis Check'!$B$13,'Variables &amp; Axis Check'!$B$3)</f>
        <v>0.68354722497599996</v>
      </c>
      <c r="AG16" s="4">
        <f>_xll.Interp2dTab(-1,0,'Internal Flash'!$B$396:$N$396,'Internal Flash'!$A$397:$A$411,'Internal Flash'!$B$397:$N$411,AG$4,$U16)*_xll.Interp2dTab(-1,0,'Internal Flash'!$B$415:$K$415,'Internal Flash'!$A$416:$A$425,'Internal Flash'!$B$416:$K$425,'Variables &amp; Axis Check'!$B$13,'Variables &amp; Axis Check'!$B$3)</f>
        <v>0.68354722497599996</v>
      </c>
      <c r="AH16" s="4">
        <f>_xll.Interp2dTab(-1,0,'Internal Flash'!$B$396:$N$396,'Internal Flash'!$A$397:$A$411,'Internal Flash'!$B$397:$N$411,AH$4,$U16)*_xll.Interp2dTab(-1,0,'Internal Flash'!$B$415:$K$415,'Internal Flash'!$A$416:$A$425,'Internal Flash'!$B$416:$K$425,'Variables &amp; Axis Check'!$B$13,'Variables &amp; Axis Check'!$B$3)</f>
        <v>0.68354722497600007</v>
      </c>
      <c r="AI16" s="4">
        <f>_xll.Interp2dTab(-1,0,'Internal Flash'!$B$396:$N$396,'Internal Flash'!$A$397:$A$411,'Internal Flash'!$B$397:$N$411,AI$4,$U16)*_xll.Interp2dTab(-1,0,'Internal Flash'!$B$415:$K$415,'Internal Flash'!$A$416:$A$425,'Internal Flash'!$B$416:$K$425,'Variables &amp; Axis Check'!$B$13,'Variables &amp; Axis Check'!$B$3)</f>
        <v>0.6835472249760004</v>
      </c>
      <c r="AJ16" s="4">
        <f>_xll.Interp2dTab(-1,0,'Internal Flash'!$B$396:$N$396,'Internal Flash'!$A$397:$A$411,'Internal Flash'!$B$397:$N$411,AJ$4,$U16)*_xll.Interp2dTab(-1,0,'Internal Flash'!$B$415:$K$415,'Internal Flash'!$A$416:$A$425,'Internal Flash'!$B$416:$K$425,'Variables &amp; Axis Check'!$B$13,'Variables &amp; Axis Check'!$B$3)</f>
        <v>0.68354722497599918</v>
      </c>
      <c r="AK16" s="4">
        <f>_xll.Interp2dTab(-1,0,'Internal Flash'!$B$396:$N$396,'Internal Flash'!$A$397:$A$411,'Internal Flash'!$B$397:$N$411,AK$4,$U16)*_xll.Interp2dTab(-1,0,'Internal Flash'!$B$415:$K$415,'Internal Flash'!$A$416:$A$425,'Internal Flash'!$B$416:$K$425,'Variables &amp; Axis Check'!$B$13,'Variables &amp; Axis Check'!$B$3)</f>
        <v>0.68354722497599918</v>
      </c>
      <c r="AL16" s="4">
        <f>_xll.Interp2dTab(-1,0,'Internal Flash'!$B$396:$N$396,'Internal Flash'!$A$397:$A$411,'Internal Flash'!$B$397:$N$411,AL$4,$U16)*_xll.Interp2dTab(-1,0,'Internal Flash'!$B$415:$K$415,'Internal Flash'!$A$416:$A$425,'Internal Flash'!$B$416:$K$425,'Variables &amp; Axis Check'!$B$13,'Variables &amp; Axis Check'!$B$3)</f>
        <v>0.68354722497600162</v>
      </c>
      <c r="AM16" s="12">
        <f t="shared" si="5"/>
        <v>0.68354722497600162</v>
      </c>
    </row>
    <row r="17" spans="1:39" s="4" customFormat="1" x14ac:dyDescent="0.3">
      <c r="A17" s="6">
        <f>'CSP5'!$A$181</f>
        <v>2400</v>
      </c>
      <c r="B17" s="12">
        <f t="shared" si="2"/>
        <v>0</v>
      </c>
      <c r="C17" s="4">
        <f>_xll.Interp2dTab(-1,0,'CSP5'!$B$34:$S$34,'CSP5'!$A$35:$A$60,'CSP5'!$B$35:$S$60,'Fuel Pressure Calc'!C17,'Main Injection'!C$4)</f>
        <v>0</v>
      </c>
      <c r="D17" s="4">
        <f>_xll.Interp2dTab(-1,0,'CSP5'!$B$34:$S$34,'CSP5'!$A$35:$A$60,'CSP5'!$B$35:$S$60,'Fuel Pressure Calc'!D17,'Main Injection'!D$4)</f>
        <v>279.20432</v>
      </c>
      <c r="E17" s="4">
        <f>_xll.Interp2dTab(-1,0,'CSP5'!$B$34:$S$34,'CSP5'!$A$35:$A$60,'CSP5'!$B$35:$S$60,'Fuel Pressure Calc'!E17,'Main Injection'!E$4)</f>
        <v>372.08364799999998</v>
      </c>
      <c r="F17" s="4">
        <f>_xll.Interp2dTab(-1,0,'CSP5'!$B$34:$S$34,'CSP5'!$A$35:$A$60,'CSP5'!$B$35:$S$60,'Fuel Pressure Calc'!F17,'Main Injection'!F$4)</f>
        <v>413.42380800000001</v>
      </c>
      <c r="G17" s="4">
        <f>_xll.Interp2dTab(-1,0,'CSP5'!$B$34:$S$34,'CSP5'!$A$35:$A$60,'CSP5'!$B$35:$S$60,'Fuel Pressure Calc'!G17,'Main Injection'!G$4)</f>
        <v>605.89855999999997</v>
      </c>
      <c r="H17" s="4">
        <f>_xll.Interp2dTab(-1,0,'CSP5'!$B$34:$S$34,'CSP5'!$A$35:$A$60,'CSP5'!$B$35:$S$60,'Fuel Pressure Calc'!H17,'Main Injection'!H$4)</f>
        <v>837.78136888888889</v>
      </c>
      <c r="I17" s="4">
        <f>_xll.Interp2dTab(-1,0,'CSP5'!$B$34:$S$34,'CSP5'!$A$35:$A$60,'CSP5'!$B$35:$S$60,'Fuel Pressure Calc'!I17,'Main Injection'!I$4)</f>
        <v>1023.504464</v>
      </c>
      <c r="J17" s="4">
        <f>_xll.Interp2dTab(-1,0,'CSP5'!$B$34:$S$34,'CSP5'!$A$35:$A$60,'CSP5'!$B$35:$S$60,'Fuel Pressure Calc'!J17,'Main Injection'!J$4)</f>
        <v>1210.5050719999999</v>
      </c>
      <c r="K17" s="4">
        <f>_xll.Interp2dTab(-1,0,'CSP5'!$B$34:$S$34,'CSP5'!$A$35:$A$60,'CSP5'!$B$35:$S$60,'Fuel Pressure Calc'!K17,'Main Injection'!K$4)</f>
        <v>1427.2946959999999</v>
      </c>
      <c r="L17" s="4">
        <f>_xll.Interp2dTab(-1,0,'CSP5'!$B$34:$S$34,'CSP5'!$A$35:$A$60,'CSP5'!$B$35:$S$60,'Fuel Pressure Calc'!L17,'Main Injection'!L$4)</f>
        <v>1586.740448</v>
      </c>
      <c r="M17" s="4">
        <f>_xll.Interp2dTab(-1,0,'CSP5'!$B$34:$S$34,'CSP5'!$A$35:$A$60,'CSP5'!$B$35:$S$60,'Fuel Pressure Calc'!M17,'Main Injection'!M$4)</f>
        <v>1827.6074720000001</v>
      </c>
      <c r="N17" s="4">
        <f>_xll.Interp2dTab(-1,0,'CSP5'!$B$34:$S$34,'CSP5'!$A$35:$A$60,'CSP5'!$B$35:$S$60,'Fuel Pressure Calc'!N17,'Main Injection'!N$4)</f>
        <v>1873.8632</v>
      </c>
      <c r="O17" s="4">
        <f>_xll.Interp2dTab(-1,0,'CSP5'!$B$34:$S$34,'CSP5'!$A$35:$A$60,'CSP5'!$B$35:$S$60,'Fuel Pressure Calc'!O17,'Main Injection'!O$4)</f>
        <v>1947.5507200000002</v>
      </c>
      <c r="P17" s="4">
        <f>_xll.Interp2dTab(-1,0,'CSP5'!$B$34:$S$34,'CSP5'!$A$35:$A$60,'CSP5'!$B$35:$S$60,'Fuel Pressure Calc'!P17,'Main Injection'!P$4)</f>
        <v>1972.6523199999999</v>
      </c>
      <c r="Q17" s="4">
        <f>_xll.Interp2dTab(-1,0,'CSP5'!$B$34:$S$34,'CSP5'!$A$35:$A$60,'CSP5'!$B$35:$S$60,'Fuel Pressure Calc'!Q17,'Main Injection'!Q$4)</f>
        <v>1987.3526400000001</v>
      </c>
      <c r="R17" s="4">
        <f>_xll.Interp2dTab(-1,0,'CSP5'!$B$34:$S$34,'CSP5'!$A$35:$A$60,'CSP5'!$B$35:$S$60,'Fuel Pressure Calc'!R17,'Main Injection'!R$4)</f>
        <v>2050.343488</v>
      </c>
      <c r="S17" s="12">
        <f t="shared" si="3"/>
        <v>2050.343488</v>
      </c>
      <c r="U17" s="6">
        <f>'CSP5'!$A$181</f>
        <v>2400</v>
      </c>
      <c r="V17" s="12">
        <f t="shared" si="4"/>
        <v>3.4724184749759996</v>
      </c>
      <c r="W17" s="4">
        <f>_xll.Interp2dTab(-1,0,'Internal Flash'!$B$396:$N$396,'Internal Flash'!$A$397:$A$411,'Internal Flash'!$B$397:$N$411,W$4,$U17)*_xll.Interp2dTab(-1,0,'Internal Flash'!$B$415:$K$415,'Internal Flash'!$A$416:$A$425,'Internal Flash'!$B$416:$K$425,'Variables &amp; Axis Check'!$B$13,'Variables &amp; Axis Check'!$B$3)</f>
        <v>3.4724184749759996</v>
      </c>
      <c r="X17" s="4">
        <f>_xll.Interp2dTab(-1,0,'Internal Flash'!$B$396:$N$396,'Internal Flash'!$A$397:$A$411,'Internal Flash'!$B$397:$N$411,X$4,$U17)*_xll.Interp2dTab(-1,0,'Internal Flash'!$B$415:$K$415,'Internal Flash'!$A$416:$A$425,'Internal Flash'!$B$416:$K$425,'Variables &amp; Axis Check'!$B$13,'Variables &amp; Axis Check'!$B$3)</f>
        <v>3.4724184749759996</v>
      </c>
      <c r="Y17" s="4">
        <f>_xll.Interp2dTab(-1,0,'Internal Flash'!$B$396:$N$396,'Internal Flash'!$A$397:$A$411,'Internal Flash'!$B$397:$N$411,Y$4,$U17)*_xll.Interp2dTab(-1,0,'Internal Flash'!$B$415:$K$415,'Internal Flash'!$A$416:$A$425,'Internal Flash'!$B$416:$K$425,'Variables &amp; Axis Check'!$B$13,'Variables &amp; Axis Check'!$B$3)</f>
        <v>3.4724184749759996</v>
      </c>
      <c r="Z17" s="4">
        <f>_xll.Interp2dTab(-1,0,'Internal Flash'!$B$396:$N$396,'Internal Flash'!$A$397:$A$411,'Internal Flash'!$B$397:$N$411,Z$4,$U17)*_xll.Interp2dTab(-1,0,'Internal Flash'!$B$415:$K$415,'Internal Flash'!$A$416:$A$425,'Internal Flash'!$B$416:$K$425,'Variables &amp; Axis Check'!$B$13,'Variables &amp; Axis Check'!$B$3)</f>
        <v>3.4724184749759996</v>
      </c>
      <c r="AA17" s="4">
        <f>_xll.Interp2dTab(-1,0,'Internal Flash'!$B$396:$N$396,'Internal Flash'!$A$397:$A$411,'Internal Flash'!$B$397:$N$411,AA$4,$U17)*_xll.Interp2dTab(-1,0,'Internal Flash'!$B$415:$K$415,'Internal Flash'!$A$416:$A$425,'Internal Flash'!$B$416:$K$425,'Variables &amp; Axis Check'!$B$13,'Variables &amp; Axis Check'!$B$3)</f>
        <v>2.8162134749759993</v>
      </c>
      <c r="AB17" s="4">
        <f>_xll.Interp2dTab(-1,0,'Internal Flash'!$B$396:$N$396,'Internal Flash'!$A$397:$A$411,'Internal Flash'!$B$397:$N$411,AB$4,$U17)*_xll.Interp2dTab(-1,0,'Internal Flash'!$B$415:$K$415,'Internal Flash'!$A$416:$A$425,'Internal Flash'!$B$416:$K$425,'Variables &amp; Axis Check'!$B$13,'Variables &amp; Axis Check'!$B$3)</f>
        <v>2.74910156816</v>
      </c>
      <c r="AC17" s="4">
        <f>_xll.Interp2dTab(-1,0,'Internal Flash'!$B$396:$N$396,'Internal Flash'!$A$397:$A$411,'Internal Flash'!$B$397:$N$411,AC$4,$U17)*_xll.Interp2dTab(-1,0,'Internal Flash'!$B$415:$K$415,'Internal Flash'!$A$416:$A$425,'Internal Flash'!$B$416:$K$425,'Variables &amp; Axis Check'!$B$13,'Variables &amp; Axis Check'!$B$3)</f>
        <v>2.0779825000000001</v>
      </c>
      <c r="AD17" s="4">
        <f>_xll.Interp2dTab(-1,0,'Internal Flash'!$B$396:$N$396,'Internal Flash'!$A$397:$A$411,'Internal Flash'!$B$397:$N$411,AD$4,$U17)*_xll.Interp2dTab(-1,0,'Internal Flash'!$B$415:$K$415,'Internal Flash'!$A$416:$A$425,'Internal Flash'!$B$416:$K$425,'Variables &amp; Axis Check'!$B$13,'Variables &amp; Axis Check'!$B$3)</f>
        <v>2.0779825000000001</v>
      </c>
      <c r="AE17" s="4">
        <f>_xll.Interp2dTab(-1,0,'Internal Flash'!$B$396:$N$396,'Internal Flash'!$A$397:$A$411,'Internal Flash'!$B$397:$N$411,AE$4,$U17)*_xll.Interp2dTab(-1,0,'Internal Flash'!$B$415:$K$415,'Internal Flash'!$A$416:$A$425,'Internal Flash'!$B$416:$K$425,'Variables &amp; Axis Check'!$B$13,'Variables &amp; Axis Check'!$B$3)</f>
        <v>1.2987391208293335</v>
      </c>
      <c r="AF17" s="4">
        <f>_xll.Interp2dTab(-1,0,'Internal Flash'!$B$396:$N$396,'Internal Flash'!$A$397:$A$411,'Internal Flash'!$B$397:$N$411,AF$4,$U17)*_xll.Interp2dTab(-1,0,'Internal Flash'!$B$415:$K$415,'Internal Flash'!$A$416:$A$425,'Internal Flash'!$B$416:$K$425,'Variables &amp; Axis Check'!$B$13,'Variables &amp; Axis Check'!$B$3)</f>
        <v>0.68354722497599996</v>
      </c>
      <c r="AG17" s="4">
        <f>_xll.Interp2dTab(-1,0,'Internal Flash'!$B$396:$N$396,'Internal Flash'!$A$397:$A$411,'Internal Flash'!$B$397:$N$411,AG$4,$U17)*_xll.Interp2dTab(-1,0,'Internal Flash'!$B$415:$K$415,'Internal Flash'!$A$416:$A$425,'Internal Flash'!$B$416:$K$425,'Variables &amp; Axis Check'!$B$13,'Variables &amp; Axis Check'!$B$3)</f>
        <v>0.68354722497599996</v>
      </c>
      <c r="AH17" s="4">
        <f>_xll.Interp2dTab(-1,0,'Internal Flash'!$B$396:$N$396,'Internal Flash'!$A$397:$A$411,'Internal Flash'!$B$397:$N$411,AH$4,$U17)*_xll.Interp2dTab(-1,0,'Internal Flash'!$B$415:$K$415,'Internal Flash'!$A$416:$A$425,'Internal Flash'!$B$416:$K$425,'Variables &amp; Axis Check'!$B$13,'Variables &amp; Axis Check'!$B$3)</f>
        <v>0.68354722497600007</v>
      </c>
      <c r="AI17" s="4">
        <f>_xll.Interp2dTab(-1,0,'Internal Flash'!$B$396:$N$396,'Internal Flash'!$A$397:$A$411,'Internal Flash'!$B$397:$N$411,AI$4,$U17)*_xll.Interp2dTab(-1,0,'Internal Flash'!$B$415:$K$415,'Internal Flash'!$A$416:$A$425,'Internal Flash'!$B$416:$K$425,'Variables &amp; Axis Check'!$B$13,'Variables &amp; Axis Check'!$B$3)</f>
        <v>0.6835472249760004</v>
      </c>
      <c r="AJ17" s="4">
        <f>_xll.Interp2dTab(-1,0,'Internal Flash'!$B$396:$N$396,'Internal Flash'!$A$397:$A$411,'Internal Flash'!$B$397:$N$411,AJ$4,$U17)*_xll.Interp2dTab(-1,0,'Internal Flash'!$B$415:$K$415,'Internal Flash'!$A$416:$A$425,'Internal Flash'!$B$416:$K$425,'Variables &amp; Axis Check'!$B$13,'Variables &amp; Axis Check'!$B$3)</f>
        <v>0.68354722497599918</v>
      </c>
      <c r="AK17" s="4">
        <f>_xll.Interp2dTab(-1,0,'Internal Flash'!$B$396:$N$396,'Internal Flash'!$A$397:$A$411,'Internal Flash'!$B$397:$N$411,AK$4,$U17)*_xll.Interp2dTab(-1,0,'Internal Flash'!$B$415:$K$415,'Internal Flash'!$A$416:$A$425,'Internal Flash'!$B$416:$K$425,'Variables &amp; Axis Check'!$B$13,'Variables &amp; Axis Check'!$B$3)</f>
        <v>0.68354722497599918</v>
      </c>
      <c r="AL17" s="4">
        <f>_xll.Interp2dTab(-1,0,'Internal Flash'!$B$396:$N$396,'Internal Flash'!$A$397:$A$411,'Internal Flash'!$B$397:$N$411,AL$4,$U17)*_xll.Interp2dTab(-1,0,'Internal Flash'!$B$415:$K$415,'Internal Flash'!$A$416:$A$425,'Internal Flash'!$B$416:$K$425,'Variables &amp; Axis Check'!$B$13,'Variables &amp; Axis Check'!$B$3)</f>
        <v>0.68354722497600162</v>
      </c>
      <c r="AM17" s="12">
        <f t="shared" si="5"/>
        <v>0.68354722497600162</v>
      </c>
    </row>
    <row r="18" spans="1:39" s="4" customFormat="1" x14ac:dyDescent="0.3">
      <c r="A18" s="6">
        <f>'CSP5'!$A$182</f>
        <v>2600</v>
      </c>
      <c r="B18" s="12">
        <f t="shared" si="2"/>
        <v>0</v>
      </c>
      <c r="C18" s="4">
        <f>_xll.Interp2dTab(-1,0,'CSP5'!$B$34:$S$34,'CSP5'!$A$35:$A$60,'CSP5'!$B$35:$S$60,'Fuel Pressure Calc'!C18,'Main Injection'!C$4)</f>
        <v>0</v>
      </c>
      <c r="D18" s="4">
        <f>_xll.Interp2dTab(-1,0,'CSP5'!$B$34:$S$34,'CSP5'!$A$35:$A$60,'CSP5'!$B$35:$S$60,'Fuel Pressure Calc'!D18,'Main Injection'!D$4)</f>
        <v>273.57580799999999</v>
      </c>
      <c r="E18" s="4">
        <f>_xll.Interp2dTab(-1,0,'CSP5'!$B$34:$S$34,'CSP5'!$A$35:$A$60,'CSP5'!$B$35:$S$60,'Fuel Pressure Calc'!E18,'Main Injection'!E$4)</f>
        <v>373.56716799999998</v>
      </c>
      <c r="F18" s="4">
        <f>_xll.Interp2dTab(-1,0,'CSP5'!$B$34:$S$34,'CSP5'!$A$35:$A$60,'CSP5'!$B$35:$S$60,'Fuel Pressure Calc'!F18,'Main Injection'!F$4)</f>
        <v>427.03900800000002</v>
      </c>
      <c r="G18" s="4">
        <f>_xll.Interp2dTab(-1,0,'CSP5'!$B$34:$S$34,'CSP5'!$A$35:$A$60,'CSP5'!$B$35:$S$60,'Fuel Pressure Calc'!G18,'Main Injection'!G$4)</f>
        <v>605.89855999999997</v>
      </c>
      <c r="H18" s="4">
        <f>_xll.Interp2dTab(-1,0,'CSP5'!$B$34:$S$34,'CSP5'!$A$35:$A$60,'CSP5'!$B$35:$S$60,'Fuel Pressure Calc'!H18,'Main Injection'!H$4)</f>
        <v>833.64764444444438</v>
      </c>
      <c r="I18" s="4">
        <f>_xll.Interp2dTab(-1,0,'CSP5'!$B$34:$S$34,'CSP5'!$A$35:$A$60,'CSP5'!$B$35:$S$60,'Fuel Pressure Calc'!I18,'Main Injection'!I$4)</f>
        <v>1023.504464</v>
      </c>
      <c r="J18" s="4">
        <f>_xll.Interp2dTab(-1,0,'CSP5'!$B$34:$S$34,'CSP5'!$A$35:$A$60,'CSP5'!$B$35:$S$60,'Fuel Pressure Calc'!J18,'Main Injection'!J$4)</f>
        <v>1210.5050719999999</v>
      </c>
      <c r="K18" s="4">
        <f>_xll.Interp2dTab(-1,0,'CSP5'!$B$34:$S$34,'CSP5'!$A$35:$A$60,'CSP5'!$B$35:$S$60,'Fuel Pressure Calc'!K18,'Main Injection'!K$4)</f>
        <v>1391.505752</v>
      </c>
      <c r="L18" s="4">
        <f>_xll.Interp2dTab(-1,0,'CSP5'!$B$34:$S$34,'CSP5'!$A$35:$A$60,'CSP5'!$B$35:$S$60,'Fuel Pressure Calc'!L18,'Main Injection'!L$4)</f>
        <v>1574.441384</v>
      </c>
      <c r="M18" s="4">
        <f>_xll.Interp2dTab(-1,0,'CSP5'!$B$34:$S$34,'CSP5'!$A$35:$A$60,'CSP5'!$B$35:$S$60,'Fuel Pressure Calc'!M18,'Main Injection'!M$4)</f>
        <v>1788.2832800000001</v>
      </c>
      <c r="N18" s="4">
        <f>_xll.Interp2dTab(-1,0,'CSP5'!$B$34:$S$34,'CSP5'!$A$35:$A$60,'CSP5'!$B$35:$S$60,'Fuel Pressure Calc'!N18,'Main Injection'!N$4)</f>
        <v>1831.1532</v>
      </c>
      <c r="O18" s="4">
        <f>_xll.Interp2dTab(-1,0,'CSP5'!$B$34:$S$34,'CSP5'!$A$35:$A$60,'CSP5'!$B$35:$S$60,'Fuel Pressure Calc'!O18,'Main Injection'!O$4)</f>
        <v>1878.7027519999999</v>
      </c>
      <c r="P18" s="4">
        <f>_xll.Interp2dTab(-1,0,'CSP5'!$B$34:$S$34,'CSP5'!$A$35:$A$60,'CSP5'!$B$35:$S$60,'Fuel Pressure Calc'!P18,'Main Injection'!P$4)</f>
        <v>1923.3213759999999</v>
      </c>
      <c r="Q18" s="4">
        <f>_xll.Interp2dTab(-1,0,'CSP5'!$B$34:$S$34,'CSP5'!$A$35:$A$60,'CSP5'!$B$35:$S$60,'Fuel Pressure Calc'!Q18,'Main Injection'!Q$4)</f>
        <v>1929.1158680000003</v>
      </c>
      <c r="R18" s="4">
        <f>_xll.Interp2dTab(-1,0,'CSP5'!$B$34:$S$34,'CSP5'!$A$35:$A$60,'CSP5'!$B$35:$S$60,'Fuel Pressure Calc'!R18,'Main Injection'!R$4)</f>
        <v>2005.1124480000001</v>
      </c>
      <c r="S18" s="12">
        <f t="shared" si="3"/>
        <v>2005.1124480000001</v>
      </c>
      <c r="U18" s="6">
        <f>'CSP5'!$A$182</f>
        <v>2600</v>
      </c>
      <c r="V18" s="12">
        <f t="shared" si="4"/>
        <v>3.4724184749759996</v>
      </c>
      <c r="W18" s="4">
        <f>_xll.Interp2dTab(-1,0,'Internal Flash'!$B$396:$N$396,'Internal Flash'!$A$397:$A$411,'Internal Flash'!$B$397:$N$411,W$4,$U18)*_xll.Interp2dTab(-1,0,'Internal Flash'!$B$415:$K$415,'Internal Flash'!$A$416:$A$425,'Internal Flash'!$B$416:$K$425,'Variables &amp; Axis Check'!$B$13,'Variables &amp; Axis Check'!$B$3)</f>
        <v>3.4724184749759996</v>
      </c>
      <c r="X18" s="4">
        <f>_xll.Interp2dTab(-1,0,'Internal Flash'!$B$396:$N$396,'Internal Flash'!$A$397:$A$411,'Internal Flash'!$B$397:$N$411,X$4,$U18)*_xll.Interp2dTab(-1,0,'Internal Flash'!$B$415:$K$415,'Internal Flash'!$A$416:$A$425,'Internal Flash'!$B$416:$K$425,'Variables &amp; Axis Check'!$B$13,'Variables &amp; Axis Check'!$B$3)</f>
        <v>3.4724184749759996</v>
      </c>
      <c r="Y18" s="4">
        <f>_xll.Interp2dTab(-1,0,'Internal Flash'!$B$396:$N$396,'Internal Flash'!$A$397:$A$411,'Internal Flash'!$B$397:$N$411,Y$4,$U18)*_xll.Interp2dTab(-1,0,'Internal Flash'!$B$415:$K$415,'Internal Flash'!$A$416:$A$425,'Internal Flash'!$B$416:$K$425,'Variables &amp; Axis Check'!$B$13,'Variables &amp; Axis Check'!$B$3)</f>
        <v>3.4724184749759996</v>
      </c>
      <c r="Z18" s="4">
        <f>_xll.Interp2dTab(-1,0,'Internal Flash'!$B$396:$N$396,'Internal Flash'!$A$397:$A$411,'Internal Flash'!$B$397:$N$411,Z$4,$U18)*_xll.Interp2dTab(-1,0,'Internal Flash'!$B$415:$K$415,'Internal Flash'!$A$416:$A$425,'Internal Flash'!$B$416:$K$425,'Variables &amp; Axis Check'!$B$13,'Variables &amp; Axis Check'!$B$3)</f>
        <v>3.4724184749759996</v>
      </c>
      <c r="AA18" s="4">
        <f>_xll.Interp2dTab(-1,0,'Internal Flash'!$B$396:$N$396,'Internal Flash'!$A$397:$A$411,'Internal Flash'!$B$397:$N$411,AA$4,$U18)*_xll.Interp2dTab(-1,0,'Internal Flash'!$B$415:$K$415,'Internal Flash'!$A$416:$A$425,'Internal Flash'!$B$416:$K$425,'Variables &amp; Axis Check'!$B$13,'Variables &amp; Axis Check'!$B$3)</f>
        <v>3.4724184749759996</v>
      </c>
      <c r="AB18" s="4">
        <f>_xll.Interp2dTab(-1,0,'Internal Flash'!$B$396:$N$396,'Internal Flash'!$A$397:$A$411,'Internal Flash'!$B$397:$N$411,AB$4,$U18)*_xll.Interp2dTab(-1,0,'Internal Flash'!$B$415:$K$415,'Internal Flash'!$A$416:$A$425,'Internal Flash'!$B$416:$K$425,'Variables &amp; Axis Check'!$B$13,'Variables &amp; Axis Check'!$B$3)</f>
        <v>3.4127634749759999</v>
      </c>
      <c r="AC18" s="4">
        <f>_xll.Interp2dTab(-1,0,'Internal Flash'!$B$396:$N$396,'Internal Flash'!$A$397:$A$411,'Internal Flash'!$B$397:$N$411,AC$4,$U18)*_xll.Interp2dTab(-1,0,'Internal Flash'!$B$415:$K$415,'Internal Flash'!$A$416:$A$425,'Internal Flash'!$B$416:$K$425,'Variables &amp; Axis Check'!$B$13,'Variables &amp; Axis Check'!$B$3)</f>
        <v>2.8162134749759997</v>
      </c>
      <c r="AD18" s="4">
        <f>_xll.Interp2dTab(-1,0,'Internal Flash'!$B$396:$N$396,'Internal Flash'!$A$397:$A$411,'Internal Flash'!$B$397:$N$411,AD$4,$U18)*_xll.Interp2dTab(-1,0,'Internal Flash'!$B$415:$K$415,'Internal Flash'!$A$416:$A$425,'Internal Flash'!$B$416:$K$425,'Variables &amp; Axis Check'!$B$13,'Variables &amp; Axis Check'!$B$3)</f>
        <v>2.1450944068159998</v>
      </c>
      <c r="AE18" s="4">
        <f>_xll.Interp2dTab(-1,0,'Internal Flash'!$B$396:$N$396,'Internal Flash'!$A$397:$A$411,'Internal Flash'!$B$397:$N$411,AE$4,$U18)*_xll.Interp2dTab(-1,0,'Internal Flash'!$B$415:$K$415,'Internal Flash'!$A$416:$A$425,'Internal Flash'!$B$416:$K$425,'Variables &amp; Axis Check'!$B$13,'Variables &amp; Axis Check'!$B$3)</f>
        <v>1.2987391208293335</v>
      </c>
      <c r="AF18" s="4">
        <f>_xll.Interp2dTab(-1,0,'Internal Flash'!$B$396:$N$396,'Internal Flash'!$A$397:$A$411,'Internal Flash'!$B$397:$N$411,AF$4,$U18)*_xll.Interp2dTab(-1,0,'Internal Flash'!$B$415:$K$415,'Internal Flash'!$A$416:$A$425,'Internal Flash'!$B$416:$K$425,'Variables &amp; Axis Check'!$B$13,'Variables &amp; Axis Check'!$B$3)</f>
        <v>0.68354722497599996</v>
      </c>
      <c r="AG18" s="4">
        <f>_xll.Interp2dTab(-1,0,'Internal Flash'!$B$396:$N$396,'Internal Flash'!$A$397:$A$411,'Internal Flash'!$B$397:$N$411,AG$4,$U18)*_xll.Interp2dTab(-1,0,'Internal Flash'!$B$415:$K$415,'Internal Flash'!$A$416:$A$425,'Internal Flash'!$B$416:$K$425,'Variables &amp; Axis Check'!$B$13,'Variables &amp; Axis Check'!$B$3)</f>
        <v>0.68354722497599996</v>
      </c>
      <c r="AH18" s="4">
        <f>_xll.Interp2dTab(-1,0,'Internal Flash'!$B$396:$N$396,'Internal Flash'!$A$397:$A$411,'Internal Flash'!$B$397:$N$411,AH$4,$U18)*_xll.Interp2dTab(-1,0,'Internal Flash'!$B$415:$K$415,'Internal Flash'!$A$416:$A$425,'Internal Flash'!$B$416:$K$425,'Variables &amp; Axis Check'!$B$13,'Variables &amp; Axis Check'!$B$3)</f>
        <v>0.68354722497600007</v>
      </c>
      <c r="AI18" s="4">
        <f>_xll.Interp2dTab(-1,0,'Internal Flash'!$B$396:$N$396,'Internal Flash'!$A$397:$A$411,'Internal Flash'!$B$397:$N$411,AI$4,$U18)*_xll.Interp2dTab(-1,0,'Internal Flash'!$B$415:$K$415,'Internal Flash'!$A$416:$A$425,'Internal Flash'!$B$416:$K$425,'Variables &amp; Axis Check'!$B$13,'Variables &amp; Axis Check'!$B$3)</f>
        <v>0.6835472249760004</v>
      </c>
      <c r="AJ18" s="4">
        <f>_xll.Interp2dTab(-1,0,'Internal Flash'!$B$396:$N$396,'Internal Flash'!$A$397:$A$411,'Internal Flash'!$B$397:$N$411,AJ$4,$U18)*_xll.Interp2dTab(-1,0,'Internal Flash'!$B$415:$K$415,'Internal Flash'!$A$416:$A$425,'Internal Flash'!$B$416:$K$425,'Variables &amp; Axis Check'!$B$13,'Variables &amp; Axis Check'!$B$3)</f>
        <v>0.68354722497599918</v>
      </c>
      <c r="AK18" s="4">
        <f>_xll.Interp2dTab(-1,0,'Internal Flash'!$B$396:$N$396,'Internal Flash'!$A$397:$A$411,'Internal Flash'!$B$397:$N$411,AK$4,$U18)*_xll.Interp2dTab(-1,0,'Internal Flash'!$B$415:$K$415,'Internal Flash'!$A$416:$A$425,'Internal Flash'!$B$416:$K$425,'Variables &amp; Axis Check'!$B$13,'Variables &amp; Axis Check'!$B$3)</f>
        <v>0.68354722497599918</v>
      </c>
      <c r="AL18" s="4">
        <f>_xll.Interp2dTab(-1,0,'Internal Flash'!$B$396:$N$396,'Internal Flash'!$A$397:$A$411,'Internal Flash'!$B$397:$N$411,AL$4,$U18)*_xll.Interp2dTab(-1,0,'Internal Flash'!$B$415:$K$415,'Internal Flash'!$A$416:$A$425,'Internal Flash'!$B$416:$K$425,'Variables &amp; Axis Check'!$B$13,'Variables &amp; Axis Check'!$B$3)</f>
        <v>0.68354722497600162</v>
      </c>
      <c r="AM18" s="12">
        <f t="shared" si="5"/>
        <v>0.68354722497600162</v>
      </c>
    </row>
    <row r="19" spans="1:39" s="4" customFormat="1" x14ac:dyDescent="0.3">
      <c r="A19" s="6">
        <f>'CSP5'!$A$183</f>
        <v>2800</v>
      </c>
      <c r="B19" s="12">
        <f t="shared" si="2"/>
        <v>0</v>
      </c>
      <c r="C19" s="4">
        <f>_xll.Interp2dTab(-1,0,'CSP5'!$B$34:$S$34,'CSP5'!$A$35:$A$60,'CSP5'!$B$35:$S$60,'Fuel Pressure Calc'!C19,'Main Injection'!C$4)</f>
        <v>0</v>
      </c>
      <c r="D19" s="4">
        <f>_xll.Interp2dTab(-1,0,'CSP5'!$B$34:$S$34,'CSP5'!$A$35:$A$60,'CSP5'!$B$35:$S$60,'Fuel Pressure Calc'!D19,'Main Injection'!D$4)</f>
        <v>268.00089600000001</v>
      </c>
      <c r="E19" s="4">
        <f>_xll.Interp2dTab(-1,0,'CSP5'!$B$34:$S$34,'CSP5'!$A$35:$A$60,'CSP5'!$B$35:$S$60,'Fuel Pressure Calc'!E19,'Main Injection'!E$4)</f>
        <v>350.41996799999998</v>
      </c>
      <c r="F19" s="4">
        <f>_xll.Interp2dTab(-1,0,'CSP5'!$B$34:$S$34,'CSP5'!$A$35:$A$60,'CSP5'!$B$35:$S$60,'Fuel Pressure Calc'!F19,'Main Injection'!F$4)</f>
        <v>430.73023999999998</v>
      </c>
      <c r="G19" s="4">
        <f>_xll.Interp2dTab(-1,0,'CSP5'!$B$34:$S$34,'CSP5'!$A$35:$A$60,'CSP5'!$B$35:$S$60,'Fuel Pressure Calc'!G19,'Main Injection'!G$4)</f>
        <v>566.17536000000007</v>
      </c>
      <c r="H19" s="4">
        <f>_xll.Interp2dTab(-1,0,'CSP5'!$B$34:$S$34,'CSP5'!$A$35:$A$60,'CSP5'!$B$35:$S$60,'Fuel Pressure Calc'!H19,'Main Injection'!H$4)</f>
        <v>745.93768888888894</v>
      </c>
      <c r="I19" s="4">
        <f>_xll.Interp2dTab(-1,0,'CSP5'!$B$34:$S$34,'CSP5'!$A$35:$A$60,'CSP5'!$B$35:$S$60,'Fuel Pressure Calc'!I19,'Main Injection'!I$4)</f>
        <v>920.77325199999996</v>
      </c>
      <c r="J19" s="4">
        <f>_xll.Interp2dTab(-1,0,'CSP5'!$B$34:$S$34,'CSP5'!$A$35:$A$60,'CSP5'!$B$35:$S$60,'Fuel Pressure Calc'!J19,'Main Injection'!J$4)</f>
        <v>1120.5402960000001</v>
      </c>
      <c r="K19" s="4">
        <f>_xll.Interp2dTab(-1,0,'CSP5'!$B$34:$S$34,'CSP5'!$A$35:$A$60,'CSP5'!$B$35:$S$60,'Fuel Pressure Calc'!K19,'Main Injection'!K$4)</f>
        <v>1291.802776</v>
      </c>
      <c r="L19" s="4">
        <f>_xll.Interp2dTab(-1,0,'CSP5'!$B$34:$S$34,'CSP5'!$A$35:$A$60,'CSP5'!$B$35:$S$60,'Fuel Pressure Calc'!L19,'Main Injection'!L$4)</f>
        <v>1442.3821359999999</v>
      </c>
      <c r="M19" s="4">
        <f>_xll.Interp2dTab(-1,0,'CSP5'!$B$34:$S$34,'CSP5'!$A$35:$A$60,'CSP5'!$B$35:$S$60,'Fuel Pressure Calc'!M19,'Main Injection'!M$4)</f>
        <v>1669.5564399999998</v>
      </c>
      <c r="N19" s="4">
        <f>_xll.Interp2dTab(-1,0,'CSP5'!$B$34:$S$34,'CSP5'!$A$35:$A$60,'CSP5'!$B$35:$S$60,'Fuel Pressure Calc'!N19,'Main Injection'!N$4)</f>
        <v>1733.7728</v>
      </c>
      <c r="O19" s="4">
        <f>_xll.Interp2dTab(-1,0,'CSP5'!$B$34:$S$34,'CSP5'!$A$35:$A$60,'CSP5'!$B$35:$S$60,'Fuel Pressure Calc'!O19,'Main Injection'!O$4)</f>
        <v>1811.0757120000001</v>
      </c>
      <c r="P19" s="4">
        <f>_xll.Interp2dTab(-1,0,'CSP5'!$B$34:$S$34,'CSP5'!$A$35:$A$60,'CSP5'!$B$35:$S$60,'Fuel Pressure Calc'!P19,'Main Injection'!P$4)</f>
        <v>1853.1192880000001</v>
      </c>
      <c r="Q19" s="4">
        <f>_xll.Interp2dTab(-1,0,'CSP5'!$B$34:$S$34,'CSP5'!$A$35:$A$60,'CSP5'!$B$35:$S$60,'Fuel Pressure Calc'!Q19,'Main Injection'!Q$4)</f>
        <v>1929.1158680000003</v>
      </c>
      <c r="R19" s="4">
        <f>_xll.Interp2dTab(-1,0,'CSP5'!$B$34:$S$34,'CSP5'!$A$35:$A$60,'CSP5'!$B$35:$S$60,'Fuel Pressure Calc'!R19,'Main Injection'!R$4)</f>
        <v>2005.1124480000001</v>
      </c>
      <c r="S19" s="12">
        <f t="shared" si="3"/>
        <v>2005.1124480000001</v>
      </c>
      <c r="U19" s="6">
        <f>'CSP5'!$A$183</f>
        <v>2800</v>
      </c>
      <c r="V19" s="12">
        <f t="shared" si="4"/>
        <v>3.4724184749759996</v>
      </c>
      <c r="W19" s="4">
        <f>_xll.Interp2dTab(-1,0,'Internal Flash'!$B$396:$N$396,'Internal Flash'!$A$397:$A$411,'Internal Flash'!$B$397:$N$411,W$4,$U19)*_xll.Interp2dTab(-1,0,'Internal Flash'!$B$415:$K$415,'Internal Flash'!$A$416:$A$425,'Internal Flash'!$B$416:$K$425,'Variables &amp; Axis Check'!$B$13,'Variables &amp; Axis Check'!$B$3)</f>
        <v>3.4724184749759996</v>
      </c>
      <c r="X19" s="4">
        <f>_xll.Interp2dTab(-1,0,'Internal Flash'!$B$396:$N$396,'Internal Flash'!$A$397:$A$411,'Internal Flash'!$B$397:$N$411,X$4,$U19)*_xll.Interp2dTab(-1,0,'Internal Flash'!$B$415:$K$415,'Internal Flash'!$A$416:$A$425,'Internal Flash'!$B$416:$K$425,'Variables &amp; Axis Check'!$B$13,'Variables &amp; Axis Check'!$B$3)</f>
        <v>3.4724184749759996</v>
      </c>
      <c r="Y19" s="4">
        <f>_xll.Interp2dTab(-1,0,'Internal Flash'!$B$396:$N$396,'Internal Flash'!$A$397:$A$411,'Internal Flash'!$B$397:$N$411,Y$4,$U19)*_xll.Interp2dTab(-1,0,'Internal Flash'!$B$415:$K$415,'Internal Flash'!$A$416:$A$425,'Internal Flash'!$B$416:$K$425,'Variables &amp; Axis Check'!$B$13,'Variables &amp; Axis Check'!$B$3)</f>
        <v>3.4724184749759996</v>
      </c>
      <c r="Z19" s="4">
        <f>_xll.Interp2dTab(-1,0,'Internal Flash'!$B$396:$N$396,'Internal Flash'!$A$397:$A$411,'Internal Flash'!$B$397:$N$411,Z$4,$U19)*_xll.Interp2dTab(-1,0,'Internal Flash'!$B$415:$K$415,'Internal Flash'!$A$416:$A$425,'Internal Flash'!$B$416:$K$425,'Variables &amp; Axis Check'!$B$13,'Variables &amp; Axis Check'!$B$3)</f>
        <v>3.4724184749759996</v>
      </c>
      <c r="AA19" s="4">
        <f>_xll.Interp2dTab(-1,0,'Internal Flash'!$B$396:$N$396,'Internal Flash'!$A$397:$A$411,'Internal Flash'!$B$397:$N$411,AA$4,$U19)*_xll.Interp2dTab(-1,0,'Internal Flash'!$B$415:$K$415,'Internal Flash'!$A$416:$A$425,'Internal Flash'!$B$416:$K$425,'Variables &amp; Axis Check'!$B$13,'Variables &amp; Axis Check'!$B$3)</f>
        <v>3.4724184749759996</v>
      </c>
      <c r="AB19" s="4">
        <f>_xll.Interp2dTab(-1,0,'Internal Flash'!$B$396:$N$396,'Internal Flash'!$A$397:$A$411,'Internal Flash'!$B$397:$N$411,AB$4,$U19)*_xll.Interp2dTab(-1,0,'Internal Flash'!$B$415:$K$415,'Internal Flash'!$A$416:$A$425,'Internal Flash'!$B$416:$K$425,'Variables &amp; Axis Check'!$B$13,'Variables &amp; Axis Check'!$B$3)</f>
        <v>3.4724184749759996</v>
      </c>
      <c r="AC19" s="4">
        <f>_xll.Interp2dTab(-1,0,'Internal Flash'!$B$396:$N$396,'Internal Flash'!$A$397:$A$411,'Internal Flash'!$B$397:$N$411,AC$4,$U19)*_xll.Interp2dTab(-1,0,'Internal Flash'!$B$415:$K$415,'Internal Flash'!$A$416:$A$425,'Internal Flash'!$B$416:$K$425,'Variables &amp; Axis Check'!$B$13,'Variables &amp; Axis Check'!$B$3)</f>
        <v>3.4724184749759996</v>
      </c>
      <c r="AD19" s="4">
        <f>_xll.Interp2dTab(-1,0,'Internal Flash'!$B$396:$N$396,'Internal Flash'!$A$397:$A$411,'Internal Flash'!$B$397:$N$411,AD$4,$U19)*_xll.Interp2dTab(-1,0,'Internal Flash'!$B$415:$K$415,'Internal Flash'!$A$416:$A$425,'Internal Flash'!$B$416:$K$425,'Variables &amp; Axis Check'!$B$13,'Variables &amp; Axis Check'!$B$3)</f>
        <v>2.8758684749759995</v>
      </c>
      <c r="AE19" s="4">
        <f>_xll.Interp2dTab(-1,0,'Internal Flash'!$B$396:$N$396,'Internal Flash'!$A$397:$A$411,'Internal Flash'!$B$397:$N$411,AE$4,$U19)*_xll.Interp2dTab(-1,0,'Internal Flash'!$B$415:$K$415,'Internal Flash'!$A$416:$A$425,'Internal Flash'!$B$416:$K$425,'Variables &amp; Axis Check'!$B$13,'Variables &amp; Axis Check'!$B$3)</f>
        <v>1.4217775000000001</v>
      </c>
      <c r="AF19" s="4">
        <f>_xll.Interp2dTab(-1,0,'Internal Flash'!$B$396:$N$396,'Internal Flash'!$A$397:$A$411,'Internal Flash'!$B$397:$N$411,AF$4,$U19)*_xll.Interp2dTab(-1,0,'Internal Flash'!$B$415:$K$415,'Internal Flash'!$A$416:$A$425,'Internal Flash'!$B$416:$K$425,'Variables &amp; Axis Check'!$B$13,'Variables &amp; Axis Check'!$B$3)</f>
        <v>1.4217775000000001</v>
      </c>
      <c r="AG19" s="4">
        <f>_xll.Interp2dTab(-1,0,'Internal Flash'!$B$396:$N$396,'Internal Flash'!$A$397:$A$411,'Internal Flash'!$B$397:$N$411,AG$4,$U19)*_xll.Interp2dTab(-1,0,'Internal Flash'!$B$415:$K$415,'Internal Flash'!$A$416:$A$425,'Internal Flash'!$B$416:$K$425,'Variables &amp; Axis Check'!$B$13,'Variables &amp; Axis Check'!$B$3)</f>
        <v>0.868104793732</v>
      </c>
      <c r="AH19" s="4">
        <f>_xll.Interp2dTab(-1,0,'Internal Flash'!$B$396:$N$396,'Internal Flash'!$A$397:$A$411,'Internal Flash'!$B$397:$N$411,AH$4,$U19)*_xll.Interp2dTab(-1,0,'Internal Flash'!$B$415:$K$415,'Internal Flash'!$A$416:$A$425,'Internal Flash'!$B$416:$K$425,'Variables &amp; Axis Check'!$B$13,'Variables &amp; Axis Check'!$B$3)</f>
        <v>0.68354722497600007</v>
      </c>
      <c r="AI19" s="4">
        <f>_xll.Interp2dTab(-1,0,'Internal Flash'!$B$396:$N$396,'Internal Flash'!$A$397:$A$411,'Internal Flash'!$B$397:$N$411,AI$4,$U19)*_xll.Interp2dTab(-1,0,'Internal Flash'!$B$415:$K$415,'Internal Flash'!$A$416:$A$425,'Internal Flash'!$B$416:$K$425,'Variables &amp; Axis Check'!$B$13,'Variables &amp; Axis Check'!$B$3)</f>
        <v>0.6835472249760004</v>
      </c>
      <c r="AJ19" s="4">
        <f>_xll.Interp2dTab(-1,0,'Internal Flash'!$B$396:$N$396,'Internal Flash'!$A$397:$A$411,'Internal Flash'!$B$397:$N$411,AJ$4,$U19)*_xll.Interp2dTab(-1,0,'Internal Flash'!$B$415:$K$415,'Internal Flash'!$A$416:$A$425,'Internal Flash'!$B$416:$K$425,'Variables &amp; Axis Check'!$B$13,'Variables &amp; Axis Check'!$B$3)</f>
        <v>0.68354722497599918</v>
      </c>
      <c r="AK19" s="4">
        <f>_xll.Interp2dTab(-1,0,'Internal Flash'!$B$396:$N$396,'Internal Flash'!$A$397:$A$411,'Internal Flash'!$B$397:$N$411,AK$4,$U19)*_xll.Interp2dTab(-1,0,'Internal Flash'!$B$415:$K$415,'Internal Flash'!$A$416:$A$425,'Internal Flash'!$B$416:$K$425,'Variables &amp; Axis Check'!$B$13,'Variables &amp; Axis Check'!$B$3)</f>
        <v>0.68354722497599918</v>
      </c>
      <c r="AL19" s="4">
        <f>_xll.Interp2dTab(-1,0,'Internal Flash'!$B$396:$N$396,'Internal Flash'!$A$397:$A$411,'Internal Flash'!$B$397:$N$411,AL$4,$U19)*_xll.Interp2dTab(-1,0,'Internal Flash'!$B$415:$K$415,'Internal Flash'!$A$416:$A$425,'Internal Flash'!$B$416:$K$425,'Variables &amp; Axis Check'!$B$13,'Variables &amp; Axis Check'!$B$3)</f>
        <v>0.68354722497600162</v>
      </c>
      <c r="AM19" s="12">
        <f t="shared" si="5"/>
        <v>0.68354722497600162</v>
      </c>
    </row>
    <row r="20" spans="1:39" s="4" customFormat="1" x14ac:dyDescent="0.3">
      <c r="A20" s="6">
        <f>'CSP5'!$A$184</f>
        <v>2900</v>
      </c>
      <c r="B20" s="12">
        <f t="shared" si="2"/>
        <v>0</v>
      </c>
      <c r="C20" s="4">
        <f>_xll.Interp2dTab(-1,0,'CSP5'!$B$34:$S$34,'CSP5'!$A$35:$A$60,'CSP5'!$B$35:$S$60,'Fuel Pressure Calc'!C20,'Main Injection'!C$4)</f>
        <v>0</v>
      </c>
      <c r="D20" s="4">
        <f>_xll.Interp2dTab(-1,0,'CSP5'!$B$34:$S$34,'CSP5'!$A$35:$A$60,'CSP5'!$B$35:$S$60,'Fuel Pressure Calc'!D20,'Main Injection'!D$4)</f>
        <v>273.57580799999999</v>
      </c>
      <c r="E20" s="4">
        <f>_xll.Interp2dTab(-1,0,'CSP5'!$B$34:$S$34,'CSP5'!$A$35:$A$60,'CSP5'!$B$35:$S$60,'Fuel Pressure Calc'!E20,'Main Injection'!E$4)</f>
        <v>366.001216</v>
      </c>
      <c r="F20" s="4">
        <f>_xll.Interp2dTab(-1,0,'CSP5'!$B$34:$S$34,'CSP5'!$A$35:$A$60,'CSP5'!$B$35:$S$60,'Fuel Pressure Calc'!F20,'Main Injection'!F$4)</f>
        <v>419.59603200000004</v>
      </c>
      <c r="G20" s="4">
        <f>_xll.Interp2dTab(-1,0,'CSP5'!$B$34:$S$34,'CSP5'!$A$35:$A$60,'CSP5'!$B$35:$S$60,'Fuel Pressure Calc'!G20,'Main Injection'!G$4)</f>
        <v>548.57573600000001</v>
      </c>
      <c r="H20" s="4">
        <f>_xll.Interp2dTab(-1,0,'CSP5'!$B$34:$S$34,'CSP5'!$A$35:$A$60,'CSP5'!$B$35:$S$60,'Fuel Pressure Calc'!H20,'Main Injection'!H$4)</f>
        <v>700.98638222222235</v>
      </c>
      <c r="I20" s="4">
        <f>_xll.Interp2dTab(-1,0,'CSP5'!$B$34:$S$34,'CSP5'!$A$35:$A$60,'CSP5'!$B$35:$S$60,'Fuel Pressure Calc'!I20,'Main Injection'!I$4)</f>
        <v>883.60839199999998</v>
      </c>
      <c r="J20" s="4">
        <f>_xll.Interp2dTab(-1,0,'CSP5'!$B$34:$S$34,'CSP5'!$A$35:$A$60,'CSP5'!$B$35:$S$60,'Fuel Pressure Calc'!J20,'Main Injection'!J$4)</f>
        <v>1048.9035759999999</v>
      </c>
      <c r="K20" s="4">
        <f>_xll.Interp2dTab(-1,0,'CSP5'!$B$34:$S$34,'CSP5'!$A$35:$A$60,'CSP5'!$B$35:$S$60,'Fuel Pressure Calc'!K20,'Main Injection'!K$4)</f>
        <v>1211.647696</v>
      </c>
      <c r="L20" s="4">
        <f>_xll.Interp2dTab(-1,0,'CSP5'!$B$34:$S$34,'CSP5'!$A$35:$A$60,'CSP5'!$B$35:$S$60,'Fuel Pressure Calc'!L20,'Main Injection'!L$4)</f>
        <v>1345.5092480000003</v>
      </c>
      <c r="M20" s="4">
        <f>_xll.Interp2dTab(-1,0,'CSP5'!$B$34:$S$34,'CSP5'!$A$35:$A$60,'CSP5'!$B$35:$S$60,'Fuel Pressure Calc'!M20,'Main Injection'!M$4)</f>
        <v>1548.5326640000001</v>
      </c>
      <c r="N20" s="4">
        <f>_xll.Interp2dTab(-1,0,'CSP5'!$B$34:$S$34,'CSP5'!$A$35:$A$60,'CSP5'!$B$35:$S$60,'Fuel Pressure Calc'!N20,'Main Injection'!N$4)</f>
        <v>1701.1261280000001</v>
      </c>
      <c r="O20" s="4">
        <f>_xll.Interp2dTab(-1,0,'CSP5'!$B$34:$S$34,'CSP5'!$A$35:$A$60,'CSP5'!$B$35:$S$60,'Fuel Pressure Calc'!O20,'Main Injection'!O$4)</f>
        <v>1777.1227079999999</v>
      </c>
      <c r="P20" s="4">
        <f>_xll.Interp2dTab(-1,0,'CSP5'!$B$34:$S$34,'CSP5'!$A$35:$A$60,'CSP5'!$B$35:$S$60,'Fuel Pressure Calc'!P20,'Main Injection'!P$4)</f>
        <v>1853.1192880000001</v>
      </c>
      <c r="Q20" s="4">
        <f>_xll.Interp2dTab(-1,0,'CSP5'!$B$34:$S$34,'CSP5'!$A$35:$A$60,'CSP5'!$B$35:$S$60,'Fuel Pressure Calc'!Q20,'Main Injection'!Q$4)</f>
        <v>1929.1158680000003</v>
      </c>
      <c r="R20" s="4">
        <f>_xll.Interp2dTab(-1,0,'CSP5'!$B$34:$S$34,'CSP5'!$A$35:$A$60,'CSP5'!$B$35:$S$60,'Fuel Pressure Calc'!R20,'Main Injection'!R$4)</f>
        <v>2005.1124480000001</v>
      </c>
      <c r="S20" s="12">
        <f t="shared" si="3"/>
        <v>2005.1124480000001</v>
      </c>
      <c r="U20" s="6">
        <f>'CSP5'!$A$184</f>
        <v>2900</v>
      </c>
      <c r="V20" s="12">
        <f t="shared" si="4"/>
        <v>3.8415336124879995</v>
      </c>
      <c r="W20" s="4">
        <f>_xll.Interp2dTab(-1,0,'Internal Flash'!$B$396:$N$396,'Internal Flash'!$A$397:$A$411,'Internal Flash'!$B$397:$N$411,W$4,$U20)*_xll.Interp2dTab(-1,0,'Internal Flash'!$B$415:$K$415,'Internal Flash'!$A$416:$A$425,'Internal Flash'!$B$416:$K$425,'Variables &amp; Axis Check'!$B$13,'Variables &amp; Axis Check'!$B$3)</f>
        <v>3.8415336124879995</v>
      </c>
      <c r="X20" s="4">
        <f>_xll.Interp2dTab(-1,0,'Internal Flash'!$B$396:$N$396,'Internal Flash'!$A$397:$A$411,'Internal Flash'!$B$397:$N$411,X$4,$U20)*_xll.Interp2dTab(-1,0,'Internal Flash'!$B$415:$K$415,'Internal Flash'!$A$416:$A$425,'Internal Flash'!$B$416:$K$425,'Variables &amp; Axis Check'!$B$13,'Variables &amp; Axis Check'!$B$3)</f>
        <v>3.8415336124879995</v>
      </c>
      <c r="Y20" s="4">
        <f>_xll.Interp2dTab(-1,0,'Internal Flash'!$B$396:$N$396,'Internal Flash'!$A$397:$A$411,'Internal Flash'!$B$397:$N$411,Y$4,$U20)*_xll.Interp2dTab(-1,0,'Internal Flash'!$B$415:$K$415,'Internal Flash'!$A$416:$A$425,'Internal Flash'!$B$416:$K$425,'Variables &amp; Axis Check'!$B$13,'Variables &amp; Axis Check'!$B$3)</f>
        <v>3.8415336124879995</v>
      </c>
      <c r="Z20" s="4">
        <f>_xll.Interp2dTab(-1,0,'Internal Flash'!$B$396:$N$396,'Internal Flash'!$A$397:$A$411,'Internal Flash'!$B$397:$N$411,Z$4,$U20)*_xll.Interp2dTab(-1,0,'Internal Flash'!$B$415:$K$415,'Internal Flash'!$A$416:$A$425,'Internal Flash'!$B$416:$K$425,'Variables &amp; Axis Check'!$B$13,'Variables &amp; Axis Check'!$B$3)</f>
        <v>3.5462415024784</v>
      </c>
      <c r="AA20" s="4">
        <f>_xll.Interp2dTab(-1,0,'Internal Flash'!$B$396:$N$396,'Internal Flash'!$A$397:$A$411,'Internal Flash'!$B$397:$N$411,AA$4,$U20)*_xll.Interp2dTab(-1,0,'Internal Flash'!$B$415:$K$415,'Internal Flash'!$A$416:$A$425,'Internal Flash'!$B$416:$K$425,'Variables &amp; Axis Check'!$B$13,'Variables &amp; Axis Check'!$B$3)</f>
        <v>3.4724184749759996</v>
      </c>
      <c r="AB20" s="4">
        <f>_xll.Interp2dTab(-1,0,'Internal Flash'!$B$396:$N$396,'Internal Flash'!$A$397:$A$411,'Internal Flash'!$B$397:$N$411,AB$4,$U20)*_xll.Interp2dTab(-1,0,'Internal Flash'!$B$415:$K$415,'Internal Flash'!$A$416:$A$425,'Internal Flash'!$B$416:$K$425,'Variables &amp; Axis Check'!$B$13,'Variables &amp; Axis Check'!$B$3)</f>
        <v>3.4724184749759996</v>
      </c>
      <c r="AC20" s="4">
        <f>_xll.Interp2dTab(-1,0,'Internal Flash'!$B$396:$N$396,'Internal Flash'!$A$397:$A$411,'Internal Flash'!$B$397:$N$411,AC$4,$U20)*_xll.Interp2dTab(-1,0,'Internal Flash'!$B$415:$K$415,'Internal Flash'!$A$416:$A$425,'Internal Flash'!$B$416:$K$425,'Variables &amp; Axis Check'!$B$13,'Variables &amp; Axis Check'!$B$3)</f>
        <v>3.4724184749759996</v>
      </c>
      <c r="AD20" s="4">
        <f>_xll.Interp2dTab(-1,0,'Internal Flash'!$B$396:$N$396,'Internal Flash'!$A$397:$A$411,'Internal Flash'!$B$397:$N$411,AD$4,$U20)*_xll.Interp2dTab(-1,0,'Internal Flash'!$B$415:$K$415,'Internal Flash'!$A$416:$A$425,'Internal Flash'!$B$416:$K$425,'Variables &amp; Axis Check'!$B$13,'Variables &amp; Axis Check'!$B$3)</f>
        <v>3.1741434749760002</v>
      </c>
      <c r="AE20" s="4">
        <f>_xll.Interp2dTab(-1,0,'Internal Flash'!$B$396:$N$396,'Internal Flash'!$A$397:$A$411,'Internal Flash'!$B$397:$N$411,AE$4,$U20)*_xll.Interp2dTab(-1,0,'Internal Flash'!$B$415:$K$415,'Internal Flash'!$A$416:$A$425,'Internal Flash'!$B$416:$K$425,'Variables &amp; Axis Check'!$B$13,'Variables &amp; Axis Check'!$B$3)</f>
        <v>1.4217775000000001</v>
      </c>
      <c r="AF20" s="4">
        <f>_xll.Interp2dTab(-1,0,'Internal Flash'!$B$396:$N$396,'Internal Flash'!$A$397:$A$411,'Internal Flash'!$B$397:$N$411,AF$4,$U20)*_xll.Interp2dTab(-1,0,'Internal Flash'!$B$415:$K$415,'Internal Flash'!$A$416:$A$425,'Internal Flash'!$B$416:$K$425,'Variables &amp; Axis Check'!$B$13,'Variables &amp; Axis Check'!$B$3)</f>
        <v>1.4217775000000001</v>
      </c>
      <c r="AG20" s="4">
        <f>_xll.Interp2dTab(-1,0,'Internal Flash'!$B$396:$N$396,'Internal Flash'!$A$397:$A$411,'Internal Flash'!$B$397:$N$411,AG$4,$U20)*_xll.Interp2dTab(-1,0,'Internal Flash'!$B$415:$K$415,'Internal Flash'!$A$416:$A$425,'Internal Flash'!$B$416:$K$425,'Variables &amp; Axis Check'!$B$13,'Variables &amp; Axis Check'!$B$3)</f>
        <v>0.868104793732</v>
      </c>
      <c r="AH20" s="4">
        <f>_xll.Interp2dTab(-1,0,'Internal Flash'!$B$396:$N$396,'Internal Flash'!$A$397:$A$411,'Internal Flash'!$B$397:$N$411,AH$4,$U20)*_xll.Interp2dTab(-1,0,'Internal Flash'!$B$415:$K$415,'Internal Flash'!$A$416:$A$425,'Internal Flash'!$B$416:$K$425,'Variables &amp; Axis Check'!$B$13,'Variables &amp; Axis Check'!$B$3)</f>
        <v>0.68354722497599996</v>
      </c>
      <c r="AI20" s="4">
        <f>_xll.Interp2dTab(-1,0,'Internal Flash'!$B$396:$N$396,'Internal Flash'!$A$397:$A$411,'Internal Flash'!$B$397:$N$411,AI$4,$U20)*_xll.Interp2dTab(-1,0,'Internal Flash'!$B$415:$K$415,'Internal Flash'!$A$416:$A$425,'Internal Flash'!$B$416:$K$425,'Variables &amp; Axis Check'!$B$13,'Variables &amp; Axis Check'!$B$3)</f>
        <v>0.6835472249760004</v>
      </c>
      <c r="AJ20" s="4">
        <f>_xll.Interp2dTab(-1,0,'Internal Flash'!$B$396:$N$396,'Internal Flash'!$A$397:$A$411,'Internal Flash'!$B$397:$N$411,AJ$4,$U20)*_xll.Interp2dTab(-1,0,'Internal Flash'!$B$415:$K$415,'Internal Flash'!$A$416:$A$425,'Internal Flash'!$B$416:$K$425,'Variables &amp; Axis Check'!$B$13,'Variables &amp; Axis Check'!$B$3)</f>
        <v>0.68354722497599918</v>
      </c>
      <c r="AK20" s="4">
        <f>_xll.Interp2dTab(-1,0,'Internal Flash'!$B$396:$N$396,'Internal Flash'!$A$397:$A$411,'Internal Flash'!$B$397:$N$411,AK$4,$U20)*_xll.Interp2dTab(-1,0,'Internal Flash'!$B$415:$K$415,'Internal Flash'!$A$416:$A$425,'Internal Flash'!$B$416:$K$425,'Variables &amp; Axis Check'!$B$13,'Variables &amp; Axis Check'!$B$3)</f>
        <v>0.68354722497599918</v>
      </c>
      <c r="AL20" s="4">
        <f>_xll.Interp2dTab(-1,0,'Internal Flash'!$B$396:$N$396,'Internal Flash'!$A$397:$A$411,'Internal Flash'!$B$397:$N$411,AL$4,$U20)*_xll.Interp2dTab(-1,0,'Internal Flash'!$B$415:$K$415,'Internal Flash'!$A$416:$A$425,'Internal Flash'!$B$416:$K$425,'Variables &amp; Axis Check'!$B$13,'Variables &amp; Axis Check'!$B$3)</f>
        <v>0.68354722497600162</v>
      </c>
      <c r="AM20" s="12">
        <f t="shared" si="5"/>
        <v>0.68354722497600162</v>
      </c>
    </row>
    <row r="21" spans="1:39" s="4" customFormat="1" x14ac:dyDescent="0.3">
      <c r="A21" s="6">
        <f>'CSP5'!$A$185</f>
        <v>3000</v>
      </c>
      <c r="B21" s="12">
        <f t="shared" si="2"/>
        <v>0</v>
      </c>
      <c r="C21" s="4">
        <f>_xll.Interp2dTab(-1,0,'CSP5'!$B$34:$S$34,'CSP5'!$A$35:$A$60,'CSP5'!$B$35:$S$60,'Fuel Pressure Calc'!C21,'Main Injection'!C$4)</f>
        <v>0</v>
      </c>
      <c r="D21" s="4">
        <f>_xll.Interp2dTab(-1,0,'CSP5'!$B$34:$S$34,'CSP5'!$A$35:$A$60,'CSP5'!$B$35:$S$60,'Fuel Pressure Calc'!D21,'Main Injection'!D$4)</f>
        <v>279.20432</v>
      </c>
      <c r="E21" s="4">
        <f>_xll.Interp2dTab(-1,0,'CSP5'!$B$34:$S$34,'CSP5'!$A$35:$A$60,'CSP5'!$B$35:$S$60,'Fuel Pressure Calc'!E21,'Main Injection'!E$4)</f>
        <v>345.19423999999998</v>
      </c>
      <c r="F21" s="4">
        <f>_xll.Interp2dTab(-1,0,'CSP5'!$B$34:$S$34,'CSP5'!$A$35:$A$60,'CSP5'!$B$35:$S$60,'Fuel Pressure Calc'!F21,'Main Injection'!F$4)</f>
        <v>407.19236799999999</v>
      </c>
      <c r="G21" s="4">
        <f>_xll.Interp2dTab(-1,0,'CSP5'!$B$34:$S$34,'CSP5'!$A$35:$A$60,'CSP5'!$B$35:$S$60,'Fuel Pressure Calc'!G21,'Main Injection'!G$4)</f>
        <v>514.862256</v>
      </c>
      <c r="H21" s="4">
        <f>_xll.Interp2dTab(-1,0,'CSP5'!$B$34:$S$34,'CSP5'!$A$35:$A$60,'CSP5'!$B$35:$S$60,'Fuel Pressure Calc'!H21,'Main Injection'!H$4)</f>
        <v>682.19249777777782</v>
      </c>
      <c r="I21" s="4">
        <f>_xll.Interp2dTab(-1,0,'CSP5'!$B$34:$S$34,'CSP5'!$A$35:$A$60,'CSP5'!$B$35:$S$60,'Fuel Pressure Calc'!I21,'Main Injection'!I$4)</f>
        <v>846.46313999999995</v>
      </c>
      <c r="J21" s="4">
        <f>_xll.Interp2dTab(-1,0,'CSP5'!$B$34:$S$34,'CSP5'!$A$35:$A$60,'CSP5'!$B$35:$S$60,'Fuel Pressure Calc'!J21,'Main Injection'!J$4)</f>
        <v>1007.4563000000001</v>
      </c>
      <c r="K21" s="4">
        <f>_xll.Interp2dTab(-1,0,'CSP5'!$B$34:$S$34,'CSP5'!$A$35:$A$60,'CSP5'!$B$35:$S$60,'Fuel Pressure Calc'!K21,'Main Injection'!K$4)</f>
        <v>1164.94946</v>
      </c>
      <c r="L21" s="4">
        <f>_xll.Interp2dTab(-1,0,'CSP5'!$B$34:$S$34,'CSP5'!$A$35:$A$60,'CSP5'!$B$35:$S$60,'Fuel Pressure Calc'!L21,'Main Injection'!L$4)</f>
        <v>1318.94262</v>
      </c>
      <c r="M21" s="4">
        <f>_xll.Interp2dTab(-1,0,'CSP5'!$B$34:$S$34,'CSP5'!$A$35:$A$60,'CSP5'!$B$35:$S$60,'Fuel Pressure Calc'!M21,'Main Injection'!M$4)</f>
        <v>1548.5326640000001</v>
      </c>
      <c r="N21" s="4">
        <f>_xll.Interp2dTab(-1,0,'CSP5'!$B$34:$S$34,'CSP5'!$A$35:$A$60,'CSP5'!$B$35:$S$60,'Fuel Pressure Calc'!N21,'Main Injection'!N$4)</f>
        <v>1701.1261280000001</v>
      </c>
      <c r="O21" s="4">
        <f>_xll.Interp2dTab(-1,0,'CSP5'!$B$34:$S$34,'CSP5'!$A$35:$A$60,'CSP5'!$B$35:$S$60,'Fuel Pressure Calc'!O21,'Main Injection'!O$4)</f>
        <v>1777.1227079999999</v>
      </c>
      <c r="P21" s="4">
        <f>_xll.Interp2dTab(-1,0,'CSP5'!$B$34:$S$34,'CSP5'!$A$35:$A$60,'CSP5'!$B$35:$S$60,'Fuel Pressure Calc'!P21,'Main Injection'!P$4)</f>
        <v>1853.1192880000001</v>
      </c>
      <c r="Q21" s="4">
        <f>_xll.Interp2dTab(-1,0,'CSP5'!$B$34:$S$34,'CSP5'!$A$35:$A$60,'CSP5'!$B$35:$S$60,'Fuel Pressure Calc'!Q21,'Main Injection'!Q$4)</f>
        <v>1929.1158680000003</v>
      </c>
      <c r="R21" s="4">
        <f>_xll.Interp2dTab(-1,0,'CSP5'!$B$34:$S$34,'CSP5'!$A$35:$A$60,'CSP5'!$B$35:$S$60,'Fuel Pressure Calc'!R21,'Main Injection'!R$4)</f>
        <v>2005.1124480000001</v>
      </c>
      <c r="S21" s="12">
        <f t="shared" si="3"/>
        <v>2005.1124480000001</v>
      </c>
      <c r="U21" s="6">
        <f>'CSP5'!$A$185</f>
        <v>3000</v>
      </c>
      <c r="V21" s="12">
        <f t="shared" si="4"/>
        <v>4.2106487499999998</v>
      </c>
      <c r="W21" s="4">
        <f>_xll.Interp2dTab(-1,0,'Internal Flash'!$B$396:$N$396,'Internal Flash'!$A$397:$A$411,'Internal Flash'!$B$397:$N$411,W$4,$U21)*_xll.Interp2dTab(-1,0,'Internal Flash'!$B$415:$K$415,'Internal Flash'!$A$416:$A$425,'Internal Flash'!$B$416:$K$425,'Variables &amp; Axis Check'!$B$13,'Variables &amp; Axis Check'!$B$3)</f>
        <v>4.2106487499999998</v>
      </c>
      <c r="X21" s="4">
        <f>_xll.Interp2dTab(-1,0,'Internal Flash'!$B$396:$N$396,'Internal Flash'!$A$397:$A$411,'Internal Flash'!$B$397:$N$411,X$4,$U21)*_xll.Interp2dTab(-1,0,'Internal Flash'!$B$415:$K$415,'Internal Flash'!$A$416:$A$425,'Internal Flash'!$B$416:$K$425,'Variables &amp; Axis Check'!$B$13,'Variables &amp; Axis Check'!$B$3)</f>
        <v>4.2106487499999998</v>
      </c>
      <c r="Y21" s="4">
        <f>_xll.Interp2dTab(-1,0,'Internal Flash'!$B$396:$N$396,'Internal Flash'!$A$397:$A$411,'Internal Flash'!$B$397:$N$411,Y$4,$U21)*_xll.Interp2dTab(-1,0,'Internal Flash'!$B$415:$K$415,'Internal Flash'!$A$416:$A$425,'Internal Flash'!$B$416:$K$425,'Variables &amp; Axis Check'!$B$13,'Variables &amp; Axis Check'!$B$3)</f>
        <v>4.2106487499999998</v>
      </c>
      <c r="Z21" s="4">
        <f>_xll.Interp2dTab(-1,0,'Internal Flash'!$B$396:$N$396,'Internal Flash'!$A$397:$A$411,'Internal Flash'!$B$397:$N$411,Z$4,$U21)*_xll.Interp2dTab(-1,0,'Internal Flash'!$B$415:$K$415,'Internal Flash'!$A$416:$A$425,'Internal Flash'!$B$416:$K$425,'Variables &amp; Axis Check'!$B$13,'Variables &amp; Axis Check'!$B$3)</f>
        <v>3.6200645299807994</v>
      </c>
      <c r="AA21" s="4">
        <f>_xll.Interp2dTab(-1,0,'Internal Flash'!$B$396:$N$396,'Internal Flash'!$A$397:$A$411,'Internal Flash'!$B$397:$N$411,AA$4,$U21)*_xll.Interp2dTab(-1,0,'Internal Flash'!$B$415:$K$415,'Internal Flash'!$A$416:$A$425,'Internal Flash'!$B$416:$K$425,'Variables &amp; Axis Check'!$B$13,'Variables &amp; Axis Check'!$B$3)</f>
        <v>3.4724184749759996</v>
      </c>
      <c r="AB21" s="4">
        <f>_xll.Interp2dTab(-1,0,'Internal Flash'!$B$396:$N$396,'Internal Flash'!$A$397:$A$411,'Internal Flash'!$B$397:$N$411,AB$4,$U21)*_xll.Interp2dTab(-1,0,'Internal Flash'!$B$415:$K$415,'Internal Flash'!$A$416:$A$425,'Internal Flash'!$B$416:$K$425,'Variables &amp; Axis Check'!$B$13,'Variables &amp; Axis Check'!$B$3)</f>
        <v>3.4724184749759996</v>
      </c>
      <c r="AC21" s="4">
        <f>_xll.Interp2dTab(-1,0,'Internal Flash'!$B$396:$N$396,'Internal Flash'!$A$397:$A$411,'Internal Flash'!$B$397:$N$411,AC$4,$U21)*_xll.Interp2dTab(-1,0,'Internal Flash'!$B$415:$K$415,'Internal Flash'!$A$416:$A$425,'Internal Flash'!$B$416:$K$425,'Variables &amp; Axis Check'!$B$13,'Variables &amp; Axis Check'!$B$3)</f>
        <v>3.4724184749759996</v>
      </c>
      <c r="AD21" s="4">
        <f>_xll.Interp2dTab(-1,0,'Internal Flash'!$B$396:$N$396,'Internal Flash'!$A$397:$A$411,'Internal Flash'!$B$397:$N$411,AD$4,$U21)*_xll.Interp2dTab(-1,0,'Internal Flash'!$B$415:$K$415,'Internal Flash'!$A$416:$A$425,'Internal Flash'!$B$416:$K$425,'Variables &amp; Axis Check'!$B$13,'Variables &amp; Axis Check'!$B$3)</f>
        <v>3.4724184749759996</v>
      </c>
      <c r="AE21" s="4">
        <f>_xll.Interp2dTab(-1,0,'Internal Flash'!$B$396:$N$396,'Internal Flash'!$A$397:$A$411,'Internal Flash'!$B$397:$N$411,AE$4,$U21)*_xll.Interp2dTab(-1,0,'Internal Flash'!$B$415:$K$415,'Internal Flash'!$A$416:$A$425,'Internal Flash'!$B$416:$K$425,'Variables &amp; Axis Check'!$B$13,'Variables &amp; Axis Check'!$B$3)</f>
        <v>1.4217775000000001</v>
      </c>
      <c r="AF21" s="4">
        <f>_xll.Interp2dTab(-1,0,'Internal Flash'!$B$396:$N$396,'Internal Flash'!$A$397:$A$411,'Internal Flash'!$B$397:$N$411,AF$4,$U21)*_xll.Interp2dTab(-1,0,'Internal Flash'!$B$415:$K$415,'Internal Flash'!$A$416:$A$425,'Internal Flash'!$B$416:$K$425,'Variables &amp; Axis Check'!$B$13,'Variables &amp; Axis Check'!$B$3)</f>
        <v>1.4217775000000001</v>
      </c>
      <c r="AG21" s="4">
        <f>_xll.Interp2dTab(-1,0,'Internal Flash'!$B$396:$N$396,'Internal Flash'!$A$397:$A$411,'Internal Flash'!$B$397:$N$411,AG$4,$U21)*_xll.Interp2dTab(-1,0,'Internal Flash'!$B$415:$K$415,'Internal Flash'!$A$416:$A$425,'Internal Flash'!$B$416:$K$425,'Variables &amp; Axis Check'!$B$13,'Variables &amp; Axis Check'!$B$3)</f>
        <v>0.868104793732</v>
      </c>
      <c r="AH21" s="4">
        <f>_xll.Interp2dTab(-1,0,'Internal Flash'!$B$396:$N$396,'Internal Flash'!$A$397:$A$411,'Internal Flash'!$B$397:$N$411,AH$4,$U21)*_xll.Interp2dTab(-1,0,'Internal Flash'!$B$415:$K$415,'Internal Flash'!$A$416:$A$425,'Internal Flash'!$B$416:$K$425,'Variables &amp; Axis Check'!$B$13,'Variables &amp; Axis Check'!$B$3)</f>
        <v>0.68354722497600007</v>
      </c>
      <c r="AI21" s="4">
        <f>_xll.Interp2dTab(-1,0,'Internal Flash'!$B$396:$N$396,'Internal Flash'!$A$397:$A$411,'Internal Flash'!$B$397:$N$411,AI$4,$U21)*_xll.Interp2dTab(-1,0,'Internal Flash'!$B$415:$K$415,'Internal Flash'!$A$416:$A$425,'Internal Flash'!$B$416:$K$425,'Variables &amp; Axis Check'!$B$13,'Variables &amp; Axis Check'!$B$3)</f>
        <v>0.6835472249760004</v>
      </c>
      <c r="AJ21" s="4">
        <f>_xll.Interp2dTab(-1,0,'Internal Flash'!$B$396:$N$396,'Internal Flash'!$A$397:$A$411,'Internal Flash'!$B$397:$N$411,AJ$4,$U21)*_xll.Interp2dTab(-1,0,'Internal Flash'!$B$415:$K$415,'Internal Flash'!$A$416:$A$425,'Internal Flash'!$B$416:$K$425,'Variables &amp; Axis Check'!$B$13,'Variables &amp; Axis Check'!$B$3)</f>
        <v>0.68354722497599918</v>
      </c>
      <c r="AK21" s="4">
        <f>_xll.Interp2dTab(-1,0,'Internal Flash'!$B$396:$N$396,'Internal Flash'!$A$397:$A$411,'Internal Flash'!$B$397:$N$411,AK$4,$U21)*_xll.Interp2dTab(-1,0,'Internal Flash'!$B$415:$K$415,'Internal Flash'!$A$416:$A$425,'Internal Flash'!$B$416:$K$425,'Variables &amp; Axis Check'!$B$13,'Variables &amp; Axis Check'!$B$3)</f>
        <v>0.68354722497599918</v>
      </c>
      <c r="AL21" s="4">
        <f>_xll.Interp2dTab(-1,0,'Internal Flash'!$B$396:$N$396,'Internal Flash'!$A$397:$A$411,'Internal Flash'!$B$397:$N$411,AL$4,$U21)*_xll.Interp2dTab(-1,0,'Internal Flash'!$B$415:$K$415,'Internal Flash'!$A$416:$A$425,'Internal Flash'!$B$416:$K$425,'Variables &amp; Axis Check'!$B$13,'Variables &amp; Axis Check'!$B$3)</f>
        <v>0.68354722497600162</v>
      </c>
      <c r="AM21" s="12">
        <f t="shared" si="5"/>
        <v>0.68354722497600162</v>
      </c>
    </row>
    <row r="22" spans="1:39" s="4" customFormat="1" x14ac:dyDescent="0.3">
      <c r="A22" s="6">
        <f>'CSP5'!$A$186</f>
        <v>3200</v>
      </c>
      <c r="B22" s="12">
        <f t="shared" si="2"/>
        <v>0</v>
      </c>
      <c r="C22" s="4">
        <f>_xll.Interp2dTab(-1,0,'CSP5'!$B$34:$S$34,'CSP5'!$A$35:$A$60,'CSP5'!$B$35:$S$60,'Fuel Pressure Calc'!C22,'Main Injection'!C$4)</f>
        <v>0</v>
      </c>
      <c r="D22" s="4">
        <f>_xll.Interp2dTab(-1,0,'CSP5'!$B$34:$S$34,'CSP5'!$A$35:$A$60,'CSP5'!$B$35:$S$60,'Fuel Pressure Calc'!D22,'Main Injection'!D$4)</f>
        <v>279.20432</v>
      </c>
      <c r="E22" s="4">
        <f>_xll.Interp2dTab(-1,0,'CSP5'!$B$34:$S$34,'CSP5'!$A$35:$A$60,'CSP5'!$B$35:$S$60,'Fuel Pressure Calc'!E22,'Main Injection'!E$4)</f>
        <v>345.19423999999998</v>
      </c>
      <c r="F22" s="4">
        <f>_xll.Interp2dTab(-1,0,'CSP5'!$B$34:$S$34,'CSP5'!$A$35:$A$60,'CSP5'!$B$35:$S$60,'Fuel Pressure Calc'!F22,'Main Injection'!F$4)</f>
        <v>407.19236799999999</v>
      </c>
      <c r="G22" s="4">
        <f>_xll.Interp2dTab(-1,0,'CSP5'!$B$34:$S$34,'CSP5'!$A$35:$A$60,'CSP5'!$B$35:$S$60,'Fuel Pressure Calc'!G22,'Main Injection'!G$4)</f>
        <v>498.08774400000004</v>
      </c>
      <c r="H22" s="4">
        <f>_xll.Interp2dTab(-1,0,'CSP5'!$B$34:$S$34,'CSP5'!$A$35:$A$60,'CSP5'!$B$35:$S$60,'Fuel Pressure Calc'!H22,'Main Injection'!H$4)</f>
        <v>682.19249777777782</v>
      </c>
      <c r="I22" s="4">
        <f>_xll.Interp2dTab(-1,0,'CSP5'!$B$34:$S$34,'CSP5'!$A$35:$A$60,'CSP5'!$B$35:$S$60,'Fuel Pressure Calc'!I22,'Main Injection'!I$4)</f>
        <v>846.46313999999995</v>
      </c>
      <c r="J22" s="4">
        <f>_xll.Interp2dTab(-1,0,'CSP5'!$B$34:$S$34,'CSP5'!$A$35:$A$60,'CSP5'!$B$35:$S$60,'Fuel Pressure Calc'!J22,'Main Injection'!J$4)</f>
        <v>1007.4563000000001</v>
      </c>
      <c r="K22" s="4">
        <f>_xll.Interp2dTab(-1,0,'CSP5'!$B$34:$S$34,'CSP5'!$A$35:$A$60,'CSP5'!$B$35:$S$60,'Fuel Pressure Calc'!K22,'Main Injection'!K$4)</f>
        <v>1164.94946</v>
      </c>
      <c r="L22" s="4">
        <f>_xll.Interp2dTab(-1,0,'CSP5'!$B$34:$S$34,'CSP5'!$A$35:$A$60,'CSP5'!$B$35:$S$60,'Fuel Pressure Calc'!L22,'Main Injection'!L$4)</f>
        <v>1318.94262</v>
      </c>
      <c r="M22" s="4">
        <f>_xll.Interp2dTab(-1,0,'CSP5'!$B$34:$S$34,'CSP5'!$A$35:$A$60,'CSP5'!$B$35:$S$60,'Fuel Pressure Calc'!M22,'Main Injection'!M$4)</f>
        <v>1548.5326640000001</v>
      </c>
      <c r="N22" s="4">
        <f>_xll.Interp2dTab(-1,0,'CSP5'!$B$34:$S$34,'CSP5'!$A$35:$A$60,'CSP5'!$B$35:$S$60,'Fuel Pressure Calc'!N22,'Main Injection'!N$4)</f>
        <v>1701.1261280000001</v>
      </c>
      <c r="O22" s="4">
        <f>_xll.Interp2dTab(-1,0,'CSP5'!$B$34:$S$34,'CSP5'!$A$35:$A$60,'CSP5'!$B$35:$S$60,'Fuel Pressure Calc'!O22,'Main Injection'!O$4)</f>
        <v>1777.1227079999999</v>
      </c>
      <c r="P22" s="4">
        <f>_xll.Interp2dTab(-1,0,'CSP5'!$B$34:$S$34,'CSP5'!$A$35:$A$60,'CSP5'!$B$35:$S$60,'Fuel Pressure Calc'!P22,'Main Injection'!P$4)</f>
        <v>1853.1192880000001</v>
      </c>
      <c r="Q22" s="4">
        <f>_xll.Interp2dTab(-1,0,'CSP5'!$B$34:$S$34,'CSP5'!$A$35:$A$60,'CSP5'!$B$35:$S$60,'Fuel Pressure Calc'!Q22,'Main Injection'!Q$4)</f>
        <v>1929.1158680000003</v>
      </c>
      <c r="R22" s="4">
        <f>_xll.Interp2dTab(-1,0,'CSP5'!$B$34:$S$34,'CSP5'!$A$35:$A$60,'CSP5'!$B$35:$S$60,'Fuel Pressure Calc'!R22,'Main Injection'!R$4)</f>
        <v>2005.1124480000001</v>
      </c>
      <c r="S22" s="12">
        <f t="shared" si="3"/>
        <v>2005.1124480000001</v>
      </c>
      <c r="U22" s="6">
        <f>'CSP5'!$A$186</f>
        <v>3200</v>
      </c>
      <c r="V22" s="12">
        <f t="shared" si="4"/>
        <v>4.2106487499999998</v>
      </c>
      <c r="W22" s="4">
        <f>_xll.Interp2dTab(-1,0,'Internal Flash'!$B$396:$N$396,'Internal Flash'!$A$397:$A$411,'Internal Flash'!$B$397:$N$411,W$4,$U22)*_xll.Interp2dTab(-1,0,'Internal Flash'!$B$415:$K$415,'Internal Flash'!$A$416:$A$425,'Internal Flash'!$B$416:$K$425,'Variables &amp; Axis Check'!$B$13,'Variables &amp; Axis Check'!$B$3)</f>
        <v>4.2106487499999998</v>
      </c>
      <c r="X22" s="4">
        <f>_xll.Interp2dTab(-1,0,'Internal Flash'!$B$396:$N$396,'Internal Flash'!$A$397:$A$411,'Internal Flash'!$B$397:$N$411,X$4,$U22)*_xll.Interp2dTab(-1,0,'Internal Flash'!$B$415:$K$415,'Internal Flash'!$A$416:$A$425,'Internal Flash'!$B$416:$K$425,'Variables &amp; Axis Check'!$B$13,'Variables &amp; Axis Check'!$B$3)</f>
        <v>4.2106487499999998</v>
      </c>
      <c r="Y22" s="4">
        <f>_xll.Interp2dTab(-1,0,'Internal Flash'!$B$396:$N$396,'Internal Flash'!$A$397:$A$411,'Internal Flash'!$B$397:$N$411,Y$4,$U22)*_xll.Interp2dTab(-1,0,'Internal Flash'!$B$415:$K$415,'Internal Flash'!$A$416:$A$425,'Internal Flash'!$B$416:$K$425,'Variables &amp; Axis Check'!$B$13,'Variables &amp; Axis Check'!$B$3)</f>
        <v>4.2106487499999998</v>
      </c>
      <c r="Z22" s="4">
        <f>_xll.Interp2dTab(-1,0,'Internal Flash'!$B$396:$N$396,'Internal Flash'!$A$397:$A$411,'Internal Flash'!$B$397:$N$411,Z$4,$U22)*_xll.Interp2dTab(-1,0,'Internal Flash'!$B$415:$K$415,'Internal Flash'!$A$416:$A$425,'Internal Flash'!$B$416:$K$425,'Variables &amp; Axis Check'!$B$13,'Variables &amp; Axis Check'!$B$3)</f>
        <v>4.2106487499999998</v>
      </c>
      <c r="AA22" s="4">
        <f>_xll.Interp2dTab(-1,0,'Internal Flash'!$B$396:$N$396,'Internal Flash'!$A$397:$A$411,'Internal Flash'!$B$397:$N$411,AA$4,$U22)*_xll.Interp2dTab(-1,0,'Internal Flash'!$B$415:$K$415,'Internal Flash'!$A$416:$A$425,'Internal Flash'!$B$416:$K$425,'Variables &amp; Axis Check'!$B$13,'Variables &amp; Axis Check'!$B$3)</f>
        <v>4.2106487499999998</v>
      </c>
      <c r="AB22" s="4">
        <f>_xll.Interp2dTab(-1,0,'Internal Flash'!$B$396:$N$396,'Internal Flash'!$A$397:$A$411,'Internal Flash'!$B$397:$N$411,AB$4,$U22)*_xll.Interp2dTab(-1,0,'Internal Flash'!$B$415:$K$415,'Internal Flash'!$A$416:$A$425,'Internal Flash'!$B$416:$K$425,'Variables &amp; Axis Check'!$B$13,'Variables &amp; Axis Check'!$B$3)</f>
        <v>4.2106487499999998</v>
      </c>
      <c r="AC22" s="4">
        <f>_xll.Interp2dTab(-1,0,'Internal Flash'!$B$396:$N$396,'Internal Flash'!$A$397:$A$411,'Internal Flash'!$B$397:$N$411,AC$4,$U22)*_xll.Interp2dTab(-1,0,'Internal Flash'!$B$415:$K$415,'Internal Flash'!$A$416:$A$425,'Internal Flash'!$B$416:$K$425,'Variables &amp; Axis Check'!$B$13,'Variables &amp; Axis Check'!$B$3)</f>
        <v>4.2106487499999998</v>
      </c>
      <c r="AD22" s="4">
        <f>_xll.Interp2dTab(-1,0,'Internal Flash'!$B$396:$N$396,'Internal Flash'!$A$397:$A$411,'Internal Flash'!$B$397:$N$411,AD$4,$U22)*_xll.Interp2dTab(-1,0,'Internal Flash'!$B$415:$K$415,'Internal Flash'!$A$416:$A$425,'Internal Flash'!$B$416:$K$425,'Variables &amp; Axis Check'!$B$13,'Variables &amp; Axis Check'!$B$3)</f>
        <v>5.4783178181600007</v>
      </c>
      <c r="AE22" s="4">
        <f>_xll.Interp2dTab(-1,0,'Internal Flash'!$B$396:$N$396,'Internal Flash'!$A$397:$A$411,'Internal Flash'!$B$397:$N$411,AE$4,$U22)*_xll.Interp2dTab(-1,0,'Internal Flash'!$B$415:$K$415,'Internal Flash'!$A$416:$A$425,'Internal Flash'!$B$416:$K$425,'Variables &amp; Axis Check'!$B$13,'Variables &amp; Axis Check'!$B$3)</f>
        <v>3.1306449791466666</v>
      </c>
      <c r="AF22" s="4">
        <f>_xll.Interp2dTab(-1,0,'Internal Flash'!$B$396:$N$396,'Internal Flash'!$A$397:$A$411,'Internal Flash'!$B$397:$N$411,AF$4,$U22)*_xll.Interp2dTab(-1,0,'Internal Flash'!$B$415:$K$415,'Internal Flash'!$A$416:$A$425,'Internal Flash'!$B$416:$K$425,'Variables &amp; Axis Check'!$B$13,'Variables &amp; Axis Check'!$B$3)</f>
        <v>1.4217775000000001</v>
      </c>
      <c r="AG22" s="4">
        <f>_xll.Interp2dTab(-1,0,'Internal Flash'!$B$396:$N$396,'Internal Flash'!$A$397:$A$411,'Internal Flash'!$B$397:$N$411,AG$4,$U22)*_xll.Interp2dTab(-1,0,'Internal Flash'!$B$415:$K$415,'Internal Flash'!$A$416:$A$425,'Internal Flash'!$B$416:$K$425,'Variables &amp; Axis Check'!$B$13,'Variables &amp; Axis Check'!$B$3)</f>
        <v>0.868104793732</v>
      </c>
      <c r="AH22" s="4">
        <f>_xll.Interp2dTab(-1,0,'Internal Flash'!$B$396:$N$396,'Internal Flash'!$A$397:$A$411,'Internal Flash'!$B$397:$N$411,AH$4,$U22)*_xll.Interp2dTab(-1,0,'Internal Flash'!$B$415:$K$415,'Internal Flash'!$A$416:$A$425,'Internal Flash'!$B$416:$K$425,'Variables &amp; Axis Check'!$B$13,'Variables &amp; Axis Check'!$B$3)</f>
        <v>0.68354722497600007</v>
      </c>
      <c r="AI22" s="4">
        <f>_xll.Interp2dTab(-1,0,'Internal Flash'!$B$396:$N$396,'Internal Flash'!$A$397:$A$411,'Internal Flash'!$B$397:$N$411,AI$4,$U22)*_xll.Interp2dTab(-1,0,'Internal Flash'!$B$415:$K$415,'Internal Flash'!$A$416:$A$425,'Internal Flash'!$B$416:$K$425,'Variables &amp; Axis Check'!$B$13,'Variables &amp; Axis Check'!$B$3)</f>
        <v>0.6835472249760004</v>
      </c>
      <c r="AJ22" s="4">
        <f>_xll.Interp2dTab(-1,0,'Internal Flash'!$B$396:$N$396,'Internal Flash'!$A$397:$A$411,'Internal Flash'!$B$397:$N$411,AJ$4,$U22)*_xll.Interp2dTab(-1,0,'Internal Flash'!$B$415:$K$415,'Internal Flash'!$A$416:$A$425,'Internal Flash'!$B$416:$K$425,'Variables &amp; Axis Check'!$B$13,'Variables &amp; Axis Check'!$B$3)</f>
        <v>0.68354722497599918</v>
      </c>
      <c r="AK22" s="4">
        <f>_xll.Interp2dTab(-1,0,'Internal Flash'!$B$396:$N$396,'Internal Flash'!$A$397:$A$411,'Internal Flash'!$B$397:$N$411,AK$4,$U22)*_xll.Interp2dTab(-1,0,'Internal Flash'!$B$415:$K$415,'Internal Flash'!$A$416:$A$425,'Internal Flash'!$B$416:$K$425,'Variables &amp; Axis Check'!$B$13,'Variables &amp; Axis Check'!$B$3)</f>
        <v>0.68354722497599918</v>
      </c>
      <c r="AL22" s="4">
        <f>_xll.Interp2dTab(-1,0,'Internal Flash'!$B$396:$N$396,'Internal Flash'!$A$397:$A$411,'Internal Flash'!$B$397:$N$411,AL$4,$U22)*_xll.Interp2dTab(-1,0,'Internal Flash'!$B$415:$K$415,'Internal Flash'!$A$416:$A$425,'Internal Flash'!$B$416:$K$425,'Variables &amp; Axis Check'!$B$13,'Variables &amp; Axis Check'!$B$3)</f>
        <v>0.68354722497600162</v>
      </c>
      <c r="AM22" s="12">
        <f t="shared" si="5"/>
        <v>0.68354722497600162</v>
      </c>
    </row>
    <row r="23" spans="1:39" s="4" customFormat="1" x14ac:dyDescent="0.3">
      <c r="A23" s="6">
        <f>'CSP5'!$A$187</f>
        <v>3300</v>
      </c>
      <c r="B23" s="12">
        <f t="shared" si="2"/>
        <v>0</v>
      </c>
      <c r="C23" s="4">
        <f>_xll.Interp2dTab(-1,0,'CSP5'!$B$34:$S$34,'CSP5'!$A$35:$A$60,'CSP5'!$B$35:$S$60,'Fuel Pressure Calc'!C23,'Main Injection'!C$4)</f>
        <v>0</v>
      </c>
      <c r="D23" s="4">
        <f>_xll.Interp2dTab(-1,0,'CSP5'!$B$34:$S$34,'CSP5'!$A$35:$A$60,'CSP5'!$B$35:$S$60,'Fuel Pressure Calc'!D23,'Main Injection'!D$4)</f>
        <v>279.20432</v>
      </c>
      <c r="E23" s="4">
        <f>_xll.Interp2dTab(-1,0,'CSP5'!$B$34:$S$34,'CSP5'!$A$35:$A$60,'CSP5'!$B$35:$S$60,'Fuel Pressure Calc'!E23,'Main Injection'!E$4)</f>
        <v>348.6605653333333</v>
      </c>
      <c r="F23" s="4">
        <f>_xll.Interp2dTab(-1,0,'CSP5'!$B$34:$S$34,'CSP5'!$A$35:$A$60,'CSP5'!$B$35:$S$60,'Fuel Pressure Calc'!F23,'Main Injection'!F$4)</f>
        <v>407.19236799999999</v>
      </c>
      <c r="G23" s="4">
        <f>_xll.Interp2dTab(-1,0,'CSP5'!$B$34:$S$34,'CSP5'!$A$35:$A$60,'CSP5'!$B$35:$S$60,'Fuel Pressure Calc'!G23,'Main Injection'!G$4)</f>
        <v>503.67924799999997</v>
      </c>
      <c r="H23" s="4">
        <f>_xll.Interp2dTab(-1,0,'CSP5'!$B$34:$S$34,'CSP5'!$A$35:$A$60,'CSP5'!$B$35:$S$60,'Fuel Pressure Calc'!H23,'Main Injection'!H$4)</f>
        <v>694.65178074074061</v>
      </c>
      <c r="I23" s="4">
        <f>_xll.Interp2dTab(-1,0,'CSP5'!$B$34:$S$34,'CSP5'!$A$35:$A$60,'CSP5'!$B$35:$S$60,'Fuel Pressure Calc'!I23,'Main Injection'!I$4)</f>
        <v>858.83181866666666</v>
      </c>
      <c r="J23" s="4">
        <f>_xll.Interp2dTab(-1,0,'CSP5'!$B$34:$S$34,'CSP5'!$A$35:$A$60,'CSP5'!$B$35:$S$60,'Fuel Pressure Calc'!J23,'Main Injection'!J$4)</f>
        <v>1021.2591893333333</v>
      </c>
      <c r="K23" s="4">
        <f>_xll.Interp2dTab(-1,0,'CSP5'!$B$34:$S$34,'CSP5'!$A$35:$A$60,'CSP5'!$B$35:$S$60,'Fuel Pressure Calc'!K23,'Main Injection'!K$4)</f>
        <v>1180.5019093333333</v>
      </c>
      <c r="L23" s="4">
        <f>_xll.Interp2dTab(-1,0,'CSP5'!$B$34:$S$34,'CSP5'!$A$35:$A$60,'CSP5'!$B$35:$S$60,'Fuel Pressure Calc'!L23,'Main Injection'!L$4)</f>
        <v>1336.5599786666667</v>
      </c>
      <c r="M23" s="4">
        <f>_xll.Interp2dTab(-1,0,'CSP5'!$B$34:$S$34,'CSP5'!$A$35:$A$60,'CSP5'!$B$35:$S$60,'Fuel Pressure Calc'!M23,'Main Injection'!M$4)</f>
        <v>1568.682773333333</v>
      </c>
      <c r="N23" s="4">
        <f>_xll.Interp2dTab(-1,0,'CSP5'!$B$34:$S$34,'CSP5'!$A$35:$A$60,'CSP5'!$B$35:$S$60,'Fuel Pressure Calc'!N23,'Main Injection'!N$4)</f>
        <v>1722.7765333333332</v>
      </c>
      <c r="O23" s="4">
        <f>_xll.Interp2dTab(-1,0,'CSP5'!$B$34:$S$34,'CSP5'!$A$35:$A$60,'CSP5'!$B$35:$S$60,'Fuel Pressure Calc'!O23,'Main Injection'!O$4)</f>
        <v>1799.6395946666667</v>
      </c>
      <c r="P23" s="4">
        <f>_xll.Interp2dTab(-1,0,'CSP5'!$B$34:$S$34,'CSP5'!$A$35:$A$60,'CSP5'!$B$35:$S$60,'Fuel Pressure Calc'!P23,'Main Injection'!P$4)</f>
        <v>1876.5026560000001</v>
      </c>
      <c r="Q23" s="4">
        <f>_xll.Interp2dTab(-1,0,'CSP5'!$B$34:$S$34,'CSP5'!$A$35:$A$60,'CSP5'!$B$35:$S$60,'Fuel Pressure Calc'!Q23,'Main Injection'!Q$4)</f>
        <v>1953.3657173333331</v>
      </c>
      <c r="R23" s="4">
        <f>_xll.Interp2dTab(-1,0,'CSP5'!$B$34:$S$34,'CSP5'!$A$35:$A$60,'CSP5'!$B$35:$S$60,'Fuel Pressure Calc'!R23,'Main Injection'!R$4)</f>
        <v>2030.2287786666666</v>
      </c>
      <c r="S23" s="12">
        <f t="shared" si="3"/>
        <v>2030.2287786666666</v>
      </c>
      <c r="U23" s="6">
        <f>'CSP5'!$A$187</f>
        <v>3300</v>
      </c>
      <c r="V23" s="12">
        <f t="shared" si="4"/>
        <v>4.2106487499999998</v>
      </c>
      <c r="W23" s="4">
        <f>_xll.Interp2dTab(-1,0,'Internal Flash'!$B$396:$N$396,'Internal Flash'!$A$397:$A$411,'Internal Flash'!$B$397:$N$411,W$4,$U23)*_xll.Interp2dTab(-1,0,'Internal Flash'!$B$415:$K$415,'Internal Flash'!$A$416:$A$425,'Internal Flash'!$B$416:$K$425,'Variables &amp; Axis Check'!$B$13,'Variables &amp; Axis Check'!$B$3)</f>
        <v>4.2106487499999998</v>
      </c>
      <c r="X23" s="4">
        <f>_xll.Interp2dTab(-1,0,'Internal Flash'!$B$396:$N$396,'Internal Flash'!$A$397:$A$411,'Internal Flash'!$B$397:$N$411,X$4,$U23)*_xll.Interp2dTab(-1,0,'Internal Flash'!$B$415:$K$415,'Internal Flash'!$A$416:$A$425,'Internal Flash'!$B$416:$K$425,'Variables &amp; Axis Check'!$B$13,'Variables &amp; Axis Check'!$B$3)</f>
        <v>4.2106487500000105</v>
      </c>
      <c r="Y23" s="4">
        <f>_xll.Interp2dTab(-1,0,'Internal Flash'!$B$396:$N$396,'Internal Flash'!$A$397:$A$411,'Internal Flash'!$B$397:$N$411,Y$4,$U23)*_xll.Interp2dTab(-1,0,'Internal Flash'!$B$415:$K$415,'Internal Flash'!$A$416:$A$425,'Internal Flash'!$B$416:$K$425,'Variables &amp; Axis Check'!$B$13,'Variables &amp; Axis Check'!$B$3)</f>
        <v>4.2106487500000203</v>
      </c>
      <c r="Z23" s="4">
        <f>_xll.Interp2dTab(-1,0,'Internal Flash'!$B$396:$N$396,'Internal Flash'!$A$397:$A$411,'Internal Flash'!$B$397:$N$411,Z$4,$U23)*_xll.Interp2dTab(-1,0,'Internal Flash'!$B$415:$K$415,'Internal Flash'!$A$416:$A$425,'Internal Flash'!$B$416:$K$425,'Variables &amp; Axis Check'!$B$13,'Variables &amp; Axis Check'!$B$3)</f>
        <v>4.2106487499999803</v>
      </c>
      <c r="AA23" s="4">
        <f>_xll.Interp2dTab(-1,0,'Internal Flash'!$B$396:$N$396,'Internal Flash'!$A$397:$A$411,'Internal Flash'!$B$397:$N$411,AA$4,$U23)*_xll.Interp2dTab(-1,0,'Internal Flash'!$B$415:$K$415,'Internal Flash'!$A$416:$A$425,'Internal Flash'!$B$416:$K$425,'Variables &amp; Axis Check'!$B$13,'Variables &amp; Axis Check'!$B$3)</f>
        <v>4.2106487499999607</v>
      </c>
      <c r="AB23" s="4">
        <f>_xll.Interp2dTab(-1,0,'Internal Flash'!$B$396:$N$396,'Internal Flash'!$A$397:$A$411,'Internal Flash'!$B$397:$N$411,AB$4,$U23)*_xll.Interp2dTab(-1,0,'Internal Flash'!$B$415:$K$415,'Internal Flash'!$A$416:$A$425,'Internal Flash'!$B$416:$K$425,'Variables &amp; Axis Check'!$B$13,'Variables &amp; Axis Check'!$B$3)</f>
        <v>4.2106487499999998</v>
      </c>
      <c r="AC23" s="4">
        <f>_xll.Interp2dTab(-1,0,'Internal Flash'!$B$396:$N$396,'Internal Flash'!$A$397:$A$411,'Internal Flash'!$B$397:$N$411,AC$4,$U23)*_xll.Interp2dTab(-1,0,'Internal Flash'!$B$415:$K$415,'Internal Flash'!$A$416:$A$425,'Internal Flash'!$B$416:$K$425,'Variables &amp; Axis Check'!$B$13,'Variables &amp; Axis Check'!$B$3)</f>
        <v>4.2106487499999998</v>
      </c>
      <c r="AD23" s="4">
        <f>_xll.Interp2dTab(-1,0,'Internal Flash'!$B$396:$N$396,'Internal Flash'!$A$397:$A$411,'Internal Flash'!$B$397:$N$411,AD$4,$U23)*_xll.Interp2dTab(-1,0,'Internal Flash'!$B$415:$K$415,'Internal Flash'!$A$416:$A$425,'Internal Flash'!$B$416:$K$425,'Variables &amp; Axis Check'!$B$13,'Variables &amp; Axis Check'!$B$3)</f>
        <v>5.4783178181600523</v>
      </c>
      <c r="AE23" s="4">
        <f>_xll.Interp2dTab(-1,0,'Internal Flash'!$B$396:$N$396,'Internal Flash'!$A$397:$A$411,'Internal Flash'!$B$397:$N$411,AE$4,$U23)*_xll.Interp2dTab(-1,0,'Internal Flash'!$B$415:$K$415,'Internal Flash'!$A$416:$A$425,'Internal Flash'!$B$416:$K$425,'Variables &amp; Axis Check'!$B$13,'Variables &amp; Axis Check'!$B$3)</f>
        <v>3.1306449791466857</v>
      </c>
      <c r="AF23" s="4">
        <f>_xll.Interp2dTab(-1,0,'Internal Flash'!$B$396:$N$396,'Internal Flash'!$A$397:$A$411,'Internal Flash'!$B$397:$N$411,AF$4,$U23)*_xll.Interp2dTab(-1,0,'Internal Flash'!$B$415:$K$415,'Internal Flash'!$A$416:$A$425,'Internal Flash'!$B$416:$K$425,'Variables &amp; Axis Check'!$B$13,'Variables &amp; Axis Check'!$B$3)</f>
        <v>1.4217775000000001</v>
      </c>
      <c r="AG23" s="4">
        <f>_xll.Interp2dTab(-1,0,'Internal Flash'!$B$396:$N$396,'Internal Flash'!$A$397:$A$411,'Internal Flash'!$B$397:$N$411,AG$4,$U23)*_xll.Interp2dTab(-1,0,'Internal Flash'!$B$415:$K$415,'Internal Flash'!$A$416:$A$425,'Internal Flash'!$B$416:$K$425,'Variables &amp; Axis Check'!$B$13,'Variables &amp; Axis Check'!$B$3)</f>
        <v>0.86810479373199934</v>
      </c>
      <c r="AH23" s="4">
        <f>_xll.Interp2dTab(-1,0,'Internal Flash'!$B$396:$N$396,'Internal Flash'!$A$397:$A$411,'Internal Flash'!$B$397:$N$411,AH$4,$U23)*_xll.Interp2dTab(-1,0,'Internal Flash'!$B$415:$K$415,'Internal Flash'!$A$416:$A$425,'Internal Flash'!$B$416:$K$425,'Variables &amp; Axis Check'!$B$13,'Variables &amp; Axis Check'!$B$3)</f>
        <v>0.68354722497599918</v>
      </c>
      <c r="AI23" s="4">
        <f>_xll.Interp2dTab(-1,0,'Internal Flash'!$B$396:$N$396,'Internal Flash'!$A$397:$A$411,'Internal Flash'!$B$397:$N$411,AI$4,$U23)*_xll.Interp2dTab(-1,0,'Internal Flash'!$B$415:$K$415,'Internal Flash'!$A$416:$A$425,'Internal Flash'!$B$416:$K$425,'Variables &amp; Axis Check'!$B$13,'Variables &amp; Axis Check'!$B$3)</f>
        <v>0.68354722497595932</v>
      </c>
      <c r="AJ23" s="4">
        <f>_xll.Interp2dTab(-1,0,'Internal Flash'!$B$396:$N$396,'Internal Flash'!$A$397:$A$411,'Internal Flash'!$B$397:$N$411,AJ$4,$U23)*_xll.Interp2dTab(-1,0,'Internal Flash'!$B$415:$K$415,'Internal Flash'!$A$416:$A$425,'Internal Flash'!$B$416:$K$425,'Variables &amp; Axis Check'!$B$13,'Variables &amp; Axis Check'!$B$3)</f>
        <v>0.68354722497595932</v>
      </c>
      <c r="AK23" s="4">
        <f>_xll.Interp2dTab(-1,0,'Internal Flash'!$B$396:$N$396,'Internal Flash'!$A$397:$A$411,'Internal Flash'!$B$397:$N$411,AK$4,$U23)*_xll.Interp2dTab(-1,0,'Internal Flash'!$B$415:$K$415,'Internal Flash'!$A$416:$A$425,'Internal Flash'!$B$416:$K$425,'Variables &amp; Axis Check'!$B$13,'Variables &amp; Axis Check'!$B$3)</f>
        <v>0.68354722497595932</v>
      </c>
      <c r="AL23" s="4">
        <f>_xll.Interp2dTab(-1,0,'Internal Flash'!$B$396:$N$396,'Internal Flash'!$A$397:$A$411,'Internal Flash'!$B$397:$N$411,AL$4,$U23)*_xll.Interp2dTab(-1,0,'Internal Flash'!$B$415:$K$415,'Internal Flash'!$A$416:$A$425,'Internal Flash'!$B$416:$K$425,'Variables &amp; Axis Check'!$B$13,'Variables &amp; Axis Check'!$B$3)</f>
        <v>0.68354722497580023</v>
      </c>
      <c r="AM23" s="12">
        <f t="shared" si="5"/>
        <v>0.68354722497580023</v>
      </c>
    </row>
    <row r="24" spans="1:39" s="4" customFormat="1" x14ac:dyDescent="0.3">
      <c r="A24" s="6">
        <f>'CSP5'!$A$188</f>
        <v>3500</v>
      </c>
      <c r="B24" s="12">
        <f t="shared" si="2"/>
        <v>0</v>
      </c>
      <c r="C24" s="4">
        <f>_xll.Interp2dTab(-1,0,'CSP5'!$B$34:$S$34,'CSP5'!$A$35:$A$60,'CSP5'!$B$35:$S$60,'Fuel Pressure Calc'!C24,'Main Injection'!C$4)</f>
        <v>0</v>
      </c>
      <c r="D24" s="4">
        <f>_xll.Interp2dTab(-1,0,'CSP5'!$B$34:$S$34,'CSP5'!$A$35:$A$60,'CSP5'!$B$35:$S$60,'Fuel Pressure Calc'!D24,'Main Injection'!D$4)</f>
        <v>279.20432</v>
      </c>
      <c r="E24" s="4">
        <f>_xll.Interp2dTab(-1,0,'CSP5'!$B$34:$S$34,'CSP5'!$A$35:$A$60,'CSP5'!$B$35:$S$60,'Fuel Pressure Calc'!E24,'Main Injection'!E$4)</f>
        <v>355.59667200000001</v>
      </c>
      <c r="F24" s="4">
        <f>_xll.Interp2dTab(-1,0,'CSP5'!$B$34:$S$34,'CSP5'!$A$35:$A$60,'CSP5'!$B$35:$S$60,'Fuel Pressure Calc'!F24,'Main Injection'!F$4)</f>
        <v>407.19236799999999</v>
      </c>
      <c r="G24" s="4">
        <f>_xll.Interp2dTab(-1,0,'CSP5'!$B$34:$S$34,'CSP5'!$A$35:$A$60,'CSP5'!$B$35:$S$60,'Fuel Pressure Calc'!G24,'Main Injection'!G$4)</f>
        <v>514.862256</v>
      </c>
      <c r="H24" s="4">
        <f>_xll.Interp2dTab(-1,0,'CSP5'!$B$34:$S$34,'CSP5'!$A$35:$A$60,'CSP5'!$B$35:$S$60,'Fuel Pressure Calc'!H24,'Main Injection'!H$4)</f>
        <v>719.62472888888897</v>
      </c>
      <c r="I24" s="4">
        <f>_xll.Interp2dTab(-1,0,'CSP5'!$B$34:$S$34,'CSP5'!$A$35:$A$60,'CSP5'!$B$35:$S$60,'Fuel Pressure Calc'!I24,'Main Injection'!I$4)</f>
        <v>883.60839199999998</v>
      </c>
      <c r="J24" s="4">
        <f>_xll.Interp2dTab(-1,0,'CSP5'!$B$34:$S$34,'CSP5'!$A$35:$A$60,'CSP5'!$B$35:$S$60,'Fuel Pressure Calc'!J24,'Main Injection'!J$4)</f>
        <v>1048.9035759999999</v>
      </c>
      <c r="K24" s="4">
        <f>_xll.Interp2dTab(-1,0,'CSP5'!$B$34:$S$34,'CSP5'!$A$35:$A$60,'CSP5'!$B$35:$S$60,'Fuel Pressure Calc'!K24,'Main Injection'!K$4)</f>
        <v>1211.647696</v>
      </c>
      <c r="L24" s="4">
        <f>_xll.Interp2dTab(-1,0,'CSP5'!$B$34:$S$34,'CSP5'!$A$35:$A$60,'CSP5'!$B$35:$S$60,'Fuel Pressure Calc'!L24,'Main Injection'!L$4)</f>
        <v>1371.8407520000001</v>
      </c>
      <c r="M24" s="4">
        <f>_xll.Interp2dTab(-1,0,'CSP5'!$B$34:$S$34,'CSP5'!$A$35:$A$60,'CSP5'!$B$35:$S$60,'Fuel Pressure Calc'!M24,'Main Injection'!M$4)</f>
        <v>1609.03224</v>
      </c>
      <c r="N24" s="4">
        <f>_xll.Interp2dTab(-1,0,'CSP5'!$B$34:$S$34,'CSP5'!$A$35:$A$60,'CSP5'!$B$35:$S$60,'Fuel Pressure Calc'!N24,'Main Injection'!N$4)</f>
        <v>1766.1271999999999</v>
      </c>
      <c r="O24" s="4">
        <f>_xll.Interp2dTab(-1,0,'CSP5'!$B$34:$S$34,'CSP5'!$A$35:$A$60,'CSP5'!$B$35:$S$60,'Fuel Pressure Calc'!O24,'Main Injection'!O$4)</f>
        <v>1844.7242880000001</v>
      </c>
      <c r="P24" s="4">
        <f>_xll.Interp2dTab(-1,0,'CSP5'!$B$34:$S$34,'CSP5'!$A$35:$A$60,'CSP5'!$B$35:$S$60,'Fuel Pressure Calc'!P24,'Main Injection'!P$4)</f>
        <v>1923.3213759999999</v>
      </c>
      <c r="Q24" s="4">
        <f>_xll.Interp2dTab(-1,0,'CSP5'!$B$34:$S$34,'CSP5'!$A$35:$A$60,'CSP5'!$B$35:$S$60,'Fuel Pressure Calc'!Q24,'Main Injection'!Q$4)</f>
        <v>2001.9184639999999</v>
      </c>
      <c r="R24" s="4">
        <f>_xll.Interp2dTab(-1,0,'CSP5'!$B$34:$S$34,'CSP5'!$A$35:$A$60,'CSP5'!$B$35:$S$60,'Fuel Pressure Calc'!R24,'Main Injection'!R$4)</f>
        <v>2080.5155519999998</v>
      </c>
      <c r="S24" s="12">
        <f t="shared" si="3"/>
        <v>2080.5155519999998</v>
      </c>
      <c r="U24" s="6">
        <f>'CSP5'!$A$188</f>
        <v>3500</v>
      </c>
      <c r="V24" s="12">
        <f t="shared" si="4"/>
        <v>4.2106487499999998</v>
      </c>
      <c r="W24" s="4">
        <f>_xll.Interp2dTab(-1,0,'Internal Flash'!$B$396:$N$396,'Internal Flash'!$A$397:$A$411,'Internal Flash'!$B$397:$N$411,W$4,$U24)*_xll.Interp2dTab(-1,0,'Internal Flash'!$B$415:$K$415,'Internal Flash'!$A$416:$A$425,'Internal Flash'!$B$416:$K$425,'Variables &amp; Axis Check'!$B$13,'Variables &amp; Axis Check'!$B$3)</f>
        <v>4.2106487499999998</v>
      </c>
      <c r="X24" s="4">
        <f>_xll.Interp2dTab(-1,0,'Internal Flash'!$B$396:$N$396,'Internal Flash'!$A$397:$A$411,'Internal Flash'!$B$397:$N$411,X$4,$U24)*_xll.Interp2dTab(-1,0,'Internal Flash'!$B$415:$K$415,'Internal Flash'!$A$416:$A$425,'Internal Flash'!$B$416:$K$425,'Variables &amp; Axis Check'!$B$13,'Variables &amp; Axis Check'!$B$3)</f>
        <v>4.2106487499998808</v>
      </c>
      <c r="Y24" s="4">
        <f>_xll.Interp2dTab(-1,0,'Internal Flash'!$B$396:$N$396,'Internal Flash'!$A$397:$A$411,'Internal Flash'!$B$397:$N$411,Y$4,$U24)*_xll.Interp2dTab(-1,0,'Internal Flash'!$B$415:$K$415,'Internal Flash'!$A$416:$A$425,'Internal Flash'!$B$416:$K$425,'Variables &amp; Axis Check'!$B$13,'Variables &amp; Axis Check'!$B$3)</f>
        <v>4.2106487499999607</v>
      </c>
      <c r="Z24" s="4">
        <f>_xll.Interp2dTab(-1,0,'Internal Flash'!$B$396:$N$396,'Internal Flash'!$A$397:$A$411,'Internal Flash'!$B$397:$N$411,Z$4,$U24)*_xll.Interp2dTab(-1,0,'Internal Flash'!$B$415:$K$415,'Internal Flash'!$A$416:$A$425,'Internal Flash'!$B$416:$K$425,'Variables &amp; Axis Check'!$B$13,'Variables &amp; Axis Check'!$B$3)</f>
        <v>4.2106487499999208</v>
      </c>
      <c r="AA24" s="4">
        <f>_xll.Interp2dTab(-1,0,'Internal Flash'!$B$396:$N$396,'Internal Flash'!$A$397:$A$411,'Internal Flash'!$B$397:$N$411,AA$4,$U24)*_xll.Interp2dTab(-1,0,'Internal Flash'!$B$415:$K$415,'Internal Flash'!$A$416:$A$425,'Internal Flash'!$B$416:$K$425,'Variables &amp; Axis Check'!$B$13,'Variables &amp; Axis Check'!$B$3)</f>
        <v>4.2106487499999998</v>
      </c>
      <c r="AB24" s="4">
        <f>_xll.Interp2dTab(-1,0,'Internal Flash'!$B$396:$N$396,'Internal Flash'!$A$397:$A$411,'Internal Flash'!$B$397:$N$411,AB$4,$U24)*_xll.Interp2dTab(-1,0,'Internal Flash'!$B$415:$K$415,'Internal Flash'!$A$416:$A$425,'Internal Flash'!$B$416:$K$425,'Variables &amp; Axis Check'!$B$13,'Variables &amp; Axis Check'!$B$3)</f>
        <v>4.2106487499998408</v>
      </c>
      <c r="AC24" s="4">
        <f>_xll.Interp2dTab(-1,0,'Internal Flash'!$B$396:$N$396,'Internal Flash'!$A$397:$A$411,'Internal Flash'!$B$397:$N$411,AC$4,$U24)*_xll.Interp2dTab(-1,0,'Internal Flash'!$B$415:$K$415,'Internal Flash'!$A$416:$A$425,'Internal Flash'!$B$416:$K$425,'Variables &amp; Axis Check'!$B$13,'Variables &amp; Axis Check'!$B$3)</f>
        <v>4.2106487499999998</v>
      </c>
      <c r="AD24" s="4">
        <f>_xll.Interp2dTab(-1,0,'Internal Flash'!$B$396:$N$396,'Internal Flash'!$A$397:$A$411,'Internal Flash'!$B$397:$N$411,AD$4,$U24)*_xll.Interp2dTab(-1,0,'Internal Flash'!$B$415:$K$415,'Internal Flash'!$A$416:$A$425,'Internal Flash'!$B$416:$K$425,'Variables &amp; Axis Check'!$B$13,'Variables &amp; Axis Check'!$B$3)</f>
        <v>5.4783178181600025</v>
      </c>
      <c r="AE24" s="4">
        <f>_xll.Interp2dTab(-1,0,'Internal Flash'!$B$396:$N$396,'Internal Flash'!$A$397:$A$411,'Internal Flash'!$B$397:$N$411,AE$4,$U24)*_xll.Interp2dTab(-1,0,'Internal Flash'!$B$415:$K$415,'Internal Flash'!$A$416:$A$425,'Internal Flash'!$B$416:$K$425,'Variables &amp; Axis Check'!$B$13,'Variables &amp; Axis Check'!$B$3)</f>
        <v>3.1306449791466062</v>
      </c>
      <c r="AF24" s="4">
        <f>_xll.Interp2dTab(-1,0,'Internal Flash'!$B$396:$N$396,'Internal Flash'!$A$397:$A$411,'Internal Flash'!$B$397:$N$411,AF$4,$U24)*_xll.Interp2dTab(-1,0,'Internal Flash'!$B$415:$K$415,'Internal Flash'!$A$416:$A$425,'Internal Flash'!$B$416:$K$425,'Variables &amp; Axis Check'!$B$13,'Variables &amp; Axis Check'!$B$3)</f>
        <v>1.4217775000000001</v>
      </c>
      <c r="AG24" s="4">
        <f>_xll.Interp2dTab(-1,0,'Internal Flash'!$B$396:$N$396,'Internal Flash'!$A$397:$A$411,'Internal Flash'!$B$397:$N$411,AG$4,$U24)*_xll.Interp2dTab(-1,0,'Internal Flash'!$B$415:$K$415,'Internal Flash'!$A$416:$A$425,'Internal Flash'!$B$416:$K$425,'Variables &amp; Axis Check'!$B$13,'Variables &amp; Axis Check'!$B$3)</f>
        <v>0.86810479373200933</v>
      </c>
      <c r="AH24" s="4">
        <f>_xll.Interp2dTab(-1,0,'Internal Flash'!$B$396:$N$396,'Internal Flash'!$A$397:$A$411,'Internal Flash'!$B$397:$N$411,AH$4,$U24)*_xll.Interp2dTab(-1,0,'Internal Flash'!$B$415:$K$415,'Internal Flash'!$A$416:$A$425,'Internal Flash'!$B$416:$K$425,'Variables &amp; Axis Check'!$B$13,'Variables &amp; Axis Check'!$B$3)</f>
        <v>0.68354722497595932</v>
      </c>
      <c r="AI24" s="4">
        <f>_xll.Interp2dTab(-1,0,'Internal Flash'!$B$396:$N$396,'Internal Flash'!$A$397:$A$411,'Internal Flash'!$B$397:$N$411,AI$4,$U24)*_xll.Interp2dTab(-1,0,'Internal Flash'!$B$415:$K$415,'Internal Flash'!$A$416:$A$425,'Internal Flash'!$B$416:$K$425,'Variables &amp; Axis Check'!$B$13,'Variables &amp; Axis Check'!$B$3)</f>
        <v>0.68354722497580023</v>
      </c>
      <c r="AJ24" s="4">
        <f>_xll.Interp2dTab(-1,0,'Internal Flash'!$B$396:$N$396,'Internal Flash'!$A$397:$A$411,'Internal Flash'!$B$397:$N$411,AJ$4,$U24)*_xll.Interp2dTab(-1,0,'Internal Flash'!$B$415:$K$415,'Internal Flash'!$A$416:$A$425,'Internal Flash'!$B$416:$K$425,'Variables &amp; Axis Check'!$B$13,'Variables &amp; Axis Check'!$B$3)</f>
        <v>0.68354722497611853</v>
      </c>
      <c r="AK24" s="4">
        <f>_xll.Interp2dTab(-1,0,'Internal Flash'!$B$396:$N$396,'Internal Flash'!$A$397:$A$411,'Internal Flash'!$B$397:$N$411,AK$4,$U24)*_xll.Interp2dTab(-1,0,'Internal Flash'!$B$415:$K$415,'Internal Flash'!$A$416:$A$425,'Internal Flash'!$B$416:$K$425,'Variables &amp; Axis Check'!$B$13,'Variables &amp; Axis Check'!$B$3)</f>
        <v>0.68354722497548193</v>
      </c>
      <c r="AL24" s="4">
        <f>_xll.Interp2dTab(-1,0,'Internal Flash'!$B$396:$N$396,'Internal Flash'!$A$397:$A$411,'Internal Flash'!$B$397:$N$411,AL$4,$U24)*_xll.Interp2dTab(-1,0,'Internal Flash'!$B$415:$K$415,'Internal Flash'!$A$416:$A$425,'Internal Flash'!$B$416:$K$425,'Variables &amp; Axis Check'!$B$13,'Variables &amp; Axis Check'!$B$3)</f>
        <v>0.68354722497611853</v>
      </c>
      <c r="AM24" s="12">
        <f t="shared" si="5"/>
        <v>0.68354722497611853</v>
      </c>
    </row>
    <row r="25" spans="1:39" s="4" customFormat="1" x14ac:dyDescent="0.3">
      <c r="A25" s="12">
        <f>'CSP5'!$A$189</f>
        <v>3501</v>
      </c>
      <c r="B25" s="12">
        <f>B24</f>
        <v>0</v>
      </c>
      <c r="C25" s="12">
        <f t="shared" ref="C25:S25" si="6">C24</f>
        <v>0</v>
      </c>
      <c r="D25" s="12">
        <f t="shared" si="6"/>
        <v>279.20432</v>
      </c>
      <c r="E25" s="12">
        <f t="shared" si="6"/>
        <v>355.59667200000001</v>
      </c>
      <c r="F25" s="12">
        <f t="shared" si="6"/>
        <v>407.19236799999999</v>
      </c>
      <c r="G25" s="12">
        <f t="shared" si="6"/>
        <v>514.862256</v>
      </c>
      <c r="H25" s="12">
        <f t="shared" si="6"/>
        <v>719.62472888888897</v>
      </c>
      <c r="I25" s="12">
        <f t="shared" si="6"/>
        <v>883.60839199999998</v>
      </c>
      <c r="J25" s="12">
        <f t="shared" si="6"/>
        <v>1048.9035759999999</v>
      </c>
      <c r="K25" s="12">
        <f t="shared" si="6"/>
        <v>1211.647696</v>
      </c>
      <c r="L25" s="12">
        <f t="shared" si="6"/>
        <v>1371.8407520000001</v>
      </c>
      <c r="M25" s="12">
        <f t="shared" si="6"/>
        <v>1609.03224</v>
      </c>
      <c r="N25" s="12">
        <f t="shared" si="6"/>
        <v>1766.1271999999999</v>
      </c>
      <c r="O25" s="12">
        <f t="shared" si="6"/>
        <v>1844.7242880000001</v>
      </c>
      <c r="P25" s="12">
        <f t="shared" si="6"/>
        <v>1923.3213759999999</v>
      </c>
      <c r="Q25" s="12">
        <f t="shared" si="6"/>
        <v>2001.9184639999999</v>
      </c>
      <c r="R25" s="12">
        <f t="shared" si="6"/>
        <v>2080.5155519999998</v>
      </c>
      <c r="S25" s="12">
        <f t="shared" si="6"/>
        <v>2080.5155519999998</v>
      </c>
      <c r="U25" s="12">
        <f>'CSP5'!$A$189</f>
        <v>3501</v>
      </c>
      <c r="V25" s="12">
        <f>V24</f>
        <v>4.2106487499999998</v>
      </c>
      <c r="W25" s="12">
        <f t="shared" ref="W25:AM25" si="7">W24</f>
        <v>4.2106487499999998</v>
      </c>
      <c r="X25" s="12">
        <f t="shared" si="7"/>
        <v>4.2106487499998808</v>
      </c>
      <c r="Y25" s="12">
        <f t="shared" si="7"/>
        <v>4.2106487499999607</v>
      </c>
      <c r="Z25" s="12">
        <f t="shared" si="7"/>
        <v>4.2106487499999208</v>
      </c>
      <c r="AA25" s="12">
        <f t="shared" si="7"/>
        <v>4.2106487499999998</v>
      </c>
      <c r="AB25" s="12">
        <f t="shared" si="7"/>
        <v>4.2106487499998408</v>
      </c>
      <c r="AC25" s="12">
        <f t="shared" si="7"/>
        <v>4.2106487499999998</v>
      </c>
      <c r="AD25" s="12">
        <f t="shared" si="7"/>
        <v>5.4783178181600025</v>
      </c>
      <c r="AE25" s="12">
        <f t="shared" si="7"/>
        <v>3.1306449791466062</v>
      </c>
      <c r="AF25" s="12">
        <f t="shared" si="7"/>
        <v>1.4217775000000001</v>
      </c>
      <c r="AG25" s="12">
        <f t="shared" si="7"/>
        <v>0.86810479373200933</v>
      </c>
      <c r="AH25" s="12">
        <f t="shared" si="7"/>
        <v>0.68354722497595932</v>
      </c>
      <c r="AI25" s="12">
        <f t="shared" si="7"/>
        <v>0.68354722497580023</v>
      </c>
      <c r="AJ25" s="12">
        <f t="shared" si="7"/>
        <v>0.68354722497611853</v>
      </c>
      <c r="AK25" s="12">
        <f t="shared" si="7"/>
        <v>0.68354722497548193</v>
      </c>
      <c r="AL25" s="12">
        <f t="shared" si="7"/>
        <v>0.68354722497611853</v>
      </c>
      <c r="AM25" s="12">
        <f t="shared" si="7"/>
        <v>0.68354722497611853</v>
      </c>
    </row>
    <row r="26" spans="1:39" x14ac:dyDescent="0.3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39" x14ac:dyDescent="0.3">
      <c r="A27" s="13"/>
      <c r="B27" s="35" t="s">
        <v>1110</v>
      </c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U27" s="13"/>
      <c r="V27" s="35" t="s">
        <v>1123</v>
      </c>
      <c r="W27" s="35"/>
      <c r="X27" s="35"/>
      <c r="Y27" s="35"/>
      <c r="Z27" s="35"/>
      <c r="AA27" s="35"/>
      <c r="AB27" s="35"/>
      <c r="AC27" s="35"/>
      <c r="AD27" s="35"/>
      <c r="AE27" s="35"/>
      <c r="AF27" s="35"/>
      <c r="AG27" s="35"/>
      <c r="AH27" s="35"/>
      <c r="AI27" s="35"/>
      <c r="AJ27" s="35"/>
      <c r="AK27" s="35"/>
      <c r="AL27" s="35"/>
      <c r="AM27" s="35"/>
    </row>
    <row r="28" spans="1:39" x14ac:dyDescent="0.3">
      <c r="A28" s="3"/>
      <c r="B28" s="3" t="str">
        <f>'CSP5'!$B$167</f>
        <v>mm3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U28" s="3"/>
      <c r="V28" s="3" t="str">
        <f>'CSP5'!$B$167</f>
        <v>mm3</v>
      </c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</row>
    <row r="29" spans="1:39" x14ac:dyDescent="0.3">
      <c r="A29" s="3" t="str">
        <f>'CSP5'!$A$168</f>
        <v>RPM</v>
      </c>
      <c r="B29" s="9">
        <f>'CSP5'!$B$168</f>
        <v>-1</v>
      </c>
      <c r="C29" s="3">
        <f>'CSP5'!$C$168</f>
        <v>0</v>
      </c>
      <c r="D29" s="3">
        <f>'CSP5'!$D$168</f>
        <v>10</v>
      </c>
      <c r="E29" s="3">
        <f>'CSP5'!$E$168</f>
        <v>20</v>
      </c>
      <c r="F29" s="3">
        <f>'CSP5'!$F$168</f>
        <v>30</v>
      </c>
      <c r="G29" s="3">
        <f>'CSP5'!$G$168</f>
        <v>45</v>
      </c>
      <c r="H29" s="3">
        <f>'CSP5'!$H$168</f>
        <v>55</v>
      </c>
      <c r="I29" s="3">
        <f>'CSP5'!$I$168</f>
        <v>65</v>
      </c>
      <c r="J29" s="3">
        <f>'CSP5'!$J$168</f>
        <v>75</v>
      </c>
      <c r="K29" s="3">
        <f>'CSP5'!$K$168</f>
        <v>85</v>
      </c>
      <c r="L29" s="3">
        <f>'CSP5'!$L$168</f>
        <v>95</v>
      </c>
      <c r="M29" s="3">
        <f>'CSP5'!$M$168</f>
        <v>110</v>
      </c>
      <c r="N29" s="3">
        <f>'CSP5'!$N$168</f>
        <v>120</v>
      </c>
      <c r="O29" s="3">
        <f>'CSP5'!$O$168</f>
        <v>125</v>
      </c>
      <c r="P29" s="3">
        <f>'CSP5'!$P$168</f>
        <v>130</v>
      </c>
      <c r="Q29" s="3">
        <f>'CSP5'!$Q$168</f>
        <v>135</v>
      </c>
      <c r="R29" s="3">
        <f>'CSP5'!$R$168</f>
        <v>140</v>
      </c>
      <c r="S29" s="9">
        <f>'CSP5'!$S$168</f>
        <v>141</v>
      </c>
      <c r="U29" s="3" t="str">
        <f>'CSP5'!$A$168</f>
        <v>RPM</v>
      </c>
      <c r="V29" s="9">
        <f>'CSP5'!$B$168</f>
        <v>-1</v>
      </c>
      <c r="W29" s="3">
        <f>'CSP5'!$C$168</f>
        <v>0</v>
      </c>
      <c r="X29" s="3">
        <f>'CSP5'!$D$168</f>
        <v>10</v>
      </c>
      <c r="Y29" s="3">
        <f>'CSP5'!$E$168</f>
        <v>20</v>
      </c>
      <c r="Z29" s="3">
        <f>'CSP5'!$F$168</f>
        <v>30</v>
      </c>
      <c r="AA29" s="3">
        <f>'CSP5'!$G$168</f>
        <v>45</v>
      </c>
      <c r="AB29" s="3">
        <f>'CSP5'!$H$168</f>
        <v>55</v>
      </c>
      <c r="AC29" s="3">
        <f>'CSP5'!$I$168</f>
        <v>65</v>
      </c>
      <c r="AD29" s="3">
        <f>'CSP5'!$J$168</f>
        <v>75</v>
      </c>
      <c r="AE29" s="3">
        <f>'CSP5'!$K$168</f>
        <v>85</v>
      </c>
      <c r="AF29" s="3">
        <f>'CSP5'!$L$168</f>
        <v>95</v>
      </c>
      <c r="AG29" s="3">
        <f>'CSP5'!$M$168</f>
        <v>110</v>
      </c>
      <c r="AH29" s="3">
        <f>'CSP5'!$N$168</f>
        <v>120</v>
      </c>
      <c r="AI29" s="3">
        <f>'CSP5'!$O$168</f>
        <v>125</v>
      </c>
      <c r="AJ29" s="3">
        <f>'CSP5'!$P$168</f>
        <v>130</v>
      </c>
      <c r="AK29" s="3">
        <f>'CSP5'!$Q$168</f>
        <v>135</v>
      </c>
      <c r="AL29" s="3">
        <f>'CSP5'!$R$168</f>
        <v>140</v>
      </c>
      <c r="AM29" s="9">
        <f>'CSP5'!$S$168</f>
        <v>141</v>
      </c>
    </row>
    <row r="30" spans="1:39" s="4" customFormat="1" x14ac:dyDescent="0.3">
      <c r="A30" s="12">
        <f>'CSP5'!$A$169</f>
        <v>619</v>
      </c>
      <c r="B30" s="12">
        <f>B31</f>
        <v>0</v>
      </c>
      <c r="C30" s="12">
        <f t="shared" ref="C30:S30" si="8">C31</f>
        <v>0</v>
      </c>
      <c r="D30" s="12">
        <f t="shared" si="8"/>
        <v>1.9895759328</v>
      </c>
      <c r="E30" s="12">
        <f t="shared" si="8"/>
        <v>2.62632761856</v>
      </c>
      <c r="F30" s="12">
        <f t="shared" si="8"/>
        <v>3.0620563968000005</v>
      </c>
      <c r="G30" s="12">
        <f t="shared" si="8"/>
        <v>3.9251839150079997</v>
      </c>
      <c r="H30" s="12">
        <f t="shared" si="8"/>
        <v>4.8205512903679999</v>
      </c>
      <c r="I30" s="12">
        <f t="shared" si="8"/>
        <v>5.4860522630400013</v>
      </c>
      <c r="J30" s="12">
        <f t="shared" si="8"/>
        <v>6.1936937925120006</v>
      </c>
      <c r="K30" s="12">
        <f t="shared" si="8"/>
        <v>6.9041133882239984</v>
      </c>
      <c r="L30" s="12">
        <f t="shared" si="8"/>
        <v>7.6078840106880001</v>
      </c>
      <c r="M30" s="12">
        <f t="shared" si="8"/>
        <v>8.2223678419200006</v>
      </c>
      <c r="N30" s="12">
        <f t="shared" si="8"/>
        <v>9.0118074931199992</v>
      </c>
      <c r="O30" s="12">
        <f t="shared" si="8"/>
        <v>9.40281364272</v>
      </c>
      <c r="P30" s="12">
        <f t="shared" si="8"/>
        <v>9.7938197923200008</v>
      </c>
      <c r="Q30" s="12">
        <f t="shared" si="8"/>
        <v>10.18482594192</v>
      </c>
      <c r="R30" s="12">
        <f t="shared" si="8"/>
        <v>10.575832091519999</v>
      </c>
      <c r="S30" s="12">
        <f t="shared" si="8"/>
        <v>10.575832091519999</v>
      </c>
      <c r="U30" s="12">
        <f>'CSP5'!$A$169</f>
        <v>619</v>
      </c>
      <c r="V30" s="12">
        <f>V31</f>
        <v>0</v>
      </c>
      <c r="W30" s="12">
        <f t="shared" ref="W30:AM30" si="9">W31</f>
        <v>0</v>
      </c>
      <c r="X30" s="12">
        <f t="shared" si="9"/>
        <v>0</v>
      </c>
      <c r="Y30" s="12">
        <f t="shared" si="9"/>
        <v>0</v>
      </c>
      <c r="Z30" s="12">
        <f t="shared" si="9"/>
        <v>0</v>
      </c>
      <c r="AA30" s="12">
        <f t="shared" si="9"/>
        <v>0</v>
      </c>
      <c r="AB30" s="12">
        <f t="shared" si="9"/>
        <v>0</v>
      </c>
      <c r="AC30" s="12">
        <f t="shared" si="9"/>
        <v>0</v>
      </c>
      <c r="AD30" s="12">
        <f t="shared" si="9"/>
        <v>0</v>
      </c>
      <c r="AE30" s="12">
        <f t="shared" si="9"/>
        <v>0</v>
      </c>
      <c r="AF30" s="12">
        <f t="shared" si="9"/>
        <v>0</v>
      </c>
      <c r="AG30" s="12">
        <f t="shared" si="9"/>
        <v>0</v>
      </c>
      <c r="AH30" s="12">
        <f t="shared" si="9"/>
        <v>0</v>
      </c>
      <c r="AI30" s="12">
        <f t="shared" si="9"/>
        <v>0</v>
      </c>
      <c r="AJ30" s="12">
        <f t="shared" si="9"/>
        <v>0</v>
      </c>
      <c r="AK30" s="12">
        <f t="shared" si="9"/>
        <v>0</v>
      </c>
      <c r="AL30" s="12">
        <f t="shared" si="9"/>
        <v>0</v>
      </c>
      <c r="AM30" s="12">
        <f t="shared" si="9"/>
        <v>0</v>
      </c>
    </row>
    <row r="31" spans="1:39" s="4" customFormat="1" x14ac:dyDescent="0.3">
      <c r="A31" s="6">
        <f>'CSP5'!$A$170</f>
        <v>620</v>
      </c>
      <c r="B31" s="12">
        <f>C31</f>
        <v>0</v>
      </c>
      <c r="C31" s="4">
        <f>($A31*360*C6)/(60*1000000)</f>
        <v>0</v>
      </c>
      <c r="D31" s="4">
        <f t="shared" ref="D31:R31" si="10">($A31*360*D6)/(60*1000000)</f>
        <v>1.9895759328</v>
      </c>
      <c r="E31" s="4">
        <f t="shared" si="10"/>
        <v>2.62632761856</v>
      </c>
      <c r="F31" s="4">
        <f t="shared" si="10"/>
        <v>3.0620563968000005</v>
      </c>
      <c r="G31" s="4">
        <f t="shared" si="10"/>
        <v>3.9251839150079997</v>
      </c>
      <c r="H31" s="4">
        <f t="shared" si="10"/>
        <v>4.8205512903679999</v>
      </c>
      <c r="I31" s="4">
        <f t="shared" si="10"/>
        <v>5.4860522630400013</v>
      </c>
      <c r="J31" s="4">
        <f t="shared" si="10"/>
        <v>6.1936937925120006</v>
      </c>
      <c r="K31" s="4">
        <f t="shared" si="10"/>
        <v>6.9041133882239984</v>
      </c>
      <c r="L31" s="4">
        <f t="shared" si="10"/>
        <v>7.6078840106880001</v>
      </c>
      <c r="M31" s="4">
        <f t="shared" si="10"/>
        <v>8.2223678419200006</v>
      </c>
      <c r="N31" s="4">
        <f t="shared" si="10"/>
        <v>9.0118074931199992</v>
      </c>
      <c r="O31" s="4">
        <f t="shared" si="10"/>
        <v>9.40281364272</v>
      </c>
      <c r="P31" s="4">
        <f t="shared" si="10"/>
        <v>9.7938197923200008</v>
      </c>
      <c r="Q31" s="4">
        <f t="shared" si="10"/>
        <v>10.18482594192</v>
      </c>
      <c r="R31" s="4">
        <f t="shared" si="10"/>
        <v>10.575832091519999</v>
      </c>
      <c r="S31" s="12">
        <f>R31</f>
        <v>10.575832091519999</v>
      </c>
      <c r="U31" s="6">
        <f>'CSP5'!$A$170</f>
        <v>620</v>
      </c>
      <c r="V31" s="12">
        <f>W31</f>
        <v>0</v>
      </c>
      <c r="W31" s="4">
        <f>_xll.Interp2dTab(-1,0,'Internal Flash'!$B$429:$N$429,'Internal Flash'!$A$430:$A$444,'Internal Flash'!$B$430:$N$444,'Main Injection'!W$29,'Main Injection'!$U31)*_xll.Interp1d(-1,'Internal Flash'!$A$448:$A$461,'Internal Flash'!$B$448:$B$461,'Variables &amp; Axis Check'!$B$13)</f>
        <v>0</v>
      </c>
      <c r="X31" s="4">
        <f>_xll.Interp2dTab(-1,0,'Internal Flash'!$B$429:$N$429,'Internal Flash'!$A$430:$A$444,'Internal Flash'!$B$430:$N$444,'Main Injection'!X$29,'Main Injection'!$U31)*_xll.Interp1d(-1,'Internal Flash'!$A$448:$A$461,'Internal Flash'!$B$448:$B$461,'Variables &amp; Axis Check'!$B$13)</f>
        <v>0</v>
      </c>
      <c r="Y31" s="4">
        <f>_xll.Interp2dTab(-1,0,'Internal Flash'!$B$429:$N$429,'Internal Flash'!$A$430:$A$444,'Internal Flash'!$B$430:$N$444,'Main Injection'!Y$29,'Main Injection'!$U31)*_xll.Interp1d(-1,'Internal Flash'!$A$448:$A$461,'Internal Flash'!$B$448:$B$461,'Variables &amp; Axis Check'!$B$13)</f>
        <v>0</v>
      </c>
      <c r="Z31" s="4">
        <f>_xll.Interp2dTab(-1,0,'Internal Flash'!$B$429:$N$429,'Internal Flash'!$A$430:$A$444,'Internal Flash'!$B$430:$N$444,'Main Injection'!Z$29,'Main Injection'!$U31)*_xll.Interp1d(-1,'Internal Flash'!$A$448:$A$461,'Internal Flash'!$B$448:$B$461,'Variables &amp; Axis Check'!$B$13)</f>
        <v>0</v>
      </c>
      <c r="AA31" s="4">
        <f>_xll.Interp2dTab(-1,0,'Internal Flash'!$B$429:$N$429,'Internal Flash'!$A$430:$A$444,'Internal Flash'!$B$430:$N$444,'Main Injection'!AA$29,'Main Injection'!$U31)*_xll.Interp1d(-1,'Internal Flash'!$A$448:$A$461,'Internal Flash'!$B$448:$B$461,'Variables &amp; Axis Check'!$B$13)</f>
        <v>0</v>
      </c>
      <c r="AB31" s="4">
        <f>_xll.Interp2dTab(-1,0,'Internal Flash'!$B$429:$N$429,'Internal Flash'!$A$430:$A$444,'Internal Flash'!$B$430:$N$444,'Main Injection'!AB$29,'Main Injection'!$U31)*_xll.Interp1d(-1,'Internal Flash'!$A$448:$A$461,'Internal Flash'!$B$448:$B$461,'Variables &amp; Axis Check'!$B$13)</f>
        <v>0</v>
      </c>
      <c r="AC31" s="4">
        <f>_xll.Interp2dTab(-1,0,'Internal Flash'!$B$429:$N$429,'Internal Flash'!$A$430:$A$444,'Internal Flash'!$B$430:$N$444,'Main Injection'!AC$29,'Main Injection'!$U31)*_xll.Interp1d(-1,'Internal Flash'!$A$448:$A$461,'Internal Flash'!$B$448:$B$461,'Variables &amp; Axis Check'!$B$13)</f>
        <v>0</v>
      </c>
      <c r="AD31" s="4">
        <f>_xll.Interp2dTab(-1,0,'Internal Flash'!$B$429:$N$429,'Internal Flash'!$A$430:$A$444,'Internal Flash'!$B$430:$N$444,'Main Injection'!AD$29,'Main Injection'!$U31)*_xll.Interp1d(-1,'Internal Flash'!$A$448:$A$461,'Internal Flash'!$B$448:$B$461,'Variables &amp; Axis Check'!$B$13)</f>
        <v>0</v>
      </c>
      <c r="AE31" s="4">
        <f>_xll.Interp2dTab(-1,0,'Internal Flash'!$B$429:$N$429,'Internal Flash'!$A$430:$A$444,'Internal Flash'!$B$430:$N$444,'Main Injection'!AE$29,'Main Injection'!$U31)*_xll.Interp1d(-1,'Internal Flash'!$A$448:$A$461,'Internal Flash'!$B$448:$B$461,'Variables &amp; Axis Check'!$B$13)</f>
        <v>0</v>
      </c>
      <c r="AF31" s="4">
        <f>_xll.Interp2dTab(-1,0,'Internal Flash'!$B$429:$N$429,'Internal Flash'!$A$430:$A$444,'Internal Flash'!$B$430:$N$444,'Main Injection'!AF$29,'Main Injection'!$U31)*_xll.Interp1d(-1,'Internal Flash'!$A$448:$A$461,'Internal Flash'!$B$448:$B$461,'Variables &amp; Axis Check'!$B$13)</f>
        <v>0</v>
      </c>
      <c r="AG31" s="4">
        <f>_xll.Interp2dTab(-1,0,'Internal Flash'!$B$429:$N$429,'Internal Flash'!$A$430:$A$444,'Internal Flash'!$B$430:$N$444,'Main Injection'!AG$29,'Main Injection'!$U31)*_xll.Interp1d(-1,'Internal Flash'!$A$448:$A$461,'Internal Flash'!$B$448:$B$461,'Variables &amp; Axis Check'!$B$13)</f>
        <v>0</v>
      </c>
      <c r="AH31" s="4">
        <f>_xll.Interp2dTab(-1,0,'Internal Flash'!$B$429:$N$429,'Internal Flash'!$A$430:$A$444,'Internal Flash'!$B$430:$N$444,'Main Injection'!AH$29,'Main Injection'!$U31)*_xll.Interp1d(-1,'Internal Flash'!$A$448:$A$461,'Internal Flash'!$B$448:$B$461,'Variables &amp; Axis Check'!$B$13)</f>
        <v>0</v>
      </c>
      <c r="AI31" s="4">
        <f>_xll.Interp2dTab(-1,0,'Internal Flash'!$B$429:$N$429,'Internal Flash'!$A$430:$A$444,'Internal Flash'!$B$430:$N$444,'Main Injection'!AI$29,'Main Injection'!$U31)*_xll.Interp1d(-1,'Internal Flash'!$A$448:$A$461,'Internal Flash'!$B$448:$B$461,'Variables &amp; Axis Check'!$B$13)</f>
        <v>0</v>
      </c>
      <c r="AJ31" s="4">
        <f>_xll.Interp2dTab(-1,0,'Internal Flash'!$B$429:$N$429,'Internal Flash'!$A$430:$A$444,'Internal Flash'!$B$430:$N$444,'Main Injection'!AJ$29,'Main Injection'!$U31)*_xll.Interp1d(-1,'Internal Flash'!$A$448:$A$461,'Internal Flash'!$B$448:$B$461,'Variables &amp; Axis Check'!$B$13)</f>
        <v>0</v>
      </c>
      <c r="AK31" s="4">
        <f>_xll.Interp2dTab(-1,0,'Internal Flash'!$B$429:$N$429,'Internal Flash'!$A$430:$A$444,'Internal Flash'!$B$430:$N$444,'Main Injection'!AK$29,'Main Injection'!$U31)*_xll.Interp1d(-1,'Internal Flash'!$A$448:$A$461,'Internal Flash'!$B$448:$B$461,'Variables &amp; Axis Check'!$B$13)</f>
        <v>0</v>
      </c>
      <c r="AL31" s="4">
        <f>_xll.Interp2dTab(-1,0,'Internal Flash'!$B$429:$N$429,'Internal Flash'!$A$430:$A$444,'Internal Flash'!$B$430:$N$444,'Main Injection'!AL$29,'Main Injection'!$U31)*_xll.Interp1d(-1,'Internal Flash'!$A$448:$A$461,'Internal Flash'!$B$448:$B$461,'Variables &amp; Axis Check'!$B$13)</f>
        <v>0</v>
      </c>
      <c r="AM31" s="12">
        <f>AL31</f>
        <v>0</v>
      </c>
    </row>
    <row r="32" spans="1:39" s="4" customFormat="1" x14ac:dyDescent="0.3">
      <c r="A32" s="6">
        <f>'CSP5'!$A$171</f>
        <v>650</v>
      </c>
      <c r="B32" s="12">
        <f t="shared" ref="B32:B49" si="11">C32</f>
        <v>0</v>
      </c>
      <c r="C32" s="4">
        <f t="shared" ref="C32:R32" si="12">($A32*360*C7)/(60*1000000)</f>
        <v>0</v>
      </c>
      <c r="D32" s="4">
        <f t="shared" si="12"/>
        <v>1.8819942959999998</v>
      </c>
      <c r="E32" s="4">
        <f t="shared" si="12"/>
        <v>2.6726057280000002</v>
      </c>
      <c r="F32" s="4">
        <f t="shared" si="12"/>
        <v>3.0225842399999996</v>
      </c>
      <c r="G32" s="4">
        <f t="shared" si="12"/>
        <v>3.9888523584</v>
      </c>
      <c r="H32" s="4">
        <f t="shared" si="12"/>
        <v>4.7745723583999995</v>
      </c>
      <c r="I32" s="4">
        <f t="shared" si="12"/>
        <v>5.4368938727999998</v>
      </c>
      <c r="J32" s="4">
        <f t="shared" si="12"/>
        <v>6.3194319864000006</v>
      </c>
      <c r="K32" s="4">
        <f t="shared" si="12"/>
        <v>6.895488631200001</v>
      </c>
      <c r="L32" s="4">
        <f t="shared" si="12"/>
        <v>7.7676321528000001</v>
      </c>
      <c r="M32" s="4">
        <f t="shared" si="12"/>
        <v>7.9525894031999993</v>
      </c>
      <c r="N32" s="4">
        <f t="shared" si="12"/>
        <v>8.7287271551999996</v>
      </c>
      <c r="O32" s="4">
        <f t="shared" si="12"/>
        <v>9.1070503212000009</v>
      </c>
      <c r="P32" s="4">
        <f t="shared" si="12"/>
        <v>9.4853734872000004</v>
      </c>
      <c r="Q32" s="4">
        <f t="shared" si="12"/>
        <v>9.8636966531999981</v>
      </c>
      <c r="R32" s="4">
        <f t="shared" si="12"/>
        <v>10.242019819199999</v>
      </c>
      <c r="S32" s="12">
        <f t="shared" ref="S32:S49" si="13">R32</f>
        <v>10.242019819199999</v>
      </c>
      <c r="U32" s="6">
        <f>'CSP5'!$A$171</f>
        <v>650</v>
      </c>
      <c r="V32" s="12">
        <f t="shared" ref="V32:V49" si="14">W32</f>
        <v>0</v>
      </c>
      <c r="W32" s="4">
        <f>_xll.Interp2dTab(-1,0,'Internal Flash'!$B$429:$N$429,'Internal Flash'!$A$430:$A$444,'Internal Flash'!$B$430:$N$444,'Main Injection'!W$29,'Main Injection'!$U32)*_xll.Interp1d(-1,'Internal Flash'!$A$448:$A$461,'Internal Flash'!$B$448:$B$461,'Variables &amp; Axis Check'!$B$13)</f>
        <v>0</v>
      </c>
      <c r="X32" s="4">
        <f>_xll.Interp2dTab(-1,0,'Internal Flash'!$B$429:$N$429,'Internal Flash'!$A$430:$A$444,'Internal Flash'!$B$430:$N$444,'Main Injection'!X$29,'Main Injection'!$U32)*_xll.Interp1d(-1,'Internal Flash'!$A$448:$A$461,'Internal Flash'!$B$448:$B$461,'Variables &amp; Axis Check'!$B$13)</f>
        <v>0</v>
      </c>
      <c r="Y32" s="4">
        <f>_xll.Interp2dTab(-1,0,'Internal Flash'!$B$429:$N$429,'Internal Flash'!$A$430:$A$444,'Internal Flash'!$B$430:$N$444,'Main Injection'!Y$29,'Main Injection'!$U32)*_xll.Interp1d(-1,'Internal Flash'!$A$448:$A$461,'Internal Flash'!$B$448:$B$461,'Variables &amp; Axis Check'!$B$13)</f>
        <v>0</v>
      </c>
      <c r="Z32" s="4">
        <f>_xll.Interp2dTab(-1,0,'Internal Flash'!$B$429:$N$429,'Internal Flash'!$A$430:$A$444,'Internal Flash'!$B$430:$N$444,'Main Injection'!Z$29,'Main Injection'!$U32)*_xll.Interp1d(-1,'Internal Flash'!$A$448:$A$461,'Internal Flash'!$B$448:$B$461,'Variables &amp; Axis Check'!$B$13)</f>
        <v>0</v>
      </c>
      <c r="AA32" s="4">
        <f>_xll.Interp2dTab(-1,0,'Internal Flash'!$B$429:$N$429,'Internal Flash'!$A$430:$A$444,'Internal Flash'!$B$430:$N$444,'Main Injection'!AA$29,'Main Injection'!$U32)*_xll.Interp1d(-1,'Internal Flash'!$A$448:$A$461,'Internal Flash'!$B$448:$B$461,'Variables &amp; Axis Check'!$B$13)</f>
        <v>0</v>
      </c>
      <c r="AB32" s="4">
        <f>_xll.Interp2dTab(-1,0,'Internal Flash'!$B$429:$N$429,'Internal Flash'!$A$430:$A$444,'Internal Flash'!$B$430:$N$444,'Main Injection'!AB$29,'Main Injection'!$U32)*_xll.Interp1d(-1,'Internal Flash'!$A$448:$A$461,'Internal Flash'!$B$448:$B$461,'Variables &amp; Axis Check'!$B$13)</f>
        <v>0</v>
      </c>
      <c r="AC32" s="4">
        <f>_xll.Interp2dTab(-1,0,'Internal Flash'!$B$429:$N$429,'Internal Flash'!$A$430:$A$444,'Internal Flash'!$B$430:$N$444,'Main Injection'!AC$29,'Main Injection'!$U32)*_xll.Interp1d(-1,'Internal Flash'!$A$448:$A$461,'Internal Flash'!$B$448:$B$461,'Variables &amp; Axis Check'!$B$13)</f>
        <v>0</v>
      </c>
      <c r="AD32" s="4">
        <f>_xll.Interp2dTab(-1,0,'Internal Flash'!$B$429:$N$429,'Internal Flash'!$A$430:$A$444,'Internal Flash'!$B$430:$N$444,'Main Injection'!AD$29,'Main Injection'!$U32)*_xll.Interp1d(-1,'Internal Flash'!$A$448:$A$461,'Internal Flash'!$B$448:$B$461,'Variables &amp; Axis Check'!$B$13)</f>
        <v>0</v>
      </c>
      <c r="AE32" s="4">
        <f>_xll.Interp2dTab(-1,0,'Internal Flash'!$B$429:$N$429,'Internal Flash'!$A$430:$A$444,'Internal Flash'!$B$430:$N$444,'Main Injection'!AE$29,'Main Injection'!$U32)*_xll.Interp1d(-1,'Internal Flash'!$A$448:$A$461,'Internal Flash'!$B$448:$B$461,'Variables &amp; Axis Check'!$B$13)</f>
        <v>0</v>
      </c>
      <c r="AF32" s="4">
        <f>_xll.Interp2dTab(-1,0,'Internal Flash'!$B$429:$N$429,'Internal Flash'!$A$430:$A$444,'Internal Flash'!$B$430:$N$444,'Main Injection'!AF$29,'Main Injection'!$U32)*_xll.Interp1d(-1,'Internal Flash'!$A$448:$A$461,'Internal Flash'!$B$448:$B$461,'Variables &amp; Axis Check'!$B$13)</f>
        <v>0</v>
      </c>
      <c r="AG32" s="4">
        <f>_xll.Interp2dTab(-1,0,'Internal Flash'!$B$429:$N$429,'Internal Flash'!$A$430:$A$444,'Internal Flash'!$B$430:$N$444,'Main Injection'!AG$29,'Main Injection'!$U32)*_xll.Interp1d(-1,'Internal Flash'!$A$448:$A$461,'Internal Flash'!$B$448:$B$461,'Variables &amp; Axis Check'!$B$13)</f>
        <v>0</v>
      </c>
      <c r="AH32" s="4">
        <f>_xll.Interp2dTab(-1,0,'Internal Flash'!$B$429:$N$429,'Internal Flash'!$A$430:$A$444,'Internal Flash'!$B$430:$N$444,'Main Injection'!AH$29,'Main Injection'!$U32)*_xll.Interp1d(-1,'Internal Flash'!$A$448:$A$461,'Internal Flash'!$B$448:$B$461,'Variables &amp; Axis Check'!$B$13)</f>
        <v>0</v>
      </c>
      <c r="AI32" s="4">
        <f>_xll.Interp2dTab(-1,0,'Internal Flash'!$B$429:$N$429,'Internal Flash'!$A$430:$A$444,'Internal Flash'!$B$430:$N$444,'Main Injection'!AI$29,'Main Injection'!$U32)*_xll.Interp1d(-1,'Internal Flash'!$A$448:$A$461,'Internal Flash'!$B$448:$B$461,'Variables &amp; Axis Check'!$B$13)</f>
        <v>0</v>
      </c>
      <c r="AJ32" s="4">
        <f>_xll.Interp2dTab(-1,0,'Internal Flash'!$B$429:$N$429,'Internal Flash'!$A$430:$A$444,'Internal Flash'!$B$430:$N$444,'Main Injection'!AJ$29,'Main Injection'!$U32)*_xll.Interp1d(-1,'Internal Flash'!$A$448:$A$461,'Internal Flash'!$B$448:$B$461,'Variables &amp; Axis Check'!$B$13)</f>
        <v>0</v>
      </c>
      <c r="AK32" s="4">
        <f>_xll.Interp2dTab(-1,0,'Internal Flash'!$B$429:$N$429,'Internal Flash'!$A$430:$A$444,'Internal Flash'!$B$430:$N$444,'Main Injection'!AK$29,'Main Injection'!$U32)*_xll.Interp1d(-1,'Internal Flash'!$A$448:$A$461,'Internal Flash'!$B$448:$B$461,'Variables &amp; Axis Check'!$B$13)</f>
        <v>0</v>
      </c>
      <c r="AL32" s="4">
        <f>_xll.Interp2dTab(-1,0,'Internal Flash'!$B$429:$N$429,'Internal Flash'!$A$430:$A$444,'Internal Flash'!$B$430:$N$444,'Main Injection'!AL$29,'Main Injection'!$U32)*_xll.Interp1d(-1,'Internal Flash'!$A$448:$A$461,'Internal Flash'!$B$448:$B$461,'Variables &amp; Axis Check'!$B$13)</f>
        <v>0</v>
      </c>
      <c r="AM32" s="12">
        <f t="shared" ref="AM32:AM49" si="15">AL32</f>
        <v>0</v>
      </c>
    </row>
    <row r="33" spans="1:39" s="4" customFormat="1" x14ac:dyDescent="0.3">
      <c r="A33" s="6">
        <f>'CSP5'!$A$172</f>
        <v>800</v>
      </c>
      <c r="B33" s="12">
        <f t="shared" si="11"/>
        <v>0</v>
      </c>
      <c r="C33" s="4">
        <f t="shared" ref="C33:R33" si="16">($A33*360*C8)/(60*1000000)</f>
        <v>0</v>
      </c>
      <c r="D33" s="4">
        <f t="shared" si="16"/>
        <v>2.1063982079999999</v>
      </c>
      <c r="E33" s="4">
        <f t="shared" si="16"/>
        <v>3.0094909440000004</v>
      </c>
      <c r="F33" s="4">
        <f t="shared" si="16"/>
        <v>3.2919014399999997</v>
      </c>
      <c r="G33" s="4">
        <f t="shared" si="16"/>
        <v>4.9626791424000016</v>
      </c>
      <c r="H33" s="4">
        <f t="shared" si="16"/>
        <v>5.8139426133333325</v>
      </c>
      <c r="I33" s="4">
        <f t="shared" si="16"/>
        <v>6.6291133056000007</v>
      </c>
      <c r="J33" s="4">
        <f t="shared" si="16"/>
        <v>7.3775738880000006</v>
      </c>
      <c r="K33" s="4">
        <f t="shared" si="16"/>
        <v>8.1788815104000019</v>
      </c>
      <c r="L33" s="4">
        <f t="shared" si="16"/>
        <v>8.9069857920000004</v>
      </c>
      <c r="M33" s="4">
        <f t="shared" si="16"/>
        <v>9.9247531008000003</v>
      </c>
      <c r="N33" s="4">
        <f t="shared" si="16"/>
        <v>10.545463295999998</v>
      </c>
      <c r="O33" s="4">
        <f t="shared" si="16"/>
        <v>10.867204607999998</v>
      </c>
      <c r="P33" s="4">
        <f t="shared" si="16"/>
        <v>11.109515135999999</v>
      </c>
      <c r="Q33" s="4">
        <f t="shared" si="16"/>
        <v>11.407551360000001</v>
      </c>
      <c r="R33" s="4">
        <f t="shared" si="16"/>
        <v>11.675301888</v>
      </c>
      <c r="S33" s="12">
        <f t="shared" si="13"/>
        <v>11.675301888</v>
      </c>
      <c r="U33" s="6">
        <f>'CSP5'!$A$172</f>
        <v>800</v>
      </c>
      <c r="V33" s="12">
        <f t="shared" si="14"/>
        <v>0</v>
      </c>
      <c r="W33" s="4">
        <f>_xll.Interp2dTab(-1,0,'Internal Flash'!$B$429:$N$429,'Internal Flash'!$A$430:$A$444,'Internal Flash'!$B$430:$N$444,'Main Injection'!W$29,'Main Injection'!$U33)*_xll.Interp1d(-1,'Internal Flash'!$A$448:$A$461,'Internal Flash'!$B$448:$B$461,'Variables &amp; Axis Check'!$B$13)</f>
        <v>0</v>
      </c>
      <c r="X33" s="4">
        <f>_xll.Interp2dTab(-1,0,'Internal Flash'!$B$429:$N$429,'Internal Flash'!$A$430:$A$444,'Internal Flash'!$B$430:$N$444,'Main Injection'!X$29,'Main Injection'!$U33)*_xll.Interp1d(-1,'Internal Flash'!$A$448:$A$461,'Internal Flash'!$B$448:$B$461,'Variables &amp; Axis Check'!$B$13)</f>
        <v>0</v>
      </c>
      <c r="Y33" s="4">
        <f>_xll.Interp2dTab(-1,0,'Internal Flash'!$B$429:$N$429,'Internal Flash'!$A$430:$A$444,'Internal Flash'!$B$430:$N$444,'Main Injection'!Y$29,'Main Injection'!$U33)*_xll.Interp1d(-1,'Internal Flash'!$A$448:$A$461,'Internal Flash'!$B$448:$B$461,'Variables &amp; Axis Check'!$B$13)</f>
        <v>0</v>
      </c>
      <c r="Z33" s="4">
        <f>_xll.Interp2dTab(-1,0,'Internal Flash'!$B$429:$N$429,'Internal Flash'!$A$430:$A$444,'Internal Flash'!$B$430:$N$444,'Main Injection'!Z$29,'Main Injection'!$U33)*_xll.Interp1d(-1,'Internal Flash'!$A$448:$A$461,'Internal Flash'!$B$448:$B$461,'Variables &amp; Axis Check'!$B$13)</f>
        <v>0</v>
      </c>
      <c r="AA33" s="4">
        <f>_xll.Interp2dTab(-1,0,'Internal Flash'!$B$429:$N$429,'Internal Flash'!$A$430:$A$444,'Internal Flash'!$B$430:$N$444,'Main Injection'!AA$29,'Main Injection'!$U33)*_xll.Interp1d(-1,'Internal Flash'!$A$448:$A$461,'Internal Flash'!$B$448:$B$461,'Variables &amp; Axis Check'!$B$13)</f>
        <v>0</v>
      </c>
      <c r="AB33" s="4">
        <f>_xll.Interp2dTab(-1,0,'Internal Flash'!$B$429:$N$429,'Internal Flash'!$A$430:$A$444,'Internal Flash'!$B$430:$N$444,'Main Injection'!AB$29,'Main Injection'!$U33)*_xll.Interp1d(-1,'Internal Flash'!$A$448:$A$461,'Internal Flash'!$B$448:$B$461,'Variables &amp; Axis Check'!$B$13)</f>
        <v>0</v>
      </c>
      <c r="AC33" s="4">
        <f>_xll.Interp2dTab(-1,0,'Internal Flash'!$B$429:$N$429,'Internal Flash'!$A$430:$A$444,'Internal Flash'!$B$430:$N$444,'Main Injection'!AC$29,'Main Injection'!$U33)*_xll.Interp1d(-1,'Internal Flash'!$A$448:$A$461,'Internal Flash'!$B$448:$B$461,'Variables &amp; Axis Check'!$B$13)</f>
        <v>0</v>
      </c>
      <c r="AD33" s="4">
        <f>_xll.Interp2dTab(-1,0,'Internal Flash'!$B$429:$N$429,'Internal Flash'!$A$430:$A$444,'Internal Flash'!$B$430:$N$444,'Main Injection'!AD$29,'Main Injection'!$U33)*_xll.Interp1d(-1,'Internal Flash'!$A$448:$A$461,'Internal Flash'!$B$448:$B$461,'Variables &amp; Axis Check'!$B$13)</f>
        <v>0</v>
      </c>
      <c r="AE33" s="4">
        <f>_xll.Interp2dTab(-1,0,'Internal Flash'!$B$429:$N$429,'Internal Flash'!$A$430:$A$444,'Internal Flash'!$B$430:$N$444,'Main Injection'!AE$29,'Main Injection'!$U33)*_xll.Interp1d(-1,'Internal Flash'!$A$448:$A$461,'Internal Flash'!$B$448:$B$461,'Variables &amp; Axis Check'!$B$13)</f>
        <v>0</v>
      </c>
      <c r="AF33" s="4">
        <f>_xll.Interp2dTab(-1,0,'Internal Flash'!$B$429:$N$429,'Internal Flash'!$A$430:$A$444,'Internal Flash'!$B$430:$N$444,'Main Injection'!AF$29,'Main Injection'!$U33)*_xll.Interp1d(-1,'Internal Flash'!$A$448:$A$461,'Internal Flash'!$B$448:$B$461,'Variables &amp; Axis Check'!$B$13)</f>
        <v>0</v>
      </c>
      <c r="AG33" s="4">
        <f>_xll.Interp2dTab(-1,0,'Internal Flash'!$B$429:$N$429,'Internal Flash'!$A$430:$A$444,'Internal Flash'!$B$430:$N$444,'Main Injection'!AG$29,'Main Injection'!$U33)*_xll.Interp1d(-1,'Internal Flash'!$A$448:$A$461,'Internal Flash'!$B$448:$B$461,'Variables &amp; Axis Check'!$B$13)</f>
        <v>0</v>
      </c>
      <c r="AH33" s="4">
        <f>_xll.Interp2dTab(-1,0,'Internal Flash'!$B$429:$N$429,'Internal Flash'!$A$430:$A$444,'Internal Flash'!$B$430:$N$444,'Main Injection'!AH$29,'Main Injection'!$U33)*_xll.Interp1d(-1,'Internal Flash'!$A$448:$A$461,'Internal Flash'!$B$448:$B$461,'Variables &amp; Axis Check'!$B$13)</f>
        <v>0</v>
      </c>
      <c r="AI33" s="4">
        <f>_xll.Interp2dTab(-1,0,'Internal Flash'!$B$429:$N$429,'Internal Flash'!$A$430:$A$444,'Internal Flash'!$B$430:$N$444,'Main Injection'!AI$29,'Main Injection'!$U33)*_xll.Interp1d(-1,'Internal Flash'!$A$448:$A$461,'Internal Flash'!$B$448:$B$461,'Variables &amp; Axis Check'!$B$13)</f>
        <v>0</v>
      </c>
      <c r="AJ33" s="4">
        <f>_xll.Interp2dTab(-1,0,'Internal Flash'!$B$429:$N$429,'Internal Flash'!$A$430:$A$444,'Internal Flash'!$B$430:$N$444,'Main Injection'!AJ$29,'Main Injection'!$U33)*_xll.Interp1d(-1,'Internal Flash'!$A$448:$A$461,'Internal Flash'!$B$448:$B$461,'Variables &amp; Axis Check'!$B$13)</f>
        <v>0</v>
      </c>
      <c r="AK33" s="4">
        <f>_xll.Interp2dTab(-1,0,'Internal Flash'!$B$429:$N$429,'Internal Flash'!$A$430:$A$444,'Internal Flash'!$B$430:$N$444,'Main Injection'!AK$29,'Main Injection'!$U33)*_xll.Interp1d(-1,'Internal Flash'!$A$448:$A$461,'Internal Flash'!$B$448:$B$461,'Variables &amp; Axis Check'!$B$13)</f>
        <v>0</v>
      </c>
      <c r="AL33" s="4">
        <f>_xll.Interp2dTab(-1,0,'Internal Flash'!$B$429:$N$429,'Internal Flash'!$A$430:$A$444,'Internal Flash'!$B$430:$N$444,'Main Injection'!AL$29,'Main Injection'!$U33)*_xll.Interp1d(-1,'Internal Flash'!$A$448:$A$461,'Internal Flash'!$B$448:$B$461,'Variables &amp; Axis Check'!$B$13)</f>
        <v>0</v>
      </c>
      <c r="AM33" s="12">
        <f t="shared" si="15"/>
        <v>0</v>
      </c>
    </row>
    <row r="34" spans="1:39" s="4" customFormat="1" x14ac:dyDescent="0.3">
      <c r="A34" s="6">
        <f>'CSP5'!$A$173</f>
        <v>1000</v>
      </c>
      <c r="B34" s="12">
        <f t="shared" si="11"/>
        <v>0</v>
      </c>
      <c r="C34" s="4">
        <f t="shared" ref="C34:R34" si="17">($A34*360*C9)/(60*1000000)</f>
        <v>0</v>
      </c>
      <c r="D34" s="4">
        <f t="shared" si="17"/>
        <v>2.30334576</v>
      </c>
      <c r="E34" s="4">
        <f t="shared" si="17"/>
        <v>3.4296933119999999</v>
      </c>
      <c r="F34" s="4">
        <f t="shared" si="17"/>
        <v>3.7426108800000004</v>
      </c>
      <c r="G34" s="4">
        <f t="shared" si="17"/>
        <v>5.0204175360000001</v>
      </c>
      <c r="H34" s="4">
        <f t="shared" si="17"/>
        <v>6.3482199466666662</v>
      </c>
      <c r="I34" s="4">
        <f t="shared" si="17"/>
        <v>7.6028427360000004</v>
      </c>
      <c r="J34" s="4">
        <f t="shared" si="17"/>
        <v>8.6559410400000001</v>
      </c>
      <c r="K34" s="4">
        <f t="shared" si="17"/>
        <v>9.6456293280000018</v>
      </c>
      <c r="L34" s="4">
        <f t="shared" si="17"/>
        <v>10.541655504</v>
      </c>
      <c r="M34" s="4">
        <f t="shared" si="17"/>
        <v>11.878753920000001</v>
      </c>
      <c r="N34" s="4">
        <f t="shared" si="17"/>
        <v>12.775656959999999</v>
      </c>
      <c r="O34" s="4">
        <f t="shared" si="17"/>
        <v>13.161407519999999</v>
      </c>
      <c r="P34" s="4">
        <f t="shared" si="17"/>
        <v>13.57898256</v>
      </c>
      <c r="Q34" s="4">
        <f t="shared" si="17"/>
        <v>13.986338304</v>
      </c>
      <c r="R34" s="4">
        <f t="shared" si="17"/>
        <v>14.383369920000002</v>
      </c>
      <c r="S34" s="12">
        <f t="shared" si="13"/>
        <v>14.383369920000002</v>
      </c>
      <c r="U34" s="6">
        <f>'CSP5'!$A$173</f>
        <v>1000</v>
      </c>
      <c r="V34" s="12">
        <f t="shared" si="14"/>
        <v>0</v>
      </c>
      <c r="W34" s="4">
        <f>_xll.Interp2dTab(-1,0,'Internal Flash'!$B$429:$N$429,'Internal Flash'!$A$430:$A$444,'Internal Flash'!$B$430:$N$444,'Main Injection'!W$29,'Main Injection'!$U34)*_xll.Interp1d(-1,'Internal Flash'!$A$448:$A$461,'Internal Flash'!$B$448:$B$461,'Variables &amp; Axis Check'!$B$13)</f>
        <v>0</v>
      </c>
      <c r="X34" s="4">
        <f>_xll.Interp2dTab(-1,0,'Internal Flash'!$B$429:$N$429,'Internal Flash'!$A$430:$A$444,'Internal Flash'!$B$430:$N$444,'Main Injection'!X$29,'Main Injection'!$U34)*_xll.Interp1d(-1,'Internal Flash'!$A$448:$A$461,'Internal Flash'!$B$448:$B$461,'Variables &amp; Axis Check'!$B$13)</f>
        <v>0</v>
      </c>
      <c r="Y34" s="4">
        <f>_xll.Interp2dTab(-1,0,'Internal Flash'!$B$429:$N$429,'Internal Flash'!$A$430:$A$444,'Internal Flash'!$B$430:$N$444,'Main Injection'!Y$29,'Main Injection'!$U34)*_xll.Interp1d(-1,'Internal Flash'!$A$448:$A$461,'Internal Flash'!$B$448:$B$461,'Variables &amp; Axis Check'!$B$13)</f>
        <v>0</v>
      </c>
      <c r="Z34" s="4">
        <f>_xll.Interp2dTab(-1,0,'Internal Flash'!$B$429:$N$429,'Internal Flash'!$A$430:$A$444,'Internal Flash'!$B$430:$N$444,'Main Injection'!Z$29,'Main Injection'!$U34)*_xll.Interp1d(-1,'Internal Flash'!$A$448:$A$461,'Internal Flash'!$B$448:$B$461,'Variables &amp; Axis Check'!$B$13)</f>
        <v>0</v>
      </c>
      <c r="AA34" s="4">
        <f>_xll.Interp2dTab(-1,0,'Internal Flash'!$B$429:$N$429,'Internal Flash'!$A$430:$A$444,'Internal Flash'!$B$430:$N$444,'Main Injection'!AA$29,'Main Injection'!$U34)*_xll.Interp1d(-1,'Internal Flash'!$A$448:$A$461,'Internal Flash'!$B$448:$B$461,'Variables &amp; Axis Check'!$B$13)</f>
        <v>0</v>
      </c>
      <c r="AB34" s="4">
        <f>_xll.Interp2dTab(-1,0,'Internal Flash'!$B$429:$N$429,'Internal Flash'!$A$430:$A$444,'Internal Flash'!$B$430:$N$444,'Main Injection'!AB$29,'Main Injection'!$U34)*_xll.Interp1d(-1,'Internal Flash'!$A$448:$A$461,'Internal Flash'!$B$448:$B$461,'Variables &amp; Axis Check'!$B$13)</f>
        <v>0</v>
      </c>
      <c r="AC34" s="4">
        <f>_xll.Interp2dTab(-1,0,'Internal Flash'!$B$429:$N$429,'Internal Flash'!$A$430:$A$444,'Internal Flash'!$B$430:$N$444,'Main Injection'!AC$29,'Main Injection'!$U34)*_xll.Interp1d(-1,'Internal Flash'!$A$448:$A$461,'Internal Flash'!$B$448:$B$461,'Variables &amp; Axis Check'!$B$13)</f>
        <v>0</v>
      </c>
      <c r="AD34" s="4">
        <f>_xll.Interp2dTab(-1,0,'Internal Flash'!$B$429:$N$429,'Internal Flash'!$A$430:$A$444,'Internal Flash'!$B$430:$N$444,'Main Injection'!AD$29,'Main Injection'!$U34)*_xll.Interp1d(-1,'Internal Flash'!$A$448:$A$461,'Internal Flash'!$B$448:$B$461,'Variables &amp; Axis Check'!$B$13)</f>
        <v>0</v>
      </c>
      <c r="AE34" s="4">
        <f>_xll.Interp2dTab(-1,0,'Internal Flash'!$B$429:$N$429,'Internal Flash'!$A$430:$A$444,'Internal Flash'!$B$430:$N$444,'Main Injection'!AE$29,'Main Injection'!$U34)*_xll.Interp1d(-1,'Internal Flash'!$A$448:$A$461,'Internal Flash'!$B$448:$B$461,'Variables &amp; Axis Check'!$B$13)</f>
        <v>0</v>
      </c>
      <c r="AF34" s="4">
        <f>_xll.Interp2dTab(-1,0,'Internal Flash'!$B$429:$N$429,'Internal Flash'!$A$430:$A$444,'Internal Flash'!$B$430:$N$444,'Main Injection'!AF$29,'Main Injection'!$U34)*_xll.Interp1d(-1,'Internal Flash'!$A$448:$A$461,'Internal Flash'!$B$448:$B$461,'Variables &amp; Axis Check'!$B$13)</f>
        <v>0</v>
      </c>
      <c r="AG34" s="4">
        <f>_xll.Interp2dTab(-1,0,'Internal Flash'!$B$429:$N$429,'Internal Flash'!$A$430:$A$444,'Internal Flash'!$B$430:$N$444,'Main Injection'!AG$29,'Main Injection'!$U34)*_xll.Interp1d(-1,'Internal Flash'!$A$448:$A$461,'Internal Flash'!$B$448:$B$461,'Variables &amp; Axis Check'!$B$13)</f>
        <v>0</v>
      </c>
      <c r="AH34" s="4">
        <f>_xll.Interp2dTab(-1,0,'Internal Flash'!$B$429:$N$429,'Internal Flash'!$A$430:$A$444,'Internal Flash'!$B$430:$N$444,'Main Injection'!AH$29,'Main Injection'!$U34)*_xll.Interp1d(-1,'Internal Flash'!$A$448:$A$461,'Internal Flash'!$B$448:$B$461,'Variables &amp; Axis Check'!$B$13)</f>
        <v>0</v>
      </c>
      <c r="AI34" s="4">
        <f>_xll.Interp2dTab(-1,0,'Internal Flash'!$B$429:$N$429,'Internal Flash'!$A$430:$A$444,'Internal Flash'!$B$430:$N$444,'Main Injection'!AI$29,'Main Injection'!$U34)*_xll.Interp1d(-1,'Internal Flash'!$A$448:$A$461,'Internal Flash'!$B$448:$B$461,'Variables &amp; Axis Check'!$B$13)</f>
        <v>0</v>
      </c>
      <c r="AJ34" s="4">
        <f>_xll.Interp2dTab(-1,0,'Internal Flash'!$B$429:$N$429,'Internal Flash'!$A$430:$A$444,'Internal Flash'!$B$430:$N$444,'Main Injection'!AJ$29,'Main Injection'!$U34)*_xll.Interp1d(-1,'Internal Flash'!$A$448:$A$461,'Internal Flash'!$B$448:$B$461,'Variables &amp; Axis Check'!$B$13)</f>
        <v>0</v>
      </c>
      <c r="AK34" s="4">
        <f>_xll.Interp2dTab(-1,0,'Internal Flash'!$B$429:$N$429,'Internal Flash'!$A$430:$A$444,'Internal Flash'!$B$430:$N$444,'Main Injection'!AK$29,'Main Injection'!$U34)*_xll.Interp1d(-1,'Internal Flash'!$A$448:$A$461,'Internal Flash'!$B$448:$B$461,'Variables &amp; Axis Check'!$B$13)</f>
        <v>0</v>
      </c>
      <c r="AL34" s="4">
        <f>_xll.Interp2dTab(-1,0,'Internal Flash'!$B$429:$N$429,'Internal Flash'!$A$430:$A$444,'Internal Flash'!$B$430:$N$444,'Main Injection'!AL$29,'Main Injection'!$U34)*_xll.Interp1d(-1,'Internal Flash'!$A$448:$A$461,'Internal Flash'!$B$448:$B$461,'Variables &amp; Axis Check'!$B$13)</f>
        <v>0</v>
      </c>
      <c r="AM34" s="12">
        <f t="shared" si="15"/>
        <v>0</v>
      </c>
    </row>
    <row r="35" spans="1:39" s="4" customFormat="1" x14ac:dyDescent="0.3">
      <c r="A35" s="6">
        <f>'CSP5'!$A$174</f>
        <v>1200</v>
      </c>
      <c r="B35" s="12">
        <f t="shared" si="11"/>
        <v>0</v>
      </c>
      <c r="C35" s="4">
        <f t="shared" ref="C35:R35" si="18">($A35*360*C10)/(60*1000000)</f>
        <v>0</v>
      </c>
      <c r="D35" s="4">
        <f t="shared" si="18"/>
        <v>2.8994290560000002</v>
      </c>
      <c r="E35" s="4">
        <f t="shared" si="18"/>
        <v>3.6704894976000007</v>
      </c>
      <c r="F35" s="4">
        <f t="shared" si="18"/>
        <v>3.9750773760000007</v>
      </c>
      <c r="G35" s="4">
        <f t="shared" si="18"/>
        <v>5.1250387968000002</v>
      </c>
      <c r="H35" s="4">
        <f t="shared" si="18"/>
        <v>6.6752511999999991</v>
      </c>
      <c r="I35" s="4">
        <f t="shared" si="18"/>
        <v>9.0629070911999996</v>
      </c>
      <c r="J35" s="4">
        <f t="shared" si="18"/>
        <v>10.6588218816</v>
      </c>
      <c r="K35" s="4">
        <f t="shared" si="18"/>
        <v>12.114612806399998</v>
      </c>
      <c r="L35" s="4">
        <f t="shared" si="18"/>
        <v>13.538101708800001</v>
      </c>
      <c r="M35" s="4">
        <f t="shared" si="18"/>
        <v>15.603615936000001</v>
      </c>
      <c r="N35" s="4">
        <f t="shared" si="18"/>
        <v>16.999663104</v>
      </c>
      <c r="O35" s="4">
        <f t="shared" si="18"/>
        <v>17.618686214399997</v>
      </c>
      <c r="P35" s="4">
        <f t="shared" si="18"/>
        <v>18.351044006400002</v>
      </c>
      <c r="Q35" s="4">
        <f t="shared" si="18"/>
        <v>18.961233926399998</v>
      </c>
      <c r="R35" s="4">
        <f t="shared" si="18"/>
        <v>19.688848358399998</v>
      </c>
      <c r="S35" s="12">
        <f t="shared" si="13"/>
        <v>19.688848358399998</v>
      </c>
      <c r="U35" s="6">
        <f>'CSP5'!$A$174</f>
        <v>1200</v>
      </c>
      <c r="V35" s="12">
        <f t="shared" si="14"/>
        <v>0</v>
      </c>
      <c r="W35" s="4">
        <f>_xll.Interp2dTab(-1,0,'Internal Flash'!$B$429:$N$429,'Internal Flash'!$A$430:$A$444,'Internal Flash'!$B$430:$N$444,'Main Injection'!W$29,'Main Injection'!$U35)*_xll.Interp1d(-1,'Internal Flash'!$A$448:$A$461,'Internal Flash'!$B$448:$B$461,'Variables &amp; Axis Check'!$B$13)</f>
        <v>0</v>
      </c>
      <c r="X35" s="4">
        <f>_xll.Interp2dTab(-1,0,'Internal Flash'!$B$429:$N$429,'Internal Flash'!$A$430:$A$444,'Internal Flash'!$B$430:$N$444,'Main Injection'!X$29,'Main Injection'!$U35)*_xll.Interp1d(-1,'Internal Flash'!$A$448:$A$461,'Internal Flash'!$B$448:$B$461,'Variables &amp; Axis Check'!$B$13)</f>
        <v>0</v>
      </c>
      <c r="Y35" s="4">
        <f>_xll.Interp2dTab(-1,0,'Internal Flash'!$B$429:$N$429,'Internal Flash'!$A$430:$A$444,'Internal Flash'!$B$430:$N$444,'Main Injection'!Y$29,'Main Injection'!$U35)*_xll.Interp1d(-1,'Internal Flash'!$A$448:$A$461,'Internal Flash'!$B$448:$B$461,'Variables &amp; Axis Check'!$B$13)</f>
        <v>0</v>
      </c>
      <c r="Z35" s="4">
        <f>_xll.Interp2dTab(-1,0,'Internal Flash'!$B$429:$N$429,'Internal Flash'!$A$430:$A$444,'Internal Flash'!$B$430:$N$444,'Main Injection'!Z$29,'Main Injection'!$U35)*_xll.Interp1d(-1,'Internal Flash'!$A$448:$A$461,'Internal Flash'!$B$448:$B$461,'Variables &amp; Axis Check'!$B$13)</f>
        <v>0</v>
      </c>
      <c r="AA35" s="4">
        <f>_xll.Interp2dTab(-1,0,'Internal Flash'!$B$429:$N$429,'Internal Flash'!$A$430:$A$444,'Internal Flash'!$B$430:$N$444,'Main Injection'!AA$29,'Main Injection'!$U35)*_xll.Interp1d(-1,'Internal Flash'!$A$448:$A$461,'Internal Flash'!$B$448:$B$461,'Variables &amp; Axis Check'!$B$13)</f>
        <v>0</v>
      </c>
      <c r="AB35" s="4">
        <f>_xll.Interp2dTab(-1,0,'Internal Flash'!$B$429:$N$429,'Internal Flash'!$A$430:$A$444,'Internal Flash'!$B$430:$N$444,'Main Injection'!AB$29,'Main Injection'!$U35)*_xll.Interp1d(-1,'Internal Flash'!$A$448:$A$461,'Internal Flash'!$B$448:$B$461,'Variables &amp; Axis Check'!$B$13)</f>
        <v>0</v>
      </c>
      <c r="AC35" s="4">
        <f>_xll.Interp2dTab(-1,0,'Internal Flash'!$B$429:$N$429,'Internal Flash'!$A$430:$A$444,'Internal Flash'!$B$430:$N$444,'Main Injection'!AC$29,'Main Injection'!$U35)*_xll.Interp1d(-1,'Internal Flash'!$A$448:$A$461,'Internal Flash'!$B$448:$B$461,'Variables &amp; Axis Check'!$B$13)</f>
        <v>0</v>
      </c>
      <c r="AD35" s="4">
        <f>_xll.Interp2dTab(-1,0,'Internal Flash'!$B$429:$N$429,'Internal Flash'!$A$430:$A$444,'Internal Flash'!$B$430:$N$444,'Main Injection'!AD$29,'Main Injection'!$U35)*_xll.Interp1d(-1,'Internal Flash'!$A$448:$A$461,'Internal Flash'!$B$448:$B$461,'Variables &amp; Axis Check'!$B$13)</f>
        <v>0</v>
      </c>
      <c r="AE35" s="4">
        <f>_xll.Interp2dTab(-1,0,'Internal Flash'!$B$429:$N$429,'Internal Flash'!$A$430:$A$444,'Internal Flash'!$B$430:$N$444,'Main Injection'!AE$29,'Main Injection'!$U35)*_xll.Interp1d(-1,'Internal Flash'!$A$448:$A$461,'Internal Flash'!$B$448:$B$461,'Variables &amp; Axis Check'!$B$13)</f>
        <v>0</v>
      </c>
      <c r="AF35" s="4">
        <f>_xll.Interp2dTab(-1,0,'Internal Flash'!$B$429:$N$429,'Internal Flash'!$A$430:$A$444,'Internal Flash'!$B$430:$N$444,'Main Injection'!AF$29,'Main Injection'!$U35)*_xll.Interp1d(-1,'Internal Flash'!$A$448:$A$461,'Internal Flash'!$B$448:$B$461,'Variables &amp; Axis Check'!$B$13)</f>
        <v>0</v>
      </c>
      <c r="AG35" s="4">
        <f>_xll.Interp2dTab(-1,0,'Internal Flash'!$B$429:$N$429,'Internal Flash'!$A$430:$A$444,'Internal Flash'!$B$430:$N$444,'Main Injection'!AG$29,'Main Injection'!$U35)*_xll.Interp1d(-1,'Internal Flash'!$A$448:$A$461,'Internal Flash'!$B$448:$B$461,'Variables &amp; Axis Check'!$B$13)</f>
        <v>0</v>
      </c>
      <c r="AH35" s="4">
        <f>_xll.Interp2dTab(-1,0,'Internal Flash'!$B$429:$N$429,'Internal Flash'!$A$430:$A$444,'Internal Flash'!$B$430:$N$444,'Main Injection'!AH$29,'Main Injection'!$U35)*_xll.Interp1d(-1,'Internal Flash'!$A$448:$A$461,'Internal Flash'!$B$448:$B$461,'Variables &amp; Axis Check'!$B$13)</f>
        <v>0</v>
      </c>
      <c r="AI35" s="4">
        <f>_xll.Interp2dTab(-1,0,'Internal Flash'!$B$429:$N$429,'Internal Flash'!$A$430:$A$444,'Internal Flash'!$B$430:$N$444,'Main Injection'!AI$29,'Main Injection'!$U35)*_xll.Interp1d(-1,'Internal Flash'!$A$448:$A$461,'Internal Flash'!$B$448:$B$461,'Variables &amp; Axis Check'!$B$13)</f>
        <v>0</v>
      </c>
      <c r="AJ35" s="4">
        <f>_xll.Interp2dTab(-1,0,'Internal Flash'!$B$429:$N$429,'Internal Flash'!$A$430:$A$444,'Internal Flash'!$B$430:$N$444,'Main Injection'!AJ$29,'Main Injection'!$U35)*_xll.Interp1d(-1,'Internal Flash'!$A$448:$A$461,'Internal Flash'!$B$448:$B$461,'Variables &amp; Axis Check'!$B$13)</f>
        <v>0</v>
      </c>
      <c r="AK35" s="4">
        <f>_xll.Interp2dTab(-1,0,'Internal Flash'!$B$429:$N$429,'Internal Flash'!$A$430:$A$444,'Internal Flash'!$B$430:$N$444,'Main Injection'!AK$29,'Main Injection'!$U35)*_xll.Interp1d(-1,'Internal Flash'!$A$448:$A$461,'Internal Flash'!$B$448:$B$461,'Variables &amp; Axis Check'!$B$13)</f>
        <v>0</v>
      </c>
      <c r="AL35" s="4">
        <f>_xll.Interp2dTab(-1,0,'Internal Flash'!$B$429:$N$429,'Internal Flash'!$A$430:$A$444,'Internal Flash'!$B$430:$N$444,'Main Injection'!AL$29,'Main Injection'!$U35)*_xll.Interp1d(-1,'Internal Flash'!$A$448:$A$461,'Internal Flash'!$B$448:$B$461,'Variables &amp; Axis Check'!$B$13)</f>
        <v>0</v>
      </c>
      <c r="AM35" s="12">
        <f t="shared" si="15"/>
        <v>0</v>
      </c>
    </row>
    <row r="36" spans="1:39" s="4" customFormat="1" x14ac:dyDescent="0.3">
      <c r="A36" s="6">
        <f>'CSP5'!$A$175</f>
        <v>1400</v>
      </c>
      <c r="B36" s="12">
        <f t="shared" si="11"/>
        <v>0</v>
      </c>
      <c r="C36" s="4">
        <f t="shared" ref="C36:R36" si="19">($A36*360*C11)/(60*1000000)</f>
        <v>0</v>
      </c>
      <c r="D36" s="4">
        <f t="shared" si="19"/>
        <v>3.2246840639999999</v>
      </c>
      <c r="E36" s="4">
        <f t="shared" si="19"/>
        <v>3.7393359359999998</v>
      </c>
      <c r="F36" s="4">
        <f t="shared" si="19"/>
        <v>4.3599548160000001</v>
      </c>
      <c r="G36" s="4">
        <f t="shared" si="19"/>
        <v>5.2356433920000001</v>
      </c>
      <c r="H36" s="4">
        <f t="shared" si="19"/>
        <v>7.0373634986666671</v>
      </c>
      <c r="I36" s="4">
        <f t="shared" si="19"/>
        <v>9.2564653440000004</v>
      </c>
      <c r="J36" s="4">
        <f t="shared" si="19"/>
        <v>11.124628031999999</v>
      </c>
      <c r="K36" s="4">
        <f t="shared" si="19"/>
        <v>12.826355807999999</v>
      </c>
      <c r="L36" s="4">
        <f t="shared" si="19"/>
        <v>14.573536319999999</v>
      </c>
      <c r="M36" s="4">
        <f t="shared" si="19"/>
        <v>17.245563283200003</v>
      </c>
      <c r="N36" s="4">
        <f t="shared" si="19"/>
        <v>19.058486630399997</v>
      </c>
      <c r="O36" s="4">
        <f t="shared" si="19"/>
        <v>20.0161424064</v>
      </c>
      <c r="P36" s="4">
        <f t="shared" si="19"/>
        <v>20.9917157856</v>
      </c>
      <c r="Q36" s="4">
        <f t="shared" si="19"/>
        <v>21.829254753600004</v>
      </c>
      <c r="R36" s="4">
        <f t="shared" si="19"/>
        <v>22.8148568256</v>
      </c>
      <c r="S36" s="12">
        <f t="shared" si="13"/>
        <v>22.8148568256</v>
      </c>
      <c r="U36" s="6">
        <f>'CSP5'!$A$175</f>
        <v>1400</v>
      </c>
      <c r="V36" s="12">
        <f t="shared" si="14"/>
        <v>0</v>
      </c>
      <c r="W36" s="4">
        <f>_xll.Interp2dTab(-1,0,'Internal Flash'!$B$429:$N$429,'Internal Flash'!$A$430:$A$444,'Internal Flash'!$B$430:$N$444,'Main Injection'!W$29,'Main Injection'!$U36)*_xll.Interp1d(-1,'Internal Flash'!$A$448:$A$461,'Internal Flash'!$B$448:$B$461,'Variables &amp; Axis Check'!$B$13)</f>
        <v>0</v>
      </c>
      <c r="X36" s="4">
        <f>_xll.Interp2dTab(-1,0,'Internal Flash'!$B$429:$N$429,'Internal Flash'!$A$430:$A$444,'Internal Flash'!$B$430:$N$444,'Main Injection'!X$29,'Main Injection'!$U36)*_xll.Interp1d(-1,'Internal Flash'!$A$448:$A$461,'Internal Flash'!$B$448:$B$461,'Variables &amp; Axis Check'!$B$13)</f>
        <v>0</v>
      </c>
      <c r="Y36" s="4">
        <f>_xll.Interp2dTab(-1,0,'Internal Flash'!$B$429:$N$429,'Internal Flash'!$A$430:$A$444,'Internal Flash'!$B$430:$N$444,'Main Injection'!Y$29,'Main Injection'!$U36)*_xll.Interp1d(-1,'Internal Flash'!$A$448:$A$461,'Internal Flash'!$B$448:$B$461,'Variables &amp; Axis Check'!$B$13)</f>
        <v>0</v>
      </c>
      <c r="Z36" s="4">
        <f>_xll.Interp2dTab(-1,0,'Internal Flash'!$B$429:$N$429,'Internal Flash'!$A$430:$A$444,'Internal Flash'!$B$430:$N$444,'Main Injection'!Z$29,'Main Injection'!$U36)*_xll.Interp1d(-1,'Internal Flash'!$A$448:$A$461,'Internal Flash'!$B$448:$B$461,'Variables &amp; Axis Check'!$B$13)</f>
        <v>0</v>
      </c>
      <c r="AA36" s="4">
        <f>_xll.Interp2dTab(-1,0,'Internal Flash'!$B$429:$N$429,'Internal Flash'!$A$430:$A$444,'Internal Flash'!$B$430:$N$444,'Main Injection'!AA$29,'Main Injection'!$U36)*_xll.Interp1d(-1,'Internal Flash'!$A$448:$A$461,'Internal Flash'!$B$448:$B$461,'Variables &amp; Axis Check'!$B$13)</f>
        <v>0</v>
      </c>
      <c r="AB36" s="4">
        <f>_xll.Interp2dTab(-1,0,'Internal Flash'!$B$429:$N$429,'Internal Flash'!$A$430:$A$444,'Internal Flash'!$B$430:$N$444,'Main Injection'!AB$29,'Main Injection'!$U36)*_xll.Interp1d(-1,'Internal Flash'!$A$448:$A$461,'Internal Flash'!$B$448:$B$461,'Variables &amp; Axis Check'!$B$13)</f>
        <v>0</v>
      </c>
      <c r="AC36" s="4">
        <f>_xll.Interp2dTab(-1,0,'Internal Flash'!$B$429:$N$429,'Internal Flash'!$A$430:$A$444,'Internal Flash'!$B$430:$N$444,'Main Injection'!AC$29,'Main Injection'!$U36)*_xll.Interp1d(-1,'Internal Flash'!$A$448:$A$461,'Internal Flash'!$B$448:$B$461,'Variables &amp; Axis Check'!$B$13)</f>
        <v>0</v>
      </c>
      <c r="AD36" s="4">
        <f>_xll.Interp2dTab(-1,0,'Internal Flash'!$B$429:$N$429,'Internal Flash'!$A$430:$A$444,'Internal Flash'!$B$430:$N$444,'Main Injection'!AD$29,'Main Injection'!$U36)*_xll.Interp1d(-1,'Internal Flash'!$A$448:$A$461,'Internal Flash'!$B$448:$B$461,'Variables &amp; Axis Check'!$B$13)</f>
        <v>0</v>
      </c>
      <c r="AE36" s="4">
        <f>_xll.Interp2dTab(-1,0,'Internal Flash'!$B$429:$N$429,'Internal Flash'!$A$430:$A$444,'Internal Flash'!$B$430:$N$444,'Main Injection'!AE$29,'Main Injection'!$U36)*_xll.Interp1d(-1,'Internal Flash'!$A$448:$A$461,'Internal Flash'!$B$448:$B$461,'Variables &amp; Axis Check'!$B$13)</f>
        <v>0</v>
      </c>
      <c r="AF36" s="4">
        <f>_xll.Interp2dTab(-1,0,'Internal Flash'!$B$429:$N$429,'Internal Flash'!$A$430:$A$444,'Internal Flash'!$B$430:$N$444,'Main Injection'!AF$29,'Main Injection'!$U36)*_xll.Interp1d(-1,'Internal Flash'!$A$448:$A$461,'Internal Flash'!$B$448:$B$461,'Variables &amp; Axis Check'!$B$13)</f>
        <v>0</v>
      </c>
      <c r="AG36" s="4">
        <f>_xll.Interp2dTab(-1,0,'Internal Flash'!$B$429:$N$429,'Internal Flash'!$A$430:$A$444,'Internal Flash'!$B$430:$N$444,'Main Injection'!AG$29,'Main Injection'!$U36)*_xll.Interp1d(-1,'Internal Flash'!$A$448:$A$461,'Internal Flash'!$B$448:$B$461,'Variables &amp; Axis Check'!$B$13)</f>
        <v>0</v>
      </c>
      <c r="AH36" s="4">
        <f>_xll.Interp2dTab(-1,0,'Internal Flash'!$B$429:$N$429,'Internal Flash'!$A$430:$A$444,'Internal Flash'!$B$430:$N$444,'Main Injection'!AH$29,'Main Injection'!$U36)*_xll.Interp1d(-1,'Internal Flash'!$A$448:$A$461,'Internal Flash'!$B$448:$B$461,'Variables &amp; Axis Check'!$B$13)</f>
        <v>0</v>
      </c>
      <c r="AI36" s="4">
        <f>_xll.Interp2dTab(-1,0,'Internal Flash'!$B$429:$N$429,'Internal Flash'!$A$430:$A$444,'Internal Flash'!$B$430:$N$444,'Main Injection'!AI$29,'Main Injection'!$U36)*_xll.Interp1d(-1,'Internal Flash'!$A$448:$A$461,'Internal Flash'!$B$448:$B$461,'Variables &amp; Axis Check'!$B$13)</f>
        <v>0</v>
      </c>
      <c r="AJ36" s="4">
        <f>_xll.Interp2dTab(-1,0,'Internal Flash'!$B$429:$N$429,'Internal Flash'!$A$430:$A$444,'Internal Flash'!$B$430:$N$444,'Main Injection'!AJ$29,'Main Injection'!$U36)*_xll.Interp1d(-1,'Internal Flash'!$A$448:$A$461,'Internal Flash'!$B$448:$B$461,'Variables &amp; Axis Check'!$B$13)</f>
        <v>0</v>
      </c>
      <c r="AK36" s="4">
        <f>_xll.Interp2dTab(-1,0,'Internal Flash'!$B$429:$N$429,'Internal Flash'!$A$430:$A$444,'Internal Flash'!$B$430:$N$444,'Main Injection'!AK$29,'Main Injection'!$U36)*_xll.Interp1d(-1,'Internal Flash'!$A$448:$A$461,'Internal Flash'!$B$448:$B$461,'Variables &amp; Axis Check'!$B$13)</f>
        <v>0</v>
      </c>
      <c r="AL36" s="4">
        <f>_xll.Interp2dTab(-1,0,'Internal Flash'!$B$429:$N$429,'Internal Flash'!$A$430:$A$444,'Internal Flash'!$B$430:$N$444,'Main Injection'!AL$29,'Main Injection'!$U36)*_xll.Interp1d(-1,'Internal Flash'!$A$448:$A$461,'Internal Flash'!$B$448:$B$461,'Variables &amp; Axis Check'!$B$13)</f>
        <v>0</v>
      </c>
      <c r="AM36" s="12">
        <f t="shared" si="15"/>
        <v>0</v>
      </c>
    </row>
    <row r="37" spans="1:39" s="4" customFormat="1" x14ac:dyDescent="0.3">
      <c r="A37" s="6">
        <f>'CSP5'!$A$176</f>
        <v>1550</v>
      </c>
      <c r="B37" s="12">
        <f t="shared" si="11"/>
        <v>0</v>
      </c>
      <c r="C37" s="4">
        <f t="shared" ref="C37:R37" si="20">($A37*360*C12)/(60*1000000)</f>
        <v>0</v>
      </c>
      <c r="D37" s="4">
        <f t="shared" si="20"/>
        <v>3.2666504075999994</v>
      </c>
      <c r="E37" s="4">
        <f t="shared" si="20"/>
        <v>3.8838716544</v>
      </c>
      <c r="F37" s="4">
        <f t="shared" si="20"/>
        <v>4.5038963303999999</v>
      </c>
      <c r="G37" s="4">
        <f t="shared" si="20"/>
        <v>5.6438426399999999</v>
      </c>
      <c r="H37" s="4">
        <f t="shared" si="20"/>
        <v>7.5662133173333324</v>
      </c>
      <c r="I37" s="4">
        <f t="shared" si="20"/>
        <v>9.7648700603999981</v>
      </c>
      <c r="J37" s="4">
        <f t="shared" si="20"/>
        <v>12.433779336000001</v>
      </c>
      <c r="K37" s="4">
        <f t="shared" si="20"/>
        <v>14.392650611999999</v>
      </c>
      <c r="L37" s="4">
        <f t="shared" si="20"/>
        <v>16.2822085974</v>
      </c>
      <c r="M37" s="4">
        <f t="shared" si="20"/>
        <v>18.741420263999998</v>
      </c>
      <c r="N37" s="4">
        <f t="shared" si="20"/>
        <v>20.211178128</v>
      </c>
      <c r="O37" s="4">
        <f t="shared" si="20"/>
        <v>20.348743188600004</v>
      </c>
      <c r="P37" s="4">
        <f t="shared" si="20"/>
        <v>20.996531619599999</v>
      </c>
      <c r="Q37" s="4">
        <f t="shared" si="20"/>
        <v>21.678824371200001</v>
      </c>
      <c r="R37" s="4">
        <f t="shared" si="20"/>
        <v>22.130886360000002</v>
      </c>
      <c r="S37" s="12">
        <f t="shared" si="13"/>
        <v>22.130886360000002</v>
      </c>
      <c r="U37" s="6">
        <f>'CSP5'!$A$176</f>
        <v>1550</v>
      </c>
      <c r="V37" s="12">
        <f t="shared" si="14"/>
        <v>0</v>
      </c>
      <c r="W37" s="4">
        <f>_xll.Interp2dTab(-1,0,'Internal Flash'!$B$429:$N$429,'Internal Flash'!$A$430:$A$444,'Internal Flash'!$B$430:$N$444,'Main Injection'!W$29,'Main Injection'!$U37)*_xll.Interp1d(-1,'Internal Flash'!$A$448:$A$461,'Internal Flash'!$B$448:$B$461,'Variables &amp; Axis Check'!$B$13)</f>
        <v>0</v>
      </c>
      <c r="X37" s="4">
        <f>_xll.Interp2dTab(-1,0,'Internal Flash'!$B$429:$N$429,'Internal Flash'!$A$430:$A$444,'Internal Flash'!$B$430:$N$444,'Main Injection'!X$29,'Main Injection'!$U37)*_xll.Interp1d(-1,'Internal Flash'!$A$448:$A$461,'Internal Flash'!$B$448:$B$461,'Variables &amp; Axis Check'!$B$13)</f>
        <v>0</v>
      </c>
      <c r="Y37" s="4">
        <f>_xll.Interp2dTab(-1,0,'Internal Flash'!$B$429:$N$429,'Internal Flash'!$A$430:$A$444,'Internal Flash'!$B$430:$N$444,'Main Injection'!Y$29,'Main Injection'!$U37)*_xll.Interp1d(-1,'Internal Flash'!$A$448:$A$461,'Internal Flash'!$B$448:$B$461,'Variables &amp; Axis Check'!$B$13)</f>
        <v>0</v>
      </c>
      <c r="Z37" s="4">
        <f>_xll.Interp2dTab(-1,0,'Internal Flash'!$B$429:$N$429,'Internal Flash'!$A$430:$A$444,'Internal Flash'!$B$430:$N$444,'Main Injection'!Z$29,'Main Injection'!$U37)*_xll.Interp1d(-1,'Internal Flash'!$A$448:$A$461,'Internal Flash'!$B$448:$B$461,'Variables &amp; Axis Check'!$B$13)</f>
        <v>0</v>
      </c>
      <c r="AA37" s="4">
        <f>_xll.Interp2dTab(-1,0,'Internal Flash'!$B$429:$N$429,'Internal Flash'!$A$430:$A$444,'Internal Flash'!$B$430:$N$444,'Main Injection'!AA$29,'Main Injection'!$U37)*_xll.Interp1d(-1,'Internal Flash'!$A$448:$A$461,'Internal Flash'!$B$448:$B$461,'Variables &amp; Axis Check'!$B$13)</f>
        <v>0</v>
      </c>
      <c r="AB37" s="4">
        <f>_xll.Interp2dTab(-1,0,'Internal Flash'!$B$429:$N$429,'Internal Flash'!$A$430:$A$444,'Internal Flash'!$B$430:$N$444,'Main Injection'!AB$29,'Main Injection'!$U37)*_xll.Interp1d(-1,'Internal Flash'!$A$448:$A$461,'Internal Flash'!$B$448:$B$461,'Variables &amp; Axis Check'!$B$13)</f>
        <v>0</v>
      </c>
      <c r="AC37" s="4">
        <f>_xll.Interp2dTab(-1,0,'Internal Flash'!$B$429:$N$429,'Internal Flash'!$A$430:$A$444,'Internal Flash'!$B$430:$N$444,'Main Injection'!AC$29,'Main Injection'!$U37)*_xll.Interp1d(-1,'Internal Flash'!$A$448:$A$461,'Internal Flash'!$B$448:$B$461,'Variables &amp; Axis Check'!$B$13)</f>
        <v>0</v>
      </c>
      <c r="AD37" s="4">
        <f>_xll.Interp2dTab(-1,0,'Internal Flash'!$B$429:$N$429,'Internal Flash'!$A$430:$A$444,'Internal Flash'!$B$430:$N$444,'Main Injection'!AD$29,'Main Injection'!$U37)*_xll.Interp1d(-1,'Internal Flash'!$A$448:$A$461,'Internal Flash'!$B$448:$B$461,'Variables &amp; Axis Check'!$B$13)</f>
        <v>0</v>
      </c>
      <c r="AE37" s="4">
        <f>_xll.Interp2dTab(-1,0,'Internal Flash'!$B$429:$N$429,'Internal Flash'!$A$430:$A$444,'Internal Flash'!$B$430:$N$444,'Main Injection'!AE$29,'Main Injection'!$U37)*_xll.Interp1d(-1,'Internal Flash'!$A$448:$A$461,'Internal Flash'!$B$448:$B$461,'Variables &amp; Axis Check'!$B$13)</f>
        <v>0</v>
      </c>
      <c r="AF37" s="4">
        <f>_xll.Interp2dTab(-1,0,'Internal Flash'!$B$429:$N$429,'Internal Flash'!$A$430:$A$444,'Internal Flash'!$B$430:$N$444,'Main Injection'!AF$29,'Main Injection'!$U37)*_xll.Interp1d(-1,'Internal Flash'!$A$448:$A$461,'Internal Flash'!$B$448:$B$461,'Variables &amp; Axis Check'!$B$13)</f>
        <v>0</v>
      </c>
      <c r="AG37" s="4">
        <f>_xll.Interp2dTab(-1,0,'Internal Flash'!$B$429:$N$429,'Internal Flash'!$A$430:$A$444,'Internal Flash'!$B$430:$N$444,'Main Injection'!AG$29,'Main Injection'!$U37)*_xll.Interp1d(-1,'Internal Flash'!$A$448:$A$461,'Internal Flash'!$B$448:$B$461,'Variables &amp; Axis Check'!$B$13)</f>
        <v>0</v>
      </c>
      <c r="AH37" s="4">
        <f>_xll.Interp2dTab(-1,0,'Internal Flash'!$B$429:$N$429,'Internal Flash'!$A$430:$A$444,'Internal Flash'!$B$430:$N$444,'Main Injection'!AH$29,'Main Injection'!$U37)*_xll.Interp1d(-1,'Internal Flash'!$A$448:$A$461,'Internal Flash'!$B$448:$B$461,'Variables &amp; Axis Check'!$B$13)</f>
        <v>0</v>
      </c>
      <c r="AI37" s="4">
        <f>_xll.Interp2dTab(-1,0,'Internal Flash'!$B$429:$N$429,'Internal Flash'!$A$430:$A$444,'Internal Flash'!$B$430:$N$444,'Main Injection'!AI$29,'Main Injection'!$U37)*_xll.Interp1d(-1,'Internal Flash'!$A$448:$A$461,'Internal Flash'!$B$448:$B$461,'Variables &amp; Axis Check'!$B$13)</f>
        <v>0</v>
      </c>
      <c r="AJ37" s="4">
        <f>_xll.Interp2dTab(-1,0,'Internal Flash'!$B$429:$N$429,'Internal Flash'!$A$430:$A$444,'Internal Flash'!$B$430:$N$444,'Main Injection'!AJ$29,'Main Injection'!$U37)*_xll.Interp1d(-1,'Internal Flash'!$A$448:$A$461,'Internal Flash'!$B$448:$B$461,'Variables &amp; Axis Check'!$B$13)</f>
        <v>0</v>
      </c>
      <c r="AK37" s="4">
        <f>_xll.Interp2dTab(-1,0,'Internal Flash'!$B$429:$N$429,'Internal Flash'!$A$430:$A$444,'Internal Flash'!$B$430:$N$444,'Main Injection'!AK$29,'Main Injection'!$U37)*_xll.Interp1d(-1,'Internal Flash'!$A$448:$A$461,'Internal Flash'!$B$448:$B$461,'Variables &amp; Axis Check'!$B$13)</f>
        <v>0</v>
      </c>
      <c r="AL37" s="4">
        <f>_xll.Interp2dTab(-1,0,'Internal Flash'!$B$429:$N$429,'Internal Flash'!$A$430:$A$444,'Internal Flash'!$B$430:$N$444,'Main Injection'!AL$29,'Main Injection'!$U37)*_xll.Interp1d(-1,'Internal Flash'!$A$448:$A$461,'Internal Flash'!$B$448:$B$461,'Variables &amp; Axis Check'!$B$13)</f>
        <v>0</v>
      </c>
      <c r="AM37" s="12">
        <f t="shared" si="15"/>
        <v>0</v>
      </c>
    </row>
    <row r="38" spans="1:39" s="4" customFormat="1" x14ac:dyDescent="0.3">
      <c r="A38" s="6">
        <f>'CSP5'!$A$177</f>
        <v>1700</v>
      </c>
      <c r="B38" s="12">
        <f t="shared" si="11"/>
        <v>0</v>
      </c>
      <c r="C38" s="4">
        <f t="shared" ref="C38:R38" si="21">($A38*360*C13)/(60*1000000)</f>
        <v>0</v>
      </c>
      <c r="D38" s="4">
        <f t="shared" si="21"/>
        <v>3.2663998559999996</v>
      </c>
      <c r="E38" s="4">
        <f t="shared" si="21"/>
        <v>4.0941553152000001</v>
      </c>
      <c r="F38" s="4">
        <f t="shared" si="21"/>
        <v>4.7972834207999995</v>
      </c>
      <c r="G38" s="4">
        <f t="shared" si="21"/>
        <v>6.0443763840000013</v>
      </c>
      <c r="H38" s="4">
        <f t="shared" si="21"/>
        <v>8.3395839653333326</v>
      </c>
      <c r="I38" s="4">
        <f t="shared" si="21"/>
        <v>10.724439364799998</v>
      </c>
      <c r="J38" s="4">
        <f t="shared" si="21"/>
        <v>13.337048352</v>
      </c>
      <c r="K38" s="4">
        <f t="shared" si="21"/>
        <v>15.436707336</v>
      </c>
      <c r="L38" s="4">
        <f t="shared" si="21"/>
        <v>17.450195088000001</v>
      </c>
      <c r="M38" s="4">
        <f t="shared" si="21"/>
        <v>19.832657232000003</v>
      </c>
      <c r="N38" s="4">
        <f t="shared" si="21"/>
        <v>21.129813427200002</v>
      </c>
      <c r="O38" s="4">
        <f t="shared" si="21"/>
        <v>21.461325218400003</v>
      </c>
      <c r="P38" s="4">
        <f t="shared" si="21"/>
        <v>22.005479999999999</v>
      </c>
      <c r="Q38" s="4">
        <f t="shared" si="21"/>
        <v>22.170582096</v>
      </c>
      <c r="R38" s="4">
        <f t="shared" si="21"/>
        <v>22.586779224000001</v>
      </c>
      <c r="S38" s="12">
        <f t="shared" si="13"/>
        <v>22.586779224000001</v>
      </c>
      <c r="U38" s="6">
        <f>'CSP5'!$A$177</f>
        <v>1700</v>
      </c>
      <c r="V38" s="12">
        <f t="shared" si="14"/>
        <v>0</v>
      </c>
      <c r="W38" s="4">
        <f>_xll.Interp2dTab(-1,0,'Internal Flash'!$B$429:$N$429,'Internal Flash'!$A$430:$A$444,'Internal Flash'!$B$430:$N$444,'Main Injection'!W$29,'Main Injection'!$U38)*_xll.Interp1d(-1,'Internal Flash'!$A$448:$A$461,'Internal Flash'!$B$448:$B$461,'Variables &amp; Axis Check'!$B$13)</f>
        <v>0</v>
      </c>
      <c r="X38" s="4">
        <f>_xll.Interp2dTab(-1,0,'Internal Flash'!$B$429:$N$429,'Internal Flash'!$A$430:$A$444,'Internal Flash'!$B$430:$N$444,'Main Injection'!X$29,'Main Injection'!$U38)*_xll.Interp1d(-1,'Internal Flash'!$A$448:$A$461,'Internal Flash'!$B$448:$B$461,'Variables &amp; Axis Check'!$B$13)</f>
        <v>0</v>
      </c>
      <c r="Y38" s="4">
        <f>_xll.Interp2dTab(-1,0,'Internal Flash'!$B$429:$N$429,'Internal Flash'!$A$430:$A$444,'Internal Flash'!$B$430:$N$444,'Main Injection'!Y$29,'Main Injection'!$U38)*_xll.Interp1d(-1,'Internal Flash'!$A$448:$A$461,'Internal Flash'!$B$448:$B$461,'Variables &amp; Axis Check'!$B$13)</f>
        <v>0</v>
      </c>
      <c r="Z38" s="4">
        <f>_xll.Interp2dTab(-1,0,'Internal Flash'!$B$429:$N$429,'Internal Flash'!$A$430:$A$444,'Internal Flash'!$B$430:$N$444,'Main Injection'!Z$29,'Main Injection'!$U38)*_xll.Interp1d(-1,'Internal Flash'!$A$448:$A$461,'Internal Flash'!$B$448:$B$461,'Variables &amp; Axis Check'!$B$13)</f>
        <v>0</v>
      </c>
      <c r="AA38" s="4">
        <f>_xll.Interp2dTab(-1,0,'Internal Flash'!$B$429:$N$429,'Internal Flash'!$A$430:$A$444,'Internal Flash'!$B$430:$N$444,'Main Injection'!AA$29,'Main Injection'!$U38)*_xll.Interp1d(-1,'Internal Flash'!$A$448:$A$461,'Internal Flash'!$B$448:$B$461,'Variables &amp; Axis Check'!$B$13)</f>
        <v>0</v>
      </c>
      <c r="AB38" s="4">
        <f>_xll.Interp2dTab(-1,0,'Internal Flash'!$B$429:$N$429,'Internal Flash'!$A$430:$A$444,'Internal Flash'!$B$430:$N$444,'Main Injection'!AB$29,'Main Injection'!$U38)*_xll.Interp1d(-1,'Internal Flash'!$A$448:$A$461,'Internal Flash'!$B$448:$B$461,'Variables &amp; Axis Check'!$B$13)</f>
        <v>0</v>
      </c>
      <c r="AC38" s="4">
        <f>_xll.Interp2dTab(-1,0,'Internal Flash'!$B$429:$N$429,'Internal Flash'!$A$430:$A$444,'Internal Flash'!$B$430:$N$444,'Main Injection'!AC$29,'Main Injection'!$U38)*_xll.Interp1d(-1,'Internal Flash'!$A$448:$A$461,'Internal Flash'!$B$448:$B$461,'Variables &amp; Axis Check'!$B$13)</f>
        <v>0</v>
      </c>
      <c r="AD38" s="4">
        <f>_xll.Interp2dTab(-1,0,'Internal Flash'!$B$429:$N$429,'Internal Flash'!$A$430:$A$444,'Internal Flash'!$B$430:$N$444,'Main Injection'!AD$29,'Main Injection'!$U38)*_xll.Interp1d(-1,'Internal Flash'!$A$448:$A$461,'Internal Flash'!$B$448:$B$461,'Variables &amp; Axis Check'!$B$13)</f>
        <v>0</v>
      </c>
      <c r="AE38" s="4">
        <f>_xll.Interp2dTab(-1,0,'Internal Flash'!$B$429:$N$429,'Internal Flash'!$A$430:$A$444,'Internal Flash'!$B$430:$N$444,'Main Injection'!AE$29,'Main Injection'!$U38)*_xll.Interp1d(-1,'Internal Flash'!$A$448:$A$461,'Internal Flash'!$B$448:$B$461,'Variables &amp; Axis Check'!$B$13)</f>
        <v>0</v>
      </c>
      <c r="AF38" s="4">
        <f>_xll.Interp2dTab(-1,0,'Internal Flash'!$B$429:$N$429,'Internal Flash'!$A$430:$A$444,'Internal Flash'!$B$430:$N$444,'Main Injection'!AF$29,'Main Injection'!$U38)*_xll.Interp1d(-1,'Internal Flash'!$A$448:$A$461,'Internal Flash'!$B$448:$B$461,'Variables &amp; Axis Check'!$B$13)</f>
        <v>0</v>
      </c>
      <c r="AG38" s="4">
        <f>_xll.Interp2dTab(-1,0,'Internal Flash'!$B$429:$N$429,'Internal Flash'!$A$430:$A$444,'Internal Flash'!$B$430:$N$444,'Main Injection'!AG$29,'Main Injection'!$U38)*_xll.Interp1d(-1,'Internal Flash'!$A$448:$A$461,'Internal Flash'!$B$448:$B$461,'Variables &amp; Axis Check'!$B$13)</f>
        <v>0</v>
      </c>
      <c r="AH38" s="4">
        <f>_xll.Interp2dTab(-1,0,'Internal Flash'!$B$429:$N$429,'Internal Flash'!$A$430:$A$444,'Internal Flash'!$B$430:$N$444,'Main Injection'!AH$29,'Main Injection'!$U38)*_xll.Interp1d(-1,'Internal Flash'!$A$448:$A$461,'Internal Flash'!$B$448:$B$461,'Variables &amp; Axis Check'!$B$13)</f>
        <v>0</v>
      </c>
      <c r="AI38" s="4">
        <f>_xll.Interp2dTab(-1,0,'Internal Flash'!$B$429:$N$429,'Internal Flash'!$A$430:$A$444,'Internal Flash'!$B$430:$N$444,'Main Injection'!AI$29,'Main Injection'!$U38)*_xll.Interp1d(-1,'Internal Flash'!$A$448:$A$461,'Internal Flash'!$B$448:$B$461,'Variables &amp; Axis Check'!$B$13)</f>
        <v>0</v>
      </c>
      <c r="AJ38" s="4">
        <f>_xll.Interp2dTab(-1,0,'Internal Flash'!$B$429:$N$429,'Internal Flash'!$A$430:$A$444,'Internal Flash'!$B$430:$N$444,'Main Injection'!AJ$29,'Main Injection'!$U38)*_xll.Interp1d(-1,'Internal Flash'!$A$448:$A$461,'Internal Flash'!$B$448:$B$461,'Variables &amp; Axis Check'!$B$13)</f>
        <v>0</v>
      </c>
      <c r="AK38" s="4">
        <f>_xll.Interp2dTab(-1,0,'Internal Flash'!$B$429:$N$429,'Internal Flash'!$A$430:$A$444,'Internal Flash'!$B$430:$N$444,'Main Injection'!AK$29,'Main Injection'!$U38)*_xll.Interp1d(-1,'Internal Flash'!$A$448:$A$461,'Internal Flash'!$B$448:$B$461,'Variables &amp; Axis Check'!$B$13)</f>
        <v>0</v>
      </c>
      <c r="AL38" s="4">
        <f>_xll.Interp2dTab(-1,0,'Internal Flash'!$B$429:$N$429,'Internal Flash'!$A$430:$A$444,'Internal Flash'!$B$430:$N$444,'Main Injection'!AL$29,'Main Injection'!$U38)*_xll.Interp1d(-1,'Internal Flash'!$A$448:$A$461,'Internal Flash'!$B$448:$B$461,'Variables &amp; Axis Check'!$B$13)</f>
        <v>0</v>
      </c>
      <c r="AM38" s="12">
        <f t="shared" si="15"/>
        <v>0</v>
      </c>
    </row>
    <row r="39" spans="1:39" s="4" customFormat="1" x14ac:dyDescent="0.3">
      <c r="A39" s="6">
        <f>'CSP5'!$A$178</f>
        <v>1800</v>
      </c>
      <c r="B39" s="12">
        <f t="shared" si="11"/>
        <v>0</v>
      </c>
      <c r="C39" s="4">
        <f t="shared" ref="C39:R39" si="22">($A39*360*C14)/(60*1000000)</f>
        <v>0</v>
      </c>
      <c r="D39" s="4">
        <f t="shared" si="22"/>
        <v>3.2855811839999998</v>
      </c>
      <c r="E39" s="4">
        <f t="shared" si="22"/>
        <v>4.2139795967999998</v>
      </c>
      <c r="F39" s="4">
        <f t="shared" si="22"/>
        <v>5.0602185216000004</v>
      </c>
      <c r="G39" s="4">
        <f t="shared" si="22"/>
        <v>6.3048499200000006</v>
      </c>
      <c r="H39" s="4">
        <f t="shared" si="22"/>
        <v>8.9608799999999977</v>
      </c>
      <c r="I39" s="4">
        <f t="shared" si="22"/>
        <v>11.536153055999998</v>
      </c>
      <c r="J39" s="4">
        <f t="shared" si="22"/>
        <v>13.758555456000002</v>
      </c>
      <c r="K39" s="4">
        <f t="shared" si="22"/>
        <v>15.901113024000001</v>
      </c>
      <c r="L39" s="4">
        <f t="shared" si="22"/>
        <v>18.006346655999998</v>
      </c>
      <c r="M39" s="4">
        <f t="shared" si="22"/>
        <v>20.442085862399999</v>
      </c>
      <c r="N39" s="4">
        <f t="shared" si="22"/>
        <v>21.719298355199999</v>
      </c>
      <c r="O39" s="4">
        <f t="shared" si="22"/>
        <v>22.364640000000001</v>
      </c>
      <c r="P39" s="4">
        <f t="shared" si="22"/>
        <v>22.906642752</v>
      </c>
      <c r="Q39" s="4">
        <f t="shared" si="22"/>
        <v>22.511146752000002</v>
      </c>
      <c r="R39" s="4">
        <f t="shared" si="22"/>
        <v>23.041806911999995</v>
      </c>
      <c r="S39" s="12">
        <f t="shared" si="13"/>
        <v>23.041806911999995</v>
      </c>
      <c r="U39" s="6">
        <f>'CSP5'!$A$178</f>
        <v>1800</v>
      </c>
      <c r="V39" s="12">
        <f t="shared" si="14"/>
        <v>0</v>
      </c>
      <c r="W39" s="4">
        <f>_xll.Interp2dTab(-1,0,'Internal Flash'!$B$429:$N$429,'Internal Flash'!$A$430:$A$444,'Internal Flash'!$B$430:$N$444,'Main Injection'!W$29,'Main Injection'!$U39)*_xll.Interp1d(-1,'Internal Flash'!$A$448:$A$461,'Internal Flash'!$B$448:$B$461,'Variables &amp; Axis Check'!$B$13)</f>
        <v>0</v>
      </c>
      <c r="X39" s="4">
        <f>_xll.Interp2dTab(-1,0,'Internal Flash'!$B$429:$N$429,'Internal Flash'!$A$430:$A$444,'Internal Flash'!$B$430:$N$444,'Main Injection'!X$29,'Main Injection'!$U39)*_xll.Interp1d(-1,'Internal Flash'!$A$448:$A$461,'Internal Flash'!$B$448:$B$461,'Variables &amp; Axis Check'!$B$13)</f>
        <v>0</v>
      </c>
      <c r="Y39" s="4">
        <f>_xll.Interp2dTab(-1,0,'Internal Flash'!$B$429:$N$429,'Internal Flash'!$A$430:$A$444,'Internal Flash'!$B$430:$N$444,'Main Injection'!Y$29,'Main Injection'!$U39)*_xll.Interp1d(-1,'Internal Flash'!$A$448:$A$461,'Internal Flash'!$B$448:$B$461,'Variables &amp; Axis Check'!$B$13)</f>
        <v>0</v>
      </c>
      <c r="Z39" s="4">
        <f>_xll.Interp2dTab(-1,0,'Internal Flash'!$B$429:$N$429,'Internal Flash'!$A$430:$A$444,'Internal Flash'!$B$430:$N$444,'Main Injection'!Z$29,'Main Injection'!$U39)*_xll.Interp1d(-1,'Internal Flash'!$A$448:$A$461,'Internal Flash'!$B$448:$B$461,'Variables &amp; Axis Check'!$B$13)</f>
        <v>0</v>
      </c>
      <c r="AA39" s="4">
        <f>_xll.Interp2dTab(-1,0,'Internal Flash'!$B$429:$N$429,'Internal Flash'!$A$430:$A$444,'Internal Flash'!$B$430:$N$444,'Main Injection'!AA$29,'Main Injection'!$U39)*_xll.Interp1d(-1,'Internal Flash'!$A$448:$A$461,'Internal Flash'!$B$448:$B$461,'Variables &amp; Axis Check'!$B$13)</f>
        <v>0</v>
      </c>
      <c r="AB39" s="4">
        <f>_xll.Interp2dTab(-1,0,'Internal Flash'!$B$429:$N$429,'Internal Flash'!$A$430:$A$444,'Internal Flash'!$B$430:$N$444,'Main Injection'!AB$29,'Main Injection'!$U39)*_xll.Interp1d(-1,'Internal Flash'!$A$448:$A$461,'Internal Flash'!$B$448:$B$461,'Variables &amp; Axis Check'!$B$13)</f>
        <v>0</v>
      </c>
      <c r="AC39" s="4">
        <f>_xll.Interp2dTab(-1,0,'Internal Flash'!$B$429:$N$429,'Internal Flash'!$A$430:$A$444,'Internal Flash'!$B$430:$N$444,'Main Injection'!AC$29,'Main Injection'!$U39)*_xll.Interp1d(-1,'Internal Flash'!$A$448:$A$461,'Internal Flash'!$B$448:$B$461,'Variables &amp; Axis Check'!$B$13)</f>
        <v>0</v>
      </c>
      <c r="AD39" s="4">
        <f>_xll.Interp2dTab(-1,0,'Internal Flash'!$B$429:$N$429,'Internal Flash'!$A$430:$A$444,'Internal Flash'!$B$430:$N$444,'Main Injection'!AD$29,'Main Injection'!$U39)*_xll.Interp1d(-1,'Internal Flash'!$A$448:$A$461,'Internal Flash'!$B$448:$B$461,'Variables &amp; Axis Check'!$B$13)</f>
        <v>0</v>
      </c>
      <c r="AE39" s="4">
        <f>_xll.Interp2dTab(-1,0,'Internal Flash'!$B$429:$N$429,'Internal Flash'!$A$430:$A$444,'Internal Flash'!$B$430:$N$444,'Main Injection'!AE$29,'Main Injection'!$U39)*_xll.Interp1d(-1,'Internal Flash'!$A$448:$A$461,'Internal Flash'!$B$448:$B$461,'Variables &amp; Axis Check'!$B$13)</f>
        <v>0</v>
      </c>
      <c r="AF39" s="4">
        <f>_xll.Interp2dTab(-1,0,'Internal Flash'!$B$429:$N$429,'Internal Flash'!$A$430:$A$444,'Internal Flash'!$B$430:$N$444,'Main Injection'!AF$29,'Main Injection'!$U39)*_xll.Interp1d(-1,'Internal Flash'!$A$448:$A$461,'Internal Flash'!$B$448:$B$461,'Variables &amp; Axis Check'!$B$13)</f>
        <v>0</v>
      </c>
      <c r="AG39" s="4">
        <f>_xll.Interp2dTab(-1,0,'Internal Flash'!$B$429:$N$429,'Internal Flash'!$A$430:$A$444,'Internal Flash'!$B$430:$N$444,'Main Injection'!AG$29,'Main Injection'!$U39)*_xll.Interp1d(-1,'Internal Flash'!$A$448:$A$461,'Internal Flash'!$B$448:$B$461,'Variables &amp; Axis Check'!$B$13)</f>
        <v>0</v>
      </c>
      <c r="AH39" s="4">
        <f>_xll.Interp2dTab(-1,0,'Internal Flash'!$B$429:$N$429,'Internal Flash'!$A$430:$A$444,'Internal Flash'!$B$430:$N$444,'Main Injection'!AH$29,'Main Injection'!$U39)*_xll.Interp1d(-1,'Internal Flash'!$A$448:$A$461,'Internal Flash'!$B$448:$B$461,'Variables &amp; Axis Check'!$B$13)</f>
        <v>0</v>
      </c>
      <c r="AI39" s="4">
        <f>_xll.Interp2dTab(-1,0,'Internal Flash'!$B$429:$N$429,'Internal Flash'!$A$430:$A$444,'Internal Flash'!$B$430:$N$444,'Main Injection'!AI$29,'Main Injection'!$U39)*_xll.Interp1d(-1,'Internal Flash'!$A$448:$A$461,'Internal Flash'!$B$448:$B$461,'Variables &amp; Axis Check'!$B$13)</f>
        <v>0</v>
      </c>
      <c r="AJ39" s="4">
        <f>_xll.Interp2dTab(-1,0,'Internal Flash'!$B$429:$N$429,'Internal Flash'!$A$430:$A$444,'Internal Flash'!$B$430:$N$444,'Main Injection'!AJ$29,'Main Injection'!$U39)*_xll.Interp1d(-1,'Internal Flash'!$A$448:$A$461,'Internal Flash'!$B$448:$B$461,'Variables &amp; Axis Check'!$B$13)</f>
        <v>0</v>
      </c>
      <c r="AK39" s="4">
        <f>_xll.Interp2dTab(-1,0,'Internal Flash'!$B$429:$N$429,'Internal Flash'!$A$430:$A$444,'Internal Flash'!$B$430:$N$444,'Main Injection'!AK$29,'Main Injection'!$U39)*_xll.Interp1d(-1,'Internal Flash'!$A$448:$A$461,'Internal Flash'!$B$448:$B$461,'Variables &amp; Axis Check'!$B$13)</f>
        <v>0</v>
      </c>
      <c r="AL39" s="4">
        <f>_xll.Interp2dTab(-1,0,'Internal Flash'!$B$429:$N$429,'Internal Flash'!$A$430:$A$444,'Internal Flash'!$B$430:$N$444,'Main Injection'!AL$29,'Main Injection'!$U39)*_xll.Interp1d(-1,'Internal Flash'!$A$448:$A$461,'Internal Flash'!$B$448:$B$461,'Variables &amp; Axis Check'!$B$13)</f>
        <v>0</v>
      </c>
      <c r="AM39" s="12">
        <f t="shared" si="15"/>
        <v>0</v>
      </c>
    </row>
    <row r="40" spans="1:39" s="4" customFormat="1" x14ac:dyDescent="0.3">
      <c r="A40" s="6">
        <f>'CSP5'!$A$179</f>
        <v>2000</v>
      </c>
      <c r="B40" s="12">
        <f t="shared" si="11"/>
        <v>0</v>
      </c>
      <c r="C40" s="4">
        <f t="shared" ref="C40:R40" si="23">($A40*360*C15)/(60*1000000)</f>
        <v>0</v>
      </c>
      <c r="D40" s="4">
        <f t="shared" si="23"/>
        <v>3.5157235200000003</v>
      </c>
      <c r="E40" s="4">
        <f t="shared" si="23"/>
        <v>4.5743999999999998</v>
      </c>
      <c r="F40" s="4">
        <f t="shared" si="23"/>
        <v>5.2762152960000002</v>
      </c>
      <c r="G40" s="4">
        <f t="shared" si="23"/>
        <v>6.848213760000001</v>
      </c>
      <c r="H40" s="4">
        <f t="shared" si="23"/>
        <v>9.3282626133333331</v>
      </c>
      <c r="I40" s="4">
        <f t="shared" si="23"/>
        <v>11.665602816</v>
      </c>
      <c r="J40" s="4">
        <f t="shared" si="23"/>
        <v>14.023194144</v>
      </c>
      <c r="K40" s="4">
        <f t="shared" si="23"/>
        <v>16.300552752000005</v>
      </c>
      <c r="L40" s="4">
        <f t="shared" si="23"/>
        <v>19.283692704</v>
      </c>
      <c r="M40" s="4">
        <f t="shared" si="23"/>
        <v>23.052679680000001</v>
      </c>
      <c r="N40" s="4">
        <f t="shared" si="23"/>
        <v>25.22478336</v>
      </c>
      <c r="O40" s="4">
        <f t="shared" si="23"/>
        <v>26.322815039999998</v>
      </c>
      <c r="P40" s="4">
        <f t="shared" si="23"/>
        <v>24.471296639999998</v>
      </c>
      <c r="Q40" s="4">
        <f t="shared" si="23"/>
        <v>24.896971007999998</v>
      </c>
      <c r="R40" s="4">
        <f t="shared" si="23"/>
        <v>25.509283776</v>
      </c>
      <c r="S40" s="12">
        <f t="shared" si="13"/>
        <v>25.509283776</v>
      </c>
      <c r="U40" s="6">
        <f>'CSP5'!$A$179</f>
        <v>2000</v>
      </c>
      <c r="V40" s="12">
        <f t="shared" si="14"/>
        <v>0</v>
      </c>
      <c r="W40" s="4">
        <f>_xll.Interp2dTab(-1,0,'Internal Flash'!$B$429:$N$429,'Internal Flash'!$A$430:$A$444,'Internal Flash'!$B$430:$N$444,'Main Injection'!W$29,'Main Injection'!$U40)*_xll.Interp1d(-1,'Internal Flash'!$A$448:$A$461,'Internal Flash'!$B$448:$B$461,'Variables &amp; Axis Check'!$B$13)</f>
        <v>0</v>
      </c>
      <c r="X40" s="4">
        <f>_xll.Interp2dTab(-1,0,'Internal Flash'!$B$429:$N$429,'Internal Flash'!$A$430:$A$444,'Internal Flash'!$B$430:$N$444,'Main Injection'!X$29,'Main Injection'!$U40)*_xll.Interp1d(-1,'Internal Flash'!$A$448:$A$461,'Internal Flash'!$B$448:$B$461,'Variables &amp; Axis Check'!$B$13)</f>
        <v>0</v>
      </c>
      <c r="Y40" s="4">
        <f>_xll.Interp2dTab(-1,0,'Internal Flash'!$B$429:$N$429,'Internal Flash'!$A$430:$A$444,'Internal Flash'!$B$430:$N$444,'Main Injection'!Y$29,'Main Injection'!$U40)*_xll.Interp1d(-1,'Internal Flash'!$A$448:$A$461,'Internal Flash'!$B$448:$B$461,'Variables &amp; Axis Check'!$B$13)</f>
        <v>0</v>
      </c>
      <c r="Z40" s="4">
        <f>_xll.Interp2dTab(-1,0,'Internal Flash'!$B$429:$N$429,'Internal Flash'!$A$430:$A$444,'Internal Flash'!$B$430:$N$444,'Main Injection'!Z$29,'Main Injection'!$U40)*_xll.Interp1d(-1,'Internal Flash'!$A$448:$A$461,'Internal Flash'!$B$448:$B$461,'Variables &amp; Axis Check'!$B$13)</f>
        <v>0</v>
      </c>
      <c r="AA40" s="4">
        <f>_xll.Interp2dTab(-1,0,'Internal Flash'!$B$429:$N$429,'Internal Flash'!$A$430:$A$444,'Internal Flash'!$B$430:$N$444,'Main Injection'!AA$29,'Main Injection'!$U40)*_xll.Interp1d(-1,'Internal Flash'!$A$448:$A$461,'Internal Flash'!$B$448:$B$461,'Variables &amp; Axis Check'!$B$13)</f>
        <v>0</v>
      </c>
      <c r="AB40" s="4">
        <f>_xll.Interp2dTab(-1,0,'Internal Flash'!$B$429:$N$429,'Internal Flash'!$A$430:$A$444,'Internal Flash'!$B$430:$N$444,'Main Injection'!AB$29,'Main Injection'!$U40)*_xll.Interp1d(-1,'Internal Flash'!$A$448:$A$461,'Internal Flash'!$B$448:$B$461,'Variables &amp; Axis Check'!$B$13)</f>
        <v>0</v>
      </c>
      <c r="AC40" s="4">
        <f>_xll.Interp2dTab(-1,0,'Internal Flash'!$B$429:$N$429,'Internal Flash'!$A$430:$A$444,'Internal Flash'!$B$430:$N$444,'Main Injection'!AC$29,'Main Injection'!$U40)*_xll.Interp1d(-1,'Internal Flash'!$A$448:$A$461,'Internal Flash'!$B$448:$B$461,'Variables &amp; Axis Check'!$B$13)</f>
        <v>0</v>
      </c>
      <c r="AD40" s="4">
        <f>_xll.Interp2dTab(-1,0,'Internal Flash'!$B$429:$N$429,'Internal Flash'!$A$430:$A$444,'Internal Flash'!$B$430:$N$444,'Main Injection'!AD$29,'Main Injection'!$U40)*_xll.Interp1d(-1,'Internal Flash'!$A$448:$A$461,'Internal Flash'!$B$448:$B$461,'Variables &amp; Axis Check'!$B$13)</f>
        <v>0</v>
      </c>
      <c r="AE40" s="4">
        <f>_xll.Interp2dTab(-1,0,'Internal Flash'!$B$429:$N$429,'Internal Flash'!$A$430:$A$444,'Internal Flash'!$B$430:$N$444,'Main Injection'!AE$29,'Main Injection'!$U40)*_xll.Interp1d(-1,'Internal Flash'!$A$448:$A$461,'Internal Flash'!$B$448:$B$461,'Variables &amp; Axis Check'!$B$13)</f>
        <v>0</v>
      </c>
      <c r="AF40" s="4">
        <f>_xll.Interp2dTab(-1,0,'Internal Flash'!$B$429:$N$429,'Internal Flash'!$A$430:$A$444,'Internal Flash'!$B$430:$N$444,'Main Injection'!AF$29,'Main Injection'!$U40)*_xll.Interp1d(-1,'Internal Flash'!$A$448:$A$461,'Internal Flash'!$B$448:$B$461,'Variables &amp; Axis Check'!$B$13)</f>
        <v>0</v>
      </c>
      <c r="AG40" s="4">
        <f>_xll.Interp2dTab(-1,0,'Internal Flash'!$B$429:$N$429,'Internal Flash'!$A$430:$A$444,'Internal Flash'!$B$430:$N$444,'Main Injection'!AG$29,'Main Injection'!$U40)*_xll.Interp1d(-1,'Internal Flash'!$A$448:$A$461,'Internal Flash'!$B$448:$B$461,'Variables &amp; Axis Check'!$B$13)</f>
        <v>0</v>
      </c>
      <c r="AH40" s="4">
        <f>_xll.Interp2dTab(-1,0,'Internal Flash'!$B$429:$N$429,'Internal Flash'!$A$430:$A$444,'Internal Flash'!$B$430:$N$444,'Main Injection'!AH$29,'Main Injection'!$U40)*_xll.Interp1d(-1,'Internal Flash'!$A$448:$A$461,'Internal Flash'!$B$448:$B$461,'Variables &amp; Axis Check'!$B$13)</f>
        <v>0</v>
      </c>
      <c r="AI40" s="4">
        <f>_xll.Interp2dTab(-1,0,'Internal Flash'!$B$429:$N$429,'Internal Flash'!$A$430:$A$444,'Internal Flash'!$B$430:$N$444,'Main Injection'!AI$29,'Main Injection'!$U40)*_xll.Interp1d(-1,'Internal Flash'!$A$448:$A$461,'Internal Flash'!$B$448:$B$461,'Variables &amp; Axis Check'!$B$13)</f>
        <v>0</v>
      </c>
      <c r="AJ40" s="4">
        <f>_xll.Interp2dTab(-1,0,'Internal Flash'!$B$429:$N$429,'Internal Flash'!$A$430:$A$444,'Internal Flash'!$B$430:$N$444,'Main Injection'!AJ$29,'Main Injection'!$U40)*_xll.Interp1d(-1,'Internal Flash'!$A$448:$A$461,'Internal Flash'!$B$448:$B$461,'Variables &amp; Axis Check'!$B$13)</f>
        <v>0</v>
      </c>
      <c r="AK40" s="4">
        <f>_xll.Interp2dTab(-1,0,'Internal Flash'!$B$429:$N$429,'Internal Flash'!$A$430:$A$444,'Internal Flash'!$B$430:$N$444,'Main Injection'!AK$29,'Main Injection'!$U40)*_xll.Interp1d(-1,'Internal Flash'!$A$448:$A$461,'Internal Flash'!$B$448:$B$461,'Variables &amp; Axis Check'!$B$13)</f>
        <v>0</v>
      </c>
      <c r="AL40" s="4">
        <f>_xll.Interp2dTab(-1,0,'Internal Flash'!$B$429:$N$429,'Internal Flash'!$A$430:$A$444,'Internal Flash'!$B$430:$N$444,'Main Injection'!AL$29,'Main Injection'!$U40)*_xll.Interp1d(-1,'Internal Flash'!$A$448:$A$461,'Internal Flash'!$B$448:$B$461,'Variables &amp; Axis Check'!$B$13)</f>
        <v>0</v>
      </c>
      <c r="AM40" s="12">
        <f t="shared" si="15"/>
        <v>0</v>
      </c>
    </row>
    <row r="41" spans="1:39" s="4" customFormat="1" x14ac:dyDescent="0.3">
      <c r="A41" s="6">
        <f>'CSP5'!$A$180</f>
        <v>2200</v>
      </c>
      <c r="B41" s="12">
        <f t="shared" si="11"/>
        <v>0</v>
      </c>
      <c r="C41" s="4">
        <f t="shared" ref="C41:R41" si="24">($A41*360*C16)/(60*1000000)</f>
        <v>0</v>
      </c>
      <c r="D41" s="4">
        <f t="shared" si="24"/>
        <v>3.7446309119999994</v>
      </c>
      <c r="E41" s="4">
        <f t="shared" si="24"/>
        <v>4.9115041535999993</v>
      </c>
      <c r="F41" s="4">
        <f t="shared" si="24"/>
        <v>5.6209397376000005</v>
      </c>
      <c r="G41" s="4">
        <f t="shared" si="24"/>
        <v>7.5330351360000014</v>
      </c>
      <c r="H41" s="4">
        <f t="shared" si="24"/>
        <v>10.261088874666667</v>
      </c>
      <c r="I41" s="4">
        <f t="shared" si="24"/>
        <v>12.494771414399999</v>
      </c>
      <c r="J41" s="4">
        <f t="shared" si="24"/>
        <v>15.185686348800001</v>
      </c>
      <c r="K41" s="4">
        <f t="shared" si="24"/>
        <v>17.754845750400001</v>
      </c>
      <c r="L41" s="4">
        <f t="shared" si="24"/>
        <v>20.445117264000004</v>
      </c>
      <c r="M41" s="4">
        <f t="shared" si="24"/>
        <v>24.738096979200002</v>
      </c>
      <c r="N41" s="4">
        <f t="shared" si="24"/>
        <v>26.081932800000001</v>
      </c>
      <c r="O41" s="4">
        <f t="shared" si="24"/>
        <v>26.756361984000005</v>
      </c>
      <c r="P41" s="4">
        <f t="shared" si="24"/>
        <v>26.795327328000003</v>
      </c>
      <c r="Q41" s="4">
        <f t="shared" si="24"/>
        <v>27.194399231999999</v>
      </c>
      <c r="R41" s="4">
        <f t="shared" si="24"/>
        <v>27.963072825600001</v>
      </c>
      <c r="S41" s="12">
        <f t="shared" si="13"/>
        <v>27.963072825600001</v>
      </c>
      <c r="U41" s="6">
        <f>'CSP5'!$A$180</f>
        <v>2200</v>
      </c>
      <c r="V41" s="12">
        <f t="shared" si="14"/>
        <v>0</v>
      </c>
      <c r="W41" s="4">
        <f>_xll.Interp2dTab(-1,0,'Internal Flash'!$B$429:$N$429,'Internal Flash'!$A$430:$A$444,'Internal Flash'!$B$430:$N$444,'Main Injection'!W$29,'Main Injection'!$U41)*_xll.Interp1d(-1,'Internal Flash'!$A$448:$A$461,'Internal Flash'!$B$448:$B$461,'Variables &amp; Axis Check'!$B$13)</f>
        <v>0</v>
      </c>
      <c r="X41" s="4">
        <f>_xll.Interp2dTab(-1,0,'Internal Flash'!$B$429:$N$429,'Internal Flash'!$A$430:$A$444,'Internal Flash'!$B$430:$N$444,'Main Injection'!X$29,'Main Injection'!$U41)*_xll.Interp1d(-1,'Internal Flash'!$A$448:$A$461,'Internal Flash'!$B$448:$B$461,'Variables &amp; Axis Check'!$B$13)</f>
        <v>0</v>
      </c>
      <c r="Y41" s="4">
        <f>_xll.Interp2dTab(-1,0,'Internal Flash'!$B$429:$N$429,'Internal Flash'!$A$430:$A$444,'Internal Flash'!$B$430:$N$444,'Main Injection'!Y$29,'Main Injection'!$U41)*_xll.Interp1d(-1,'Internal Flash'!$A$448:$A$461,'Internal Flash'!$B$448:$B$461,'Variables &amp; Axis Check'!$B$13)</f>
        <v>0</v>
      </c>
      <c r="Z41" s="4">
        <f>_xll.Interp2dTab(-1,0,'Internal Flash'!$B$429:$N$429,'Internal Flash'!$A$430:$A$444,'Internal Flash'!$B$430:$N$444,'Main Injection'!Z$29,'Main Injection'!$U41)*_xll.Interp1d(-1,'Internal Flash'!$A$448:$A$461,'Internal Flash'!$B$448:$B$461,'Variables &amp; Axis Check'!$B$13)</f>
        <v>0</v>
      </c>
      <c r="AA41" s="4">
        <f>_xll.Interp2dTab(-1,0,'Internal Flash'!$B$429:$N$429,'Internal Flash'!$A$430:$A$444,'Internal Flash'!$B$430:$N$444,'Main Injection'!AA$29,'Main Injection'!$U41)*_xll.Interp1d(-1,'Internal Flash'!$A$448:$A$461,'Internal Flash'!$B$448:$B$461,'Variables &amp; Axis Check'!$B$13)</f>
        <v>0</v>
      </c>
      <c r="AB41" s="4">
        <f>_xll.Interp2dTab(-1,0,'Internal Flash'!$B$429:$N$429,'Internal Flash'!$A$430:$A$444,'Internal Flash'!$B$430:$N$444,'Main Injection'!AB$29,'Main Injection'!$U41)*_xll.Interp1d(-1,'Internal Flash'!$A$448:$A$461,'Internal Flash'!$B$448:$B$461,'Variables &amp; Axis Check'!$B$13)</f>
        <v>0</v>
      </c>
      <c r="AC41" s="4">
        <f>_xll.Interp2dTab(-1,0,'Internal Flash'!$B$429:$N$429,'Internal Flash'!$A$430:$A$444,'Internal Flash'!$B$430:$N$444,'Main Injection'!AC$29,'Main Injection'!$U41)*_xll.Interp1d(-1,'Internal Flash'!$A$448:$A$461,'Internal Flash'!$B$448:$B$461,'Variables &amp; Axis Check'!$B$13)</f>
        <v>0</v>
      </c>
      <c r="AD41" s="4">
        <f>_xll.Interp2dTab(-1,0,'Internal Flash'!$B$429:$N$429,'Internal Flash'!$A$430:$A$444,'Internal Flash'!$B$430:$N$444,'Main Injection'!AD$29,'Main Injection'!$U41)*_xll.Interp1d(-1,'Internal Flash'!$A$448:$A$461,'Internal Flash'!$B$448:$B$461,'Variables &amp; Axis Check'!$B$13)</f>
        <v>0</v>
      </c>
      <c r="AE41" s="4">
        <f>_xll.Interp2dTab(-1,0,'Internal Flash'!$B$429:$N$429,'Internal Flash'!$A$430:$A$444,'Internal Flash'!$B$430:$N$444,'Main Injection'!AE$29,'Main Injection'!$U41)*_xll.Interp1d(-1,'Internal Flash'!$A$448:$A$461,'Internal Flash'!$B$448:$B$461,'Variables &amp; Axis Check'!$B$13)</f>
        <v>0</v>
      </c>
      <c r="AF41" s="4">
        <f>_xll.Interp2dTab(-1,0,'Internal Flash'!$B$429:$N$429,'Internal Flash'!$A$430:$A$444,'Internal Flash'!$B$430:$N$444,'Main Injection'!AF$29,'Main Injection'!$U41)*_xll.Interp1d(-1,'Internal Flash'!$A$448:$A$461,'Internal Flash'!$B$448:$B$461,'Variables &amp; Axis Check'!$B$13)</f>
        <v>0</v>
      </c>
      <c r="AG41" s="4">
        <f>_xll.Interp2dTab(-1,0,'Internal Flash'!$B$429:$N$429,'Internal Flash'!$A$430:$A$444,'Internal Flash'!$B$430:$N$444,'Main Injection'!AG$29,'Main Injection'!$U41)*_xll.Interp1d(-1,'Internal Flash'!$A$448:$A$461,'Internal Flash'!$B$448:$B$461,'Variables &amp; Axis Check'!$B$13)</f>
        <v>0</v>
      </c>
      <c r="AH41" s="4">
        <f>_xll.Interp2dTab(-1,0,'Internal Flash'!$B$429:$N$429,'Internal Flash'!$A$430:$A$444,'Internal Flash'!$B$430:$N$444,'Main Injection'!AH$29,'Main Injection'!$U41)*_xll.Interp1d(-1,'Internal Flash'!$A$448:$A$461,'Internal Flash'!$B$448:$B$461,'Variables &amp; Axis Check'!$B$13)</f>
        <v>0</v>
      </c>
      <c r="AI41" s="4">
        <f>_xll.Interp2dTab(-1,0,'Internal Flash'!$B$429:$N$429,'Internal Flash'!$A$430:$A$444,'Internal Flash'!$B$430:$N$444,'Main Injection'!AI$29,'Main Injection'!$U41)*_xll.Interp1d(-1,'Internal Flash'!$A$448:$A$461,'Internal Flash'!$B$448:$B$461,'Variables &amp; Axis Check'!$B$13)</f>
        <v>0</v>
      </c>
      <c r="AJ41" s="4">
        <f>_xll.Interp2dTab(-1,0,'Internal Flash'!$B$429:$N$429,'Internal Flash'!$A$430:$A$444,'Internal Flash'!$B$430:$N$444,'Main Injection'!AJ$29,'Main Injection'!$U41)*_xll.Interp1d(-1,'Internal Flash'!$A$448:$A$461,'Internal Flash'!$B$448:$B$461,'Variables &amp; Axis Check'!$B$13)</f>
        <v>0</v>
      </c>
      <c r="AK41" s="4">
        <f>_xll.Interp2dTab(-1,0,'Internal Flash'!$B$429:$N$429,'Internal Flash'!$A$430:$A$444,'Internal Flash'!$B$430:$N$444,'Main Injection'!AK$29,'Main Injection'!$U41)*_xll.Interp1d(-1,'Internal Flash'!$A$448:$A$461,'Internal Flash'!$B$448:$B$461,'Variables &amp; Axis Check'!$B$13)</f>
        <v>0</v>
      </c>
      <c r="AL41" s="4">
        <f>_xll.Interp2dTab(-1,0,'Internal Flash'!$B$429:$N$429,'Internal Flash'!$A$430:$A$444,'Internal Flash'!$B$430:$N$444,'Main Injection'!AL$29,'Main Injection'!$U41)*_xll.Interp1d(-1,'Internal Flash'!$A$448:$A$461,'Internal Flash'!$B$448:$B$461,'Variables &amp; Axis Check'!$B$13)</f>
        <v>0</v>
      </c>
      <c r="AM41" s="12">
        <f t="shared" si="15"/>
        <v>0</v>
      </c>
    </row>
    <row r="42" spans="1:39" s="4" customFormat="1" x14ac:dyDescent="0.3">
      <c r="A42" s="6">
        <f>'CSP5'!$A$181</f>
        <v>2400</v>
      </c>
      <c r="B42" s="12">
        <f t="shared" si="11"/>
        <v>0</v>
      </c>
      <c r="C42" s="4">
        <f t="shared" ref="C42:R42" si="25">($A42*360*C17)/(60*1000000)</f>
        <v>0</v>
      </c>
      <c r="D42" s="4">
        <f t="shared" si="25"/>
        <v>4.0205422080000002</v>
      </c>
      <c r="E42" s="4">
        <f t="shared" si="25"/>
        <v>5.3580045311999998</v>
      </c>
      <c r="F42" s="4">
        <f t="shared" si="25"/>
        <v>5.9533028351999997</v>
      </c>
      <c r="G42" s="4">
        <f t="shared" si="25"/>
        <v>8.7249392639999996</v>
      </c>
      <c r="H42" s="4">
        <f t="shared" si="25"/>
        <v>12.064051712000001</v>
      </c>
      <c r="I42" s="4">
        <f t="shared" si="25"/>
        <v>14.738464281600001</v>
      </c>
      <c r="J42" s="4">
        <f t="shared" si="25"/>
        <v>17.4312730368</v>
      </c>
      <c r="K42" s="4">
        <f t="shared" si="25"/>
        <v>20.553043622399997</v>
      </c>
      <c r="L42" s="4">
        <f t="shared" si="25"/>
        <v>22.849062451200002</v>
      </c>
      <c r="M42" s="4">
        <f t="shared" si="25"/>
        <v>26.317547596800001</v>
      </c>
      <c r="N42" s="4">
        <f t="shared" si="25"/>
        <v>26.983630079999998</v>
      </c>
      <c r="O42" s="4">
        <f t="shared" si="25"/>
        <v>28.044730368000003</v>
      </c>
      <c r="P42" s="4">
        <f t="shared" si="25"/>
        <v>28.406193408</v>
      </c>
      <c r="Q42" s="4">
        <f t="shared" si="25"/>
        <v>28.617878016000002</v>
      </c>
      <c r="R42" s="4">
        <f t="shared" si="25"/>
        <v>29.524946227200001</v>
      </c>
      <c r="S42" s="12">
        <f t="shared" si="13"/>
        <v>29.524946227200001</v>
      </c>
      <c r="U42" s="6">
        <f>'CSP5'!$A$181</f>
        <v>2400</v>
      </c>
      <c r="V42" s="12">
        <f t="shared" si="14"/>
        <v>0</v>
      </c>
      <c r="W42" s="4">
        <f>_xll.Interp2dTab(-1,0,'Internal Flash'!$B$429:$N$429,'Internal Flash'!$A$430:$A$444,'Internal Flash'!$B$430:$N$444,'Main Injection'!W$29,'Main Injection'!$U42)*_xll.Interp1d(-1,'Internal Flash'!$A$448:$A$461,'Internal Flash'!$B$448:$B$461,'Variables &amp; Axis Check'!$B$13)</f>
        <v>0</v>
      </c>
      <c r="X42" s="4">
        <f>_xll.Interp2dTab(-1,0,'Internal Flash'!$B$429:$N$429,'Internal Flash'!$A$430:$A$444,'Internal Flash'!$B$430:$N$444,'Main Injection'!X$29,'Main Injection'!$U42)*_xll.Interp1d(-1,'Internal Flash'!$A$448:$A$461,'Internal Flash'!$B$448:$B$461,'Variables &amp; Axis Check'!$B$13)</f>
        <v>0</v>
      </c>
      <c r="Y42" s="4">
        <f>_xll.Interp2dTab(-1,0,'Internal Flash'!$B$429:$N$429,'Internal Flash'!$A$430:$A$444,'Internal Flash'!$B$430:$N$444,'Main Injection'!Y$29,'Main Injection'!$U42)*_xll.Interp1d(-1,'Internal Flash'!$A$448:$A$461,'Internal Flash'!$B$448:$B$461,'Variables &amp; Axis Check'!$B$13)</f>
        <v>0</v>
      </c>
      <c r="Z42" s="4">
        <f>_xll.Interp2dTab(-1,0,'Internal Flash'!$B$429:$N$429,'Internal Flash'!$A$430:$A$444,'Internal Flash'!$B$430:$N$444,'Main Injection'!Z$29,'Main Injection'!$U42)*_xll.Interp1d(-1,'Internal Flash'!$A$448:$A$461,'Internal Flash'!$B$448:$B$461,'Variables &amp; Axis Check'!$B$13)</f>
        <v>0</v>
      </c>
      <c r="AA42" s="4">
        <f>_xll.Interp2dTab(-1,0,'Internal Flash'!$B$429:$N$429,'Internal Flash'!$A$430:$A$444,'Internal Flash'!$B$430:$N$444,'Main Injection'!AA$29,'Main Injection'!$U42)*_xll.Interp1d(-1,'Internal Flash'!$A$448:$A$461,'Internal Flash'!$B$448:$B$461,'Variables &amp; Axis Check'!$B$13)</f>
        <v>0</v>
      </c>
      <c r="AB42" s="4">
        <f>_xll.Interp2dTab(-1,0,'Internal Flash'!$B$429:$N$429,'Internal Flash'!$A$430:$A$444,'Internal Flash'!$B$430:$N$444,'Main Injection'!AB$29,'Main Injection'!$U42)*_xll.Interp1d(-1,'Internal Flash'!$A$448:$A$461,'Internal Flash'!$B$448:$B$461,'Variables &amp; Axis Check'!$B$13)</f>
        <v>0</v>
      </c>
      <c r="AC42" s="4">
        <f>_xll.Interp2dTab(-1,0,'Internal Flash'!$B$429:$N$429,'Internal Flash'!$A$430:$A$444,'Internal Flash'!$B$430:$N$444,'Main Injection'!AC$29,'Main Injection'!$U42)*_xll.Interp1d(-1,'Internal Flash'!$A$448:$A$461,'Internal Flash'!$B$448:$B$461,'Variables &amp; Axis Check'!$B$13)</f>
        <v>0</v>
      </c>
      <c r="AD42" s="4">
        <f>_xll.Interp2dTab(-1,0,'Internal Flash'!$B$429:$N$429,'Internal Flash'!$A$430:$A$444,'Internal Flash'!$B$430:$N$444,'Main Injection'!AD$29,'Main Injection'!$U42)*_xll.Interp1d(-1,'Internal Flash'!$A$448:$A$461,'Internal Flash'!$B$448:$B$461,'Variables &amp; Axis Check'!$B$13)</f>
        <v>0</v>
      </c>
      <c r="AE42" s="4">
        <f>_xll.Interp2dTab(-1,0,'Internal Flash'!$B$429:$N$429,'Internal Flash'!$A$430:$A$444,'Internal Flash'!$B$430:$N$444,'Main Injection'!AE$29,'Main Injection'!$U42)*_xll.Interp1d(-1,'Internal Flash'!$A$448:$A$461,'Internal Flash'!$B$448:$B$461,'Variables &amp; Axis Check'!$B$13)</f>
        <v>0</v>
      </c>
      <c r="AF42" s="4">
        <f>_xll.Interp2dTab(-1,0,'Internal Flash'!$B$429:$N$429,'Internal Flash'!$A$430:$A$444,'Internal Flash'!$B$430:$N$444,'Main Injection'!AF$29,'Main Injection'!$U42)*_xll.Interp1d(-1,'Internal Flash'!$A$448:$A$461,'Internal Flash'!$B$448:$B$461,'Variables &amp; Axis Check'!$B$13)</f>
        <v>0</v>
      </c>
      <c r="AG42" s="4">
        <f>_xll.Interp2dTab(-1,0,'Internal Flash'!$B$429:$N$429,'Internal Flash'!$A$430:$A$444,'Internal Flash'!$B$430:$N$444,'Main Injection'!AG$29,'Main Injection'!$U42)*_xll.Interp1d(-1,'Internal Flash'!$A$448:$A$461,'Internal Flash'!$B$448:$B$461,'Variables &amp; Axis Check'!$B$13)</f>
        <v>0</v>
      </c>
      <c r="AH42" s="4">
        <f>_xll.Interp2dTab(-1,0,'Internal Flash'!$B$429:$N$429,'Internal Flash'!$A$430:$A$444,'Internal Flash'!$B$430:$N$444,'Main Injection'!AH$29,'Main Injection'!$U42)*_xll.Interp1d(-1,'Internal Flash'!$A$448:$A$461,'Internal Flash'!$B$448:$B$461,'Variables &amp; Axis Check'!$B$13)</f>
        <v>0</v>
      </c>
      <c r="AI42" s="4">
        <f>_xll.Interp2dTab(-1,0,'Internal Flash'!$B$429:$N$429,'Internal Flash'!$A$430:$A$444,'Internal Flash'!$B$430:$N$444,'Main Injection'!AI$29,'Main Injection'!$U42)*_xll.Interp1d(-1,'Internal Flash'!$A$448:$A$461,'Internal Flash'!$B$448:$B$461,'Variables &amp; Axis Check'!$B$13)</f>
        <v>0</v>
      </c>
      <c r="AJ42" s="4">
        <f>_xll.Interp2dTab(-1,0,'Internal Flash'!$B$429:$N$429,'Internal Flash'!$A$430:$A$444,'Internal Flash'!$B$430:$N$444,'Main Injection'!AJ$29,'Main Injection'!$U42)*_xll.Interp1d(-1,'Internal Flash'!$A$448:$A$461,'Internal Flash'!$B$448:$B$461,'Variables &amp; Axis Check'!$B$13)</f>
        <v>0</v>
      </c>
      <c r="AK42" s="4">
        <f>_xll.Interp2dTab(-1,0,'Internal Flash'!$B$429:$N$429,'Internal Flash'!$A$430:$A$444,'Internal Flash'!$B$430:$N$444,'Main Injection'!AK$29,'Main Injection'!$U42)*_xll.Interp1d(-1,'Internal Flash'!$A$448:$A$461,'Internal Flash'!$B$448:$B$461,'Variables &amp; Axis Check'!$B$13)</f>
        <v>0</v>
      </c>
      <c r="AL42" s="4">
        <f>_xll.Interp2dTab(-1,0,'Internal Flash'!$B$429:$N$429,'Internal Flash'!$A$430:$A$444,'Internal Flash'!$B$430:$N$444,'Main Injection'!AL$29,'Main Injection'!$U42)*_xll.Interp1d(-1,'Internal Flash'!$A$448:$A$461,'Internal Flash'!$B$448:$B$461,'Variables &amp; Axis Check'!$B$13)</f>
        <v>0</v>
      </c>
      <c r="AM42" s="12">
        <f t="shared" si="15"/>
        <v>0</v>
      </c>
    </row>
    <row r="43" spans="1:39" s="4" customFormat="1" x14ac:dyDescent="0.3">
      <c r="A43" s="6">
        <f>'CSP5'!$A$182</f>
        <v>2600</v>
      </c>
      <c r="B43" s="12">
        <f t="shared" si="11"/>
        <v>0</v>
      </c>
      <c r="C43" s="4">
        <f t="shared" ref="C43:R43" si="26">($A43*360*C18)/(60*1000000)</f>
        <v>0</v>
      </c>
      <c r="D43" s="4">
        <f t="shared" si="26"/>
        <v>4.2677826047999998</v>
      </c>
      <c r="E43" s="4">
        <f t="shared" si="26"/>
        <v>5.8276478207999993</v>
      </c>
      <c r="F43" s="4">
        <f t="shared" si="26"/>
        <v>6.6618085248000005</v>
      </c>
      <c r="G43" s="4">
        <f t="shared" si="26"/>
        <v>9.4520175359999996</v>
      </c>
      <c r="H43" s="4">
        <f t="shared" si="26"/>
        <v>13.004903253333332</v>
      </c>
      <c r="I43" s="4">
        <f t="shared" si="26"/>
        <v>15.966669638400001</v>
      </c>
      <c r="J43" s="4">
        <f t="shared" si="26"/>
        <v>18.8838791232</v>
      </c>
      <c r="K43" s="4">
        <f t="shared" si="26"/>
        <v>21.707489731199999</v>
      </c>
      <c r="L43" s="4">
        <f t="shared" si="26"/>
        <v>24.561285590400001</v>
      </c>
      <c r="M43" s="4">
        <f t="shared" si="26"/>
        <v>27.897219168000003</v>
      </c>
      <c r="N43" s="4">
        <f t="shared" si="26"/>
        <v>28.56598992</v>
      </c>
      <c r="O43" s="4">
        <f t="shared" si="26"/>
        <v>29.307762931199999</v>
      </c>
      <c r="P43" s="4">
        <f t="shared" si="26"/>
        <v>30.003813465599997</v>
      </c>
      <c r="Q43" s="4">
        <f t="shared" si="26"/>
        <v>30.094207540800003</v>
      </c>
      <c r="R43" s="4">
        <f t="shared" si="26"/>
        <v>31.279754188800002</v>
      </c>
      <c r="S43" s="12">
        <f t="shared" si="13"/>
        <v>31.279754188800002</v>
      </c>
      <c r="U43" s="6">
        <f>'CSP5'!$A$182</f>
        <v>2600</v>
      </c>
      <c r="V43" s="12">
        <f t="shared" si="14"/>
        <v>0</v>
      </c>
      <c r="W43" s="4">
        <f>_xll.Interp2dTab(-1,0,'Internal Flash'!$B$429:$N$429,'Internal Flash'!$A$430:$A$444,'Internal Flash'!$B$430:$N$444,'Main Injection'!W$29,'Main Injection'!$U43)*_xll.Interp1d(-1,'Internal Flash'!$A$448:$A$461,'Internal Flash'!$B$448:$B$461,'Variables &amp; Axis Check'!$B$13)</f>
        <v>0</v>
      </c>
      <c r="X43" s="4">
        <f>_xll.Interp2dTab(-1,0,'Internal Flash'!$B$429:$N$429,'Internal Flash'!$A$430:$A$444,'Internal Flash'!$B$430:$N$444,'Main Injection'!X$29,'Main Injection'!$U43)*_xll.Interp1d(-1,'Internal Flash'!$A$448:$A$461,'Internal Flash'!$B$448:$B$461,'Variables &amp; Axis Check'!$B$13)</f>
        <v>0</v>
      </c>
      <c r="Y43" s="4">
        <f>_xll.Interp2dTab(-1,0,'Internal Flash'!$B$429:$N$429,'Internal Flash'!$A$430:$A$444,'Internal Flash'!$B$430:$N$444,'Main Injection'!Y$29,'Main Injection'!$U43)*_xll.Interp1d(-1,'Internal Flash'!$A$448:$A$461,'Internal Flash'!$B$448:$B$461,'Variables &amp; Axis Check'!$B$13)</f>
        <v>0</v>
      </c>
      <c r="Z43" s="4">
        <f>_xll.Interp2dTab(-1,0,'Internal Flash'!$B$429:$N$429,'Internal Flash'!$A$430:$A$444,'Internal Flash'!$B$430:$N$444,'Main Injection'!Z$29,'Main Injection'!$U43)*_xll.Interp1d(-1,'Internal Flash'!$A$448:$A$461,'Internal Flash'!$B$448:$B$461,'Variables &amp; Axis Check'!$B$13)</f>
        <v>0</v>
      </c>
      <c r="AA43" s="4">
        <f>_xll.Interp2dTab(-1,0,'Internal Flash'!$B$429:$N$429,'Internal Flash'!$A$430:$A$444,'Internal Flash'!$B$430:$N$444,'Main Injection'!AA$29,'Main Injection'!$U43)*_xll.Interp1d(-1,'Internal Flash'!$A$448:$A$461,'Internal Flash'!$B$448:$B$461,'Variables &amp; Axis Check'!$B$13)</f>
        <v>0</v>
      </c>
      <c r="AB43" s="4">
        <f>_xll.Interp2dTab(-1,0,'Internal Flash'!$B$429:$N$429,'Internal Flash'!$A$430:$A$444,'Internal Flash'!$B$430:$N$444,'Main Injection'!AB$29,'Main Injection'!$U43)*_xll.Interp1d(-1,'Internal Flash'!$A$448:$A$461,'Internal Flash'!$B$448:$B$461,'Variables &amp; Axis Check'!$B$13)</f>
        <v>0</v>
      </c>
      <c r="AC43" s="4">
        <f>_xll.Interp2dTab(-1,0,'Internal Flash'!$B$429:$N$429,'Internal Flash'!$A$430:$A$444,'Internal Flash'!$B$430:$N$444,'Main Injection'!AC$29,'Main Injection'!$U43)*_xll.Interp1d(-1,'Internal Flash'!$A$448:$A$461,'Internal Flash'!$B$448:$B$461,'Variables &amp; Axis Check'!$B$13)</f>
        <v>0</v>
      </c>
      <c r="AD43" s="4">
        <f>_xll.Interp2dTab(-1,0,'Internal Flash'!$B$429:$N$429,'Internal Flash'!$A$430:$A$444,'Internal Flash'!$B$430:$N$444,'Main Injection'!AD$29,'Main Injection'!$U43)*_xll.Interp1d(-1,'Internal Flash'!$A$448:$A$461,'Internal Flash'!$B$448:$B$461,'Variables &amp; Axis Check'!$B$13)</f>
        <v>0</v>
      </c>
      <c r="AE43" s="4">
        <f>_xll.Interp2dTab(-1,0,'Internal Flash'!$B$429:$N$429,'Internal Flash'!$A$430:$A$444,'Internal Flash'!$B$430:$N$444,'Main Injection'!AE$29,'Main Injection'!$U43)*_xll.Interp1d(-1,'Internal Flash'!$A$448:$A$461,'Internal Flash'!$B$448:$B$461,'Variables &amp; Axis Check'!$B$13)</f>
        <v>0</v>
      </c>
      <c r="AF43" s="4">
        <f>_xll.Interp2dTab(-1,0,'Internal Flash'!$B$429:$N$429,'Internal Flash'!$A$430:$A$444,'Internal Flash'!$B$430:$N$444,'Main Injection'!AF$29,'Main Injection'!$U43)*_xll.Interp1d(-1,'Internal Flash'!$A$448:$A$461,'Internal Flash'!$B$448:$B$461,'Variables &amp; Axis Check'!$B$13)</f>
        <v>0</v>
      </c>
      <c r="AG43" s="4">
        <f>_xll.Interp2dTab(-1,0,'Internal Flash'!$B$429:$N$429,'Internal Flash'!$A$430:$A$444,'Internal Flash'!$B$430:$N$444,'Main Injection'!AG$29,'Main Injection'!$U43)*_xll.Interp1d(-1,'Internal Flash'!$A$448:$A$461,'Internal Flash'!$B$448:$B$461,'Variables &amp; Axis Check'!$B$13)</f>
        <v>0</v>
      </c>
      <c r="AH43" s="4">
        <f>_xll.Interp2dTab(-1,0,'Internal Flash'!$B$429:$N$429,'Internal Flash'!$A$430:$A$444,'Internal Flash'!$B$430:$N$444,'Main Injection'!AH$29,'Main Injection'!$U43)*_xll.Interp1d(-1,'Internal Flash'!$A$448:$A$461,'Internal Flash'!$B$448:$B$461,'Variables &amp; Axis Check'!$B$13)</f>
        <v>0</v>
      </c>
      <c r="AI43" s="4">
        <f>_xll.Interp2dTab(-1,0,'Internal Flash'!$B$429:$N$429,'Internal Flash'!$A$430:$A$444,'Internal Flash'!$B$430:$N$444,'Main Injection'!AI$29,'Main Injection'!$U43)*_xll.Interp1d(-1,'Internal Flash'!$A$448:$A$461,'Internal Flash'!$B$448:$B$461,'Variables &amp; Axis Check'!$B$13)</f>
        <v>0</v>
      </c>
      <c r="AJ43" s="4">
        <f>_xll.Interp2dTab(-1,0,'Internal Flash'!$B$429:$N$429,'Internal Flash'!$A$430:$A$444,'Internal Flash'!$B$430:$N$444,'Main Injection'!AJ$29,'Main Injection'!$U43)*_xll.Interp1d(-1,'Internal Flash'!$A$448:$A$461,'Internal Flash'!$B$448:$B$461,'Variables &amp; Axis Check'!$B$13)</f>
        <v>0</v>
      </c>
      <c r="AK43" s="4">
        <f>_xll.Interp2dTab(-1,0,'Internal Flash'!$B$429:$N$429,'Internal Flash'!$A$430:$A$444,'Internal Flash'!$B$430:$N$444,'Main Injection'!AK$29,'Main Injection'!$U43)*_xll.Interp1d(-1,'Internal Flash'!$A$448:$A$461,'Internal Flash'!$B$448:$B$461,'Variables &amp; Axis Check'!$B$13)</f>
        <v>0</v>
      </c>
      <c r="AL43" s="4">
        <f>_xll.Interp2dTab(-1,0,'Internal Flash'!$B$429:$N$429,'Internal Flash'!$A$430:$A$444,'Internal Flash'!$B$430:$N$444,'Main Injection'!AL$29,'Main Injection'!$U43)*_xll.Interp1d(-1,'Internal Flash'!$A$448:$A$461,'Internal Flash'!$B$448:$B$461,'Variables &amp; Axis Check'!$B$13)</f>
        <v>0</v>
      </c>
      <c r="AM43" s="12">
        <f t="shared" si="15"/>
        <v>0</v>
      </c>
    </row>
    <row r="44" spans="1:39" s="4" customFormat="1" x14ac:dyDescent="0.3">
      <c r="A44" s="6">
        <f>'CSP5'!$A$183</f>
        <v>2800</v>
      </c>
      <c r="B44" s="12">
        <f t="shared" si="11"/>
        <v>0</v>
      </c>
      <c r="C44" s="4">
        <f t="shared" ref="C44:R44" si="27">($A44*360*C19)/(60*1000000)</f>
        <v>0</v>
      </c>
      <c r="D44" s="4">
        <f t="shared" si="27"/>
        <v>4.5024150528</v>
      </c>
      <c r="E44" s="4">
        <f t="shared" si="27"/>
        <v>5.8870554623999993</v>
      </c>
      <c r="F44" s="4">
        <f t="shared" si="27"/>
        <v>7.236268031999999</v>
      </c>
      <c r="G44" s="4">
        <f t="shared" si="27"/>
        <v>9.5117460480000027</v>
      </c>
      <c r="H44" s="4">
        <f t="shared" si="27"/>
        <v>12.531753173333335</v>
      </c>
      <c r="I44" s="4">
        <f t="shared" si="27"/>
        <v>15.468990633599999</v>
      </c>
      <c r="J44" s="4">
        <f t="shared" si="27"/>
        <v>18.825076972800002</v>
      </c>
      <c r="K44" s="4">
        <f t="shared" si="27"/>
        <v>21.7022866368</v>
      </c>
      <c r="L44" s="4">
        <f t="shared" si="27"/>
        <v>24.2320198848</v>
      </c>
      <c r="M44" s="4">
        <f t="shared" si="27"/>
        <v>28.048548191999995</v>
      </c>
      <c r="N44" s="4">
        <f t="shared" si="27"/>
        <v>29.127383039999998</v>
      </c>
      <c r="O44" s="4">
        <f t="shared" si="27"/>
        <v>30.426071961600002</v>
      </c>
      <c r="P44" s="4">
        <f t="shared" si="27"/>
        <v>31.132404038400001</v>
      </c>
      <c r="Q44" s="4">
        <f t="shared" si="27"/>
        <v>32.409146582400005</v>
      </c>
      <c r="R44" s="4">
        <f t="shared" si="27"/>
        <v>33.685889126399999</v>
      </c>
      <c r="S44" s="12">
        <f t="shared" si="13"/>
        <v>33.685889126399999</v>
      </c>
      <c r="U44" s="6">
        <f>'CSP5'!$A$183</f>
        <v>2800</v>
      </c>
      <c r="V44" s="12">
        <f t="shared" si="14"/>
        <v>0</v>
      </c>
      <c r="W44" s="4">
        <f>_xll.Interp2dTab(-1,0,'Internal Flash'!$B$429:$N$429,'Internal Flash'!$A$430:$A$444,'Internal Flash'!$B$430:$N$444,'Main Injection'!W$29,'Main Injection'!$U44)*_xll.Interp1d(-1,'Internal Flash'!$A$448:$A$461,'Internal Flash'!$B$448:$B$461,'Variables &amp; Axis Check'!$B$13)</f>
        <v>0</v>
      </c>
      <c r="X44" s="4">
        <f>_xll.Interp2dTab(-1,0,'Internal Flash'!$B$429:$N$429,'Internal Flash'!$A$430:$A$444,'Internal Flash'!$B$430:$N$444,'Main Injection'!X$29,'Main Injection'!$U44)*_xll.Interp1d(-1,'Internal Flash'!$A$448:$A$461,'Internal Flash'!$B$448:$B$461,'Variables &amp; Axis Check'!$B$13)</f>
        <v>0</v>
      </c>
      <c r="Y44" s="4">
        <f>_xll.Interp2dTab(-1,0,'Internal Flash'!$B$429:$N$429,'Internal Flash'!$A$430:$A$444,'Internal Flash'!$B$430:$N$444,'Main Injection'!Y$29,'Main Injection'!$U44)*_xll.Interp1d(-1,'Internal Flash'!$A$448:$A$461,'Internal Flash'!$B$448:$B$461,'Variables &amp; Axis Check'!$B$13)</f>
        <v>0</v>
      </c>
      <c r="Z44" s="4">
        <f>_xll.Interp2dTab(-1,0,'Internal Flash'!$B$429:$N$429,'Internal Flash'!$A$430:$A$444,'Internal Flash'!$B$430:$N$444,'Main Injection'!Z$29,'Main Injection'!$U44)*_xll.Interp1d(-1,'Internal Flash'!$A$448:$A$461,'Internal Flash'!$B$448:$B$461,'Variables &amp; Axis Check'!$B$13)</f>
        <v>0</v>
      </c>
      <c r="AA44" s="4">
        <f>_xll.Interp2dTab(-1,0,'Internal Flash'!$B$429:$N$429,'Internal Flash'!$A$430:$A$444,'Internal Flash'!$B$430:$N$444,'Main Injection'!AA$29,'Main Injection'!$U44)*_xll.Interp1d(-1,'Internal Flash'!$A$448:$A$461,'Internal Flash'!$B$448:$B$461,'Variables &amp; Axis Check'!$B$13)</f>
        <v>0</v>
      </c>
      <c r="AB44" s="4">
        <f>_xll.Interp2dTab(-1,0,'Internal Flash'!$B$429:$N$429,'Internal Flash'!$A$430:$A$444,'Internal Flash'!$B$430:$N$444,'Main Injection'!AB$29,'Main Injection'!$U44)*_xll.Interp1d(-1,'Internal Flash'!$A$448:$A$461,'Internal Flash'!$B$448:$B$461,'Variables &amp; Axis Check'!$B$13)</f>
        <v>0</v>
      </c>
      <c r="AC44" s="4">
        <f>_xll.Interp2dTab(-1,0,'Internal Flash'!$B$429:$N$429,'Internal Flash'!$A$430:$A$444,'Internal Flash'!$B$430:$N$444,'Main Injection'!AC$29,'Main Injection'!$U44)*_xll.Interp1d(-1,'Internal Flash'!$A$448:$A$461,'Internal Flash'!$B$448:$B$461,'Variables &amp; Axis Check'!$B$13)</f>
        <v>0</v>
      </c>
      <c r="AD44" s="4">
        <f>_xll.Interp2dTab(-1,0,'Internal Flash'!$B$429:$N$429,'Internal Flash'!$A$430:$A$444,'Internal Flash'!$B$430:$N$444,'Main Injection'!AD$29,'Main Injection'!$U44)*_xll.Interp1d(-1,'Internal Flash'!$A$448:$A$461,'Internal Flash'!$B$448:$B$461,'Variables &amp; Axis Check'!$B$13)</f>
        <v>0</v>
      </c>
      <c r="AE44" s="4">
        <f>_xll.Interp2dTab(-1,0,'Internal Flash'!$B$429:$N$429,'Internal Flash'!$A$430:$A$444,'Internal Flash'!$B$430:$N$444,'Main Injection'!AE$29,'Main Injection'!$U44)*_xll.Interp1d(-1,'Internal Flash'!$A$448:$A$461,'Internal Flash'!$B$448:$B$461,'Variables &amp; Axis Check'!$B$13)</f>
        <v>0</v>
      </c>
      <c r="AF44" s="4">
        <f>_xll.Interp2dTab(-1,0,'Internal Flash'!$B$429:$N$429,'Internal Flash'!$A$430:$A$444,'Internal Flash'!$B$430:$N$444,'Main Injection'!AF$29,'Main Injection'!$U44)*_xll.Interp1d(-1,'Internal Flash'!$A$448:$A$461,'Internal Flash'!$B$448:$B$461,'Variables &amp; Axis Check'!$B$13)</f>
        <v>0</v>
      </c>
      <c r="AG44" s="4">
        <f>_xll.Interp2dTab(-1,0,'Internal Flash'!$B$429:$N$429,'Internal Flash'!$A$430:$A$444,'Internal Flash'!$B$430:$N$444,'Main Injection'!AG$29,'Main Injection'!$U44)*_xll.Interp1d(-1,'Internal Flash'!$A$448:$A$461,'Internal Flash'!$B$448:$B$461,'Variables &amp; Axis Check'!$B$13)</f>
        <v>0</v>
      </c>
      <c r="AH44" s="4">
        <f>_xll.Interp2dTab(-1,0,'Internal Flash'!$B$429:$N$429,'Internal Flash'!$A$430:$A$444,'Internal Flash'!$B$430:$N$444,'Main Injection'!AH$29,'Main Injection'!$U44)*_xll.Interp1d(-1,'Internal Flash'!$A$448:$A$461,'Internal Flash'!$B$448:$B$461,'Variables &amp; Axis Check'!$B$13)</f>
        <v>0</v>
      </c>
      <c r="AI44" s="4">
        <f>_xll.Interp2dTab(-1,0,'Internal Flash'!$B$429:$N$429,'Internal Flash'!$A$430:$A$444,'Internal Flash'!$B$430:$N$444,'Main Injection'!AI$29,'Main Injection'!$U44)*_xll.Interp1d(-1,'Internal Flash'!$A$448:$A$461,'Internal Flash'!$B$448:$B$461,'Variables &amp; Axis Check'!$B$13)</f>
        <v>0</v>
      </c>
      <c r="AJ44" s="4">
        <f>_xll.Interp2dTab(-1,0,'Internal Flash'!$B$429:$N$429,'Internal Flash'!$A$430:$A$444,'Internal Flash'!$B$430:$N$444,'Main Injection'!AJ$29,'Main Injection'!$U44)*_xll.Interp1d(-1,'Internal Flash'!$A$448:$A$461,'Internal Flash'!$B$448:$B$461,'Variables &amp; Axis Check'!$B$13)</f>
        <v>0</v>
      </c>
      <c r="AK44" s="4">
        <f>_xll.Interp2dTab(-1,0,'Internal Flash'!$B$429:$N$429,'Internal Flash'!$A$430:$A$444,'Internal Flash'!$B$430:$N$444,'Main Injection'!AK$29,'Main Injection'!$U44)*_xll.Interp1d(-1,'Internal Flash'!$A$448:$A$461,'Internal Flash'!$B$448:$B$461,'Variables &amp; Axis Check'!$B$13)</f>
        <v>0</v>
      </c>
      <c r="AL44" s="4">
        <f>_xll.Interp2dTab(-1,0,'Internal Flash'!$B$429:$N$429,'Internal Flash'!$A$430:$A$444,'Internal Flash'!$B$430:$N$444,'Main Injection'!AL$29,'Main Injection'!$U44)*_xll.Interp1d(-1,'Internal Flash'!$A$448:$A$461,'Internal Flash'!$B$448:$B$461,'Variables &amp; Axis Check'!$B$13)</f>
        <v>0</v>
      </c>
      <c r="AM44" s="12">
        <f t="shared" si="15"/>
        <v>0</v>
      </c>
    </row>
    <row r="45" spans="1:39" s="4" customFormat="1" x14ac:dyDescent="0.3">
      <c r="A45" s="6">
        <f>'CSP5'!$A$184</f>
        <v>2900</v>
      </c>
      <c r="B45" s="12">
        <f t="shared" si="11"/>
        <v>0</v>
      </c>
      <c r="C45" s="4">
        <f t="shared" ref="C45:R45" si="28">($A45*360*C20)/(60*1000000)</f>
        <v>0</v>
      </c>
      <c r="D45" s="4">
        <f t="shared" si="28"/>
        <v>4.7602190591999998</v>
      </c>
      <c r="E45" s="4">
        <f t="shared" si="28"/>
        <v>6.3684211584000003</v>
      </c>
      <c r="F45" s="4">
        <f t="shared" si="28"/>
        <v>7.3009709568000005</v>
      </c>
      <c r="G45" s="4">
        <f t="shared" si="28"/>
        <v>9.5452178064000002</v>
      </c>
      <c r="H45" s="4">
        <f t="shared" si="28"/>
        <v>12.197163050666669</v>
      </c>
      <c r="I45" s="4">
        <f t="shared" si="28"/>
        <v>15.3747860208</v>
      </c>
      <c r="J45" s="4">
        <f t="shared" si="28"/>
        <v>18.250922222399996</v>
      </c>
      <c r="K45" s="4">
        <f t="shared" si="28"/>
        <v>21.0826699104</v>
      </c>
      <c r="L45" s="4">
        <f t="shared" si="28"/>
        <v>23.411860915200005</v>
      </c>
      <c r="M45" s="4">
        <f t="shared" si="28"/>
        <v>26.944468353600001</v>
      </c>
      <c r="N45" s="4">
        <f t="shared" si="28"/>
        <v>29.599594627200002</v>
      </c>
      <c r="O45" s="4">
        <f t="shared" si="28"/>
        <v>30.9219351192</v>
      </c>
      <c r="P45" s="4">
        <f t="shared" si="28"/>
        <v>32.244275611200003</v>
      </c>
      <c r="Q45" s="4">
        <f t="shared" si="28"/>
        <v>33.566616103200005</v>
      </c>
      <c r="R45" s="4">
        <f t="shared" si="28"/>
        <v>34.8889565952</v>
      </c>
      <c r="S45" s="12">
        <f t="shared" si="13"/>
        <v>34.8889565952</v>
      </c>
      <c r="U45" s="6">
        <f>'CSP5'!$A$184</f>
        <v>2900</v>
      </c>
      <c r="V45" s="12">
        <f t="shared" si="14"/>
        <v>0</v>
      </c>
      <c r="W45" s="4">
        <f>_xll.Interp2dTab(-1,0,'Internal Flash'!$B$429:$N$429,'Internal Flash'!$A$430:$A$444,'Internal Flash'!$B$430:$N$444,'Main Injection'!W$29,'Main Injection'!$U45)*_xll.Interp1d(-1,'Internal Flash'!$A$448:$A$461,'Internal Flash'!$B$448:$B$461,'Variables &amp; Axis Check'!$B$13)</f>
        <v>0</v>
      </c>
      <c r="X45" s="4">
        <f>_xll.Interp2dTab(-1,0,'Internal Flash'!$B$429:$N$429,'Internal Flash'!$A$430:$A$444,'Internal Flash'!$B$430:$N$444,'Main Injection'!X$29,'Main Injection'!$U45)*_xll.Interp1d(-1,'Internal Flash'!$A$448:$A$461,'Internal Flash'!$B$448:$B$461,'Variables &amp; Axis Check'!$B$13)</f>
        <v>0</v>
      </c>
      <c r="Y45" s="4">
        <f>_xll.Interp2dTab(-1,0,'Internal Flash'!$B$429:$N$429,'Internal Flash'!$A$430:$A$444,'Internal Flash'!$B$430:$N$444,'Main Injection'!Y$29,'Main Injection'!$U45)*_xll.Interp1d(-1,'Internal Flash'!$A$448:$A$461,'Internal Flash'!$B$448:$B$461,'Variables &amp; Axis Check'!$B$13)</f>
        <v>0</v>
      </c>
      <c r="Z45" s="4">
        <f>_xll.Interp2dTab(-1,0,'Internal Flash'!$B$429:$N$429,'Internal Flash'!$A$430:$A$444,'Internal Flash'!$B$430:$N$444,'Main Injection'!Z$29,'Main Injection'!$U45)*_xll.Interp1d(-1,'Internal Flash'!$A$448:$A$461,'Internal Flash'!$B$448:$B$461,'Variables &amp; Axis Check'!$B$13)</f>
        <v>0</v>
      </c>
      <c r="AA45" s="4">
        <f>_xll.Interp2dTab(-1,0,'Internal Flash'!$B$429:$N$429,'Internal Flash'!$A$430:$A$444,'Internal Flash'!$B$430:$N$444,'Main Injection'!AA$29,'Main Injection'!$U45)*_xll.Interp1d(-1,'Internal Flash'!$A$448:$A$461,'Internal Flash'!$B$448:$B$461,'Variables &amp; Axis Check'!$B$13)</f>
        <v>0</v>
      </c>
      <c r="AB45" s="4">
        <f>_xll.Interp2dTab(-1,0,'Internal Flash'!$B$429:$N$429,'Internal Flash'!$A$430:$A$444,'Internal Flash'!$B$430:$N$444,'Main Injection'!AB$29,'Main Injection'!$U45)*_xll.Interp1d(-1,'Internal Flash'!$A$448:$A$461,'Internal Flash'!$B$448:$B$461,'Variables &amp; Axis Check'!$B$13)</f>
        <v>0</v>
      </c>
      <c r="AC45" s="4">
        <f>_xll.Interp2dTab(-1,0,'Internal Flash'!$B$429:$N$429,'Internal Flash'!$A$430:$A$444,'Internal Flash'!$B$430:$N$444,'Main Injection'!AC$29,'Main Injection'!$U45)*_xll.Interp1d(-1,'Internal Flash'!$A$448:$A$461,'Internal Flash'!$B$448:$B$461,'Variables &amp; Axis Check'!$B$13)</f>
        <v>0</v>
      </c>
      <c r="AD45" s="4">
        <f>_xll.Interp2dTab(-1,0,'Internal Flash'!$B$429:$N$429,'Internal Flash'!$A$430:$A$444,'Internal Flash'!$B$430:$N$444,'Main Injection'!AD$29,'Main Injection'!$U45)*_xll.Interp1d(-1,'Internal Flash'!$A$448:$A$461,'Internal Flash'!$B$448:$B$461,'Variables &amp; Axis Check'!$B$13)</f>
        <v>0</v>
      </c>
      <c r="AE45" s="4">
        <f>_xll.Interp2dTab(-1,0,'Internal Flash'!$B$429:$N$429,'Internal Flash'!$A$430:$A$444,'Internal Flash'!$B$430:$N$444,'Main Injection'!AE$29,'Main Injection'!$U45)*_xll.Interp1d(-1,'Internal Flash'!$A$448:$A$461,'Internal Flash'!$B$448:$B$461,'Variables &amp; Axis Check'!$B$13)</f>
        <v>0</v>
      </c>
      <c r="AF45" s="4">
        <f>_xll.Interp2dTab(-1,0,'Internal Flash'!$B$429:$N$429,'Internal Flash'!$A$430:$A$444,'Internal Flash'!$B$430:$N$444,'Main Injection'!AF$29,'Main Injection'!$U45)*_xll.Interp1d(-1,'Internal Flash'!$A$448:$A$461,'Internal Flash'!$B$448:$B$461,'Variables &amp; Axis Check'!$B$13)</f>
        <v>0</v>
      </c>
      <c r="AG45" s="4">
        <f>_xll.Interp2dTab(-1,0,'Internal Flash'!$B$429:$N$429,'Internal Flash'!$A$430:$A$444,'Internal Flash'!$B$430:$N$444,'Main Injection'!AG$29,'Main Injection'!$U45)*_xll.Interp1d(-1,'Internal Flash'!$A$448:$A$461,'Internal Flash'!$B$448:$B$461,'Variables &amp; Axis Check'!$B$13)</f>
        <v>0</v>
      </c>
      <c r="AH45" s="4">
        <f>_xll.Interp2dTab(-1,0,'Internal Flash'!$B$429:$N$429,'Internal Flash'!$A$430:$A$444,'Internal Flash'!$B$430:$N$444,'Main Injection'!AH$29,'Main Injection'!$U45)*_xll.Interp1d(-1,'Internal Flash'!$A$448:$A$461,'Internal Flash'!$B$448:$B$461,'Variables &amp; Axis Check'!$B$13)</f>
        <v>0</v>
      </c>
      <c r="AI45" s="4">
        <f>_xll.Interp2dTab(-1,0,'Internal Flash'!$B$429:$N$429,'Internal Flash'!$A$430:$A$444,'Internal Flash'!$B$430:$N$444,'Main Injection'!AI$29,'Main Injection'!$U45)*_xll.Interp1d(-1,'Internal Flash'!$A$448:$A$461,'Internal Flash'!$B$448:$B$461,'Variables &amp; Axis Check'!$B$13)</f>
        <v>0</v>
      </c>
      <c r="AJ45" s="4">
        <f>_xll.Interp2dTab(-1,0,'Internal Flash'!$B$429:$N$429,'Internal Flash'!$A$430:$A$444,'Internal Flash'!$B$430:$N$444,'Main Injection'!AJ$29,'Main Injection'!$U45)*_xll.Interp1d(-1,'Internal Flash'!$A$448:$A$461,'Internal Flash'!$B$448:$B$461,'Variables &amp; Axis Check'!$B$13)</f>
        <v>0</v>
      </c>
      <c r="AK45" s="4">
        <f>_xll.Interp2dTab(-1,0,'Internal Flash'!$B$429:$N$429,'Internal Flash'!$A$430:$A$444,'Internal Flash'!$B$430:$N$444,'Main Injection'!AK$29,'Main Injection'!$U45)*_xll.Interp1d(-1,'Internal Flash'!$A$448:$A$461,'Internal Flash'!$B$448:$B$461,'Variables &amp; Axis Check'!$B$13)</f>
        <v>0</v>
      </c>
      <c r="AL45" s="4">
        <f>_xll.Interp2dTab(-1,0,'Internal Flash'!$B$429:$N$429,'Internal Flash'!$A$430:$A$444,'Internal Flash'!$B$430:$N$444,'Main Injection'!AL$29,'Main Injection'!$U45)*_xll.Interp1d(-1,'Internal Flash'!$A$448:$A$461,'Internal Flash'!$B$448:$B$461,'Variables &amp; Axis Check'!$B$13)</f>
        <v>0</v>
      </c>
      <c r="AM45" s="12">
        <f t="shared" si="15"/>
        <v>0</v>
      </c>
    </row>
    <row r="46" spans="1:39" s="4" customFormat="1" x14ac:dyDescent="0.3">
      <c r="A46" s="6">
        <f>'CSP5'!$A$185</f>
        <v>3000</v>
      </c>
      <c r="B46" s="12">
        <f t="shared" si="11"/>
        <v>0</v>
      </c>
      <c r="C46" s="4">
        <f t="shared" ref="C46:R46" si="29">($A46*360*C21)/(60*1000000)</f>
        <v>0</v>
      </c>
      <c r="D46" s="4">
        <f t="shared" si="29"/>
        <v>5.0256777600000007</v>
      </c>
      <c r="E46" s="4">
        <f t="shared" si="29"/>
        <v>6.21349632</v>
      </c>
      <c r="F46" s="4">
        <f t="shared" si="29"/>
        <v>7.3294626239999996</v>
      </c>
      <c r="G46" s="4">
        <f t="shared" si="29"/>
        <v>9.2675206079999999</v>
      </c>
      <c r="H46" s="4">
        <f t="shared" si="29"/>
        <v>12.27946496</v>
      </c>
      <c r="I46" s="4">
        <f t="shared" si="29"/>
        <v>15.236336519999998</v>
      </c>
      <c r="J46" s="4">
        <f t="shared" si="29"/>
        <v>18.1342134</v>
      </c>
      <c r="K46" s="4">
        <f t="shared" si="29"/>
        <v>20.96909028</v>
      </c>
      <c r="L46" s="4">
        <f t="shared" si="29"/>
        <v>23.740967160000004</v>
      </c>
      <c r="M46" s="4">
        <f t="shared" si="29"/>
        <v>27.873587952000001</v>
      </c>
      <c r="N46" s="4">
        <f t="shared" si="29"/>
        <v>30.620270304000002</v>
      </c>
      <c r="O46" s="4">
        <f t="shared" si="29"/>
        <v>31.988208743999998</v>
      </c>
      <c r="P46" s="4">
        <f t="shared" si="29"/>
        <v>33.356147184000001</v>
      </c>
      <c r="Q46" s="4">
        <f t="shared" si="29"/>
        <v>34.724085624000004</v>
      </c>
      <c r="R46" s="4">
        <f t="shared" si="29"/>
        <v>36.092024064</v>
      </c>
      <c r="S46" s="12">
        <f t="shared" si="13"/>
        <v>36.092024064</v>
      </c>
      <c r="U46" s="6">
        <f>'CSP5'!$A$185</f>
        <v>3000</v>
      </c>
      <c r="V46" s="12">
        <f t="shared" si="14"/>
        <v>0</v>
      </c>
      <c r="W46" s="4">
        <f>_xll.Interp2dTab(-1,0,'Internal Flash'!$B$429:$N$429,'Internal Flash'!$A$430:$A$444,'Internal Flash'!$B$430:$N$444,'Main Injection'!W$29,'Main Injection'!$U46)*_xll.Interp1d(-1,'Internal Flash'!$A$448:$A$461,'Internal Flash'!$B$448:$B$461,'Variables &amp; Axis Check'!$B$13)</f>
        <v>0</v>
      </c>
      <c r="X46" s="4">
        <f>_xll.Interp2dTab(-1,0,'Internal Flash'!$B$429:$N$429,'Internal Flash'!$A$430:$A$444,'Internal Flash'!$B$430:$N$444,'Main Injection'!X$29,'Main Injection'!$U46)*_xll.Interp1d(-1,'Internal Flash'!$A$448:$A$461,'Internal Flash'!$B$448:$B$461,'Variables &amp; Axis Check'!$B$13)</f>
        <v>0</v>
      </c>
      <c r="Y46" s="4">
        <f>_xll.Interp2dTab(-1,0,'Internal Flash'!$B$429:$N$429,'Internal Flash'!$A$430:$A$444,'Internal Flash'!$B$430:$N$444,'Main Injection'!Y$29,'Main Injection'!$U46)*_xll.Interp1d(-1,'Internal Flash'!$A$448:$A$461,'Internal Flash'!$B$448:$B$461,'Variables &amp; Axis Check'!$B$13)</f>
        <v>0</v>
      </c>
      <c r="Z46" s="4">
        <f>_xll.Interp2dTab(-1,0,'Internal Flash'!$B$429:$N$429,'Internal Flash'!$A$430:$A$444,'Internal Flash'!$B$430:$N$444,'Main Injection'!Z$29,'Main Injection'!$U46)*_xll.Interp1d(-1,'Internal Flash'!$A$448:$A$461,'Internal Flash'!$B$448:$B$461,'Variables &amp; Axis Check'!$B$13)</f>
        <v>0</v>
      </c>
      <c r="AA46" s="4">
        <f>_xll.Interp2dTab(-1,0,'Internal Flash'!$B$429:$N$429,'Internal Flash'!$A$430:$A$444,'Internal Flash'!$B$430:$N$444,'Main Injection'!AA$29,'Main Injection'!$U46)*_xll.Interp1d(-1,'Internal Flash'!$A$448:$A$461,'Internal Flash'!$B$448:$B$461,'Variables &amp; Axis Check'!$B$13)</f>
        <v>0</v>
      </c>
      <c r="AB46" s="4">
        <f>_xll.Interp2dTab(-1,0,'Internal Flash'!$B$429:$N$429,'Internal Flash'!$A$430:$A$444,'Internal Flash'!$B$430:$N$444,'Main Injection'!AB$29,'Main Injection'!$U46)*_xll.Interp1d(-1,'Internal Flash'!$A$448:$A$461,'Internal Flash'!$B$448:$B$461,'Variables &amp; Axis Check'!$B$13)</f>
        <v>0</v>
      </c>
      <c r="AC46" s="4">
        <f>_xll.Interp2dTab(-1,0,'Internal Flash'!$B$429:$N$429,'Internal Flash'!$A$430:$A$444,'Internal Flash'!$B$430:$N$444,'Main Injection'!AC$29,'Main Injection'!$U46)*_xll.Interp1d(-1,'Internal Flash'!$A$448:$A$461,'Internal Flash'!$B$448:$B$461,'Variables &amp; Axis Check'!$B$13)</f>
        <v>0</v>
      </c>
      <c r="AD46" s="4">
        <f>_xll.Interp2dTab(-1,0,'Internal Flash'!$B$429:$N$429,'Internal Flash'!$A$430:$A$444,'Internal Flash'!$B$430:$N$444,'Main Injection'!AD$29,'Main Injection'!$U46)*_xll.Interp1d(-1,'Internal Flash'!$A$448:$A$461,'Internal Flash'!$B$448:$B$461,'Variables &amp; Axis Check'!$B$13)</f>
        <v>0</v>
      </c>
      <c r="AE46" s="4">
        <f>_xll.Interp2dTab(-1,0,'Internal Flash'!$B$429:$N$429,'Internal Flash'!$A$430:$A$444,'Internal Flash'!$B$430:$N$444,'Main Injection'!AE$29,'Main Injection'!$U46)*_xll.Interp1d(-1,'Internal Flash'!$A$448:$A$461,'Internal Flash'!$B$448:$B$461,'Variables &amp; Axis Check'!$B$13)</f>
        <v>0</v>
      </c>
      <c r="AF46" s="4">
        <f>_xll.Interp2dTab(-1,0,'Internal Flash'!$B$429:$N$429,'Internal Flash'!$A$430:$A$444,'Internal Flash'!$B$430:$N$444,'Main Injection'!AF$29,'Main Injection'!$U46)*_xll.Interp1d(-1,'Internal Flash'!$A$448:$A$461,'Internal Flash'!$B$448:$B$461,'Variables &amp; Axis Check'!$B$13)</f>
        <v>0</v>
      </c>
      <c r="AG46" s="4">
        <f>_xll.Interp2dTab(-1,0,'Internal Flash'!$B$429:$N$429,'Internal Flash'!$A$430:$A$444,'Internal Flash'!$B$430:$N$444,'Main Injection'!AG$29,'Main Injection'!$U46)*_xll.Interp1d(-1,'Internal Flash'!$A$448:$A$461,'Internal Flash'!$B$448:$B$461,'Variables &amp; Axis Check'!$B$13)</f>
        <v>0</v>
      </c>
      <c r="AH46" s="4">
        <f>_xll.Interp2dTab(-1,0,'Internal Flash'!$B$429:$N$429,'Internal Flash'!$A$430:$A$444,'Internal Flash'!$B$430:$N$444,'Main Injection'!AH$29,'Main Injection'!$U46)*_xll.Interp1d(-1,'Internal Flash'!$A$448:$A$461,'Internal Flash'!$B$448:$B$461,'Variables &amp; Axis Check'!$B$13)</f>
        <v>0</v>
      </c>
      <c r="AI46" s="4">
        <f>_xll.Interp2dTab(-1,0,'Internal Flash'!$B$429:$N$429,'Internal Flash'!$A$430:$A$444,'Internal Flash'!$B$430:$N$444,'Main Injection'!AI$29,'Main Injection'!$U46)*_xll.Interp1d(-1,'Internal Flash'!$A$448:$A$461,'Internal Flash'!$B$448:$B$461,'Variables &amp; Axis Check'!$B$13)</f>
        <v>0</v>
      </c>
      <c r="AJ46" s="4">
        <f>_xll.Interp2dTab(-1,0,'Internal Flash'!$B$429:$N$429,'Internal Flash'!$A$430:$A$444,'Internal Flash'!$B$430:$N$444,'Main Injection'!AJ$29,'Main Injection'!$U46)*_xll.Interp1d(-1,'Internal Flash'!$A$448:$A$461,'Internal Flash'!$B$448:$B$461,'Variables &amp; Axis Check'!$B$13)</f>
        <v>0</v>
      </c>
      <c r="AK46" s="4">
        <f>_xll.Interp2dTab(-1,0,'Internal Flash'!$B$429:$N$429,'Internal Flash'!$A$430:$A$444,'Internal Flash'!$B$430:$N$444,'Main Injection'!AK$29,'Main Injection'!$U46)*_xll.Interp1d(-1,'Internal Flash'!$A$448:$A$461,'Internal Flash'!$B$448:$B$461,'Variables &amp; Axis Check'!$B$13)</f>
        <v>0</v>
      </c>
      <c r="AL46" s="4">
        <f>_xll.Interp2dTab(-1,0,'Internal Flash'!$B$429:$N$429,'Internal Flash'!$A$430:$A$444,'Internal Flash'!$B$430:$N$444,'Main Injection'!AL$29,'Main Injection'!$U46)*_xll.Interp1d(-1,'Internal Flash'!$A$448:$A$461,'Internal Flash'!$B$448:$B$461,'Variables &amp; Axis Check'!$B$13)</f>
        <v>0</v>
      </c>
      <c r="AM46" s="12">
        <f t="shared" si="15"/>
        <v>0</v>
      </c>
    </row>
    <row r="47" spans="1:39" s="4" customFormat="1" x14ac:dyDescent="0.3">
      <c r="A47" s="6">
        <f>'CSP5'!$A$186</f>
        <v>3200</v>
      </c>
      <c r="B47" s="12">
        <f t="shared" si="11"/>
        <v>0</v>
      </c>
      <c r="C47" s="4">
        <f t="shared" ref="C47:R47" si="30">($A47*360*C22)/(60*1000000)</f>
        <v>0</v>
      </c>
      <c r="D47" s="4">
        <f t="shared" si="30"/>
        <v>5.3607229439999999</v>
      </c>
      <c r="E47" s="4">
        <f t="shared" si="30"/>
        <v>6.6277294079999995</v>
      </c>
      <c r="F47" s="4">
        <f t="shared" si="30"/>
        <v>7.8180934655999996</v>
      </c>
      <c r="G47" s="4">
        <f t="shared" si="30"/>
        <v>9.563284684800001</v>
      </c>
      <c r="H47" s="4">
        <f t="shared" si="30"/>
        <v>13.098095957333335</v>
      </c>
      <c r="I47" s="4">
        <f t="shared" si="30"/>
        <v>16.252092288</v>
      </c>
      <c r="J47" s="4">
        <f t="shared" si="30"/>
        <v>19.343160960000002</v>
      </c>
      <c r="K47" s="4">
        <f t="shared" si="30"/>
        <v>22.367029632000001</v>
      </c>
      <c r="L47" s="4">
        <f t="shared" si="30"/>
        <v>25.323698304000001</v>
      </c>
      <c r="M47" s="4">
        <f t="shared" si="30"/>
        <v>29.731827148800001</v>
      </c>
      <c r="N47" s="4">
        <f t="shared" si="30"/>
        <v>32.661621657600001</v>
      </c>
      <c r="O47" s="4">
        <f t="shared" si="30"/>
        <v>34.1207559936</v>
      </c>
      <c r="P47" s="4">
        <f t="shared" si="30"/>
        <v>35.579890329599998</v>
      </c>
      <c r="Q47" s="4">
        <f t="shared" si="30"/>
        <v>37.039024665600003</v>
      </c>
      <c r="R47" s="4">
        <f t="shared" si="30"/>
        <v>38.498159001600001</v>
      </c>
      <c r="S47" s="12">
        <f t="shared" si="13"/>
        <v>38.498159001600001</v>
      </c>
      <c r="U47" s="6">
        <f>'CSP5'!$A$186</f>
        <v>3200</v>
      </c>
      <c r="V47" s="12">
        <f t="shared" si="14"/>
        <v>0</v>
      </c>
      <c r="W47" s="4">
        <f>_xll.Interp2dTab(-1,0,'Internal Flash'!$B$429:$N$429,'Internal Flash'!$A$430:$A$444,'Internal Flash'!$B$430:$N$444,'Main Injection'!W$29,'Main Injection'!$U47)*_xll.Interp1d(-1,'Internal Flash'!$A$448:$A$461,'Internal Flash'!$B$448:$B$461,'Variables &amp; Axis Check'!$B$13)</f>
        <v>0</v>
      </c>
      <c r="X47" s="4">
        <f>_xll.Interp2dTab(-1,0,'Internal Flash'!$B$429:$N$429,'Internal Flash'!$A$430:$A$444,'Internal Flash'!$B$430:$N$444,'Main Injection'!X$29,'Main Injection'!$U47)*_xll.Interp1d(-1,'Internal Flash'!$A$448:$A$461,'Internal Flash'!$B$448:$B$461,'Variables &amp; Axis Check'!$B$13)</f>
        <v>0</v>
      </c>
      <c r="Y47" s="4">
        <f>_xll.Interp2dTab(-1,0,'Internal Flash'!$B$429:$N$429,'Internal Flash'!$A$430:$A$444,'Internal Flash'!$B$430:$N$444,'Main Injection'!Y$29,'Main Injection'!$U47)*_xll.Interp1d(-1,'Internal Flash'!$A$448:$A$461,'Internal Flash'!$B$448:$B$461,'Variables &amp; Axis Check'!$B$13)</f>
        <v>0</v>
      </c>
      <c r="Z47" s="4">
        <f>_xll.Interp2dTab(-1,0,'Internal Flash'!$B$429:$N$429,'Internal Flash'!$A$430:$A$444,'Internal Flash'!$B$430:$N$444,'Main Injection'!Z$29,'Main Injection'!$U47)*_xll.Interp1d(-1,'Internal Flash'!$A$448:$A$461,'Internal Flash'!$B$448:$B$461,'Variables &amp; Axis Check'!$B$13)</f>
        <v>0</v>
      </c>
      <c r="AA47" s="4">
        <f>_xll.Interp2dTab(-1,0,'Internal Flash'!$B$429:$N$429,'Internal Flash'!$A$430:$A$444,'Internal Flash'!$B$430:$N$444,'Main Injection'!AA$29,'Main Injection'!$U47)*_xll.Interp1d(-1,'Internal Flash'!$A$448:$A$461,'Internal Flash'!$B$448:$B$461,'Variables &amp; Axis Check'!$B$13)</f>
        <v>0</v>
      </c>
      <c r="AB47" s="4">
        <f>_xll.Interp2dTab(-1,0,'Internal Flash'!$B$429:$N$429,'Internal Flash'!$A$430:$A$444,'Internal Flash'!$B$430:$N$444,'Main Injection'!AB$29,'Main Injection'!$U47)*_xll.Interp1d(-1,'Internal Flash'!$A$448:$A$461,'Internal Flash'!$B$448:$B$461,'Variables &amp; Axis Check'!$B$13)</f>
        <v>0</v>
      </c>
      <c r="AC47" s="4">
        <f>_xll.Interp2dTab(-1,0,'Internal Flash'!$B$429:$N$429,'Internal Flash'!$A$430:$A$444,'Internal Flash'!$B$430:$N$444,'Main Injection'!AC$29,'Main Injection'!$U47)*_xll.Interp1d(-1,'Internal Flash'!$A$448:$A$461,'Internal Flash'!$B$448:$B$461,'Variables &amp; Axis Check'!$B$13)</f>
        <v>0</v>
      </c>
      <c r="AD47" s="4">
        <f>_xll.Interp2dTab(-1,0,'Internal Flash'!$B$429:$N$429,'Internal Flash'!$A$430:$A$444,'Internal Flash'!$B$430:$N$444,'Main Injection'!AD$29,'Main Injection'!$U47)*_xll.Interp1d(-1,'Internal Flash'!$A$448:$A$461,'Internal Flash'!$B$448:$B$461,'Variables &amp; Axis Check'!$B$13)</f>
        <v>0</v>
      </c>
      <c r="AE47" s="4">
        <f>_xll.Interp2dTab(-1,0,'Internal Flash'!$B$429:$N$429,'Internal Flash'!$A$430:$A$444,'Internal Flash'!$B$430:$N$444,'Main Injection'!AE$29,'Main Injection'!$U47)*_xll.Interp1d(-1,'Internal Flash'!$A$448:$A$461,'Internal Flash'!$B$448:$B$461,'Variables &amp; Axis Check'!$B$13)</f>
        <v>0</v>
      </c>
      <c r="AF47" s="4">
        <f>_xll.Interp2dTab(-1,0,'Internal Flash'!$B$429:$N$429,'Internal Flash'!$A$430:$A$444,'Internal Flash'!$B$430:$N$444,'Main Injection'!AF$29,'Main Injection'!$U47)*_xll.Interp1d(-1,'Internal Flash'!$A$448:$A$461,'Internal Flash'!$B$448:$B$461,'Variables &amp; Axis Check'!$B$13)</f>
        <v>0</v>
      </c>
      <c r="AG47" s="4">
        <f>_xll.Interp2dTab(-1,0,'Internal Flash'!$B$429:$N$429,'Internal Flash'!$A$430:$A$444,'Internal Flash'!$B$430:$N$444,'Main Injection'!AG$29,'Main Injection'!$U47)*_xll.Interp1d(-1,'Internal Flash'!$A$448:$A$461,'Internal Flash'!$B$448:$B$461,'Variables &amp; Axis Check'!$B$13)</f>
        <v>0</v>
      </c>
      <c r="AH47" s="4">
        <f>_xll.Interp2dTab(-1,0,'Internal Flash'!$B$429:$N$429,'Internal Flash'!$A$430:$A$444,'Internal Flash'!$B$430:$N$444,'Main Injection'!AH$29,'Main Injection'!$U47)*_xll.Interp1d(-1,'Internal Flash'!$A$448:$A$461,'Internal Flash'!$B$448:$B$461,'Variables &amp; Axis Check'!$B$13)</f>
        <v>0</v>
      </c>
      <c r="AI47" s="4">
        <f>_xll.Interp2dTab(-1,0,'Internal Flash'!$B$429:$N$429,'Internal Flash'!$A$430:$A$444,'Internal Flash'!$B$430:$N$444,'Main Injection'!AI$29,'Main Injection'!$U47)*_xll.Interp1d(-1,'Internal Flash'!$A$448:$A$461,'Internal Flash'!$B$448:$B$461,'Variables &amp; Axis Check'!$B$13)</f>
        <v>0</v>
      </c>
      <c r="AJ47" s="4">
        <f>_xll.Interp2dTab(-1,0,'Internal Flash'!$B$429:$N$429,'Internal Flash'!$A$430:$A$444,'Internal Flash'!$B$430:$N$444,'Main Injection'!AJ$29,'Main Injection'!$U47)*_xll.Interp1d(-1,'Internal Flash'!$A$448:$A$461,'Internal Flash'!$B$448:$B$461,'Variables &amp; Axis Check'!$B$13)</f>
        <v>0</v>
      </c>
      <c r="AK47" s="4">
        <f>_xll.Interp2dTab(-1,0,'Internal Flash'!$B$429:$N$429,'Internal Flash'!$A$430:$A$444,'Internal Flash'!$B$430:$N$444,'Main Injection'!AK$29,'Main Injection'!$U47)*_xll.Interp1d(-1,'Internal Flash'!$A$448:$A$461,'Internal Flash'!$B$448:$B$461,'Variables &amp; Axis Check'!$B$13)</f>
        <v>0</v>
      </c>
      <c r="AL47" s="4">
        <f>_xll.Interp2dTab(-1,0,'Internal Flash'!$B$429:$N$429,'Internal Flash'!$A$430:$A$444,'Internal Flash'!$B$430:$N$444,'Main Injection'!AL$29,'Main Injection'!$U47)*_xll.Interp1d(-1,'Internal Flash'!$A$448:$A$461,'Internal Flash'!$B$448:$B$461,'Variables &amp; Axis Check'!$B$13)</f>
        <v>0</v>
      </c>
      <c r="AM47" s="12">
        <f t="shared" si="15"/>
        <v>0</v>
      </c>
    </row>
    <row r="48" spans="1:39" s="4" customFormat="1" x14ac:dyDescent="0.3">
      <c r="A48" s="6">
        <f>'CSP5'!$A$187</f>
        <v>3300</v>
      </c>
      <c r="B48" s="12">
        <f t="shared" si="11"/>
        <v>0</v>
      </c>
      <c r="C48" s="4">
        <f t="shared" ref="C48:R48" si="31">($A48*360*C23)/(60*1000000)</f>
        <v>0</v>
      </c>
      <c r="D48" s="4">
        <f t="shared" si="31"/>
        <v>5.5282455359999991</v>
      </c>
      <c r="E48" s="4">
        <f t="shared" si="31"/>
        <v>6.9034791935999991</v>
      </c>
      <c r="F48" s="4">
        <f t="shared" si="31"/>
        <v>8.0624088864000001</v>
      </c>
      <c r="G48" s="4">
        <f t="shared" si="31"/>
        <v>9.9728491103999986</v>
      </c>
      <c r="H48" s="4">
        <f t="shared" si="31"/>
        <v>13.754105258666664</v>
      </c>
      <c r="I48" s="4">
        <f t="shared" si="31"/>
        <v>17.004870009600001</v>
      </c>
      <c r="J48" s="4">
        <f t="shared" si="31"/>
        <v>20.220931948800001</v>
      </c>
      <c r="K48" s="4">
        <f t="shared" si="31"/>
        <v>23.373937804799997</v>
      </c>
      <c r="L48" s="4">
        <f t="shared" si="31"/>
        <v>26.463887577599998</v>
      </c>
      <c r="M48" s="4">
        <f t="shared" si="31"/>
        <v>31.059918911999993</v>
      </c>
      <c r="N48" s="4">
        <f t="shared" si="31"/>
        <v>34.110975359999998</v>
      </c>
      <c r="O48" s="4">
        <f t="shared" si="31"/>
        <v>35.632863974400003</v>
      </c>
      <c r="P48" s="4">
        <f t="shared" si="31"/>
        <v>37.154752588800001</v>
      </c>
      <c r="Q48" s="4">
        <f t="shared" si="31"/>
        <v>38.676641203199999</v>
      </c>
      <c r="R48" s="4">
        <f t="shared" si="31"/>
        <v>40.198529817599997</v>
      </c>
      <c r="S48" s="12">
        <f t="shared" si="13"/>
        <v>40.198529817599997</v>
      </c>
      <c r="U48" s="6">
        <f>'CSP5'!$A$187</f>
        <v>3300</v>
      </c>
      <c r="V48" s="12">
        <f t="shared" si="14"/>
        <v>0</v>
      </c>
      <c r="W48" s="4">
        <f>_xll.Interp2dTab(-1,0,'Internal Flash'!$B$429:$N$429,'Internal Flash'!$A$430:$A$444,'Internal Flash'!$B$430:$N$444,'Main Injection'!W$29,'Main Injection'!$U48)*_xll.Interp1d(-1,'Internal Flash'!$A$448:$A$461,'Internal Flash'!$B$448:$B$461,'Variables &amp; Axis Check'!$B$13)</f>
        <v>0</v>
      </c>
      <c r="X48" s="4">
        <f>_xll.Interp2dTab(-1,0,'Internal Flash'!$B$429:$N$429,'Internal Flash'!$A$430:$A$444,'Internal Flash'!$B$430:$N$444,'Main Injection'!X$29,'Main Injection'!$U48)*_xll.Interp1d(-1,'Internal Flash'!$A$448:$A$461,'Internal Flash'!$B$448:$B$461,'Variables &amp; Axis Check'!$B$13)</f>
        <v>0</v>
      </c>
      <c r="Y48" s="4">
        <f>_xll.Interp2dTab(-1,0,'Internal Flash'!$B$429:$N$429,'Internal Flash'!$A$430:$A$444,'Internal Flash'!$B$430:$N$444,'Main Injection'!Y$29,'Main Injection'!$U48)*_xll.Interp1d(-1,'Internal Flash'!$A$448:$A$461,'Internal Flash'!$B$448:$B$461,'Variables &amp; Axis Check'!$B$13)</f>
        <v>0</v>
      </c>
      <c r="Z48" s="4">
        <f>_xll.Interp2dTab(-1,0,'Internal Flash'!$B$429:$N$429,'Internal Flash'!$A$430:$A$444,'Internal Flash'!$B$430:$N$444,'Main Injection'!Z$29,'Main Injection'!$U48)*_xll.Interp1d(-1,'Internal Flash'!$A$448:$A$461,'Internal Flash'!$B$448:$B$461,'Variables &amp; Axis Check'!$B$13)</f>
        <v>0</v>
      </c>
      <c r="AA48" s="4">
        <f>_xll.Interp2dTab(-1,0,'Internal Flash'!$B$429:$N$429,'Internal Flash'!$A$430:$A$444,'Internal Flash'!$B$430:$N$444,'Main Injection'!AA$29,'Main Injection'!$U48)*_xll.Interp1d(-1,'Internal Flash'!$A$448:$A$461,'Internal Flash'!$B$448:$B$461,'Variables &amp; Axis Check'!$B$13)</f>
        <v>0</v>
      </c>
      <c r="AB48" s="4">
        <f>_xll.Interp2dTab(-1,0,'Internal Flash'!$B$429:$N$429,'Internal Flash'!$A$430:$A$444,'Internal Flash'!$B$430:$N$444,'Main Injection'!AB$29,'Main Injection'!$U48)*_xll.Interp1d(-1,'Internal Flash'!$A$448:$A$461,'Internal Flash'!$B$448:$B$461,'Variables &amp; Axis Check'!$B$13)</f>
        <v>0</v>
      </c>
      <c r="AC48" s="4">
        <f>_xll.Interp2dTab(-1,0,'Internal Flash'!$B$429:$N$429,'Internal Flash'!$A$430:$A$444,'Internal Flash'!$B$430:$N$444,'Main Injection'!AC$29,'Main Injection'!$U48)*_xll.Interp1d(-1,'Internal Flash'!$A$448:$A$461,'Internal Flash'!$B$448:$B$461,'Variables &amp; Axis Check'!$B$13)</f>
        <v>0</v>
      </c>
      <c r="AD48" s="4">
        <f>_xll.Interp2dTab(-1,0,'Internal Flash'!$B$429:$N$429,'Internal Flash'!$A$430:$A$444,'Internal Flash'!$B$430:$N$444,'Main Injection'!AD$29,'Main Injection'!$U48)*_xll.Interp1d(-1,'Internal Flash'!$A$448:$A$461,'Internal Flash'!$B$448:$B$461,'Variables &amp; Axis Check'!$B$13)</f>
        <v>0</v>
      </c>
      <c r="AE48" s="4">
        <f>_xll.Interp2dTab(-1,0,'Internal Flash'!$B$429:$N$429,'Internal Flash'!$A$430:$A$444,'Internal Flash'!$B$430:$N$444,'Main Injection'!AE$29,'Main Injection'!$U48)*_xll.Interp1d(-1,'Internal Flash'!$A$448:$A$461,'Internal Flash'!$B$448:$B$461,'Variables &amp; Axis Check'!$B$13)</f>
        <v>0</v>
      </c>
      <c r="AF48" s="4">
        <f>_xll.Interp2dTab(-1,0,'Internal Flash'!$B$429:$N$429,'Internal Flash'!$A$430:$A$444,'Internal Flash'!$B$430:$N$444,'Main Injection'!AF$29,'Main Injection'!$U48)*_xll.Interp1d(-1,'Internal Flash'!$A$448:$A$461,'Internal Flash'!$B$448:$B$461,'Variables &amp; Axis Check'!$B$13)</f>
        <v>0</v>
      </c>
      <c r="AG48" s="4">
        <f>_xll.Interp2dTab(-1,0,'Internal Flash'!$B$429:$N$429,'Internal Flash'!$A$430:$A$444,'Internal Flash'!$B$430:$N$444,'Main Injection'!AG$29,'Main Injection'!$U48)*_xll.Interp1d(-1,'Internal Flash'!$A$448:$A$461,'Internal Flash'!$B$448:$B$461,'Variables &amp; Axis Check'!$B$13)</f>
        <v>0</v>
      </c>
      <c r="AH48" s="4">
        <f>_xll.Interp2dTab(-1,0,'Internal Flash'!$B$429:$N$429,'Internal Flash'!$A$430:$A$444,'Internal Flash'!$B$430:$N$444,'Main Injection'!AH$29,'Main Injection'!$U48)*_xll.Interp1d(-1,'Internal Flash'!$A$448:$A$461,'Internal Flash'!$B$448:$B$461,'Variables &amp; Axis Check'!$B$13)</f>
        <v>0</v>
      </c>
      <c r="AI48" s="4">
        <f>_xll.Interp2dTab(-1,0,'Internal Flash'!$B$429:$N$429,'Internal Flash'!$A$430:$A$444,'Internal Flash'!$B$430:$N$444,'Main Injection'!AI$29,'Main Injection'!$U48)*_xll.Interp1d(-1,'Internal Flash'!$A$448:$A$461,'Internal Flash'!$B$448:$B$461,'Variables &amp; Axis Check'!$B$13)</f>
        <v>0</v>
      </c>
      <c r="AJ48" s="4">
        <f>_xll.Interp2dTab(-1,0,'Internal Flash'!$B$429:$N$429,'Internal Flash'!$A$430:$A$444,'Internal Flash'!$B$430:$N$444,'Main Injection'!AJ$29,'Main Injection'!$U48)*_xll.Interp1d(-1,'Internal Flash'!$A$448:$A$461,'Internal Flash'!$B$448:$B$461,'Variables &amp; Axis Check'!$B$13)</f>
        <v>0</v>
      </c>
      <c r="AK48" s="4">
        <f>_xll.Interp2dTab(-1,0,'Internal Flash'!$B$429:$N$429,'Internal Flash'!$A$430:$A$444,'Internal Flash'!$B$430:$N$444,'Main Injection'!AK$29,'Main Injection'!$U48)*_xll.Interp1d(-1,'Internal Flash'!$A$448:$A$461,'Internal Flash'!$B$448:$B$461,'Variables &amp; Axis Check'!$B$13)</f>
        <v>0</v>
      </c>
      <c r="AL48" s="4">
        <f>_xll.Interp2dTab(-1,0,'Internal Flash'!$B$429:$N$429,'Internal Flash'!$A$430:$A$444,'Internal Flash'!$B$430:$N$444,'Main Injection'!AL$29,'Main Injection'!$U48)*_xll.Interp1d(-1,'Internal Flash'!$A$448:$A$461,'Internal Flash'!$B$448:$B$461,'Variables &amp; Axis Check'!$B$13)</f>
        <v>0</v>
      </c>
      <c r="AM48" s="12">
        <f t="shared" si="15"/>
        <v>0</v>
      </c>
    </row>
    <row r="49" spans="1:39" s="4" customFormat="1" x14ac:dyDescent="0.3">
      <c r="A49" s="6">
        <f>'CSP5'!$A$188</f>
        <v>3500</v>
      </c>
      <c r="B49" s="12">
        <f t="shared" si="11"/>
        <v>0</v>
      </c>
      <c r="C49" s="4">
        <f t="shared" ref="C49:R49" si="32">($A49*360*C24)/(60*1000000)</f>
        <v>0</v>
      </c>
      <c r="D49" s="4">
        <f t="shared" si="32"/>
        <v>5.8632907200000002</v>
      </c>
      <c r="E49" s="4">
        <f t="shared" si="32"/>
        <v>7.4675301120000004</v>
      </c>
      <c r="F49" s="4">
        <f t="shared" si="32"/>
        <v>8.551039728000001</v>
      </c>
      <c r="G49" s="4">
        <f t="shared" si="32"/>
        <v>10.812107376</v>
      </c>
      <c r="H49" s="4">
        <f t="shared" si="32"/>
        <v>15.112119306666669</v>
      </c>
      <c r="I49" s="4">
        <f t="shared" si="32"/>
        <v>18.555776232000003</v>
      </c>
      <c r="J49" s="4">
        <f t="shared" si="32"/>
        <v>22.026975096000001</v>
      </c>
      <c r="K49" s="4">
        <f t="shared" si="32"/>
        <v>25.444601616</v>
      </c>
      <c r="L49" s="4">
        <f t="shared" si="32"/>
        <v>28.808655792</v>
      </c>
      <c r="M49" s="4">
        <f t="shared" si="32"/>
        <v>33.789677040000001</v>
      </c>
      <c r="N49" s="4">
        <f t="shared" si="32"/>
        <v>37.0886712</v>
      </c>
      <c r="O49" s="4">
        <f t="shared" si="32"/>
        <v>38.739210048000004</v>
      </c>
      <c r="P49" s="4">
        <f t="shared" si="32"/>
        <v>40.389748895999993</v>
      </c>
      <c r="Q49" s="4">
        <f t="shared" si="32"/>
        <v>42.040287743999997</v>
      </c>
      <c r="R49" s="4">
        <f t="shared" si="32"/>
        <v>43.690826592000001</v>
      </c>
      <c r="S49" s="12">
        <f t="shared" si="13"/>
        <v>43.690826592000001</v>
      </c>
      <c r="U49" s="6">
        <f>'CSP5'!$A$188</f>
        <v>3500</v>
      </c>
      <c r="V49" s="12">
        <f t="shared" si="14"/>
        <v>0</v>
      </c>
      <c r="W49" s="4">
        <f>_xll.Interp2dTab(-1,0,'Internal Flash'!$B$429:$N$429,'Internal Flash'!$A$430:$A$444,'Internal Flash'!$B$430:$N$444,'Main Injection'!W$29,'Main Injection'!$U49)*_xll.Interp1d(-1,'Internal Flash'!$A$448:$A$461,'Internal Flash'!$B$448:$B$461,'Variables &amp; Axis Check'!$B$13)</f>
        <v>0</v>
      </c>
      <c r="X49" s="4">
        <f>_xll.Interp2dTab(-1,0,'Internal Flash'!$B$429:$N$429,'Internal Flash'!$A$430:$A$444,'Internal Flash'!$B$430:$N$444,'Main Injection'!X$29,'Main Injection'!$U49)*_xll.Interp1d(-1,'Internal Flash'!$A$448:$A$461,'Internal Flash'!$B$448:$B$461,'Variables &amp; Axis Check'!$B$13)</f>
        <v>0</v>
      </c>
      <c r="Y49" s="4">
        <f>_xll.Interp2dTab(-1,0,'Internal Flash'!$B$429:$N$429,'Internal Flash'!$A$430:$A$444,'Internal Flash'!$B$430:$N$444,'Main Injection'!Y$29,'Main Injection'!$U49)*_xll.Interp1d(-1,'Internal Flash'!$A$448:$A$461,'Internal Flash'!$B$448:$B$461,'Variables &amp; Axis Check'!$B$13)</f>
        <v>0</v>
      </c>
      <c r="Z49" s="4">
        <f>_xll.Interp2dTab(-1,0,'Internal Flash'!$B$429:$N$429,'Internal Flash'!$A$430:$A$444,'Internal Flash'!$B$430:$N$444,'Main Injection'!Z$29,'Main Injection'!$U49)*_xll.Interp1d(-1,'Internal Flash'!$A$448:$A$461,'Internal Flash'!$B$448:$B$461,'Variables &amp; Axis Check'!$B$13)</f>
        <v>0</v>
      </c>
      <c r="AA49" s="4">
        <f>_xll.Interp2dTab(-1,0,'Internal Flash'!$B$429:$N$429,'Internal Flash'!$A$430:$A$444,'Internal Flash'!$B$430:$N$444,'Main Injection'!AA$29,'Main Injection'!$U49)*_xll.Interp1d(-1,'Internal Flash'!$A$448:$A$461,'Internal Flash'!$B$448:$B$461,'Variables &amp; Axis Check'!$B$13)</f>
        <v>0</v>
      </c>
      <c r="AB49" s="4">
        <f>_xll.Interp2dTab(-1,0,'Internal Flash'!$B$429:$N$429,'Internal Flash'!$A$430:$A$444,'Internal Flash'!$B$430:$N$444,'Main Injection'!AB$29,'Main Injection'!$U49)*_xll.Interp1d(-1,'Internal Flash'!$A$448:$A$461,'Internal Flash'!$B$448:$B$461,'Variables &amp; Axis Check'!$B$13)</f>
        <v>0</v>
      </c>
      <c r="AC49" s="4">
        <f>_xll.Interp2dTab(-1,0,'Internal Flash'!$B$429:$N$429,'Internal Flash'!$A$430:$A$444,'Internal Flash'!$B$430:$N$444,'Main Injection'!AC$29,'Main Injection'!$U49)*_xll.Interp1d(-1,'Internal Flash'!$A$448:$A$461,'Internal Flash'!$B$448:$B$461,'Variables &amp; Axis Check'!$B$13)</f>
        <v>0</v>
      </c>
      <c r="AD49" s="4">
        <f>_xll.Interp2dTab(-1,0,'Internal Flash'!$B$429:$N$429,'Internal Flash'!$A$430:$A$444,'Internal Flash'!$B$430:$N$444,'Main Injection'!AD$29,'Main Injection'!$U49)*_xll.Interp1d(-1,'Internal Flash'!$A$448:$A$461,'Internal Flash'!$B$448:$B$461,'Variables &amp; Axis Check'!$B$13)</f>
        <v>0</v>
      </c>
      <c r="AE49" s="4">
        <f>_xll.Interp2dTab(-1,0,'Internal Flash'!$B$429:$N$429,'Internal Flash'!$A$430:$A$444,'Internal Flash'!$B$430:$N$444,'Main Injection'!AE$29,'Main Injection'!$U49)*_xll.Interp1d(-1,'Internal Flash'!$A$448:$A$461,'Internal Flash'!$B$448:$B$461,'Variables &amp; Axis Check'!$B$13)</f>
        <v>0</v>
      </c>
      <c r="AF49" s="4">
        <f>_xll.Interp2dTab(-1,0,'Internal Flash'!$B$429:$N$429,'Internal Flash'!$A$430:$A$444,'Internal Flash'!$B$430:$N$444,'Main Injection'!AF$29,'Main Injection'!$U49)*_xll.Interp1d(-1,'Internal Flash'!$A$448:$A$461,'Internal Flash'!$B$448:$B$461,'Variables &amp; Axis Check'!$B$13)</f>
        <v>0</v>
      </c>
      <c r="AG49" s="4">
        <f>_xll.Interp2dTab(-1,0,'Internal Flash'!$B$429:$N$429,'Internal Flash'!$A$430:$A$444,'Internal Flash'!$B$430:$N$444,'Main Injection'!AG$29,'Main Injection'!$U49)*_xll.Interp1d(-1,'Internal Flash'!$A$448:$A$461,'Internal Flash'!$B$448:$B$461,'Variables &amp; Axis Check'!$B$13)</f>
        <v>0</v>
      </c>
      <c r="AH49" s="4">
        <f>_xll.Interp2dTab(-1,0,'Internal Flash'!$B$429:$N$429,'Internal Flash'!$A$430:$A$444,'Internal Flash'!$B$430:$N$444,'Main Injection'!AH$29,'Main Injection'!$U49)*_xll.Interp1d(-1,'Internal Flash'!$A$448:$A$461,'Internal Flash'!$B$448:$B$461,'Variables &amp; Axis Check'!$B$13)</f>
        <v>0</v>
      </c>
      <c r="AI49" s="4">
        <f>_xll.Interp2dTab(-1,0,'Internal Flash'!$B$429:$N$429,'Internal Flash'!$A$430:$A$444,'Internal Flash'!$B$430:$N$444,'Main Injection'!AI$29,'Main Injection'!$U49)*_xll.Interp1d(-1,'Internal Flash'!$A$448:$A$461,'Internal Flash'!$B$448:$B$461,'Variables &amp; Axis Check'!$B$13)</f>
        <v>0</v>
      </c>
      <c r="AJ49" s="4">
        <f>_xll.Interp2dTab(-1,0,'Internal Flash'!$B$429:$N$429,'Internal Flash'!$A$430:$A$444,'Internal Flash'!$B$430:$N$444,'Main Injection'!AJ$29,'Main Injection'!$U49)*_xll.Interp1d(-1,'Internal Flash'!$A$448:$A$461,'Internal Flash'!$B$448:$B$461,'Variables &amp; Axis Check'!$B$13)</f>
        <v>0</v>
      </c>
      <c r="AK49" s="4">
        <f>_xll.Interp2dTab(-1,0,'Internal Flash'!$B$429:$N$429,'Internal Flash'!$A$430:$A$444,'Internal Flash'!$B$430:$N$444,'Main Injection'!AK$29,'Main Injection'!$U49)*_xll.Interp1d(-1,'Internal Flash'!$A$448:$A$461,'Internal Flash'!$B$448:$B$461,'Variables &amp; Axis Check'!$B$13)</f>
        <v>0</v>
      </c>
      <c r="AL49" s="4">
        <f>_xll.Interp2dTab(-1,0,'Internal Flash'!$B$429:$N$429,'Internal Flash'!$A$430:$A$444,'Internal Flash'!$B$430:$N$444,'Main Injection'!AL$29,'Main Injection'!$U49)*_xll.Interp1d(-1,'Internal Flash'!$A$448:$A$461,'Internal Flash'!$B$448:$B$461,'Variables &amp; Axis Check'!$B$13)</f>
        <v>0</v>
      </c>
      <c r="AM49" s="12">
        <f t="shared" si="15"/>
        <v>0</v>
      </c>
    </row>
    <row r="50" spans="1:39" s="4" customFormat="1" x14ac:dyDescent="0.3">
      <c r="A50" s="12">
        <f>'CSP5'!$A$189</f>
        <v>3501</v>
      </c>
      <c r="B50" s="12">
        <f>B49</f>
        <v>0</v>
      </c>
      <c r="C50" s="12">
        <f t="shared" ref="C50:S50" si="33">C49</f>
        <v>0</v>
      </c>
      <c r="D50" s="12">
        <f t="shared" si="33"/>
        <v>5.8632907200000002</v>
      </c>
      <c r="E50" s="12">
        <f t="shared" si="33"/>
        <v>7.4675301120000004</v>
      </c>
      <c r="F50" s="12">
        <f t="shared" si="33"/>
        <v>8.551039728000001</v>
      </c>
      <c r="G50" s="12">
        <f t="shared" si="33"/>
        <v>10.812107376</v>
      </c>
      <c r="H50" s="12">
        <f t="shared" si="33"/>
        <v>15.112119306666669</v>
      </c>
      <c r="I50" s="12">
        <f t="shared" si="33"/>
        <v>18.555776232000003</v>
      </c>
      <c r="J50" s="12">
        <f t="shared" si="33"/>
        <v>22.026975096000001</v>
      </c>
      <c r="K50" s="12">
        <f t="shared" si="33"/>
        <v>25.444601616</v>
      </c>
      <c r="L50" s="12">
        <f t="shared" si="33"/>
        <v>28.808655792</v>
      </c>
      <c r="M50" s="12">
        <f t="shared" si="33"/>
        <v>33.789677040000001</v>
      </c>
      <c r="N50" s="12">
        <f t="shared" si="33"/>
        <v>37.0886712</v>
      </c>
      <c r="O50" s="12">
        <f t="shared" si="33"/>
        <v>38.739210048000004</v>
      </c>
      <c r="P50" s="12">
        <f t="shared" si="33"/>
        <v>40.389748895999993</v>
      </c>
      <c r="Q50" s="12">
        <f t="shared" si="33"/>
        <v>42.040287743999997</v>
      </c>
      <c r="R50" s="12">
        <f t="shared" si="33"/>
        <v>43.690826592000001</v>
      </c>
      <c r="S50" s="12">
        <f t="shared" si="33"/>
        <v>43.690826592000001</v>
      </c>
      <c r="U50" s="12">
        <f>'CSP5'!$A$189</f>
        <v>3501</v>
      </c>
      <c r="V50" s="12">
        <f>V49</f>
        <v>0</v>
      </c>
      <c r="W50" s="12">
        <f t="shared" ref="W50:AM50" si="34">W49</f>
        <v>0</v>
      </c>
      <c r="X50" s="12">
        <f t="shared" si="34"/>
        <v>0</v>
      </c>
      <c r="Y50" s="12">
        <f t="shared" si="34"/>
        <v>0</v>
      </c>
      <c r="Z50" s="12">
        <f t="shared" si="34"/>
        <v>0</v>
      </c>
      <c r="AA50" s="12">
        <f t="shared" si="34"/>
        <v>0</v>
      </c>
      <c r="AB50" s="12">
        <f t="shared" si="34"/>
        <v>0</v>
      </c>
      <c r="AC50" s="12">
        <f t="shared" si="34"/>
        <v>0</v>
      </c>
      <c r="AD50" s="12">
        <f t="shared" si="34"/>
        <v>0</v>
      </c>
      <c r="AE50" s="12">
        <f t="shared" si="34"/>
        <v>0</v>
      </c>
      <c r="AF50" s="12">
        <f t="shared" si="34"/>
        <v>0</v>
      </c>
      <c r="AG50" s="12">
        <f t="shared" si="34"/>
        <v>0</v>
      </c>
      <c r="AH50" s="12">
        <f t="shared" si="34"/>
        <v>0</v>
      </c>
      <c r="AI50" s="12">
        <f t="shared" si="34"/>
        <v>0</v>
      </c>
      <c r="AJ50" s="12">
        <f t="shared" si="34"/>
        <v>0</v>
      </c>
      <c r="AK50" s="12">
        <f t="shared" si="34"/>
        <v>0</v>
      </c>
      <c r="AL50" s="12">
        <f t="shared" si="34"/>
        <v>0</v>
      </c>
      <c r="AM50" s="12">
        <f t="shared" si="34"/>
        <v>0</v>
      </c>
    </row>
    <row r="52" spans="1:39" x14ac:dyDescent="0.3">
      <c r="A52" s="13"/>
      <c r="B52" s="35" t="s">
        <v>1122</v>
      </c>
      <c r="C52" s="35"/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U52" s="13"/>
      <c r="V52" s="35" t="s">
        <v>1124</v>
      </c>
      <c r="W52" s="35"/>
      <c r="X52" s="35"/>
      <c r="Y52" s="35"/>
      <c r="Z52" s="35"/>
      <c r="AA52" s="35"/>
      <c r="AB52" s="35"/>
      <c r="AC52" s="35"/>
      <c r="AD52" s="35"/>
      <c r="AE52" s="35"/>
      <c r="AF52" s="35"/>
      <c r="AG52" s="35"/>
      <c r="AH52" s="35"/>
      <c r="AI52" s="35"/>
      <c r="AJ52" s="35"/>
      <c r="AK52" s="35"/>
      <c r="AL52" s="35"/>
      <c r="AM52" s="35"/>
    </row>
    <row r="53" spans="1:39" x14ac:dyDescent="0.3">
      <c r="A53" s="3"/>
      <c r="B53" s="3" t="str">
        <f>'CSP5'!$B$167</f>
        <v>mm3</v>
      </c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U53" s="3"/>
      <c r="V53" s="3" t="str">
        <f>'CSP5'!$B$167</f>
        <v>mm3</v>
      </c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</row>
    <row r="54" spans="1:39" x14ac:dyDescent="0.3">
      <c r="A54" s="3" t="str">
        <f>'CSP5'!$A$168</f>
        <v>RPM</v>
      </c>
      <c r="B54" s="9">
        <f>'CSP5'!$B$168</f>
        <v>-1</v>
      </c>
      <c r="C54" s="3">
        <f>'CSP5'!$C$168</f>
        <v>0</v>
      </c>
      <c r="D54" s="3">
        <f>'CSP5'!$D$168</f>
        <v>10</v>
      </c>
      <c r="E54" s="3">
        <f>'CSP5'!$E$168</f>
        <v>20</v>
      </c>
      <c r="F54" s="3">
        <f>'CSP5'!$F$168</f>
        <v>30</v>
      </c>
      <c r="G54" s="3">
        <f>'CSP5'!$G$168</f>
        <v>45</v>
      </c>
      <c r="H54" s="3">
        <f>'CSP5'!$H$168</f>
        <v>55</v>
      </c>
      <c r="I54" s="3">
        <f>'CSP5'!$I$168</f>
        <v>65</v>
      </c>
      <c r="J54" s="3">
        <f>'CSP5'!$J$168</f>
        <v>75</v>
      </c>
      <c r="K54" s="3">
        <f>'CSP5'!$K$168</f>
        <v>85</v>
      </c>
      <c r="L54" s="3">
        <f>'CSP5'!$L$168</f>
        <v>95</v>
      </c>
      <c r="M54" s="3">
        <f>'CSP5'!$M$168</f>
        <v>110</v>
      </c>
      <c r="N54" s="3">
        <f>'CSP5'!$N$168</f>
        <v>120</v>
      </c>
      <c r="O54" s="3">
        <f>'CSP5'!$O$168</f>
        <v>125</v>
      </c>
      <c r="P54" s="3">
        <f>'CSP5'!$P$168</f>
        <v>130</v>
      </c>
      <c r="Q54" s="3">
        <f>'CSP5'!$Q$168</f>
        <v>135</v>
      </c>
      <c r="R54" s="3">
        <f>'CSP5'!$R$168</f>
        <v>140</v>
      </c>
      <c r="S54" s="9">
        <f>'CSP5'!$S$168</f>
        <v>141</v>
      </c>
      <c r="U54" s="3" t="str">
        <f>'CSP5'!$A$168</f>
        <v>RPM</v>
      </c>
      <c r="V54" s="9">
        <f>'CSP5'!$B$168</f>
        <v>-1</v>
      </c>
      <c r="W54" s="3">
        <f>'CSP5'!$C$168</f>
        <v>0</v>
      </c>
      <c r="X54" s="3">
        <f>'CSP5'!$D$168</f>
        <v>10</v>
      </c>
      <c r="Y54" s="3">
        <f>'CSP5'!$E$168</f>
        <v>20</v>
      </c>
      <c r="Z54" s="3">
        <f>'CSP5'!$F$168</f>
        <v>30</v>
      </c>
      <c r="AA54" s="3">
        <f>'CSP5'!$G$168</f>
        <v>45</v>
      </c>
      <c r="AB54" s="3">
        <f>'CSP5'!$H$168</f>
        <v>55</v>
      </c>
      <c r="AC54" s="3">
        <f>'CSP5'!$I$168</f>
        <v>65</v>
      </c>
      <c r="AD54" s="3">
        <f>'CSP5'!$J$168</f>
        <v>75</v>
      </c>
      <c r="AE54" s="3">
        <f>'CSP5'!$K$168</f>
        <v>85</v>
      </c>
      <c r="AF54" s="3">
        <f>'CSP5'!$L$168</f>
        <v>95</v>
      </c>
      <c r="AG54" s="3">
        <f>'CSP5'!$M$168</f>
        <v>110</v>
      </c>
      <c r="AH54" s="3">
        <f>'CSP5'!$N$168</f>
        <v>120</v>
      </c>
      <c r="AI54" s="3">
        <f>'CSP5'!$O$168</f>
        <v>125</v>
      </c>
      <c r="AJ54" s="3">
        <f>'CSP5'!$P$168</f>
        <v>130</v>
      </c>
      <c r="AK54" s="3">
        <f>'CSP5'!$Q$168</f>
        <v>135</v>
      </c>
      <c r="AL54" s="3">
        <f>'CSP5'!$R$168</f>
        <v>140</v>
      </c>
      <c r="AM54" s="9">
        <f>'CSP5'!$S$168</f>
        <v>141</v>
      </c>
    </row>
    <row r="55" spans="1:39" s="4" customFormat="1" x14ac:dyDescent="0.3">
      <c r="A55" s="12">
        <f>'CSP5'!$A$169</f>
        <v>619</v>
      </c>
      <c r="B55" s="12">
        <f>B56</f>
        <v>0.46460547497599913</v>
      </c>
      <c r="C55" s="12">
        <f t="shared" ref="C55:S55" si="35">C56</f>
        <v>0.46460547497599913</v>
      </c>
      <c r="D55" s="12">
        <f t="shared" si="35"/>
        <v>0.46460547497600047</v>
      </c>
      <c r="E55" s="12">
        <f t="shared" si="35"/>
        <v>0.46460547497599158</v>
      </c>
      <c r="F55" s="12">
        <f t="shared" si="35"/>
        <v>0.46460547497599425</v>
      </c>
      <c r="G55" s="12">
        <f t="shared" si="35"/>
        <v>-1.7811153386559933</v>
      </c>
      <c r="H55" s="12">
        <f t="shared" si="35"/>
        <v>-6.8861448431839998</v>
      </c>
      <c r="I55" s="12">
        <f t="shared" si="35"/>
        <v>-11.019600275023995</v>
      </c>
      <c r="J55" s="12">
        <f t="shared" si="35"/>
        <v>-11.914425275024</v>
      </c>
      <c r="K55" s="12">
        <f t="shared" si="35"/>
        <v>-12.003907775024</v>
      </c>
      <c r="L55" s="12">
        <f t="shared" si="35"/>
        <v>-12.003907775024</v>
      </c>
      <c r="M55" s="12">
        <f t="shared" si="35"/>
        <v>-8.0195327750240004</v>
      </c>
      <c r="N55" s="12">
        <f t="shared" si="35"/>
        <v>6.6405224975999738E-2</v>
      </c>
      <c r="O55" s="12">
        <f t="shared" si="35"/>
        <v>6.6405224976000363E-2</v>
      </c>
      <c r="P55" s="12">
        <f t="shared" si="35"/>
        <v>6.6405224976000363E-2</v>
      </c>
      <c r="Q55" s="12">
        <f t="shared" si="35"/>
        <v>6.6405224975999114E-2</v>
      </c>
      <c r="R55" s="12">
        <f t="shared" si="35"/>
        <v>6.6405224975999114E-2</v>
      </c>
      <c r="S55" s="12">
        <f t="shared" si="35"/>
        <v>6.6405224975999114E-2</v>
      </c>
      <c r="U55" s="12">
        <f>'CSP5'!$A$169</f>
        <v>619</v>
      </c>
      <c r="V55" s="12">
        <f>V56</f>
        <v>0</v>
      </c>
      <c r="W55" s="12">
        <f t="shared" ref="W55:AM55" si="36">W56</f>
        <v>0</v>
      </c>
      <c r="X55" s="12">
        <f t="shared" si="36"/>
        <v>0</v>
      </c>
      <c r="Y55" s="12">
        <f t="shared" si="36"/>
        <v>0</v>
      </c>
      <c r="Z55" s="12">
        <f t="shared" si="36"/>
        <v>0</v>
      </c>
      <c r="AA55" s="12">
        <f t="shared" si="36"/>
        <v>0</v>
      </c>
      <c r="AB55" s="12">
        <f t="shared" si="36"/>
        <v>0</v>
      </c>
      <c r="AC55" s="12">
        <f t="shared" si="36"/>
        <v>0</v>
      </c>
      <c r="AD55" s="12">
        <f t="shared" si="36"/>
        <v>0</v>
      </c>
      <c r="AE55" s="12">
        <f t="shared" si="36"/>
        <v>0</v>
      </c>
      <c r="AF55" s="12">
        <f t="shared" si="36"/>
        <v>0</v>
      </c>
      <c r="AG55" s="12">
        <f t="shared" si="36"/>
        <v>0</v>
      </c>
      <c r="AH55" s="12">
        <f t="shared" si="36"/>
        <v>0</v>
      </c>
      <c r="AI55" s="12">
        <f t="shared" si="36"/>
        <v>0</v>
      </c>
      <c r="AJ55" s="12">
        <f t="shared" si="36"/>
        <v>0</v>
      </c>
      <c r="AK55" s="12">
        <f t="shared" si="36"/>
        <v>0</v>
      </c>
      <c r="AL55" s="12">
        <f t="shared" si="36"/>
        <v>0</v>
      </c>
      <c r="AM55" s="12">
        <f t="shared" si="36"/>
        <v>0</v>
      </c>
    </row>
    <row r="56" spans="1:39" s="4" customFormat="1" x14ac:dyDescent="0.3">
      <c r="A56" s="6">
        <f>'CSP5'!$A$170</f>
        <v>620</v>
      </c>
      <c r="B56" s="12">
        <f>C56</f>
        <v>0.46460547497599913</v>
      </c>
      <c r="C56" s="4">
        <f>MIN(MAX('CSP5'!C170+W6+W31+W56+W81,W106),W131)</f>
        <v>0.46460547497599913</v>
      </c>
      <c r="D56" s="4">
        <f>MIN(MAX('CSP5'!D170+X6+X31+X56+X81,X106),X131)</f>
        <v>0.46460547497600047</v>
      </c>
      <c r="E56" s="4">
        <f>MIN(MAX('CSP5'!E170+Y6+Y31+Y56+Y81,Y106),Y131)</f>
        <v>0.46460547497599158</v>
      </c>
      <c r="F56" s="4">
        <f>MIN(MAX('CSP5'!F170+Z6+Z31+Z56+Z81,Z106),Z131)</f>
        <v>0.46460547497599425</v>
      </c>
      <c r="G56" s="4">
        <f>MIN(MAX('CSP5'!G170+AA6+AA31+AA56+AA81,AA106),AA131)</f>
        <v>-1.7811153386559933</v>
      </c>
      <c r="H56" s="4">
        <f>MIN(MAX('CSP5'!H170+AB6+AB31+AB56+AB81,AB106),AB131)</f>
        <v>-6.8861448431839998</v>
      </c>
      <c r="I56" s="4">
        <f>MIN(MAX('CSP5'!I170+AC6+AC31+AC56+AC81,AC106),AC131)</f>
        <v>-11.019600275023995</v>
      </c>
      <c r="J56" s="4">
        <f>MIN(MAX('CSP5'!J170+AD6+AD31+AD56+AD81,AD106),AD131)</f>
        <v>-11.914425275024</v>
      </c>
      <c r="K56" s="4">
        <f>MIN(MAX('CSP5'!K170+AE6+AE31+AE56+AE81,AE106),AE131)</f>
        <v>-12.003907775024</v>
      </c>
      <c r="L56" s="4">
        <f>MIN(MAX('CSP5'!L170+AF6+AF31+AF56+AF81,AF106),AF131)</f>
        <v>-12.003907775024</v>
      </c>
      <c r="M56" s="4">
        <f>MIN(MAX('CSP5'!M170+AG6+AG31+AG56+AG81,AG106),AG131)</f>
        <v>-8.0195327750240004</v>
      </c>
      <c r="N56" s="4">
        <f>MIN(MAX('CSP5'!N170+AH6+AH31+AH56+AH81,AH106),AH131)</f>
        <v>6.6405224975999738E-2</v>
      </c>
      <c r="O56" s="4">
        <f>MIN(MAX('CSP5'!O170+AI6+AI31+AI56+AI81,AI106),AI131)</f>
        <v>6.6405224976000363E-2</v>
      </c>
      <c r="P56" s="4">
        <f>MIN(MAX('CSP5'!P170+AJ6+AJ31+AJ56+AJ81,AJ106),AJ131)</f>
        <v>6.6405224976000363E-2</v>
      </c>
      <c r="Q56" s="4">
        <f>MIN(MAX('CSP5'!Q170+AK6+AK31+AK56+AK81,AK106),AK131)</f>
        <v>6.6405224975999114E-2</v>
      </c>
      <c r="R56" s="4">
        <f>MIN(MAX('CSP5'!R170+AL6+AL31+AL56+AL81,AL106),AL131)</f>
        <v>6.6405224975999114E-2</v>
      </c>
      <c r="S56" s="12">
        <f>R56</f>
        <v>6.6405224975999114E-2</v>
      </c>
      <c r="U56" s="6">
        <f>'CSP5'!$A$170</f>
        <v>620</v>
      </c>
      <c r="V56" s="12">
        <f>W56</f>
        <v>0</v>
      </c>
      <c r="W56" s="4">
        <f>_xll.Interp2dTab(-1,0,'Internal Flash'!$B$465:$N$465,'Internal Flash'!$A$466:$A$480,'Internal Flash'!$B$466:$N$480,W$54,$U56)*_xll.Interp1d(-1,'Internal Flash'!$A$484:$A$490,'Internal Flash'!$B$484:$B$490,'Variables &amp; Axis Check'!$B$12)</f>
        <v>0</v>
      </c>
      <c r="X56" s="4">
        <f>_xll.Interp2dTab(-1,0,'Internal Flash'!$B$465:$N$465,'Internal Flash'!$A$466:$A$480,'Internal Flash'!$B$466:$N$480,X$54,$U56)*_xll.Interp1d(-1,'Internal Flash'!$A$484:$A$490,'Internal Flash'!$B$484:$B$490,'Variables &amp; Axis Check'!$B$12)</f>
        <v>0</v>
      </c>
      <c r="Y56" s="4">
        <f>_xll.Interp2dTab(-1,0,'Internal Flash'!$B$465:$N$465,'Internal Flash'!$A$466:$A$480,'Internal Flash'!$B$466:$N$480,Y$54,$U56)*_xll.Interp1d(-1,'Internal Flash'!$A$484:$A$490,'Internal Flash'!$B$484:$B$490,'Variables &amp; Axis Check'!$B$12)</f>
        <v>0</v>
      </c>
      <c r="Z56" s="4">
        <f>_xll.Interp2dTab(-1,0,'Internal Flash'!$B$465:$N$465,'Internal Flash'!$A$466:$A$480,'Internal Flash'!$B$466:$N$480,Z$54,$U56)*_xll.Interp1d(-1,'Internal Flash'!$A$484:$A$490,'Internal Flash'!$B$484:$B$490,'Variables &amp; Axis Check'!$B$12)</f>
        <v>0</v>
      </c>
      <c r="AA56" s="4">
        <f>_xll.Interp2dTab(-1,0,'Internal Flash'!$B$465:$N$465,'Internal Flash'!$A$466:$A$480,'Internal Flash'!$B$466:$N$480,AA$54,$U56)*_xll.Interp1d(-1,'Internal Flash'!$A$484:$A$490,'Internal Flash'!$B$484:$B$490,'Variables &amp; Axis Check'!$B$12)</f>
        <v>0</v>
      </c>
      <c r="AB56" s="4">
        <f>_xll.Interp2dTab(-1,0,'Internal Flash'!$B$465:$N$465,'Internal Flash'!$A$466:$A$480,'Internal Flash'!$B$466:$N$480,AB$54,$U56)*_xll.Interp1d(-1,'Internal Flash'!$A$484:$A$490,'Internal Flash'!$B$484:$B$490,'Variables &amp; Axis Check'!$B$12)</f>
        <v>0</v>
      </c>
      <c r="AC56" s="4">
        <f>_xll.Interp2dTab(-1,0,'Internal Flash'!$B$465:$N$465,'Internal Flash'!$A$466:$A$480,'Internal Flash'!$B$466:$N$480,AC$54,$U56)*_xll.Interp1d(-1,'Internal Flash'!$A$484:$A$490,'Internal Flash'!$B$484:$B$490,'Variables &amp; Axis Check'!$B$12)</f>
        <v>0</v>
      </c>
      <c r="AD56" s="4">
        <f>_xll.Interp2dTab(-1,0,'Internal Flash'!$B$465:$N$465,'Internal Flash'!$A$466:$A$480,'Internal Flash'!$B$466:$N$480,AD$54,$U56)*_xll.Interp1d(-1,'Internal Flash'!$A$484:$A$490,'Internal Flash'!$B$484:$B$490,'Variables &amp; Axis Check'!$B$12)</f>
        <v>0</v>
      </c>
      <c r="AE56" s="4">
        <f>_xll.Interp2dTab(-1,0,'Internal Flash'!$B$465:$N$465,'Internal Flash'!$A$466:$A$480,'Internal Flash'!$B$466:$N$480,AE$54,$U56)*_xll.Interp1d(-1,'Internal Flash'!$A$484:$A$490,'Internal Flash'!$B$484:$B$490,'Variables &amp; Axis Check'!$B$12)</f>
        <v>0</v>
      </c>
      <c r="AF56" s="4">
        <f>_xll.Interp2dTab(-1,0,'Internal Flash'!$B$465:$N$465,'Internal Flash'!$A$466:$A$480,'Internal Flash'!$B$466:$N$480,AF$54,$U56)*_xll.Interp1d(-1,'Internal Flash'!$A$484:$A$490,'Internal Flash'!$B$484:$B$490,'Variables &amp; Axis Check'!$B$12)</f>
        <v>0</v>
      </c>
      <c r="AG56" s="4">
        <f>_xll.Interp2dTab(-1,0,'Internal Flash'!$B$465:$N$465,'Internal Flash'!$A$466:$A$480,'Internal Flash'!$B$466:$N$480,AG$54,$U56)*_xll.Interp1d(-1,'Internal Flash'!$A$484:$A$490,'Internal Flash'!$B$484:$B$490,'Variables &amp; Axis Check'!$B$12)</f>
        <v>0</v>
      </c>
      <c r="AH56" s="4">
        <f>_xll.Interp2dTab(-1,0,'Internal Flash'!$B$465:$N$465,'Internal Flash'!$A$466:$A$480,'Internal Flash'!$B$466:$N$480,AH$54,$U56)*_xll.Interp1d(-1,'Internal Flash'!$A$484:$A$490,'Internal Flash'!$B$484:$B$490,'Variables &amp; Axis Check'!$B$12)</f>
        <v>0</v>
      </c>
      <c r="AI56" s="4">
        <f>_xll.Interp2dTab(-1,0,'Internal Flash'!$B$465:$N$465,'Internal Flash'!$A$466:$A$480,'Internal Flash'!$B$466:$N$480,AI$54,$U56)*_xll.Interp1d(-1,'Internal Flash'!$A$484:$A$490,'Internal Flash'!$B$484:$B$490,'Variables &amp; Axis Check'!$B$12)</f>
        <v>0</v>
      </c>
      <c r="AJ56" s="4">
        <f>_xll.Interp2dTab(-1,0,'Internal Flash'!$B$465:$N$465,'Internal Flash'!$A$466:$A$480,'Internal Flash'!$B$466:$N$480,AJ$54,$U56)*_xll.Interp1d(-1,'Internal Flash'!$A$484:$A$490,'Internal Flash'!$B$484:$B$490,'Variables &amp; Axis Check'!$B$12)</f>
        <v>0</v>
      </c>
      <c r="AK56" s="4">
        <f>_xll.Interp2dTab(-1,0,'Internal Flash'!$B$465:$N$465,'Internal Flash'!$A$466:$A$480,'Internal Flash'!$B$466:$N$480,AK$54,$U56)*_xll.Interp1d(-1,'Internal Flash'!$A$484:$A$490,'Internal Flash'!$B$484:$B$490,'Variables &amp; Axis Check'!$B$12)</f>
        <v>0</v>
      </c>
      <c r="AL56" s="4">
        <f>_xll.Interp2dTab(-1,0,'Internal Flash'!$B$465:$N$465,'Internal Flash'!$A$466:$A$480,'Internal Flash'!$B$466:$N$480,AL$54,$U56)*_xll.Interp1d(-1,'Internal Flash'!$A$484:$A$490,'Internal Flash'!$B$484:$B$490,'Variables &amp; Axis Check'!$B$12)</f>
        <v>0</v>
      </c>
      <c r="AM56" s="12">
        <f>AL56</f>
        <v>0</v>
      </c>
    </row>
    <row r="57" spans="1:39" s="4" customFormat="1" x14ac:dyDescent="0.3">
      <c r="A57" s="6">
        <f>'CSP5'!$A$171</f>
        <v>650</v>
      </c>
      <c r="B57" s="12">
        <f t="shared" ref="B57:B74" si="37">C57</f>
        <v>-0.47289452502400042</v>
      </c>
      <c r="C57" s="4">
        <f>MIN(MAX('CSP5'!C171+W7+W32+W57+W82,W107),W132)</f>
        <v>-0.47289452502400042</v>
      </c>
      <c r="D57" s="4">
        <f>MIN(MAX('CSP5'!D171+X7+X32+X57+X82,X107),X132)</f>
        <v>-1.0588315250240004</v>
      </c>
      <c r="E57" s="4">
        <f>MIN(MAX('CSP5'!E171+Y7+Y32+Y57+Y82,Y107),Y132)</f>
        <v>-1.0588315250240004</v>
      </c>
      <c r="F57" s="4">
        <f>MIN(MAX('CSP5'!F171+Z7+Z32+Z57+Z82,Z107),Z132)</f>
        <v>-1.5275815250240004</v>
      </c>
      <c r="G57" s="4">
        <f>MIN(MAX('CSP5'!G171+AA7+AA32+AA57+AA82,AA107),AA132)</f>
        <v>-5.2967403386560008</v>
      </c>
      <c r="H57" s="4">
        <f>MIN(MAX('CSP5'!H171+AB7+AB32+AB57+AB82,AB107),AB132)</f>
        <v>-7.9408318431840001</v>
      </c>
      <c r="I57" s="4">
        <f>MIN(MAX('CSP5'!I171+AC7+AC32+AC57+AC82,AC107),AC132)</f>
        <v>-10.082100275024001</v>
      </c>
      <c r="J57" s="4">
        <f>MIN(MAX('CSP5'!J171+AD7+AD32+AD57+AD82,AD107),AD132)</f>
        <v>-11.328488275024</v>
      </c>
      <c r="K57" s="4">
        <f>MIN(MAX('CSP5'!K171+AE7+AE32+AE57+AE82,AE107),AE132)</f>
        <v>-12.238282775024</v>
      </c>
      <c r="L57" s="4">
        <f>MIN(MAX('CSP5'!L171+AF7+AF32+AF57+AF82,AF107),AF132)</f>
        <v>-12.707032775024</v>
      </c>
      <c r="M57" s="4">
        <f>MIN(MAX('CSP5'!M171+AG7+AG32+AG57+AG82,AG107),AG132)</f>
        <v>-12.707032775024</v>
      </c>
      <c r="N57" s="4">
        <f>MIN(MAX('CSP5'!N171+AH7+AH32+AH57+AH82,AH107),AH132)</f>
        <v>-12.707032775024</v>
      </c>
      <c r="O57" s="4">
        <f>MIN(MAX('CSP5'!O171+AI7+AI32+AI57+AI82,AI107),AI132)</f>
        <v>-12.707032775024</v>
      </c>
      <c r="P57" s="4">
        <f>MIN(MAX('CSP5'!P171+AJ7+AJ32+AJ57+AJ82,AJ107),AJ132)</f>
        <v>-12.707032775024</v>
      </c>
      <c r="Q57" s="4">
        <f>MIN(MAX('CSP5'!Q171+AK7+AK32+AK57+AK82,AK107),AK132)</f>
        <v>-12.707032775024</v>
      </c>
      <c r="R57" s="4">
        <f>MIN(MAX('CSP5'!R171+AL7+AL32+AL57+AL82,AL107),AL132)</f>
        <v>-12.707032775024</v>
      </c>
      <c r="S57" s="12">
        <f t="shared" ref="S57:S74" si="38">R57</f>
        <v>-12.707032775024</v>
      </c>
      <c r="U57" s="6">
        <f>'CSP5'!$A$171</f>
        <v>650</v>
      </c>
      <c r="V57" s="12">
        <f t="shared" ref="V57:V74" si="39">W57</f>
        <v>0</v>
      </c>
      <c r="W57" s="4">
        <f>_xll.Interp2dTab(-1,0,'Internal Flash'!$B$465:$N$465,'Internal Flash'!$A$466:$A$480,'Internal Flash'!$B$466:$N$480,W$54,$U57)*_xll.Interp1d(-1,'Internal Flash'!$A$484:$A$490,'Internal Flash'!$B$484:$B$490,'Variables &amp; Axis Check'!$B$12)</f>
        <v>0</v>
      </c>
      <c r="X57" s="4">
        <f>_xll.Interp2dTab(-1,0,'Internal Flash'!$B$465:$N$465,'Internal Flash'!$A$466:$A$480,'Internal Flash'!$B$466:$N$480,X$54,$U57)*_xll.Interp1d(-1,'Internal Flash'!$A$484:$A$490,'Internal Flash'!$B$484:$B$490,'Variables &amp; Axis Check'!$B$12)</f>
        <v>0</v>
      </c>
      <c r="Y57" s="4">
        <f>_xll.Interp2dTab(-1,0,'Internal Flash'!$B$465:$N$465,'Internal Flash'!$A$466:$A$480,'Internal Flash'!$B$466:$N$480,Y$54,$U57)*_xll.Interp1d(-1,'Internal Flash'!$A$484:$A$490,'Internal Flash'!$B$484:$B$490,'Variables &amp; Axis Check'!$B$12)</f>
        <v>0</v>
      </c>
      <c r="Z57" s="4">
        <f>_xll.Interp2dTab(-1,0,'Internal Flash'!$B$465:$N$465,'Internal Flash'!$A$466:$A$480,'Internal Flash'!$B$466:$N$480,Z$54,$U57)*_xll.Interp1d(-1,'Internal Flash'!$A$484:$A$490,'Internal Flash'!$B$484:$B$490,'Variables &amp; Axis Check'!$B$12)</f>
        <v>0</v>
      </c>
      <c r="AA57" s="4">
        <f>_xll.Interp2dTab(-1,0,'Internal Flash'!$B$465:$N$465,'Internal Flash'!$A$466:$A$480,'Internal Flash'!$B$466:$N$480,AA$54,$U57)*_xll.Interp1d(-1,'Internal Flash'!$A$484:$A$490,'Internal Flash'!$B$484:$B$490,'Variables &amp; Axis Check'!$B$12)</f>
        <v>0</v>
      </c>
      <c r="AB57" s="4">
        <f>_xll.Interp2dTab(-1,0,'Internal Flash'!$B$465:$N$465,'Internal Flash'!$A$466:$A$480,'Internal Flash'!$B$466:$N$480,AB$54,$U57)*_xll.Interp1d(-1,'Internal Flash'!$A$484:$A$490,'Internal Flash'!$B$484:$B$490,'Variables &amp; Axis Check'!$B$12)</f>
        <v>0</v>
      </c>
      <c r="AC57" s="4">
        <f>_xll.Interp2dTab(-1,0,'Internal Flash'!$B$465:$N$465,'Internal Flash'!$A$466:$A$480,'Internal Flash'!$B$466:$N$480,AC$54,$U57)*_xll.Interp1d(-1,'Internal Flash'!$A$484:$A$490,'Internal Flash'!$B$484:$B$490,'Variables &amp; Axis Check'!$B$12)</f>
        <v>0</v>
      </c>
      <c r="AD57" s="4">
        <f>_xll.Interp2dTab(-1,0,'Internal Flash'!$B$465:$N$465,'Internal Flash'!$A$466:$A$480,'Internal Flash'!$B$466:$N$480,AD$54,$U57)*_xll.Interp1d(-1,'Internal Flash'!$A$484:$A$490,'Internal Flash'!$B$484:$B$490,'Variables &amp; Axis Check'!$B$12)</f>
        <v>0</v>
      </c>
      <c r="AE57" s="4">
        <f>_xll.Interp2dTab(-1,0,'Internal Flash'!$B$465:$N$465,'Internal Flash'!$A$466:$A$480,'Internal Flash'!$B$466:$N$480,AE$54,$U57)*_xll.Interp1d(-1,'Internal Flash'!$A$484:$A$490,'Internal Flash'!$B$484:$B$490,'Variables &amp; Axis Check'!$B$12)</f>
        <v>0</v>
      </c>
      <c r="AF57" s="4">
        <f>_xll.Interp2dTab(-1,0,'Internal Flash'!$B$465:$N$465,'Internal Flash'!$A$466:$A$480,'Internal Flash'!$B$466:$N$480,AF$54,$U57)*_xll.Interp1d(-1,'Internal Flash'!$A$484:$A$490,'Internal Flash'!$B$484:$B$490,'Variables &amp; Axis Check'!$B$12)</f>
        <v>0</v>
      </c>
      <c r="AG57" s="4">
        <f>_xll.Interp2dTab(-1,0,'Internal Flash'!$B$465:$N$465,'Internal Flash'!$A$466:$A$480,'Internal Flash'!$B$466:$N$480,AG$54,$U57)*_xll.Interp1d(-1,'Internal Flash'!$A$484:$A$490,'Internal Flash'!$B$484:$B$490,'Variables &amp; Axis Check'!$B$12)</f>
        <v>0</v>
      </c>
      <c r="AH57" s="4">
        <f>_xll.Interp2dTab(-1,0,'Internal Flash'!$B$465:$N$465,'Internal Flash'!$A$466:$A$480,'Internal Flash'!$B$466:$N$480,AH$54,$U57)*_xll.Interp1d(-1,'Internal Flash'!$A$484:$A$490,'Internal Flash'!$B$484:$B$490,'Variables &amp; Axis Check'!$B$12)</f>
        <v>0</v>
      </c>
      <c r="AI57" s="4">
        <f>_xll.Interp2dTab(-1,0,'Internal Flash'!$B$465:$N$465,'Internal Flash'!$A$466:$A$480,'Internal Flash'!$B$466:$N$480,AI$54,$U57)*_xll.Interp1d(-1,'Internal Flash'!$A$484:$A$490,'Internal Flash'!$B$484:$B$490,'Variables &amp; Axis Check'!$B$12)</f>
        <v>0</v>
      </c>
      <c r="AJ57" s="4">
        <f>_xll.Interp2dTab(-1,0,'Internal Flash'!$B$465:$N$465,'Internal Flash'!$A$466:$A$480,'Internal Flash'!$B$466:$N$480,AJ$54,$U57)*_xll.Interp1d(-1,'Internal Flash'!$A$484:$A$490,'Internal Flash'!$B$484:$B$490,'Variables &amp; Axis Check'!$B$12)</f>
        <v>0</v>
      </c>
      <c r="AK57" s="4">
        <f>_xll.Interp2dTab(-1,0,'Internal Flash'!$B$465:$N$465,'Internal Flash'!$A$466:$A$480,'Internal Flash'!$B$466:$N$480,AK$54,$U57)*_xll.Interp1d(-1,'Internal Flash'!$A$484:$A$490,'Internal Flash'!$B$484:$B$490,'Variables &amp; Axis Check'!$B$12)</f>
        <v>0</v>
      </c>
      <c r="AL57" s="4">
        <f>_xll.Interp2dTab(-1,0,'Internal Flash'!$B$465:$N$465,'Internal Flash'!$A$466:$A$480,'Internal Flash'!$B$466:$N$480,AL$54,$U57)*_xll.Interp1d(-1,'Internal Flash'!$A$484:$A$490,'Internal Flash'!$B$484:$B$490,'Variables &amp; Axis Check'!$B$12)</f>
        <v>0</v>
      </c>
      <c r="AM57" s="12">
        <f t="shared" ref="AM57:AM74" si="40">AL57</f>
        <v>0</v>
      </c>
    </row>
    <row r="58" spans="1:39" s="4" customFormat="1" x14ac:dyDescent="0.3">
      <c r="A58" s="6">
        <f>'CSP5'!$A$172</f>
        <v>800</v>
      </c>
      <c r="B58" s="12">
        <f t="shared" si="37"/>
        <v>-0.47289452502400087</v>
      </c>
      <c r="C58" s="4">
        <f>MIN(MAX('CSP5'!C172+W8+W33+W58+W83,W108),W133)</f>
        <v>-0.47289452502400087</v>
      </c>
      <c r="D58" s="4">
        <f>MIN(MAX('CSP5'!D172+X8+X33+X58+X83,X108),X133)</f>
        <v>-0.47289452502400042</v>
      </c>
      <c r="E58" s="4">
        <f>MIN(MAX('CSP5'!E172+Y8+Y33+Y58+Y83,Y108),Y133)</f>
        <v>-0.47289452502400087</v>
      </c>
      <c r="F58" s="4">
        <f>MIN(MAX('CSP5'!F172+Z8+Z33+Z58+Z83,Z108),Z133)</f>
        <v>-0.47289452502400042</v>
      </c>
      <c r="G58" s="4">
        <f>MIN(MAX('CSP5'!G172+AA8+AA33+AA58+AA83,AA108),AA133)</f>
        <v>-3.7733033386560004</v>
      </c>
      <c r="H58" s="4">
        <f>MIN(MAX('CSP5'!H172+AB8+AB33+AB58+AB83,AB108),AB133)</f>
        <v>-8.0580198431840007</v>
      </c>
      <c r="I58" s="4">
        <f>MIN(MAX('CSP5'!I172+AC8+AC33+AC58+AC83,AC108),AC133)</f>
        <v>-9.730538275024001</v>
      </c>
      <c r="J58" s="4">
        <f>MIN(MAX('CSP5'!J172+AD8+AD33+AD58+AD83,AD108),AD133)</f>
        <v>-11.328488275024</v>
      </c>
      <c r="K58" s="4">
        <f>MIN(MAX('CSP5'!K172+AE8+AE33+AE58+AE83,AE108),AE133)</f>
        <v>-12.238282775024</v>
      </c>
      <c r="L58" s="4">
        <f>MIN(MAX('CSP5'!L172+AF8+AF33+AF58+AF83,AF108),AF133)</f>
        <v>-12.707032775024</v>
      </c>
      <c r="M58" s="4">
        <f>MIN(MAX('CSP5'!M172+AG8+AG33+AG58+AG83,AG108),AG133)</f>
        <v>-12.707032775024</v>
      </c>
      <c r="N58" s="4">
        <f>MIN(MAX('CSP5'!N172+AH8+AH33+AH58+AH83,AH108),AH133)</f>
        <v>-12.707032775024</v>
      </c>
      <c r="O58" s="4">
        <f>MIN(MAX('CSP5'!O172+AI8+AI33+AI58+AI83,AI108),AI133)</f>
        <v>-12.707032775024</v>
      </c>
      <c r="P58" s="4">
        <f>MIN(MAX('CSP5'!P172+AJ8+AJ33+AJ58+AJ83,AJ108),AJ133)</f>
        <v>-12.707032775024</v>
      </c>
      <c r="Q58" s="4">
        <f>MIN(MAX('CSP5'!Q172+AK8+AK33+AK58+AK83,AK108),AK133)</f>
        <v>-12.707032775024</v>
      </c>
      <c r="R58" s="4">
        <f>MIN(MAX('CSP5'!R172+AL8+AL33+AL58+AL83,AL108),AL133)</f>
        <v>-12.707032775024</v>
      </c>
      <c r="S58" s="12">
        <f t="shared" si="38"/>
        <v>-12.707032775024</v>
      </c>
      <c r="U58" s="6">
        <f>'CSP5'!$A$172</f>
        <v>800</v>
      </c>
      <c r="V58" s="12">
        <f t="shared" si="39"/>
        <v>0</v>
      </c>
      <c r="W58" s="4">
        <f>_xll.Interp2dTab(-1,0,'Internal Flash'!$B$465:$N$465,'Internal Flash'!$A$466:$A$480,'Internal Flash'!$B$466:$N$480,W$54,$U58)*_xll.Interp1d(-1,'Internal Flash'!$A$484:$A$490,'Internal Flash'!$B$484:$B$490,'Variables &amp; Axis Check'!$B$12)</f>
        <v>0</v>
      </c>
      <c r="X58" s="4">
        <f>_xll.Interp2dTab(-1,0,'Internal Flash'!$B$465:$N$465,'Internal Flash'!$A$466:$A$480,'Internal Flash'!$B$466:$N$480,X$54,$U58)*_xll.Interp1d(-1,'Internal Flash'!$A$484:$A$490,'Internal Flash'!$B$484:$B$490,'Variables &amp; Axis Check'!$B$12)</f>
        <v>0</v>
      </c>
      <c r="Y58" s="4">
        <f>_xll.Interp2dTab(-1,0,'Internal Flash'!$B$465:$N$465,'Internal Flash'!$A$466:$A$480,'Internal Flash'!$B$466:$N$480,Y$54,$U58)*_xll.Interp1d(-1,'Internal Flash'!$A$484:$A$490,'Internal Flash'!$B$484:$B$490,'Variables &amp; Axis Check'!$B$12)</f>
        <v>0</v>
      </c>
      <c r="Z58" s="4">
        <f>_xll.Interp2dTab(-1,0,'Internal Flash'!$B$465:$N$465,'Internal Flash'!$A$466:$A$480,'Internal Flash'!$B$466:$N$480,Z$54,$U58)*_xll.Interp1d(-1,'Internal Flash'!$A$484:$A$490,'Internal Flash'!$B$484:$B$490,'Variables &amp; Axis Check'!$B$12)</f>
        <v>0</v>
      </c>
      <c r="AA58" s="4">
        <f>_xll.Interp2dTab(-1,0,'Internal Flash'!$B$465:$N$465,'Internal Flash'!$A$466:$A$480,'Internal Flash'!$B$466:$N$480,AA$54,$U58)*_xll.Interp1d(-1,'Internal Flash'!$A$484:$A$490,'Internal Flash'!$B$484:$B$490,'Variables &amp; Axis Check'!$B$12)</f>
        <v>0</v>
      </c>
      <c r="AB58" s="4">
        <f>_xll.Interp2dTab(-1,0,'Internal Flash'!$B$465:$N$465,'Internal Flash'!$A$466:$A$480,'Internal Flash'!$B$466:$N$480,AB$54,$U58)*_xll.Interp1d(-1,'Internal Flash'!$A$484:$A$490,'Internal Flash'!$B$484:$B$490,'Variables &amp; Axis Check'!$B$12)</f>
        <v>0</v>
      </c>
      <c r="AC58" s="4">
        <f>_xll.Interp2dTab(-1,0,'Internal Flash'!$B$465:$N$465,'Internal Flash'!$A$466:$A$480,'Internal Flash'!$B$466:$N$480,AC$54,$U58)*_xll.Interp1d(-1,'Internal Flash'!$A$484:$A$490,'Internal Flash'!$B$484:$B$490,'Variables &amp; Axis Check'!$B$12)</f>
        <v>0</v>
      </c>
      <c r="AD58" s="4">
        <f>_xll.Interp2dTab(-1,0,'Internal Flash'!$B$465:$N$465,'Internal Flash'!$A$466:$A$480,'Internal Flash'!$B$466:$N$480,AD$54,$U58)*_xll.Interp1d(-1,'Internal Flash'!$A$484:$A$490,'Internal Flash'!$B$484:$B$490,'Variables &amp; Axis Check'!$B$12)</f>
        <v>0</v>
      </c>
      <c r="AE58" s="4">
        <f>_xll.Interp2dTab(-1,0,'Internal Flash'!$B$465:$N$465,'Internal Flash'!$A$466:$A$480,'Internal Flash'!$B$466:$N$480,AE$54,$U58)*_xll.Interp1d(-1,'Internal Flash'!$A$484:$A$490,'Internal Flash'!$B$484:$B$490,'Variables &amp; Axis Check'!$B$12)</f>
        <v>0</v>
      </c>
      <c r="AF58" s="4">
        <f>_xll.Interp2dTab(-1,0,'Internal Flash'!$B$465:$N$465,'Internal Flash'!$A$466:$A$480,'Internal Flash'!$B$466:$N$480,AF$54,$U58)*_xll.Interp1d(-1,'Internal Flash'!$A$484:$A$490,'Internal Flash'!$B$484:$B$490,'Variables &amp; Axis Check'!$B$12)</f>
        <v>0</v>
      </c>
      <c r="AG58" s="4">
        <f>_xll.Interp2dTab(-1,0,'Internal Flash'!$B$465:$N$465,'Internal Flash'!$A$466:$A$480,'Internal Flash'!$B$466:$N$480,AG$54,$U58)*_xll.Interp1d(-1,'Internal Flash'!$A$484:$A$490,'Internal Flash'!$B$484:$B$490,'Variables &amp; Axis Check'!$B$12)</f>
        <v>0</v>
      </c>
      <c r="AH58" s="4">
        <f>_xll.Interp2dTab(-1,0,'Internal Flash'!$B$465:$N$465,'Internal Flash'!$A$466:$A$480,'Internal Flash'!$B$466:$N$480,AH$54,$U58)*_xll.Interp1d(-1,'Internal Flash'!$A$484:$A$490,'Internal Flash'!$B$484:$B$490,'Variables &amp; Axis Check'!$B$12)</f>
        <v>0</v>
      </c>
      <c r="AI58" s="4">
        <f>_xll.Interp2dTab(-1,0,'Internal Flash'!$B$465:$N$465,'Internal Flash'!$A$466:$A$480,'Internal Flash'!$B$466:$N$480,AI$54,$U58)*_xll.Interp1d(-1,'Internal Flash'!$A$484:$A$490,'Internal Flash'!$B$484:$B$490,'Variables &amp; Axis Check'!$B$12)</f>
        <v>0</v>
      </c>
      <c r="AJ58" s="4">
        <f>_xll.Interp2dTab(-1,0,'Internal Flash'!$B$465:$N$465,'Internal Flash'!$A$466:$A$480,'Internal Flash'!$B$466:$N$480,AJ$54,$U58)*_xll.Interp1d(-1,'Internal Flash'!$A$484:$A$490,'Internal Flash'!$B$484:$B$490,'Variables &amp; Axis Check'!$B$12)</f>
        <v>0</v>
      </c>
      <c r="AK58" s="4">
        <f>_xll.Interp2dTab(-1,0,'Internal Flash'!$B$465:$N$465,'Internal Flash'!$A$466:$A$480,'Internal Flash'!$B$466:$N$480,AK$54,$U58)*_xll.Interp1d(-1,'Internal Flash'!$A$484:$A$490,'Internal Flash'!$B$484:$B$490,'Variables &amp; Axis Check'!$B$12)</f>
        <v>0</v>
      </c>
      <c r="AL58" s="4">
        <f>_xll.Interp2dTab(-1,0,'Internal Flash'!$B$465:$N$465,'Internal Flash'!$A$466:$A$480,'Internal Flash'!$B$466:$N$480,AL$54,$U58)*_xll.Interp1d(-1,'Internal Flash'!$A$484:$A$490,'Internal Flash'!$B$484:$B$490,'Variables &amp; Axis Check'!$B$12)</f>
        <v>0</v>
      </c>
      <c r="AM58" s="12">
        <f t="shared" si="40"/>
        <v>0</v>
      </c>
    </row>
    <row r="59" spans="1:39" s="4" customFormat="1" x14ac:dyDescent="0.3">
      <c r="A59" s="6">
        <f>'CSP5'!$A$173</f>
        <v>1000</v>
      </c>
      <c r="B59" s="12">
        <f t="shared" si="37"/>
        <v>5.9724184749759992</v>
      </c>
      <c r="C59" s="4">
        <f>MIN(MAX('CSP5'!C173+W9+W34+W59+W84,W109),W134)</f>
        <v>5.9724184749759992</v>
      </c>
      <c r="D59" s="4">
        <f>MIN(MAX('CSP5'!D173+X9+X34+X59+X84,X109),X134)</f>
        <v>5.9724184749759992</v>
      </c>
      <c r="E59" s="4">
        <f>MIN(MAX('CSP5'!E173+Y9+Y34+Y59+Y84,Y109),Y134)</f>
        <v>5.5036684749759992</v>
      </c>
      <c r="F59" s="4">
        <f>MIN(MAX('CSP5'!F173+Z9+Z34+Z59+Z84,Z109),Z134)</f>
        <v>4.4489814749759997</v>
      </c>
      <c r="G59" s="4">
        <f>MIN(MAX('CSP5'!G173+AA9+AA34+AA59+AA84,AA109),AA134)</f>
        <v>-0.72642833865600043</v>
      </c>
      <c r="H59" s="4">
        <f>MIN(MAX('CSP5'!H173+AB9+AB34+AB59+AB84,AB109),AB134)</f>
        <v>-7.0033318431840001</v>
      </c>
      <c r="I59" s="4">
        <f>MIN(MAX('CSP5'!I173+AC9+AC34+AC59+AC84,AC109),AC134)</f>
        <v>-8.9102252750240005</v>
      </c>
      <c r="J59" s="4">
        <f>MIN(MAX('CSP5'!J173+AD9+AD34+AD59+AD84,AD109),AD134)</f>
        <v>-9.9222382750240001</v>
      </c>
      <c r="K59" s="4">
        <f>MIN(MAX('CSP5'!K173+AE9+AE34+AE59+AE84,AE109),AE134)</f>
        <v>-10.128907775024</v>
      </c>
      <c r="L59" s="4">
        <f>MIN(MAX('CSP5'!L173+AF9+AF34+AF59+AF84,AF109),AF134)</f>
        <v>-10.363282775024</v>
      </c>
      <c r="M59" s="4">
        <f>MIN(MAX('CSP5'!M173+AG9+AG34+AG59+AG84,AG109),AG134)</f>
        <v>-10.597657775024</v>
      </c>
      <c r="N59" s="4">
        <f>MIN(MAX('CSP5'!N173+AH9+AH34+AH59+AH84,AH109),AH134)</f>
        <v>-10.714845775024001</v>
      </c>
      <c r="O59" s="4">
        <f>MIN(MAX('CSP5'!O173+AI9+AI34+AI59+AI84,AI109),AI134)</f>
        <v>-10.832032775024</v>
      </c>
      <c r="P59" s="4">
        <f>MIN(MAX('CSP5'!P173+AJ9+AJ34+AJ59+AJ84,AJ109),AJ134)</f>
        <v>-10.832032775024</v>
      </c>
      <c r="Q59" s="4">
        <f>MIN(MAX('CSP5'!Q173+AK9+AK34+AK59+AK84,AK109),AK134)</f>
        <v>-10.949220775024001</v>
      </c>
      <c r="R59" s="4">
        <f>MIN(MAX('CSP5'!R173+AL9+AL34+AL59+AL84,AL109),AL134)</f>
        <v>-11.066407775024</v>
      </c>
      <c r="S59" s="12">
        <f t="shared" si="38"/>
        <v>-11.066407775024</v>
      </c>
      <c r="U59" s="6">
        <f>'CSP5'!$A$173</f>
        <v>1000</v>
      </c>
      <c r="V59" s="12">
        <f t="shared" si="39"/>
        <v>0</v>
      </c>
      <c r="W59" s="4">
        <f>_xll.Interp2dTab(-1,0,'Internal Flash'!$B$465:$N$465,'Internal Flash'!$A$466:$A$480,'Internal Flash'!$B$466:$N$480,W$54,$U59)*_xll.Interp1d(-1,'Internal Flash'!$A$484:$A$490,'Internal Flash'!$B$484:$B$490,'Variables &amp; Axis Check'!$B$12)</f>
        <v>0</v>
      </c>
      <c r="X59" s="4">
        <f>_xll.Interp2dTab(-1,0,'Internal Flash'!$B$465:$N$465,'Internal Flash'!$A$466:$A$480,'Internal Flash'!$B$466:$N$480,X$54,$U59)*_xll.Interp1d(-1,'Internal Flash'!$A$484:$A$490,'Internal Flash'!$B$484:$B$490,'Variables &amp; Axis Check'!$B$12)</f>
        <v>0</v>
      </c>
      <c r="Y59" s="4">
        <f>_xll.Interp2dTab(-1,0,'Internal Flash'!$B$465:$N$465,'Internal Flash'!$A$466:$A$480,'Internal Flash'!$B$466:$N$480,Y$54,$U59)*_xll.Interp1d(-1,'Internal Flash'!$A$484:$A$490,'Internal Flash'!$B$484:$B$490,'Variables &amp; Axis Check'!$B$12)</f>
        <v>0</v>
      </c>
      <c r="Z59" s="4">
        <f>_xll.Interp2dTab(-1,0,'Internal Flash'!$B$465:$N$465,'Internal Flash'!$A$466:$A$480,'Internal Flash'!$B$466:$N$480,Z$54,$U59)*_xll.Interp1d(-1,'Internal Flash'!$A$484:$A$490,'Internal Flash'!$B$484:$B$490,'Variables &amp; Axis Check'!$B$12)</f>
        <v>0</v>
      </c>
      <c r="AA59" s="4">
        <f>_xll.Interp2dTab(-1,0,'Internal Flash'!$B$465:$N$465,'Internal Flash'!$A$466:$A$480,'Internal Flash'!$B$466:$N$480,AA$54,$U59)*_xll.Interp1d(-1,'Internal Flash'!$A$484:$A$490,'Internal Flash'!$B$484:$B$490,'Variables &amp; Axis Check'!$B$12)</f>
        <v>0</v>
      </c>
      <c r="AB59" s="4">
        <f>_xll.Interp2dTab(-1,0,'Internal Flash'!$B$465:$N$465,'Internal Flash'!$A$466:$A$480,'Internal Flash'!$B$466:$N$480,AB$54,$U59)*_xll.Interp1d(-1,'Internal Flash'!$A$484:$A$490,'Internal Flash'!$B$484:$B$490,'Variables &amp; Axis Check'!$B$12)</f>
        <v>0</v>
      </c>
      <c r="AC59" s="4">
        <f>_xll.Interp2dTab(-1,0,'Internal Flash'!$B$465:$N$465,'Internal Flash'!$A$466:$A$480,'Internal Flash'!$B$466:$N$480,AC$54,$U59)*_xll.Interp1d(-1,'Internal Flash'!$A$484:$A$490,'Internal Flash'!$B$484:$B$490,'Variables &amp; Axis Check'!$B$12)</f>
        <v>0</v>
      </c>
      <c r="AD59" s="4">
        <f>_xll.Interp2dTab(-1,0,'Internal Flash'!$B$465:$N$465,'Internal Flash'!$A$466:$A$480,'Internal Flash'!$B$466:$N$480,AD$54,$U59)*_xll.Interp1d(-1,'Internal Flash'!$A$484:$A$490,'Internal Flash'!$B$484:$B$490,'Variables &amp; Axis Check'!$B$12)</f>
        <v>0</v>
      </c>
      <c r="AE59" s="4">
        <f>_xll.Interp2dTab(-1,0,'Internal Flash'!$B$465:$N$465,'Internal Flash'!$A$466:$A$480,'Internal Flash'!$B$466:$N$480,AE$54,$U59)*_xll.Interp1d(-1,'Internal Flash'!$A$484:$A$490,'Internal Flash'!$B$484:$B$490,'Variables &amp; Axis Check'!$B$12)</f>
        <v>0</v>
      </c>
      <c r="AF59" s="4">
        <f>_xll.Interp2dTab(-1,0,'Internal Flash'!$B$465:$N$465,'Internal Flash'!$A$466:$A$480,'Internal Flash'!$B$466:$N$480,AF$54,$U59)*_xll.Interp1d(-1,'Internal Flash'!$A$484:$A$490,'Internal Flash'!$B$484:$B$490,'Variables &amp; Axis Check'!$B$12)</f>
        <v>0</v>
      </c>
      <c r="AG59" s="4">
        <f>_xll.Interp2dTab(-1,0,'Internal Flash'!$B$465:$N$465,'Internal Flash'!$A$466:$A$480,'Internal Flash'!$B$466:$N$480,AG$54,$U59)*_xll.Interp1d(-1,'Internal Flash'!$A$484:$A$490,'Internal Flash'!$B$484:$B$490,'Variables &amp; Axis Check'!$B$12)</f>
        <v>0</v>
      </c>
      <c r="AH59" s="4">
        <f>_xll.Interp2dTab(-1,0,'Internal Flash'!$B$465:$N$465,'Internal Flash'!$A$466:$A$480,'Internal Flash'!$B$466:$N$480,AH$54,$U59)*_xll.Interp1d(-1,'Internal Flash'!$A$484:$A$490,'Internal Flash'!$B$484:$B$490,'Variables &amp; Axis Check'!$B$12)</f>
        <v>0</v>
      </c>
      <c r="AI59" s="4">
        <f>_xll.Interp2dTab(-1,0,'Internal Flash'!$B$465:$N$465,'Internal Flash'!$A$466:$A$480,'Internal Flash'!$B$466:$N$480,AI$54,$U59)*_xll.Interp1d(-1,'Internal Flash'!$A$484:$A$490,'Internal Flash'!$B$484:$B$490,'Variables &amp; Axis Check'!$B$12)</f>
        <v>0</v>
      </c>
      <c r="AJ59" s="4">
        <f>_xll.Interp2dTab(-1,0,'Internal Flash'!$B$465:$N$465,'Internal Flash'!$A$466:$A$480,'Internal Flash'!$B$466:$N$480,AJ$54,$U59)*_xll.Interp1d(-1,'Internal Flash'!$A$484:$A$490,'Internal Flash'!$B$484:$B$490,'Variables &amp; Axis Check'!$B$12)</f>
        <v>0</v>
      </c>
      <c r="AK59" s="4">
        <f>_xll.Interp2dTab(-1,0,'Internal Flash'!$B$465:$N$465,'Internal Flash'!$A$466:$A$480,'Internal Flash'!$B$466:$N$480,AK$54,$U59)*_xll.Interp1d(-1,'Internal Flash'!$A$484:$A$490,'Internal Flash'!$B$484:$B$490,'Variables &amp; Axis Check'!$B$12)</f>
        <v>0</v>
      </c>
      <c r="AL59" s="4">
        <f>_xll.Interp2dTab(-1,0,'Internal Flash'!$B$465:$N$465,'Internal Flash'!$A$466:$A$480,'Internal Flash'!$B$466:$N$480,AL$54,$U59)*_xll.Interp1d(-1,'Internal Flash'!$A$484:$A$490,'Internal Flash'!$B$484:$B$490,'Variables &amp; Axis Check'!$B$12)</f>
        <v>0</v>
      </c>
      <c r="AM59" s="12">
        <f t="shared" si="40"/>
        <v>0</v>
      </c>
    </row>
    <row r="60" spans="1:39" s="4" customFormat="1" x14ac:dyDescent="0.3">
      <c r="A60" s="6">
        <f>'CSP5'!$A$174</f>
        <v>1200</v>
      </c>
      <c r="B60" s="12">
        <f t="shared" si="37"/>
        <v>11.480231474976</v>
      </c>
      <c r="C60" s="4">
        <f>MIN(MAX('CSP5'!C174+W10+W35+W60+W85,W110),W135)</f>
        <v>11.480231474976</v>
      </c>
      <c r="D60" s="4">
        <f>MIN(MAX('CSP5'!D174+X10+X35+X60+X85,X110),X135)</f>
        <v>11.363043474975999</v>
      </c>
      <c r="E60" s="4">
        <f>MIN(MAX('CSP5'!E174+Y10+Y35+Y60+Y85,Y110),Y135)</f>
        <v>10.659918474975999</v>
      </c>
      <c r="F60" s="4">
        <f>MIN(MAX('CSP5'!F174+Z10+Z35+Z60+Z85,Z110),Z135)</f>
        <v>8.4333564749759997</v>
      </c>
      <c r="G60" s="4">
        <f>MIN(MAX('CSP5'!G174+AA10+AA35+AA60+AA85,AA110),AA135)</f>
        <v>1.5001346613439996</v>
      </c>
      <c r="H60" s="4">
        <f>MIN(MAX('CSP5'!H174+AB10+AB35+AB60+AB85,AB110),AB135)</f>
        <v>-3.0189568431840001</v>
      </c>
      <c r="I60" s="4">
        <f>MIN(MAX('CSP5'!I174+AC10+AC35+AC60+AC85,AC110),AC135)</f>
        <v>-5.5117882750239993</v>
      </c>
      <c r="J60" s="4">
        <f>MIN(MAX('CSP5'!J174+AD10+AD35+AD60+AD85,AD110),AD135)</f>
        <v>-6.6409882750239992</v>
      </c>
      <c r="K60" s="4">
        <f>MIN(MAX('CSP5'!K174+AE10+AE35+AE60+AE85,AE110),AE135)</f>
        <v>-6.730470775024</v>
      </c>
      <c r="L60" s="4">
        <f>MIN(MAX('CSP5'!L174+AF10+AF35+AF60+AF85,AF110),AF135)</f>
        <v>-7.199220775024</v>
      </c>
      <c r="M60" s="4">
        <f>MIN(MAX('CSP5'!M174+AG10+AG35+AG60+AG85,AG110),AG135)</f>
        <v>-7.902345775024</v>
      </c>
      <c r="N60" s="4">
        <f>MIN(MAX('CSP5'!N174+AH10+AH35+AH60+AH85,AH110),AH135)</f>
        <v>-8.3710957750240009</v>
      </c>
      <c r="O60" s="4">
        <f>MIN(MAX('CSP5'!O174+AI10+AI35+AI60+AI85,AI110),AI135)</f>
        <v>-8.6054707750240009</v>
      </c>
      <c r="P60" s="4">
        <f>MIN(MAX('CSP5'!P174+AJ10+AJ35+AJ60+AJ85,AJ110),AJ135)</f>
        <v>-8.8398457750240009</v>
      </c>
      <c r="Q60" s="4">
        <f>MIN(MAX('CSP5'!Q174+AK10+AK35+AK60+AK85,AK110),AK135)</f>
        <v>-8.9570327750240004</v>
      </c>
      <c r="R60" s="4">
        <f>MIN(MAX('CSP5'!R174+AL10+AL35+AL60+AL85,AL110),AL135)</f>
        <v>-9.1914077750240004</v>
      </c>
      <c r="S60" s="12">
        <f t="shared" si="38"/>
        <v>-9.1914077750240004</v>
      </c>
      <c r="U60" s="6">
        <f>'CSP5'!$A$174</f>
        <v>1200</v>
      </c>
      <c r="V60" s="12">
        <f t="shared" si="39"/>
        <v>0</v>
      </c>
      <c r="W60" s="4">
        <f>_xll.Interp2dTab(-1,0,'Internal Flash'!$B$465:$N$465,'Internal Flash'!$A$466:$A$480,'Internal Flash'!$B$466:$N$480,W$54,$U60)*_xll.Interp1d(-1,'Internal Flash'!$A$484:$A$490,'Internal Flash'!$B$484:$B$490,'Variables &amp; Axis Check'!$B$12)</f>
        <v>0</v>
      </c>
      <c r="X60" s="4">
        <f>_xll.Interp2dTab(-1,0,'Internal Flash'!$B$465:$N$465,'Internal Flash'!$A$466:$A$480,'Internal Flash'!$B$466:$N$480,X$54,$U60)*_xll.Interp1d(-1,'Internal Flash'!$A$484:$A$490,'Internal Flash'!$B$484:$B$490,'Variables &amp; Axis Check'!$B$12)</f>
        <v>0</v>
      </c>
      <c r="Y60" s="4">
        <f>_xll.Interp2dTab(-1,0,'Internal Flash'!$B$465:$N$465,'Internal Flash'!$A$466:$A$480,'Internal Flash'!$B$466:$N$480,Y$54,$U60)*_xll.Interp1d(-1,'Internal Flash'!$A$484:$A$490,'Internal Flash'!$B$484:$B$490,'Variables &amp; Axis Check'!$B$12)</f>
        <v>0</v>
      </c>
      <c r="Z60" s="4">
        <f>_xll.Interp2dTab(-1,0,'Internal Flash'!$B$465:$N$465,'Internal Flash'!$A$466:$A$480,'Internal Flash'!$B$466:$N$480,Z$54,$U60)*_xll.Interp1d(-1,'Internal Flash'!$A$484:$A$490,'Internal Flash'!$B$484:$B$490,'Variables &amp; Axis Check'!$B$12)</f>
        <v>0</v>
      </c>
      <c r="AA60" s="4">
        <f>_xll.Interp2dTab(-1,0,'Internal Flash'!$B$465:$N$465,'Internal Flash'!$A$466:$A$480,'Internal Flash'!$B$466:$N$480,AA$54,$U60)*_xll.Interp1d(-1,'Internal Flash'!$A$484:$A$490,'Internal Flash'!$B$484:$B$490,'Variables &amp; Axis Check'!$B$12)</f>
        <v>0</v>
      </c>
      <c r="AB60" s="4">
        <f>_xll.Interp2dTab(-1,0,'Internal Flash'!$B$465:$N$465,'Internal Flash'!$A$466:$A$480,'Internal Flash'!$B$466:$N$480,AB$54,$U60)*_xll.Interp1d(-1,'Internal Flash'!$A$484:$A$490,'Internal Flash'!$B$484:$B$490,'Variables &amp; Axis Check'!$B$12)</f>
        <v>0</v>
      </c>
      <c r="AC60" s="4">
        <f>_xll.Interp2dTab(-1,0,'Internal Flash'!$B$465:$N$465,'Internal Flash'!$A$466:$A$480,'Internal Flash'!$B$466:$N$480,AC$54,$U60)*_xll.Interp1d(-1,'Internal Flash'!$A$484:$A$490,'Internal Flash'!$B$484:$B$490,'Variables &amp; Axis Check'!$B$12)</f>
        <v>0</v>
      </c>
      <c r="AD60" s="4">
        <f>_xll.Interp2dTab(-1,0,'Internal Flash'!$B$465:$N$465,'Internal Flash'!$A$466:$A$480,'Internal Flash'!$B$466:$N$480,AD$54,$U60)*_xll.Interp1d(-1,'Internal Flash'!$A$484:$A$490,'Internal Flash'!$B$484:$B$490,'Variables &amp; Axis Check'!$B$12)</f>
        <v>0</v>
      </c>
      <c r="AE60" s="4">
        <f>_xll.Interp2dTab(-1,0,'Internal Flash'!$B$465:$N$465,'Internal Flash'!$A$466:$A$480,'Internal Flash'!$B$466:$N$480,AE$54,$U60)*_xll.Interp1d(-1,'Internal Flash'!$A$484:$A$490,'Internal Flash'!$B$484:$B$490,'Variables &amp; Axis Check'!$B$12)</f>
        <v>0</v>
      </c>
      <c r="AF60" s="4">
        <f>_xll.Interp2dTab(-1,0,'Internal Flash'!$B$465:$N$465,'Internal Flash'!$A$466:$A$480,'Internal Flash'!$B$466:$N$480,AF$54,$U60)*_xll.Interp1d(-1,'Internal Flash'!$A$484:$A$490,'Internal Flash'!$B$484:$B$490,'Variables &amp; Axis Check'!$B$12)</f>
        <v>0</v>
      </c>
      <c r="AG60" s="4">
        <f>_xll.Interp2dTab(-1,0,'Internal Flash'!$B$465:$N$465,'Internal Flash'!$A$466:$A$480,'Internal Flash'!$B$466:$N$480,AG$54,$U60)*_xll.Interp1d(-1,'Internal Flash'!$A$484:$A$490,'Internal Flash'!$B$484:$B$490,'Variables &amp; Axis Check'!$B$12)</f>
        <v>0</v>
      </c>
      <c r="AH60" s="4">
        <f>_xll.Interp2dTab(-1,0,'Internal Flash'!$B$465:$N$465,'Internal Flash'!$A$466:$A$480,'Internal Flash'!$B$466:$N$480,AH$54,$U60)*_xll.Interp1d(-1,'Internal Flash'!$A$484:$A$490,'Internal Flash'!$B$484:$B$490,'Variables &amp; Axis Check'!$B$12)</f>
        <v>0</v>
      </c>
      <c r="AI60" s="4">
        <f>_xll.Interp2dTab(-1,0,'Internal Flash'!$B$465:$N$465,'Internal Flash'!$A$466:$A$480,'Internal Flash'!$B$466:$N$480,AI$54,$U60)*_xll.Interp1d(-1,'Internal Flash'!$A$484:$A$490,'Internal Flash'!$B$484:$B$490,'Variables &amp; Axis Check'!$B$12)</f>
        <v>0</v>
      </c>
      <c r="AJ60" s="4">
        <f>_xll.Interp2dTab(-1,0,'Internal Flash'!$B$465:$N$465,'Internal Flash'!$A$466:$A$480,'Internal Flash'!$B$466:$N$480,AJ$54,$U60)*_xll.Interp1d(-1,'Internal Flash'!$A$484:$A$490,'Internal Flash'!$B$484:$B$490,'Variables &amp; Axis Check'!$B$12)</f>
        <v>0</v>
      </c>
      <c r="AK60" s="4">
        <f>_xll.Interp2dTab(-1,0,'Internal Flash'!$B$465:$N$465,'Internal Flash'!$A$466:$A$480,'Internal Flash'!$B$466:$N$480,AK$54,$U60)*_xll.Interp1d(-1,'Internal Flash'!$A$484:$A$490,'Internal Flash'!$B$484:$B$490,'Variables &amp; Axis Check'!$B$12)</f>
        <v>0</v>
      </c>
      <c r="AL60" s="4">
        <f>_xll.Interp2dTab(-1,0,'Internal Flash'!$B$465:$N$465,'Internal Flash'!$A$466:$A$480,'Internal Flash'!$B$466:$N$480,AL$54,$U60)*_xll.Interp1d(-1,'Internal Flash'!$A$484:$A$490,'Internal Flash'!$B$484:$B$490,'Variables &amp; Axis Check'!$B$12)</f>
        <v>0</v>
      </c>
      <c r="AM60" s="12">
        <f t="shared" si="40"/>
        <v>0</v>
      </c>
    </row>
    <row r="61" spans="1:39" s="4" customFormat="1" x14ac:dyDescent="0.3">
      <c r="A61" s="6">
        <f>'CSP5'!$A$175</f>
        <v>1400</v>
      </c>
      <c r="B61" s="12">
        <f t="shared" si="37"/>
        <v>11.480231474976</v>
      </c>
      <c r="C61" s="4">
        <f>MIN(MAX('CSP5'!C175+W11+W36+W61+W86,W111),W136)</f>
        <v>11.480231474976</v>
      </c>
      <c r="D61" s="4">
        <f>MIN(MAX('CSP5'!D175+X11+X36+X61+X86,X111),X136)</f>
        <v>11.363043474975999</v>
      </c>
      <c r="E61" s="4">
        <f>MIN(MAX('CSP5'!E175+Y11+Y36+Y61+Y86,Y111),Y136)</f>
        <v>10.659918474975999</v>
      </c>
      <c r="F61" s="4">
        <f>MIN(MAX('CSP5'!F175+Z11+Z36+Z61+Z86,Z111),Z136)</f>
        <v>10.425543474975999</v>
      </c>
      <c r="G61" s="4">
        <f>MIN(MAX('CSP5'!G175+AA11+AA36+AA61+AA86,AA111),AA136)</f>
        <v>5.3843584749759996</v>
      </c>
      <c r="H61" s="4">
        <f>MIN(MAX('CSP5'!H175+AB11+AB36+AB61+AB86,AB111),AB136)</f>
        <v>0.15038356815999965</v>
      </c>
      <c r="I61" s="4">
        <f>MIN(MAX('CSP5'!I175+AC11+AC36+AC61+AC86,AC111),AC136)</f>
        <v>-3.5782224999999999</v>
      </c>
      <c r="J61" s="4">
        <f>MIN(MAX('CSP5'!J175+AD11+AD36+AD61+AD86,AD111),AD136)</f>
        <v>-3.2266604999999995</v>
      </c>
      <c r="K61" s="4">
        <f>MIN(MAX('CSP5'!K175+AE11+AE36+AE61+AE86,AE111),AE136)</f>
        <v>-3.9648907750239997</v>
      </c>
      <c r="L61" s="4">
        <f>MIN(MAX('CSP5'!L175+AF11+AF36+AF61+AF86,AF111),AF136)</f>
        <v>-3.9648907750239997</v>
      </c>
      <c r="M61" s="4">
        <f>MIN(MAX('CSP5'!M175+AG11+AG36+AG61+AG86,AG111),AG136)</f>
        <v>-3.9882945250239996</v>
      </c>
      <c r="N61" s="4">
        <f>MIN(MAX('CSP5'!N175+AH11+AH36+AH61+AH86,AH111),AH136)</f>
        <v>-4.152345775024</v>
      </c>
      <c r="O61" s="4">
        <f>MIN(MAX('CSP5'!O175+AI11+AI36+AI61+AI86,AI111),AI136)</f>
        <v>-4.2695327750240004</v>
      </c>
      <c r="P61" s="4">
        <f>MIN(MAX('CSP5'!P175+AJ11+AJ36+AJ61+AJ86,AJ111),AJ136)</f>
        <v>-4.2695327750239995</v>
      </c>
      <c r="Q61" s="4">
        <f>MIN(MAX('CSP5'!Q175+AK11+AK36+AK61+AK86,AK111),AK136)</f>
        <v>-4.2695327750239995</v>
      </c>
      <c r="R61" s="4">
        <f>MIN(MAX('CSP5'!R175+AL11+AL36+AL61+AL86,AL111),AL136)</f>
        <v>-4.2695327750240004</v>
      </c>
      <c r="S61" s="12">
        <f t="shared" si="38"/>
        <v>-4.2695327750240004</v>
      </c>
      <c r="U61" s="6">
        <f>'CSP5'!$A$175</f>
        <v>1400</v>
      </c>
      <c r="V61" s="12">
        <f t="shared" si="39"/>
        <v>0</v>
      </c>
      <c r="W61" s="4">
        <f>_xll.Interp2dTab(-1,0,'Internal Flash'!$B$465:$N$465,'Internal Flash'!$A$466:$A$480,'Internal Flash'!$B$466:$N$480,W$54,$U61)*_xll.Interp1d(-1,'Internal Flash'!$A$484:$A$490,'Internal Flash'!$B$484:$B$490,'Variables &amp; Axis Check'!$B$12)</f>
        <v>0</v>
      </c>
      <c r="X61" s="4">
        <f>_xll.Interp2dTab(-1,0,'Internal Flash'!$B$465:$N$465,'Internal Flash'!$A$466:$A$480,'Internal Flash'!$B$466:$N$480,X$54,$U61)*_xll.Interp1d(-1,'Internal Flash'!$A$484:$A$490,'Internal Flash'!$B$484:$B$490,'Variables &amp; Axis Check'!$B$12)</f>
        <v>0</v>
      </c>
      <c r="Y61" s="4">
        <f>_xll.Interp2dTab(-1,0,'Internal Flash'!$B$465:$N$465,'Internal Flash'!$A$466:$A$480,'Internal Flash'!$B$466:$N$480,Y$54,$U61)*_xll.Interp1d(-1,'Internal Flash'!$A$484:$A$490,'Internal Flash'!$B$484:$B$490,'Variables &amp; Axis Check'!$B$12)</f>
        <v>0</v>
      </c>
      <c r="Z61" s="4">
        <f>_xll.Interp2dTab(-1,0,'Internal Flash'!$B$465:$N$465,'Internal Flash'!$A$466:$A$480,'Internal Flash'!$B$466:$N$480,Z$54,$U61)*_xll.Interp1d(-1,'Internal Flash'!$A$484:$A$490,'Internal Flash'!$B$484:$B$490,'Variables &amp; Axis Check'!$B$12)</f>
        <v>0</v>
      </c>
      <c r="AA61" s="4">
        <f>_xll.Interp2dTab(-1,0,'Internal Flash'!$B$465:$N$465,'Internal Flash'!$A$466:$A$480,'Internal Flash'!$B$466:$N$480,AA$54,$U61)*_xll.Interp1d(-1,'Internal Flash'!$A$484:$A$490,'Internal Flash'!$B$484:$B$490,'Variables &amp; Axis Check'!$B$12)</f>
        <v>0</v>
      </c>
      <c r="AB61" s="4">
        <f>_xll.Interp2dTab(-1,0,'Internal Flash'!$B$465:$N$465,'Internal Flash'!$A$466:$A$480,'Internal Flash'!$B$466:$N$480,AB$54,$U61)*_xll.Interp1d(-1,'Internal Flash'!$A$484:$A$490,'Internal Flash'!$B$484:$B$490,'Variables &amp; Axis Check'!$B$12)</f>
        <v>0</v>
      </c>
      <c r="AC61" s="4">
        <f>_xll.Interp2dTab(-1,0,'Internal Flash'!$B$465:$N$465,'Internal Flash'!$A$466:$A$480,'Internal Flash'!$B$466:$N$480,AC$54,$U61)*_xll.Interp1d(-1,'Internal Flash'!$A$484:$A$490,'Internal Flash'!$B$484:$B$490,'Variables &amp; Axis Check'!$B$12)</f>
        <v>0</v>
      </c>
      <c r="AD61" s="4">
        <f>_xll.Interp2dTab(-1,0,'Internal Flash'!$B$465:$N$465,'Internal Flash'!$A$466:$A$480,'Internal Flash'!$B$466:$N$480,AD$54,$U61)*_xll.Interp1d(-1,'Internal Flash'!$A$484:$A$490,'Internal Flash'!$B$484:$B$490,'Variables &amp; Axis Check'!$B$12)</f>
        <v>0</v>
      </c>
      <c r="AE61" s="4">
        <f>_xll.Interp2dTab(-1,0,'Internal Flash'!$B$465:$N$465,'Internal Flash'!$A$466:$A$480,'Internal Flash'!$B$466:$N$480,AE$54,$U61)*_xll.Interp1d(-1,'Internal Flash'!$A$484:$A$490,'Internal Flash'!$B$484:$B$490,'Variables &amp; Axis Check'!$B$12)</f>
        <v>0</v>
      </c>
      <c r="AF61" s="4">
        <f>_xll.Interp2dTab(-1,0,'Internal Flash'!$B$465:$N$465,'Internal Flash'!$A$466:$A$480,'Internal Flash'!$B$466:$N$480,AF$54,$U61)*_xll.Interp1d(-1,'Internal Flash'!$A$484:$A$490,'Internal Flash'!$B$484:$B$490,'Variables &amp; Axis Check'!$B$12)</f>
        <v>0</v>
      </c>
      <c r="AG61" s="4">
        <f>_xll.Interp2dTab(-1,0,'Internal Flash'!$B$465:$N$465,'Internal Flash'!$A$466:$A$480,'Internal Flash'!$B$466:$N$480,AG$54,$U61)*_xll.Interp1d(-1,'Internal Flash'!$A$484:$A$490,'Internal Flash'!$B$484:$B$490,'Variables &amp; Axis Check'!$B$12)</f>
        <v>0</v>
      </c>
      <c r="AH61" s="4">
        <f>_xll.Interp2dTab(-1,0,'Internal Flash'!$B$465:$N$465,'Internal Flash'!$A$466:$A$480,'Internal Flash'!$B$466:$N$480,AH$54,$U61)*_xll.Interp1d(-1,'Internal Flash'!$A$484:$A$490,'Internal Flash'!$B$484:$B$490,'Variables &amp; Axis Check'!$B$12)</f>
        <v>0</v>
      </c>
      <c r="AI61" s="4">
        <f>_xll.Interp2dTab(-1,0,'Internal Flash'!$B$465:$N$465,'Internal Flash'!$A$466:$A$480,'Internal Flash'!$B$466:$N$480,AI$54,$U61)*_xll.Interp1d(-1,'Internal Flash'!$A$484:$A$490,'Internal Flash'!$B$484:$B$490,'Variables &amp; Axis Check'!$B$12)</f>
        <v>0</v>
      </c>
      <c r="AJ61" s="4">
        <f>_xll.Interp2dTab(-1,0,'Internal Flash'!$B$465:$N$465,'Internal Flash'!$A$466:$A$480,'Internal Flash'!$B$466:$N$480,AJ$54,$U61)*_xll.Interp1d(-1,'Internal Flash'!$A$484:$A$490,'Internal Flash'!$B$484:$B$490,'Variables &amp; Axis Check'!$B$12)</f>
        <v>0</v>
      </c>
      <c r="AK61" s="4">
        <f>_xll.Interp2dTab(-1,0,'Internal Flash'!$B$465:$N$465,'Internal Flash'!$A$466:$A$480,'Internal Flash'!$B$466:$N$480,AK$54,$U61)*_xll.Interp1d(-1,'Internal Flash'!$A$484:$A$490,'Internal Flash'!$B$484:$B$490,'Variables &amp; Axis Check'!$B$12)</f>
        <v>0</v>
      </c>
      <c r="AL61" s="4">
        <f>_xll.Interp2dTab(-1,0,'Internal Flash'!$B$465:$N$465,'Internal Flash'!$A$466:$A$480,'Internal Flash'!$B$466:$N$480,AL$54,$U61)*_xll.Interp1d(-1,'Internal Flash'!$A$484:$A$490,'Internal Flash'!$B$484:$B$490,'Variables &amp; Axis Check'!$B$12)</f>
        <v>0</v>
      </c>
      <c r="AM61" s="12">
        <f t="shared" si="40"/>
        <v>0</v>
      </c>
    </row>
    <row r="62" spans="1:39" s="4" customFormat="1" x14ac:dyDescent="0.3">
      <c r="A62" s="6">
        <f>'CSP5'!$A$176</f>
        <v>1550</v>
      </c>
      <c r="B62" s="12">
        <f t="shared" si="37"/>
        <v>11.480231474976</v>
      </c>
      <c r="C62" s="4">
        <f>MIN(MAX('CSP5'!C176+W12+W37+W62+W87,W112),W137)</f>
        <v>11.480231474976</v>
      </c>
      <c r="D62" s="4">
        <f>MIN(MAX('CSP5'!D176+X12+X37+X62+X87,X112),X137)</f>
        <v>11.363043474975999</v>
      </c>
      <c r="E62" s="4">
        <f>MIN(MAX('CSP5'!E176+Y12+Y37+Y62+Y87,Y112),Y137)</f>
        <v>10.659918474975999</v>
      </c>
      <c r="F62" s="4">
        <f>MIN(MAX('CSP5'!F176+Z12+Z37+Z62+Z87,Z112),Z137)</f>
        <v>10.425543474976001</v>
      </c>
      <c r="G62" s="4">
        <f>MIN(MAX('CSP5'!G176+AA12+AA37+AA62+AA87,AA112),AA137)</f>
        <v>4.6301252249760001</v>
      </c>
      <c r="H62" s="4">
        <f>MIN(MAX('CSP5'!H176+AB12+AB37+AB62+AB87,AB112),AB137)</f>
        <v>2.3769465681599997</v>
      </c>
      <c r="I62" s="4">
        <f>MIN(MAX('CSP5'!I176+AC12+AC37+AC62+AC87,AC112),AC137)</f>
        <v>-1.5860354999999999</v>
      </c>
      <c r="J62" s="4">
        <f>MIN(MAX('CSP5'!J176+AD12+AD37+AD62+AD87,AD112),AD137)</f>
        <v>-3.3438474999999999</v>
      </c>
      <c r="K62" s="4">
        <f>MIN(MAX('CSP5'!K176+AE12+AE37+AE62+AE87,AE112),AE137)</f>
        <v>-3.9648907750239997</v>
      </c>
      <c r="L62" s="4">
        <f>MIN(MAX('CSP5'!L176+AF12+AF37+AF62+AF87,AF112),AF137)</f>
        <v>-3.7305157750239997</v>
      </c>
      <c r="M62" s="4">
        <f>MIN(MAX('CSP5'!M176+AG12+AG37+AG62+AG87,AG112),AG137)</f>
        <v>-4.3223042125239992</v>
      </c>
      <c r="N62" s="4">
        <f>MIN(MAX('CSP5'!N176+AH12+AH37+AH62+AH87,AH112),AH137)</f>
        <v>-4.9492540250239996</v>
      </c>
      <c r="O62" s="4">
        <f>MIN(MAX('CSP5'!O176+AI12+AI37+AI62+AI87,AI112),AI137)</f>
        <v>-3.7773790250240005</v>
      </c>
      <c r="P62" s="4">
        <f>MIN(MAX('CSP5'!P176+AJ12+AJ37+AJ62+AJ87,AJ112),AJ137)</f>
        <v>-3.7773790250239996</v>
      </c>
      <c r="Q62" s="4">
        <f>MIN(MAX('CSP5'!Q176+AK12+AK37+AK62+AK87,AK112),AK137)</f>
        <v>-3.7773790250240009</v>
      </c>
      <c r="R62" s="4">
        <f>MIN(MAX('CSP5'!R176+AL12+AL37+AL62+AL87,AL112),AL137)</f>
        <v>-3.7773790250240009</v>
      </c>
      <c r="S62" s="12">
        <f t="shared" si="38"/>
        <v>-3.7773790250240009</v>
      </c>
      <c r="U62" s="6">
        <f>'CSP5'!$A$176</f>
        <v>1550</v>
      </c>
      <c r="V62" s="12">
        <f t="shared" si="39"/>
        <v>0</v>
      </c>
      <c r="W62" s="4">
        <f>_xll.Interp2dTab(-1,0,'Internal Flash'!$B$465:$N$465,'Internal Flash'!$A$466:$A$480,'Internal Flash'!$B$466:$N$480,W$54,$U62)*_xll.Interp1d(-1,'Internal Flash'!$A$484:$A$490,'Internal Flash'!$B$484:$B$490,'Variables &amp; Axis Check'!$B$12)</f>
        <v>0</v>
      </c>
      <c r="X62" s="4">
        <f>_xll.Interp2dTab(-1,0,'Internal Flash'!$B$465:$N$465,'Internal Flash'!$A$466:$A$480,'Internal Flash'!$B$466:$N$480,X$54,$U62)*_xll.Interp1d(-1,'Internal Flash'!$A$484:$A$490,'Internal Flash'!$B$484:$B$490,'Variables &amp; Axis Check'!$B$12)</f>
        <v>0</v>
      </c>
      <c r="Y62" s="4">
        <f>_xll.Interp2dTab(-1,0,'Internal Flash'!$B$465:$N$465,'Internal Flash'!$A$466:$A$480,'Internal Flash'!$B$466:$N$480,Y$54,$U62)*_xll.Interp1d(-1,'Internal Flash'!$A$484:$A$490,'Internal Flash'!$B$484:$B$490,'Variables &amp; Axis Check'!$B$12)</f>
        <v>0</v>
      </c>
      <c r="Z62" s="4">
        <f>_xll.Interp2dTab(-1,0,'Internal Flash'!$B$465:$N$465,'Internal Flash'!$A$466:$A$480,'Internal Flash'!$B$466:$N$480,Z$54,$U62)*_xll.Interp1d(-1,'Internal Flash'!$A$484:$A$490,'Internal Flash'!$B$484:$B$490,'Variables &amp; Axis Check'!$B$12)</f>
        <v>0</v>
      </c>
      <c r="AA62" s="4">
        <f>_xll.Interp2dTab(-1,0,'Internal Flash'!$B$465:$N$465,'Internal Flash'!$A$466:$A$480,'Internal Flash'!$B$466:$N$480,AA$54,$U62)*_xll.Interp1d(-1,'Internal Flash'!$A$484:$A$490,'Internal Flash'!$B$484:$B$490,'Variables &amp; Axis Check'!$B$12)</f>
        <v>0</v>
      </c>
      <c r="AB62" s="4">
        <f>_xll.Interp2dTab(-1,0,'Internal Flash'!$B$465:$N$465,'Internal Flash'!$A$466:$A$480,'Internal Flash'!$B$466:$N$480,AB$54,$U62)*_xll.Interp1d(-1,'Internal Flash'!$A$484:$A$490,'Internal Flash'!$B$484:$B$490,'Variables &amp; Axis Check'!$B$12)</f>
        <v>0</v>
      </c>
      <c r="AC62" s="4">
        <f>_xll.Interp2dTab(-1,0,'Internal Flash'!$B$465:$N$465,'Internal Flash'!$A$466:$A$480,'Internal Flash'!$B$466:$N$480,AC$54,$U62)*_xll.Interp1d(-1,'Internal Flash'!$A$484:$A$490,'Internal Flash'!$B$484:$B$490,'Variables &amp; Axis Check'!$B$12)</f>
        <v>0</v>
      </c>
      <c r="AD62" s="4">
        <f>_xll.Interp2dTab(-1,0,'Internal Flash'!$B$465:$N$465,'Internal Flash'!$A$466:$A$480,'Internal Flash'!$B$466:$N$480,AD$54,$U62)*_xll.Interp1d(-1,'Internal Flash'!$A$484:$A$490,'Internal Flash'!$B$484:$B$490,'Variables &amp; Axis Check'!$B$12)</f>
        <v>0</v>
      </c>
      <c r="AE62" s="4">
        <f>_xll.Interp2dTab(-1,0,'Internal Flash'!$B$465:$N$465,'Internal Flash'!$A$466:$A$480,'Internal Flash'!$B$466:$N$480,AE$54,$U62)*_xll.Interp1d(-1,'Internal Flash'!$A$484:$A$490,'Internal Flash'!$B$484:$B$490,'Variables &amp; Axis Check'!$B$12)</f>
        <v>0</v>
      </c>
      <c r="AF62" s="4">
        <f>_xll.Interp2dTab(-1,0,'Internal Flash'!$B$465:$N$465,'Internal Flash'!$A$466:$A$480,'Internal Flash'!$B$466:$N$480,AF$54,$U62)*_xll.Interp1d(-1,'Internal Flash'!$A$484:$A$490,'Internal Flash'!$B$484:$B$490,'Variables &amp; Axis Check'!$B$12)</f>
        <v>0</v>
      </c>
      <c r="AG62" s="4">
        <f>_xll.Interp2dTab(-1,0,'Internal Flash'!$B$465:$N$465,'Internal Flash'!$A$466:$A$480,'Internal Flash'!$B$466:$N$480,AG$54,$U62)*_xll.Interp1d(-1,'Internal Flash'!$A$484:$A$490,'Internal Flash'!$B$484:$B$490,'Variables &amp; Axis Check'!$B$12)</f>
        <v>0</v>
      </c>
      <c r="AH62" s="4">
        <f>_xll.Interp2dTab(-1,0,'Internal Flash'!$B$465:$N$465,'Internal Flash'!$A$466:$A$480,'Internal Flash'!$B$466:$N$480,AH$54,$U62)*_xll.Interp1d(-1,'Internal Flash'!$A$484:$A$490,'Internal Flash'!$B$484:$B$490,'Variables &amp; Axis Check'!$B$12)</f>
        <v>0</v>
      </c>
      <c r="AI62" s="4">
        <f>_xll.Interp2dTab(-1,0,'Internal Flash'!$B$465:$N$465,'Internal Flash'!$A$466:$A$480,'Internal Flash'!$B$466:$N$480,AI$54,$U62)*_xll.Interp1d(-1,'Internal Flash'!$A$484:$A$490,'Internal Flash'!$B$484:$B$490,'Variables &amp; Axis Check'!$B$12)</f>
        <v>0</v>
      </c>
      <c r="AJ62" s="4">
        <f>_xll.Interp2dTab(-1,0,'Internal Flash'!$B$465:$N$465,'Internal Flash'!$A$466:$A$480,'Internal Flash'!$B$466:$N$480,AJ$54,$U62)*_xll.Interp1d(-1,'Internal Flash'!$A$484:$A$490,'Internal Flash'!$B$484:$B$490,'Variables &amp; Axis Check'!$B$12)</f>
        <v>0</v>
      </c>
      <c r="AK62" s="4">
        <f>_xll.Interp2dTab(-1,0,'Internal Flash'!$B$465:$N$465,'Internal Flash'!$A$466:$A$480,'Internal Flash'!$B$466:$N$480,AK$54,$U62)*_xll.Interp1d(-1,'Internal Flash'!$A$484:$A$490,'Internal Flash'!$B$484:$B$490,'Variables &amp; Axis Check'!$B$12)</f>
        <v>0</v>
      </c>
      <c r="AL62" s="4">
        <f>_xll.Interp2dTab(-1,0,'Internal Flash'!$B$465:$N$465,'Internal Flash'!$A$466:$A$480,'Internal Flash'!$B$466:$N$480,AL$54,$U62)*_xll.Interp1d(-1,'Internal Flash'!$A$484:$A$490,'Internal Flash'!$B$484:$B$490,'Variables &amp; Axis Check'!$B$12)</f>
        <v>0</v>
      </c>
      <c r="AM62" s="12">
        <f t="shared" si="40"/>
        <v>0</v>
      </c>
    </row>
    <row r="63" spans="1:39" s="4" customFormat="1" x14ac:dyDescent="0.3">
      <c r="A63" s="6">
        <f>'CSP5'!$A$177</f>
        <v>1700</v>
      </c>
      <c r="B63" s="12">
        <f t="shared" si="37"/>
        <v>11.480231474976</v>
      </c>
      <c r="C63" s="4">
        <f>MIN(MAX('CSP5'!C177+W13+W38+W63+W88,W113),W138)</f>
        <v>11.480231474976</v>
      </c>
      <c r="D63" s="4">
        <f>MIN(MAX('CSP5'!D177+X13+X38+X63+X88,X113),X138)</f>
        <v>11.363043474975999</v>
      </c>
      <c r="E63" s="4">
        <f>MIN(MAX('CSP5'!E177+Y13+Y38+Y63+Y88,Y113),Y138)</f>
        <v>11.948981474976</v>
      </c>
      <c r="F63" s="4">
        <f>MIN(MAX('CSP5'!F177+Z13+Z38+Z63+Z88,Z113),Z138)</f>
        <v>12.417731474976</v>
      </c>
      <c r="G63" s="4">
        <f>MIN(MAX('CSP5'!G177+AA13+AA38+AA63+AA88,AA113),AA138)</f>
        <v>6.8396514749759989</v>
      </c>
      <c r="H63" s="4">
        <f>MIN(MAX('CSP5'!H177+AB13+AB38+AB63+AB88,AB113),AB138)</f>
        <v>2.1425715681599997</v>
      </c>
      <c r="I63" s="4">
        <f>MIN(MAX('CSP5'!I177+AC13+AC38+AC63+AC88,AC113),AC138)</f>
        <v>-6.2597499999999862E-2</v>
      </c>
      <c r="J63" s="4">
        <f>MIN(MAX('CSP5'!J177+AD13+AD38+AD63+AD88,AD113),AD138)</f>
        <v>-2.8750974999999999</v>
      </c>
      <c r="K63" s="4">
        <f>MIN(MAX('CSP5'!K177+AE13+AE38+AE63+AE88,AE113),AE138)</f>
        <v>-3.8916698270973327</v>
      </c>
      <c r="L63" s="4">
        <f>MIN(MAX('CSP5'!L177+AF13+AF38+AF63+AF88,AF113),AF138)</f>
        <v>-4.7852027750240005</v>
      </c>
      <c r="M63" s="4">
        <f>MIN(MAX('CSP5'!M177+AG13+AG38+AG63+AG88,AG113),AG138)</f>
        <v>-5.7227027750240005</v>
      </c>
      <c r="N63" s="4">
        <f>MIN(MAX('CSP5'!N177+AH13+AH38+AH63+AH88,AH113),AH138)</f>
        <v>-6.4258277750240005</v>
      </c>
      <c r="O63" s="4">
        <f>MIN(MAX('CSP5'!O177+AI13+AI38+AI63+AI88,AI113),AI138)</f>
        <v>-5.3711407750239992</v>
      </c>
      <c r="P63" s="4">
        <f>MIN(MAX('CSP5'!P177+AJ13+AJ38+AJ63+AJ88,AJ113),AJ138)</f>
        <v>-5.0195777750240005</v>
      </c>
      <c r="Q63" s="4">
        <f>MIN(MAX('CSP5'!Q177+AK13+AK38+AK63+AK88,AK113),AK138)</f>
        <v>-5.0195777750240005</v>
      </c>
      <c r="R63" s="4">
        <f>MIN(MAX('CSP5'!R177+AL13+AL38+AL63+AL88,AL113),AL138)</f>
        <v>-5.0195777750239987</v>
      </c>
      <c r="S63" s="12">
        <f t="shared" si="38"/>
        <v>-5.0195777750239987</v>
      </c>
      <c r="U63" s="6">
        <f>'CSP5'!$A$177</f>
        <v>1700</v>
      </c>
      <c r="V63" s="12">
        <f t="shared" si="39"/>
        <v>0</v>
      </c>
      <c r="W63" s="4">
        <f>_xll.Interp2dTab(-1,0,'Internal Flash'!$B$465:$N$465,'Internal Flash'!$A$466:$A$480,'Internal Flash'!$B$466:$N$480,W$54,$U63)*_xll.Interp1d(-1,'Internal Flash'!$A$484:$A$490,'Internal Flash'!$B$484:$B$490,'Variables &amp; Axis Check'!$B$12)</f>
        <v>0</v>
      </c>
      <c r="X63" s="4">
        <f>_xll.Interp2dTab(-1,0,'Internal Flash'!$B$465:$N$465,'Internal Flash'!$A$466:$A$480,'Internal Flash'!$B$466:$N$480,X$54,$U63)*_xll.Interp1d(-1,'Internal Flash'!$A$484:$A$490,'Internal Flash'!$B$484:$B$490,'Variables &amp; Axis Check'!$B$12)</f>
        <v>0</v>
      </c>
      <c r="Y63" s="4">
        <f>_xll.Interp2dTab(-1,0,'Internal Flash'!$B$465:$N$465,'Internal Flash'!$A$466:$A$480,'Internal Flash'!$B$466:$N$480,Y$54,$U63)*_xll.Interp1d(-1,'Internal Flash'!$A$484:$A$490,'Internal Flash'!$B$484:$B$490,'Variables &amp; Axis Check'!$B$12)</f>
        <v>0</v>
      </c>
      <c r="Z63" s="4">
        <f>_xll.Interp2dTab(-1,0,'Internal Flash'!$B$465:$N$465,'Internal Flash'!$A$466:$A$480,'Internal Flash'!$B$466:$N$480,Z$54,$U63)*_xll.Interp1d(-1,'Internal Flash'!$A$484:$A$490,'Internal Flash'!$B$484:$B$490,'Variables &amp; Axis Check'!$B$12)</f>
        <v>0</v>
      </c>
      <c r="AA63" s="4">
        <f>_xll.Interp2dTab(-1,0,'Internal Flash'!$B$465:$N$465,'Internal Flash'!$A$466:$A$480,'Internal Flash'!$B$466:$N$480,AA$54,$U63)*_xll.Interp1d(-1,'Internal Flash'!$A$484:$A$490,'Internal Flash'!$B$484:$B$490,'Variables &amp; Axis Check'!$B$12)</f>
        <v>0</v>
      </c>
      <c r="AB63" s="4">
        <f>_xll.Interp2dTab(-1,0,'Internal Flash'!$B$465:$N$465,'Internal Flash'!$A$466:$A$480,'Internal Flash'!$B$466:$N$480,AB$54,$U63)*_xll.Interp1d(-1,'Internal Flash'!$A$484:$A$490,'Internal Flash'!$B$484:$B$490,'Variables &amp; Axis Check'!$B$12)</f>
        <v>0</v>
      </c>
      <c r="AC63" s="4">
        <f>_xll.Interp2dTab(-1,0,'Internal Flash'!$B$465:$N$465,'Internal Flash'!$A$466:$A$480,'Internal Flash'!$B$466:$N$480,AC$54,$U63)*_xll.Interp1d(-1,'Internal Flash'!$A$484:$A$490,'Internal Flash'!$B$484:$B$490,'Variables &amp; Axis Check'!$B$12)</f>
        <v>0</v>
      </c>
      <c r="AD63" s="4">
        <f>_xll.Interp2dTab(-1,0,'Internal Flash'!$B$465:$N$465,'Internal Flash'!$A$466:$A$480,'Internal Flash'!$B$466:$N$480,AD$54,$U63)*_xll.Interp1d(-1,'Internal Flash'!$A$484:$A$490,'Internal Flash'!$B$484:$B$490,'Variables &amp; Axis Check'!$B$12)</f>
        <v>0</v>
      </c>
      <c r="AE63" s="4">
        <f>_xll.Interp2dTab(-1,0,'Internal Flash'!$B$465:$N$465,'Internal Flash'!$A$466:$A$480,'Internal Flash'!$B$466:$N$480,AE$54,$U63)*_xll.Interp1d(-1,'Internal Flash'!$A$484:$A$490,'Internal Flash'!$B$484:$B$490,'Variables &amp; Axis Check'!$B$12)</f>
        <v>0</v>
      </c>
      <c r="AF63" s="4">
        <f>_xll.Interp2dTab(-1,0,'Internal Flash'!$B$465:$N$465,'Internal Flash'!$A$466:$A$480,'Internal Flash'!$B$466:$N$480,AF$54,$U63)*_xll.Interp1d(-1,'Internal Flash'!$A$484:$A$490,'Internal Flash'!$B$484:$B$490,'Variables &amp; Axis Check'!$B$12)</f>
        <v>0</v>
      </c>
      <c r="AG63" s="4">
        <f>_xll.Interp2dTab(-1,0,'Internal Flash'!$B$465:$N$465,'Internal Flash'!$A$466:$A$480,'Internal Flash'!$B$466:$N$480,AG$54,$U63)*_xll.Interp1d(-1,'Internal Flash'!$A$484:$A$490,'Internal Flash'!$B$484:$B$490,'Variables &amp; Axis Check'!$B$12)</f>
        <v>0</v>
      </c>
      <c r="AH63" s="4">
        <f>_xll.Interp2dTab(-1,0,'Internal Flash'!$B$465:$N$465,'Internal Flash'!$A$466:$A$480,'Internal Flash'!$B$466:$N$480,AH$54,$U63)*_xll.Interp1d(-1,'Internal Flash'!$A$484:$A$490,'Internal Flash'!$B$484:$B$490,'Variables &amp; Axis Check'!$B$12)</f>
        <v>0</v>
      </c>
      <c r="AI63" s="4">
        <f>_xll.Interp2dTab(-1,0,'Internal Flash'!$B$465:$N$465,'Internal Flash'!$A$466:$A$480,'Internal Flash'!$B$466:$N$480,AI$54,$U63)*_xll.Interp1d(-1,'Internal Flash'!$A$484:$A$490,'Internal Flash'!$B$484:$B$490,'Variables &amp; Axis Check'!$B$12)</f>
        <v>0</v>
      </c>
      <c r="AJ63" s="4">
        <f>_xll.Interp2dTab(-1,0,'Internal Flash'!$B$465:$N$465,'Internal Flash'!$A$466:$A$480,'Internal Flash'!$B$466:$N$480,AJ$54,$U63)*_xll.Interp1d(-1,'Internal Flash'!$A$484:$A$490,'Internal Flash'!$B$484:$B$490,'Variables &amp; Axis Check'!$B$12)</f>
        <v>0</v>
      </c>
      <c r="AK63" s="4">
        <f>_xll.Interp2dTab(-1,0,'Internal Flash'!$B$465:$N$465,'Internal Flash'!$A$466:$A$480,'Internal Flash'!$B$466:$N$480,AK$54,$U63)*_xll.Interp1d(-1,'Internal Flash'!$A$484:$A$490,'Internal Flash'!$B$484:$B$490,'Variables &amp; Axis Check'!$B$12)</f>
        <v>0</v>
      </c>
      <c r="AL63" s="4">
        <f>_xll.Interp2dTab(-1,0,'Internal Flash'!$B$465:$N$465,'Internal Flash'!$A$466:$A$480,'Internal Flash'!$B$466:$N$480,AL$54,$U63)*_xll.Interp1d(-1,'Internal Flash'!$A$484:$A$490,'Internal Flash'!$B$484:$B$490,'Variables &amp; Axis Check'!$B$12)</f>
        <v>0</v>
      </c>
      <c r="AM63" s="12">
        <f t="shared" si="40"/>
        <v>0</v>
      </c>
    </row>
    <row r="64" spans="1:39" s="4" customFormat="1" x14ac:dyDescent="0.3">
      <c r="A64" s="6">
        <f>'CSP5'!$A$178</f>
        <v>1800</v>
      </c>
      <c r="B64" s="12">
        <f t="shared" si="37"/>
        <v>11.480231474976</v>
      </c>
      <c r="C64" s="4">
        <f>MIN(MAX('CSP5'!C178+W14+W39+W64+W89,W114),W139)</f>
        <v>11.480231474976</v>
      </c>
      <c r="D64" s="4">
        <f>MIN(MAX('CSP5'!D178+X14+X39+X64+X89,X114),X139)</f>
        <v>11.363043474975999</v>
      </c>
      <c r="E64" s="4">
        <f>MIN(MAX('CSP5'!E178+Y14+Y39+Y64+Y89,Y114),Y139)</f>
        <v>11.948981474976</v>
      </c>
      <c r="F64" s="4">
        <f>MIN(MAX('CSP5'!F178+Z14+Z39+Z64+Z89,Z114),Z139)</f>
        <v>12.417731474976</v>
      </c>
      <c r="G64" s="4">
        <f>MIN(MAX('CSP5'!G178+AA14+AA39+AA64+AA89,AA114),AA139)</f>
        <v>8.3630884749759993</v>
      </c>
      <c r="H64" s="4">
        <f>MIN(MAX('CSP5'!H178+AB14+AB39+AB64+AB89,AB114),AB139)</f>
        <v>2.7285095681599998</v>
      </c>
      <c r="I64" s="4">
        <f>MIN(MAX('CSP5'!I178+AC14+AC39+AC64+AC89,AC114),AC139)</f>
        <v>-6.2597499999999862E-2</v>
      </c>
      <c r="J64" s="4">
        <f>MIN(MAX('CSP5'!J178+AD14+AD39+AD64+AD89,AD114),AD139)</f>
        <v>-2.0547854999999999</v>
      </c>
      <c r="K64" s="4">
        <f>MIN(MAX('CSP5'!K178+AE14+AE39+AE64+AE89,AE114),AE139)</f>
        <v>-3.3496988791706661</v>
      </c>
      <c r="L64" s="4">
        <f>MIN(MAX('CSP5'!L178+AF14+AF39+AF64+AF89,AF114),AF139)</f>
        <v>-4.5508277750240005</v>
      </c>
      <c r="M64" s="4">
        <f>MIN(MAX('CSP5'!M178+AG14+AG39+AG64+AG89,AG114),AG139)</f>
        <v>-5.8398907750239992</v>
      </c>
      <c r="N64" s="4">
        <f>MIN(MAX('CSP5'!N178+AH14+AH39+AH64+AH89,AH114),AH139)</f>
        <v>-6.6602027750239996</v>
      </c>
      <c r="O64" s="4">
        <f>MIN(MAX('CSP5'!O178+AI14+AI39+AI64+AI89,AI114),AI139)</f>
        <v>-5.6055157750239992</v>
      </c>
      <c r="P64" s="4">
        <f>MIN(MAX('CSP5'!P178+AJ14+AJ39+AJ64+AJ89,AJ114),AJ139)</f>
        <v>-5.6055157750240001</v>
      </c>
      <c r="Q64" s="4">
        <f>MIN(MAX('CSP5'!Q178+AK14+AK39+AK64+AK89,AK114),AK139)</f>
        <v>-5.6055157750240001</v>
      </c>
      <c r="R64" s="4">
        <f>MIN(MAX('CSP5'!R178+AL14+AL39+AL64+AL89,AL114),AL139)</f>
        <v>-5.6055157750239983</v>
      </c>
      <c r="S64" s="12">
        <f t="shared" si="38"/>
        <v>-5.6055157750239983</v>
      </c>
      <c r="U64" s="6">
        <f>'CSP5'!$A$178</f>
        <v>1800</v>
      </c>
      <c r="V64" s="12">
        <f t="shared" si="39"/>
        <v>0</v>
      </c>
      <c r="W64" s="4">
        <f>_xll.Interp2dTab(-1,0,'Internal Flash'!$B$465:$N$465,'Internal Flash'!$A$466:$A$480,'Internal Flash'!$B$466:$N$480,W$54,$U64)*_xll.Interp1d(-1,'Internal Flash'!$A$484:$A$490,'Internal Flash'!$B$484:$B$490,'Variables &amp; Axis Check'!$B$12)</f>
        <v>0</v>
      </c>
      <c r="X64" s="4">
        <f>_xll.Interp2dTab(-1,0,'Internal Flash'!$B$465:$N$465,'Internal Flash'!$A$466:$A$480,'Internal Flash'!$B$466:$N$480,X$54,$U64)*_xll.Interp1d(-1,'Internal Flash'!$A$484:$A$490,'Internal Flash'!$B$484:$B$490,'Variables &amp; Axis Check'!$B$12)</f>
        <v>0</v>
      </c>
      <c r="Y64" s="4">
        <f>_xll.Interp2dTab(-1,0,'Internal Flash'!$B$465:$N$465,'Internal Flash'!$A$466:$A$480,'Internal Flash'!$B$466:$N$480,Y$54,$U64)*_xll.Interp1d(-1,'Internal Flash'!$A$484:$A$490,'Internal Flash'!$B$484:$B$490,'Variables &amp; Axis Check'!$B$12)</f>
        <v>0</v>
      </c>
      <c r="Z64" s="4">
        <f>_xll.Interp2dTab(-1,0,'Internal Flash'!$B$465:$N$465,'Internal Flash'!$A$466:$A$480,'Internal Flash'!$B$466:$N$480,Z$54,$U64)*_xll.Interp1d(-1,'Internal Flash'!$A$484:$A$490,'Internal Flash'!$B$484:$B$490,'Variables &amp; Axis Check'!$B$12)</f>
        <v>0</v>
      </c>
      <c r="AA64" s="4">
        <f>_xll.Interp2dTab(-1,0,'Internal Flash'!$B$465:$N$465,'Internal Flash'!$A$466:$A$480,'Internal Flash'!$B$466:$N$480,AA$54,$U64)*_xll.Interp1d(-1,'Internal Flash'!$A$484:$A$490,'Internal Flash'!$B$484:$B$490,'Variables &amp; Axis Check'!$B$12)</f>
        <v>0</v>
      </c>
      <c r="AB64" s="4">
        <f>_xll.Interp2dTab(-1,0,'Internal Flash'!$B$465:$N$465,'Internal Flash'!$A$466:$A$480,'Internal Flash'!$B$466:$N$480,AB$54,$U64)*_xll.Interp1d(-1,'Internal Flash'!$A$484:$A$490,'Internal Flash'!$B$484:$B$490,'Variables &amp; Axis Check'!$B$12)</f>
        <v>0</v>
      </c>
      <c r="AC64" s="4">
        <f>_xll.Interp2dTab(-1,0,'Internal Flash'!$B$465:$N$465,'Internal Flash'!$A$466:$A$480,'Internal Flash'!$B$466:$N$480,AC$54,$U64)*_xll.Interp1d(-1,'Internal Flash'!$A$484:$A$490,'Internal Flash'!$B$484:$B$490,'Variables &amp; Axis Check'!$B$12)</f>
        <v>0</v>
      </c>
      <c r="AD64" s="4">
        <f>_xll.Interp2dTab(-1,0,'Internal Flash'!$B$465:$N$465,'Internal Flash'!$A$466:$A$480,'Internal Flash'!$B$466:$N$480,AD$54,$U64)*_xll.Interp1d(-1,'Internal Flash'!$A$484:$A$490,'Internal Flash'!$B$484:$B$490,'Variables &amp; Axis Check'!$B$12)</f>
        <v>0</v>
      </c>
      <c r="AE64" s="4">
        <f>_xll.Interp2dTab(-1,0,'Internal Flash'!$B$465:$N$465,'Internal Flash'!$A$466:$A$480,'Internal Flash'!$B$466:$N$480,AE$54,$U64)*_xll.Interp1d(-1,'Internal Flash'!$A$484:$A$490,'Internal Flash'!$B$484:$B$490,'Variables &amp; Axis Check'!$B$12)</f>
        <v>0</v>
      </c>
      <c r="AF64" s="4">
        <f>_xll.Interp2dTab(-1,0,'Internal Flash'!$B$465:$N$465,'Internal Flash'!$A$466:$A$480,'Internal Flash'!$B$466:$N$480,AF$54,$U64)*_xll.Interp1d(-1,'Internal Flash'!$A$484:$A$490,'Internal Flash'!$B$484:$B$490,'Variables &amp; Axis Check'!$B$12)</f>
        <v>0</v>
      </c>
      <c r="AG64" s="4">
        <f>_xll.Interp2dTab(-1,0,'Internal Flash'!$B$465:$N$465,'Internal Flash'!$A$466:$A$480,'Internal Flash'!$B$466:$N$480,AG$54,$U64)*_xll.Interp1d(-1,'Internal Flash'!$A$484:$A$490,'Internal Flash'!$B$484:$B$490,'Variables &amp; Axis Check'!$B$12)</f>
        <v>0</v>
      </c>
      <c r="AH64" s="4">
        <f>_xll.Interp2dTab(-1,0,'Internal Flash'!$B$465:$N$465,'Internal Flash'!$A$466:$A$480,'Internal Flash'!$B$466:$N$480,AH$54,$U64)*_xll.Interp1d(-1,'Internal Flash'!$A$484:$A$490,'Internal Flash'!$B$484:$B$490,'Variables &amp; Axis Check'!$B$12)</f>
        <v>0</v>
      </c>
      <c r="AI64" s="4">
        <f>_xll.Interp2dTab(-1,0,'Internal Flash'!$B$465:$N$465,'Internal Flash'!$A$466:$A$480,'Internal Flash'!$B$466:$N$480,AI$54,$U64)*_xll.Interp1d(-1,'Internal Flash'!$A$484:$A$490,'Internal Flash'!$B$484:$B$490,'Variables &amp; Axis Check'!$B$12)</f>
        <v>0</v>
      </c>
      <c r="AJ64" s="4">
        <f>_xll.Interp2dTab(-1,0,'Internal Flash'!$B$465:$N$465,'Internal Flash'!$A$466:$A$480,'Internal Flash'!$B$466:$N$480,AJ$54,$U64)*_xll.Interp1d(-1,'Internal Flash'!$A$484:$A$490,'Internal Flash'!$B$484:$B$490,'Variables &amp; Axis Check'!$B$12)</f>
        <v>0</v>
      </c>
      <c r="AK64" s="4">
        <f>_xll.Interp2dTab(-1,0,'Internal Flash'!$B$465:$N$465,'Internal Flash'!$A$466:$A$480,'Internal Flash'!$B$466:$N$480,AK$54,$U64)*_xll.Interp1d(-1,'Internal Flash'!$A$484:$A$490,'Internal Flash'!$B$484:$B$490,'Variables &amp; Axis Check'!$B$12)</f>
        <v>0</v>
      </c>
      <c r="AL64" s="4">
        <f>_xll.Interp2dTab(-1,0,'Internal Flash'!$B$465:$N$465,'Internal Flash'!$A$466:$A$480,'Internal Flash'!$B$466:$N$480,AL$54,$U64)*_xll.Interp1d(-1,'Internal Flash'!$A$484:$A$490,'Internal Flash'!$B$484:$B$490,'Variables &amp; Axis Check'!$B$12)</f>
        <v>0</v>
      </c>
      <c r="AM64" s="12">
        <f t="shared" si="40"/>
        <v>0</v>
      </c>
    </row>
    <row r="65" spans="1:39" s="4" customFormat="1" x14ac:dyDescent="0.3">
      <c r="A65" s="6">
        <f>'CSP5'!$A$179</f>
        <v>2000</v>
      </c>
      <c r="B65" s="12">
        <f t="shared" si="37"/>
        <v>8.4333564749759997</v>
      </c>
      <c r="C65" s="4">
        <f>MIN(MAX('CSP5'!C179+W15+W40+W65+W90,W115),W140)</f>
        <v>8.4333564749759997</v>
      </c>
      <c r="D65" s="4">
        <f>MIN(MAX('CSP5'!D179+X15+X40+X65+X90,X115),X140)</f>
        <v>8.4333564749759997</v>
      </c>
      <c r="E65" s="4">
        <f>MIN(MAX('CSP5'!E179+Y15+Y40+Y65+Y90,Y115),Y140)</f>
        <v>10.425543474975999</v>
      </c>
      <c r="F65" s="4">
        <f>MIN(MAX('CSP5'!F179+Z15+Z40+Z65+Z90,Z115),Z140)</f>
        <v>12.417731474976</v>
      </c>
      <c r="G65" s="4">
        <f>MIN(MAX('CSP5'!G179+AA15+AA40+AA65+AA90,AA115),AA140)</f>
        <v>8.3630884749759993</v>
      </c>
      <c r="H65" s="4">
        <f>MIN(MAX('CSP5'!H179+AB15+AB40+AB65+AB90,AB115),AB140)</f>
        <v>3.1972595681599998</v>
      </c>
      <c r="I65" s="4">
        <f>MIN(MAX('CSP5'!I179+AC15+AC40+AC65+AC90,AC115),AC140)</f>
        <v>1.4608405000000002</v>
      </c>
      <c r="J65" s="4">
        <f>MIN(MAX('CSP5'!J179+AD15+AD40+AD65+AD90,AD115),AD140)</f>
        <v>-0.53134749999999986</v>
      </c>
      <c r="K65" s="4">
        <f>MIN(MAX('CSP5'!K179+AE15+AE40+AE65+AE90,AE115),AE140)</f>
        <v>-3.1153238791706661</v>
      </c>
      <c r="L65" s="4">
        <f>MIN(MAX('CSP5'!L179+AF15+AF40+AF65+AF90,AF115),AF140)</f>
        <v>-6.3086407750239992</v>
      </c>
      <c r="M65" s="4">
        <f>MIN(MAX('CSP5'!M179+AG15+AG40+AG65+AG90,AG115),AG140)</f>
        <v>-6.5430157750239992</v>
      </c>
      <c r="N65" s="4">
        <f>MIN(MAX('CSP5'!N179+AH15+AH40+AH65+AH90,AH115),AH140)</f>
        <v>-6.5430157750239992</v>
      </c>
      <c r="O65" s="4">
        <f>MIN(MAX('CSP5'!O179+AI15+AI40+AI65+AI90,AI115),AI140)</f>
        <v>-6.4258277750239996</v>
      </c>
      <c r="P65" s="4">
        <f>MIN(MAX('CSP5'!P179+AJ15+AJ40+AJ65+AJ90,AJ115),AJ140)</f>
        <v>-6.4258277750240005</v>
      </c>
      <c r="Q65" s="4">
        <f>MIN(MAX('CSP5'!Q179+AK15+AK40+AK65+AK90,AK115),AK140)</f>
        <v>-5.6055157750240001</v>
      </c>
      <c r="R65" s="4">
        <f>MIN(MAX('CSP5'!R179+AL15+AL40+AL65+AL90,AL115),AL140)</f>
        <v>-5.1367657750239983</v>
      </c>
      <c r="S65" s="12">
        <f t="shared" si="38"/>
        <v>-5.1367657750239983</v>
      </c>
      <c r="U65" s="6">
        <f>'CSP5'!$A$179</f>
        <v>2000</v>
      </c>
      <c r="V65" s="12">
        <f t="shared" si="39"/>
        <v>0</v>
      </c>
      <c r="W65" s="4">
        <f>_xll.Interp2dTab(-1,0,'Internal Flash'!$B$465:$N$465,'Internal Flash'!$A$466:$A$480,'Internal Flash'!$B$466:$N$480,W$54,$U65)*_xll.Interp1d(-1,'Internal Flash'!$A$484:$A$490,'Internal Flash'!$B$484:$B$490,'Variables &amp; Axis Check'!$B$12)</f>
        <v>0</v>
      </c>
      <c r="X65" s="4">
        <f>_xll.Interp2dTab(-1,0,'Internal Flash'!$B$465:$N$465,'Internal Flash'!$A$466:$A$480,'Internal Flash'!$B$466:$N$480,X$54,$U65)*_xll.Interp1d(-1,'Internal Flash'!$A$484:$A$490,'Internal Flash'!$B$484:$B$490,'Variables &amp; Axis Check'!$B$12)</f>
        <v>0</v>
      </c>
      <c r="Y65" s="4">
        <f>_xll.Interp2dTab(-1,0,'Internal Flash'!$B$465:$N$465,'Internal Flash'!$A$466:$A$480,'Internal Flash'!$B$466:$N$480,Y$54,$U65)*_xll.Interp1d(-1,'Internal Flash'!$A$484:$A$490,'Internal Flash'!$B$484:$B$490,'Variables &amp; Axis Check'!$B$12)</f>
        <v>0</v>
      </c>
      <c r="Z65" s="4">
        <f>_xll.Interp2dTab(-1,0,'Internal Flash'!$B$465:$N$465,'Internal Flash'!$A$466:$A$480,'Internal Flash'!$B$466:$N$480,Z$54,$U65)*_xll.Interp1d(-1,'Internal Flash'!$A$484:$A$490,'Internal Flash'!$B$484:$B$490,'Variables &amp; Axis Check'!$B$12)</f>
        <v>0</v>
      </c>
      <c r="AA65" s="4">
        <f>_xll.Interp2dTab(-1,0,'Internal Flash'!$B$465:$N$465,'Internal Flash'!$A$466:$A$480,'Internal Flash'!$B$466:$N$480,AA$54,$U65)*_xll.Interp1d(-1,'Internal Flash'!$A$484:$A$490,'Internal Flash'!$B$484:$B$490,'Variables &amp; Axis Check'!$B$12)</f>
        <v>0</v>
      </c>
      <c r="AB65" s="4">
        <f>_xll.Interp2dTab(-1,0,'Internal Flash'!$B$465:$N$465,'Internal Flash'!$A$466:$A$480,'Internal Flash'!$B$466:$N$480,AB$54,$U65)*_xll.Interp1d(-1,'Internal Flash'!$A$484:$A$490,'Internal Flash'!$B$484:$B$490,'Variables &amp; Axis Check'!$B$12)</f>
        <v>0</v>
      </c>
      <c r="AC65" s="4">
        <f>_xll.Interp2dTab(-1,0,'Internal Flash'!$B$465:$N$465,'Internal Flash'!$A$466:$A$480,'Internal Flash'!$B$466:$N$480,AC$54,$U65)*_xll.Interp1d(-1,'Internal Flash'!$A$484:$A$490,'Internal Flash'!$B$484:$B$490,'Variables &amp; Axis Check'!$B$12)</f>
        <v>0</v>
      </c>
      <c r="AD65" s="4">
        <f>_xll.Interp2dTab(-1,0,'Internal Flash'!$B$465:$N$465,'Internal Flash'!$A$466:$A$480,'Internal Flash'!$B$466:$N$480,AD$54,$U65)*_xll.Interp1d(-1,'Internal Flash'!$A$484:$A$490,'Internal Flash'!$B$484:$B$490,'Variables &amp; Axis Check'!$B$12)</f>
        <v>0</v>
      </c>
      <c r="AE65" s="4">
        <f>_xll.Interp2dTab(-1,0,'Internal Flash'!$B$465:$N$465,'Internal Flash'!$A$466:$A$480,'Internal Flash'!$B$466:$N$480,AE$54,$U65)*_xll.Interp1d(-1,'Internal Flash'!$A$484:$A$490,'Internal Flash'!$B$484:$B$490,'Variables &amp; Axis Check'!$B$12)</f>
        <v>0</v>
      </c>
      <c r="AF65" s="4">
        <f>_xll.Interp2dTab(-1,0,'Internal Flash'!$B$465:$N$465,'Internal Flash'!$A$466:$A$480,'Internal Flash'!$B$466:$N$480,AF$54,$U65)*_xll.Interp1d(-1,'Internal Flash'!$A$484:$A$490,'Internal Flash'!$B$484:$B$490,'Variables &amp; Axis Check'!$B$12)</f>
        <v>0</v>
      </c>
      <c r="AG65" s="4">
        <f>_xll.Interp2dTab(-1,0,'Internal Flash'!$B$465:$N$465,'Internal Flash'!$A$466:$A$480,'Internal Flash'!$B$466:$N$480,AG$54,$U65)*_xll.Interp1d(-1,'Internal Flash'!$A$484:$A$490,'Internal Flash'!$B$484:$B$490,'Variables &amp; Axis Check'!$B$12)</f>
        <v>0</v>
      </c>
      <c r="AH65" s="4">
        <f>_xll.Interp2dTab(-1,0,'Internal Flash'!$B$465:$N$465,'Internal Flash'!$A$466:$A$480,'Internal Flash'!$B$466:$N$480,AH$54,$U65)*_xll.Interp1d(-1,'Internal Flash'!$A$484:$A$490,'Internal Flash'!$B$484:$B$490,'Variables &amp; Axis Check'!$B$12)</f>
        <v>0</v>
      </c>
      <c r="AI65" s="4">
        <f>_xll.Interp2dTab(-1,0,'Internal Flash'!$B$465:$N$465,'Internal Flash'!$A$466:$A$480,'Internal Flash'!$B$466:$N$480,AI$54,$U65)*_xll.Interp1d(-1,'Internal Flash'!$A$484:$A$490,'Internal Flash'!$B$484:$B$490,'Variables &amp; Axis Check'!$B$12)</f>
        <v>0</v>
      </c>
      <c r="AJ65" s="4">
        <f>_xll.Interp2dTab(-1,0,'Internal Flash'!$B$465:$N$465,'Internal Flash'!$A$466:$A$480,'Internal Flash'!$B$466:$N$480,AJ$54,$U65)*_xll.Interp1d(-1,'Internal Flash'!$A$484:$A$490,'Internal Flash'!$B$484:$B$490,'Variables &amp; Axis Check'!$B$12)</f>
        <v>0</v>
      </c>
      <c r="AK65" s="4">
        <f>_xll.Interp2dTab(-1,0,'Internal Flash'!$B$465:$N$465,'Internal Flash'!$A$466:$A$480,'Internal Flash'!$B$466:$N$480,AK$54,$U65)*_xll.Interp1d(-1,'Internal Flash'!$A$484:$A$490,'Internal Flash'!$B$484:$B$490,'Variables &amp; Axis Check'!$B$12)</f>
        <v>0</v>
      </c>
      <c r="AL65" s="4">
        <f>_xll.Interp2dTab(-1,0,'Internal Flash'!$B$465:$N$465,'Internal Flash'!$A$466:$A$480,'Internal Flash'!$B$466:$N$480,AL$54,$U65)*_xll.Interp1d(-1,'Internal Flash'!$A$484:$A$490,'Internal Flash'!$B$484:$B$490,'Variables &amp; Axis Check'!$B$12)</f>
        <v>0</v>
      </c>
      <c r="AM65" s="12">
        <f t="shared" si="40"/>
        <v>0</v>
      </c>
    </row>
    <row r="66" spans="1:39" s="4" customFormat="1" x14ac:dyDescent="0.3">
      <c r="A66" s="6">
        <f>'CSP5'!$A$180</f>
        <v>2200</v>
      </c>
      <c r="B66" s="12">
        <f t="shared" si="37"/>
        <v>7.9646064749759997</v>
      </c>
      <c r="C66" s="4">
        <f>MIN(MAX('CSP5'!C180+W16+W41+W66+W91,W116),W141)</f>
        <v>7.9646064749759997</v>
      </c>
      <c r="D66" s="4">
        <f>MIN(MAX('CSP5'!D180+X16+X41+X66+X91,X116),X141)</f>
        <v>5.5036684749759992</v>
      </c>
      <c r="E66" s="4">
        <f>MIN(MAX('CSP5'!E180+Y16+Y41+Y66+Y91,Y116),Y141)</f>
        <v>4.4489814749759997</v>
      </c>
      <c r="F66" s="4">
        <f>MIN(MAX('CSP5'!F180+Z16+Z41+Z66+Z91,Z116),Z141)</f>
        <v>3.5114814749759997</v>
      </c>
      <c r="G66" s="4">
        <f>MIN(MAX('CSP5'!G180+AA16+AA41+AA66+AA91,AA116),AA141)</f>
        <v>0.62871347497599928</v>
      </c>
      <c r="H66" s="4">
        <f>MIN(MAX('CSP5'!H180+AB16+AB41+AB66+AB91,AB116),AB141)</f>
        <v>-0.49308643184000012</v>
      </c>
      <c r="I66" s="4">
        <f>MIN(MAX('CSP5'!I180+AC16+AC41+AC66+AC91,AC116),AC141)</f>
        <v>-2.9220174999999999</v>
      </c>
      <c r="J66" s="4">
        <f>MIN(MAX('CSP5'!J180+AD16+AD41+AD66+AD91,AD116),AD141)</f>
        <v>-4.5732555000000001</v>
      </c>
      <c r="K66" s="4">
        <f>MIN(MAX('CSP5'!K180+AE16+AE41+AE66+AE91,AE116),AE141)</f>
        <v>-6.7481358791706665</v>
      </c>
      <c r="L66" s="4">
        <f>MIN(MAX('CSP5'!L180+AF16+AF41+AF66+AF91,AF116),AF141)</f>
        <v>-7.3633277750240005</v>
      </c>
      <c r="M66" s="4">
        <f>MIN(MAX('CSP5'!M180+AG16+AG41+AG66+AG91,AG116),AG141)</f>
        <v>-7.3633277750240005</v>
      </c>
      <c r="N66" s="4">
        <f>MIN(MAX('CSP5'!N180+AH16+AH41+AH66+AH91,AH116),AH141)</f>
        <v>-6.3086407750239992</v>
      </c>
      <c r="O66" s="4">
        <f>MIN(MAX('CSP5'!O180+AI16+AI41+AI66+AI91,AI116),AI141)</f>
        <v>-5.3711407750239992</v>
      </c>
      <c r="P66" s="4">
        <f>MIN(MAX('CSP5'!P180+AJ16+AJ41+AJ66+AJ91,AJ116),AJ141)</f>
        <v>-4.9023907750240001</v>
      </c>
      <c r="Q66" s="4">
        <f>MIN(MAX('CSP5'!Q180+AK16+AK41+AK66+AK91,AK116),AK141)</f>
        <v>-3.6133277750240009</v>
      </c>
      <c r="R66" s="4">
        <f>MIN(MAX('CSP5'!R180+AL16+AL41+AL66+AL91,AL116),AL141)</f>
        <v>-3.1445777750239983</v>
      </c>
      <c r="S66" s="12">
        <f t="shared" si="38"/>
        <v>-3.1445777750239983</v>
      </c>
      <c r="U66" s="6">
        <f>'CSP5'!$A$180</f>
        <v>2200</v>
      </c>
      <c r="V66" s="12">
        <f t="shared" si="39"/>
        <v>0</v>
      </c>
      <c r="W66" s="4">
        <f>_xll.Interp2dTab(-1,0,'Internal Flash'!$B$465:$N$465,'Internal Flash'!$A$466:$A$480,'Internal Flash'!$B$466:$N$480,W$54,$U66)*_xll.Interp1d(-1,'Internal Flash'!$A$484:$A$490,'Internal Flash'!$B$484:$B$490,'Variables &amp; Axis Check'!$B$12)</f>
        <v>0</v>
      </c>
      <c r="X66" s="4">
        <f>_xll.Interp2dTab(-1,0,'Internal Flash'!$B$465:$N$465,'Internal Flash'!$A$466:$A$480,'Internal Flash'!$B$466:$N$480,X$54,$U66)*_xll.Interp1d(-1,'Internal Flash'!$A$484:$A$490,'Internal Flash'!$B$484:$B$490,'Variables &amp; Axis Check'!$B$12)</f>
        <v>0</v>
      </c>
      <c r="Y66" s="4">
        <f>_xll.Interp2dTab(-1,0,'Internal Flash'!$B$465:$N$465,'Internal Flash'!$A$466:$A$480,'Internal Flash'!$B$466:$N$480,Y$54,$U66)*_xll.Interp1d(-1,'Internal Flash'!$A$484:$A$490,'Internal Flash'!$B$484:$B$490,'Variables &amp; Axis Check'!$B$12)</f>
        <v>0</v>
      </c>
      <c r="Z66" s="4">
        <f>_xll.Interp2dTab(-1,0,'Internal Flash'!$B$465:$N$465,'Internal Flash'!$A$466:$A$480,'Internal Flash'!$B$466:$N$480,Z$54,$U66)*_xll.Interp1d(-1,'Internal Flash'!$A$484:$A$490,'Internal Flash'!$B$484:$B$490,'Variables &amp; Axis Check'!$B$12)</f>
        <v>0</v>
      </c>
      <c r="AA66" s="4">
        <f>_xll.Interp2dTab(-1,0,'Internal Flash'!$B$465:$N$465,'Internal Flash'!$A$466:$A$480,'Internal Flash'!$B$466:$N$480,AA$54,$U66)*_xll.Interp1d(-1,'Internal Flash'!$A$484:$A$490,'Internal Flash'!$B$484:$B$490,'Variables &amp; Axis Check'!$B$12)</f>
        <v>0</v>
      </c>
      <c r="AB66" s="4">
        <f>_xll.Interp2dTab(-1,0,'Internal Flash'!$B$465:$N$465,'Internal Flash'!$A$466:$A$480,'Internal Flash'!$B$466:$N$480,AB$54,$U66)*_xll.Interp1d(-1,'Internal Flash'!$A$484:$A$490,'Internal Flash'!$B$484:$B$490,'Variables &amp; Axis Check'!$B$12)</f>
        <v>0</v>
      </c>
      <c r="AC66" s="4">
        <f>_xll.Interp2dTab(-1,0,'Internal Flash'!$B$465:$N$465,'Internal Flash'!$A$466:$A$480,'Internal Flash'!$B$466:$N$480,AC$54,$U66)*_xll.Interp1d(-1,'Internal Flash'!$A$484:$A$490,'Internal Flash'!$B$484:$B$490,'Variables &amp; Axis Check'!$B$12)</f>
        <v>0</v>
      </c>
      <c r="AD66" s="4">
        <f>_xll.Interp2dTab(-1,0,'Internal Flash'!$B$465:$N$465,'Internal Flash'!$A$466:$A$480,'Internal Flash'!$B$466:$N$480,AD$54,$U66)*_xll.Interp1d(-1,'Internal Flash'!$A$484:$A$490,'Internal Flash'!$B$484:$B$490,'Variables &amp; Axis Check'!$B$12)</f>
        <v>0</v>
      </c>
      <c r="AE66" s="4">
        <f>_xll.Interp2dTab(-1,0,'Internal Flash'!$B$465:$N$465,'Internal Flash'!$A$466:$A$480,'Internal Flash'!$B$466:$N$480,AE$54,$U66)*_xll.Interp1d(-1,'Internal Flash'!$A$484:$A$490,'Internal Flash'!$B$484:$B$490,'Variables &amp; Axis Check'!$B$12)</f>
        <v>0</v>
      </c>
      <c r="AF66" s="4">
        <f>_xll.Interp2dTab(-1,0,'Internal Flash'!$B$465:$N$465,'Internal Flash'!$A$466:$A$480,'Internal Flash'!$B$466:$N$480,AF$54,$U66)*_xll.Interp1d(-1,'Internal Flash'!$A$484:$A$490,'Internal Flash'!$B$484:$B$490,'Variables &amp; Axis Check'!$B$12)</f>
        <v>0</v>
      </c>
      <c r="AG66" s="4">
        <f>_xll.Interp2dTab(-1,0,'Internal Flash'!$B$465:$N$465,'Internal Flash'!$A$466:$A$480,'Internal Flash'!$B$466:$N$480,AG$54,$U66)*_xll.Interp1d(-1,'Internal Flash'!$A$484:$A$490,'Internal Flash'!$B$484:$B$490,'Variables &amp; Axis Check'!$B$12)</f>
        <v>0</v>
      </c>
      <c r="AH66" s="4">
        <f>_xll.Interp2dTab(-1,0,'Internal Flash'!$B$465:$N$465,'Internal Flash'!$A$466:$A$480,'Internal Flash'!$B$466:$N$480,AH$54,$U66)*_xll.Interp1d(-1,'Internal Flash'!$A$484:$A$490,'Internal Flash'!$B$484:$B$490,'Variables &amp; Axis Check'!$B$12)</f>
        <v>0</v>
      </c>
      <c r="AI66" s="4">
        <f>_xll.Interp2dTab(-1,0,'Internal Flash'!$B$465:$N$465,'Internal Flash'!$A$466:$A$480,'Internal Flash'!$B$466:$N$480,AI$54,$U66)*_xll.Interp1d(-1,'Internal Flash'!$A$484:$A$490,'Internal Flash'!$B$484:$B$490,'Variables &amp; Axis Check'!$B$12)</f>
        <v>0</v>
      </c>
      <c r="AJ66" s="4">
        <f>_xll.Interp2dTab(-1,0,'Internal Flash'!$B$465:$N$465,'Internal Flash'!$A$466:$A$480,'Internal Flash'!$B$466:$N$480,AJ$54,$U66)*_xll.Interp1d(-1,'Internal Flash'!$A$484:$A$490,'Internal Flash'!$B$484:$B$490,'Variables &amp; Axis Check'!$B$12)</f>
        <v>0</v>
      </c>
      <c r="AK66" s="4">
        <f>_xll.Interp2dTab(-1,0,'Internal Flash'!$B$465:$N$465,'Internal Flash'!$A$466:$A$480,'Internal Flash'!$B$466:$N$480,AK$54,$U66)*_xll.Interp1d(-1,'Internal Flash'!$A$484:$A$490,'Internal Flash'!$B$484:$B$490,'Variables &amp; Axis Check'!$B$12)</f>
        <v>0</v>
      </c>
      <c r="AL66" s="4">
        <f>_xll.Interp2dTab(-1,0,'Internal Flash'!$B$465:$N$465,'Internal Flash'!$A$466:$A$480,'Internal Flash'!$B$466:$N$480,AL$54,$U66)*_xll.Interp1d(-1,'Internal Flash'!$A$484:$A$490,'Internal Flash'!$B$484:$B$490,'Variables &amp; Axis Check'!$B$12)</f>
        <v>0</v>
      </c>
      <c r="AM66" s="12">
        <f t="shared" si="40"/>
        <v>0</v>
      </c>
    </row>
    <row r="67" spans="1:39" s="4" customFormat="1" x14ac:dyDescent="0.3">
      <c r="A67" s="6">
        <f>'CSP5'!$A$181</f>
        <v>2400</v>
      </c>
      <c r="B67" s="12">
        <f t="shared" si="37"/>
        <v>7.4958564749759997</v>
      </c>
      <c r="C67" s="4">
        <f>MIN(MAX('CSP5'!C181+W17+W42+W67+W92,W117),W142)</f>
        <v>7.4958564749759997</v>
      </c>
      <c r="D67" s="4">
        <f>MIN(MAX('CSP5'!D181+X17+X42+X67+X92,X117),X142)</f>
        <v>3.5114814749759997</v>
      </c>
      <c r="E67" s="4">
        <f>MIN(MAX('CSP5'!E181+Y17+Y42+Y67+Y92,Y117),Y142)</f>
        <v>0.46460547497599958</v>
      </c>
      <c r="F67" s="4">
        <f>MIN(MAX('CSP5'!F181+Z17+Z42+Z67+Z92,Z117),Z142)</f>
        <v>-1.9963315250240004</v>
      </c>
      <c r="G67" s="4">
        <f>MIN(MAX('CSP5'!G181+AA17+AA42+AA67+AA92,AA117),AA142)</f>
        <v>-4.1759745250240004</v>
      </c>
      <c r="H67" s="4">
        <f>MIN(MAX('CSP5'!H181+AB17+AB42+AB67+AB92,AB117),AB142)</f>
        <v>-5.0633984318399996</v>
      </c>
      <c r="I67" s="4">
        <f>MIN(MAX('CSP5'!I181+AC17+AC42+AC67+AC92,AC117),AC142)</f>
        <v>-6.9063924999999999</v>
      </c>
      <c r="J67" s="4">
        <f>MIN(MAX('CSP5'!J181+AD17+AD42+AD67+AD92,AD117),AD142)</f>
        <v>-7.3751424999999999</v>
      </c>
      <c r="K67" s="4">
        <f>MIN(MAX('CSP5'!K181+AE17+AE42+AE67+AE92,AE117),AE142)</f>
        <v>-8.1543858791706665</v>
      </c>
      <c r="L67" s="4">
        <f>MIN(MAX('CSP5'!L181+AF17+AF42+AF67+AF92,AF117),AF142)</f>
        <v>-8.3008277750240005</v>
      </c>
      <c r="M67" s="4">
        <f>MIN(MAX('CSP5'!M181+AG17+AG42+AG67+AG92,AG117),AG142)</f>
        <v>-7.3633277750240005</v>
      </c>
      <c r="N67" s="4">
        <f>MIN(MAX('CSP5'!N181+AH17+AH42+AH67+AH92,AH117),AH142)</f>
        <v>-6.3086407750239992</v>
      </c>
      <c r="O67" s="4">
        <f>MIN(MAX('CSP5'!O181+AI17+AI42+AI67+AI92,AI117),AI142)</f>
        <v>-5.1367657750239992</v>
      </c>
      <c r="P67" s="4">
        <f>MIN(MAX('CSP5'!P181+AJ17+AJ42+AJ67+AJ92,AJ117),AJ142)</f>
        <v>-4.3164527750240005</v>
      </c>
      <c r="Q67" s="4">
        <f>MIN(MAX('CSP5'!Q181+AK17+AK42+AK67+AK92,AK117),AK142)</f>
        <v>-2.4414527750240009</v>
      </c>
      <c r="R67" s="4">
        <f>MIN(MAX('CSP5'!R181+AL17+AL42+AL67+AL92,AL117),AL142)</f>
        <v>-1.7383277750239983</v>
      </c>
      <c r="S67" s="12">
        <f t="shared" si="38"/>
        <v>-1.7383277750239983</v>
      </c>
      <c r="U67" s="6">
        <f>'CSP5'!$A$181</f>
        <v>2400</v>
      </c>
      <c r="V67" s="12">
        <f t="shared" si="39"/>
        <v>0</v>
      </c>
      <c r="W67" s="4">
        <f>_xll.Interp2dTab(-1,0,'Internal Flash'!$B$465:$N$465,'Internal Flash'!$A$466:$A$480,'Internal Flash'!$B$466:$N$480,W$54,$U67)*_xll.Interp1d(-1,'Internal Flash'!$A$484:$A$490,'Internal Flash'!$B$484:$B$490,'Variables &amp; Axis Check'!$B$12)</f>
        <v>0</v>
      </c>
      <c r="X67" s="4">
        <f>_xll.Interp2dTab(-1,0,'Internal Flash'!$B$465:$N$465,'Internal Flash'!$A$466:$A$480,'Internal Flash'!$B$466:$N$480,X$54,$U67)*_xll.Interp1d(-1,'Internal Flash'!$A$484:$A$490,'Internal Flash'!$B$484:$B$490,'Variables &amp; Axis Check'!$B$12)</f>
        <v>0</v>
      </c>
      <c r="Y67" s="4">
        <f>_xll.Interp2dTab(-1,0,'Internal Flash'!$B$465:$N$465,'Internal Flash'!$A$466:$A$480,'Internal Flash'!$B$466:$N$480,Y$54,$U67)*_xll.Interp1d(-1,'Internal Flash'!$A$484:$A$490,'Internal Flash'!$B$484:$B$490,'Variables &amp; Axis Check'!$B$12)</f>
        <v>0</v>
      </c>
      <c r="Z67" s="4">
        <f>_xll.Interp2dTab(-1,0,'Internal Flash'!$B$465:$N$465,'Internal Flash'!$A$466:$A$480,'Internal Flash'!$B$466:$N$480,Z$54,$U67)*_xll.Interp1d(-1,'Internal Flash'!$A$484:$A$490,'Internal Flash'!$B$484:$B$490,'Variables &amp; Axis Check'!$B$12)</f>
        <v>0</v>
      </c>
      <c r="AA67" s="4">
        <f>_xll.Interp2dTab(-1,0,'Internal Flash'!$B$465:$N$465,'Internal Flash'!$A$466:$A$480,'Internal Flash'!$B$466:$N$480,AA$54,$U67)*_xll.Interp1d(-1,'Internal Flash'!$A$484:$A$490,'Internal Flash'!$B$484:$B$490,'Variables &amp; Axis Check'!$B$12)</f>
        <v>0</v>
      </c>
      <c r="AB67" s="4">
        <f>_xll.Interp2dTab(-1,0,'Internal Flash'!$B$465:$N$465,'Internal Flash'!$A$466:$A$480,'Internal Flash'!$B$466:$N$480,AB$54,$U67)*_xll.Interp1d(-1,'Internal Flash'!$A$484:$A$490,'Internal Flash'!$B$484:$B$490,'Variables &amp; Axis Check'!$B$12)</f>
        <v>0</v>
      </c>
      <c r="AC67" s="4">
        <f>_xll.Interp2dTab(-1,0,'Internal Flash'!$B$465:$N$465,'Internal Flash'!$A$466:$A$480,'Internal Flash'!$B$466:$N$480,AC$54,$U67)*_xll.Interp1d(-1,'Internal Flash'!$A$484:$A$490,'Internal Flash'!$B$484:$B$490,'Variables &amp; Axis Check'!$B$12)</f>
        <v>0</v>
      </c>
      <c r="AD67" s="4">
        <f>_xll.Interp2dTab(-1,0,'Internal Flash'!$B$465:$N$465,'Internal Flash'!$A$466:$A$480,'Internal Flash'!$B$466:$N$480,AD$54,$U67)*_xll.Interp1d(-1,'Internal Flash'!$A$484:$A$490,'Internal Flash'!$B$484:$B$490,'Variables &amp; Axis Check'!$B$12)</f>
        <v>0</v>
      </c>
      <c r="AE67" s="4">
        <f>_xll.Interp2dTab(-1,0,'Internal Flash'!$B$465:$N$465,'Internal Flash'!$A$466:$A$480,'Internal Flash'!$B$466:$N$480,AE$54,$U67)*_xll.Interp1d(-1,'Internal Flash'!$A$484:$A$490,'Internal Flash'!$B$484:$B$490,'Variables &amp; Axis Check'!$B$12)</f>
        <v>0</v>
      </c>
      <c r="AF67" s="4">
        <f>_xll.Interp2dTab(-1,0,'Internal Flash'!$B$465:$N$465,'Internal Flash'!$A$466:$A$480,'Internal Flash'!$B$466:$N$480,AF$54,$U67)*_xll.Interp1d(-1,'Internal Flash'!$A$484:$A$490,'Internal Flash'!$B$484:$B$490,'Variables &amp; Axis Check'!$B$12)</f>
        <v>0</v>
      </c>
      <c r="AG67" s="4">
        <f>_xll.Interp2dTab(-1,0,'Internal Flash'!$B$465:$N$465,'Internal Flash'!$A$466:$A$480,'Internal Flash'!$B$466:$N$480,AG$54,$U67)*_xll.Interp1d(-1,'Internal Flash'!$A$484:$A$490,'Internal Flash'!$B$484:$B$490,'Variables &amp; Axis Check'!$B$12)</f>
        <v>0</v>
      </c>
      <c r="AH67" s="4">
        <f>_xll.Interp2dTab(-1,0,'Internal Flash'!$B$465:$N$465,'Internal Flash'!$A$466:$A$480,'Internal Flash'!$B$466:$N$480,AH$54,$U67)*_xll.Interp1d(-1,'Internal Flash'!$A$484:$A$490,'Internal Flash'!$B$484:$B$490,'Variables &amp; Axis Check'!$B$12)</f>
        <v>0</v>
      </c>
      <c r="AI67" s="4">
        <f>_xll.Interp2dTab(-1,0,'Internal Flash'!$B$465:$N$465,'Internal Flash'!$A$466:$A$480,'Internal Flash'!$B$466:$N$480,AI$54,$U67)*_xll.Interp1d(-1,'Internal Flash'!$A$484:$A$490,'Internal Flash'!$B$484:$B$490,'Variables &amp; Axis Check'!$B$12)</f>
        <v>0</v>
      </c>
      <c r="AJ67" s="4">
        <f>_xll.Interp2dTab(-1,0,'Internal Flash'!$B$465:$N$465,'Internal Flash'!$A$466:$A$480,'Internal Flash'!$B$466:$N$480,AJ$54,$U67)*_xll.Interp1d(-1,'Internal Flash'!$A$484:$A$490,'Internal Flash'!$B$484:$B$490,'Variables &amp; Axis Check'!$B$12)</f>
        <v>0</v>
      </c>
      <c r="AK67" s="4">
        <f>_xll.Interp2dTab(-1,0,'Internal Flash'!$B$465:$N$465,'Internal Flash'!$A$466:$A$480,'Internal Flash'!$B$466:$N$480,AK$54,$U67)*_xll.Interp1d(-1,'Internal Flash'!$A$484:$A$490,'Internal Flash'!$B$484:$B$490,'Variables &amp; Axis Check'!$B$12)</f>
        <v>0</v>
      </c>
      <c r="AL67" s="4">
        <f>_xll.Interp2dTab(-1,0,'Internal Flash'!$B$465:$N$465,'Internal Flash'!$A$466:$A$480,'Internal Flash'!$B$466:$N$480,AL$54,$U67)*_xll.Interp1d(-1,'Internal Flash'!$A$484:$A$490,'Internal Flash'!$B$484:$B$490,'Variables &amp; Axis Check'!$B$12)</f>
        <v>0</v>
      </c>
      <c r="AM67" s="12">
        <f t="shared" si="40"/>
        <v>0</v>
      </c>
    </row>
    <row r="68" spans="1:39" s="4" customFormat="1" x14ac:dyDescent="0.3">
      <c r="A68" s="6">
        <f>'CSP5'!$A$182</f>
        <v>2600</v>
      </c>
      <c r="B68" s="12">
        <f t="shared" si="37"/>
        <v>6.4411684749759992</v>
      </c>
      <c r="C68" s="4">
        <f>MIN(MAX('CSP5'!C182+W18+W43+W68+W93,W118),W143)</f>
        <v>6.4411684749759992</v>
      </c>
      <c r="D68" s="4">
        <f>MIN(MAX('CSP5'!D182+X18+X43+X68+X93,X118),X143)</f>
        <v>2.4567934749759996</v>
      </c>
      <c r="E68" s="4">
        <f>MIN(MAX('CSP5'!E182+Y18+Y43+Y68+Y93,Y118),Y143)</f>
        <v>-0.47289452502400042</v>
      </c>
      <c r="F68" s="4">
        <f>MIN(MAX('CSP5'!F182+Z18+Z43+Z68+Z93,Z118),Z143)</f>
        <v>-2.2307065250240004</v>
      </c>
      <c r="G68" s="4">
        <f>MIN(MAX('CSP5'!G182+AA18+AA43+AA68+AA93,AA118),AA143)</f>
        <v>-2.113519525024</v>
      </c>
      <c r="H68" s="4">
        <f>MIN(MAX('CSP5'!H182+AB18+AB43+AB68+AB93,AB118),AB143)</f>
        <v>-3.3450495250239998</v>
      </c>
      <c r="I68" s="4">
        <f>MIN(MAX('CSP5'!I182+AC18+AC43+AC68+AC93,AC118),AC143)</f>
        <v>-3.7072245250239999</v>
      </c>
      <c r="J68" s="4">
        <f>MIN(MAX('CSP5'!J182+AD18+AD43+AD68+AD93,AD118),AD143)</f>
        <v>-6.8392805931840002</v>
      </c>
      <c r="K68" s="4">
        <f>MIN(MAX('CSP5'!K182+AE18+AE43+AE68+AE93,AE118),AE143)</f>
        <v>-7.6856358791706665</v>
      </c>
      <c r="L68" s="4">
        <f>MIN(MAX('CSP5'!L182+AF18+AF43+AF68+AF93,AF118),AF143)</f>
        <v>-7.3633277750240005</v>
      </c>
      <c r="M68" s="4">
        <f>MIN(MAX('CSP5'!M182+AG18+AG43+AG68+AG93,AG118),AG143)</f>
        <v>-6.3086407750239992</v>
      </c>
      <c r="N68" s="4">
        <f>MIN(MAX('CSP5'!N182+AH18+AH43+AH68+AH93,AH118),AH143)</f>
        <v>-5.8398907750239992</v>
      </c>
      <c r="O68" s="4">
        <f>MIN(MAX('CSP5'!O182+AI18+AI43+AI68+AI93,AI118),AI143)</f>
        <v>-3.2617657750239997</v>
      </c>
      <c r="P68" s="4">
        <f>MIN(MAX('CSP5'!P182+AJ18+AJ43+AJ68+AJ93,AJ118),AJ143)</f>
        <v>-1.2695777750240009</v>
      </c>
      <c r="Q68" s="4">
        <f>MIN(MAX('CSP5'!Q182+AK18+AK43+AK68+AK93,AK118),AK143)</f>
        <v>0.83979722497599918</v>
      </c>
      <c r="R68" s="4">
        <f>MIN(MAX('CSP5'!R182+AL18+AL43+AL68+AL93,AL118),AL143)</f>
        <v>1.4257352249760016</v>
      </c>
      <c r="S68" s="12">
        <f t="shared" si="38"/>
        <v>1.4257352249760016</v>
      </c>
      <c r="U68" s="6">
        <f>'CSP5'!$A$182</f>
        <v>2600</v>
      </c>
      <c r="V68" s="12">
        <f t="shared" si="39"/>
        <v>0</v>
      </c>
      <c r="W68" s="4">
        <f>_xll.Interp2dTab(-1,0,'Internal Flash'!$B$465:$N$465,'Internal Flash'!$A$466:$A$480,'Internal Flash'!$B$466:$N$480,W$54,$U68)*_xll.Interp1d(-1,'Internal Flash'!$A$484:$A$490,'Internal Flash'!$B$484:$B$490,'Variables &amp; Axis Check'!$B$12)</f>
        <v>0</v>
      </c>
      <c r="X68" s="4">
        <f>_xll.Interp2dTab(-1,0,'Internal Flash'!$B$465:$N$465,'Internal Flash'!$A$466:$A$480,'Internal Flash'!$B$466:$N$480,X$54,$U68)*_xll.Interp1d(-1,'Internal Flash'!$A$484:$A$490,'Internal Flash'!$B$484:$B$490,'Variables &amp; Axis Check'!$B$12)</f>
        <v>0</v>
      </c>
      <c r="Y68" s="4">
        <f>_xll.Interp2dTab(-1,0,'Internal Flash'!$B$465:$N$465,'Internal Flash'!$A$466:$A$480,'Internal Flash'!$B$466:$N$480,Y$54,$U68)*_xll.Interp1d(-1,'Internal Flash'!$A$484:$A$490,'Internal Flash'!$B$484:$B$490,'Variables &amp; Axis Check'!$B$12)</f>
        <v>0</v>
      </c>
      <c r="Z68" s="4">
        <f>_xll.Interp2dTab(-1,0,'Internal Flash'!$B$465:$N$465,'Internal Flash'!$A$466:$A$480,'Internal Flash'!$B$466:$N$480,Z$54,$U68)*_xll.Interp1d(-1,'Internal Flash'!$A$484:$A$490,'Internal Flash'!$B$484:$B$490,'Variables &amp; Axis Check'!$B$12)</f>
        <v>0</v>
      </c>
      <c r="AA68" s="4">
        <f>_xll.Interp2dTab(-1,0,'Internal Flash'!$B$465:$N$465,'Internal Flash'!$A$466:$A$480,'Internal Flash'!$B$466:$N$480,AA$54,$U68)*_xll.Interp1d(-1,'Internal Flash'!$A$484:$A$490,'Internal Flash'!$B$484:$B$490,'Variables &amp; Axis Check'!$B$12)</f>
        <v>0</v>
      </c>
      <c r="AB68" s="4">
        <f>_xll.Interp2dTab(-1,0,'Internal Flash'!$B$465:$N$465,'Internal Flash'!$A$466:$A$480,'Internal Flash'!$B$466:$N$480,AB$54,$U68)*_xll.Interp1d(-1,'Internal Flash'!$A$484:$A$490,'Internal Flash'!$B$484:$B$490,'Variables &amp; Axis Check'!$B$12)</f>
        <v>0</v>
      </c>
      <c r="AC68" s="4">
        <f>_xll.Interp2dTab(-1,0,'Internal Flash'!$B$465:$N$465,'Internal Flash'!$A$466:$A$480,'Internal Flash'!$B$466:$N$480,AC$54,$U68)*_xll.Interp1d(-1,'Internal Flash'!$A$484:$A$490,'Internal Flash'!$B$484:$B$490,'Variables &amp; Axis Check'!$B$12)</f>
        <v>0</v>
      </c>
      <c r="AD68" s="4">
        <f>_xll.Interp2dTab(-1,0,'Internal Flash'!$B$465:$N$465,'Internal Flash'!$A$466:$A$480,'Internal Flash'!$B$466:$N$480,AD$54,$U68)*_xll.Interp1d(-1,'Internal Flash'!$A$484:$A$490,'Internal Flash'!$B$484:$B$490,'Variables &amp; Axis Check'!$B$12)</f>
        <v>0</v>
      </c>
      <c r="AE68" s="4">
        <f>_xll.Interp2dTab(-1,0,'Internal Flash'!$B$465:$N$465,'Internal Flash'!$A$466:$A$480,'Internal Flash'!$B$466:$N$480,AE$54,$U68)*_xll.Interp1d(-1,'Internal Flash'!$A$484:$A$490,'Internal Flash'!$B$484:$B$490,'Variables &amp; Axis Check'!$B$12)</f>
        <v>0</v>
      </c>
      <c r="AF68" s="4">
        <f>_xll.Interp2dTab(-1,0,'Internal Flash'!$B$465:$N$465,'Internal Flash'!$A$466:$A$480,'Internal Flash'!$B$466:$N$480,AF$54,$U68)*_xll.Interp1d(-1,'Internal Flash'!$A$484:$A$490,'Internal Flash'!$B$484:$B$490,'Variables &amp; Axis Check'!$B$12)</f>
        <v>0</v>
      </c>
      <c r="AG68" s="4">
        <f>_xll.Interp2dTab(-1,0,'Internal Flash'!$B$465:$N$465,'Internal Flash'!$A$466:$A$480,'Internal Flash'!$B$466:$N$480,AG$54,$U68)*_xll.Interp1d(-1,'Internal Flash'!$A$484:$A$490,'Internal Flash'!$B$484:$B$490,'Variables &amp; Axis Check'!$B$12)</f>
        <v>0</v>
      </c>
      <c r="AH68" s="4">
        <f>_xll.Interp2dTab(-1,0,'Internal Flash'!$B$465:$N$465,'Internal Flash'!$A$466:$A$480,'Internal Flash'!$B$466:$N$480,AH$54,$U68)*_xll.Interp1d(-1,'Internal Flash'!$A$484:$A$490,'Internal Flash'!$B$484:$B$490,'Variables &amp; Axis Check'!$B$12)</f>
        <v>0</v>
      </c>
      <c r="AI68" s="4">
        <f>_xll.Interp2dTab(-1,0,'Internal Flash'!$B$465:$N$465,'Internal Flash'!$A$466:$A$480,'Internal Flash'!$B$466:$N$480,AI$54,$U68)*_xll.Interp1d(-1,'Internal Flash'!$A$484:$A$490,'Internal Flash'!$B$484:$B$490,'Variables &amp; Axis Check'!$B$12)</f>
        <v>0</v>
      </c>
      <c r="AJ68" s="4">
        <f>_xll.Interp2dTab(-1,0,'Internal Flash'!$B$465:$N$465,'Internal Flash'!$A$466:$A$480,'Internal Flash'!$B$466:$N$480,AJ$54,$U68)*_xll.Interp1d(-1,'Internal Flash'!$A$484:$A$490,'Internal Flash'!$B$484:$B$490,'Variables &amp; Axis Check'!$B$12)</f>
        <v>0</v>
      </c>
      <c r="AK68" s="4">
        <f>_xll.Interp2dTab(-1,0,'Internal Flash'!$B$465:$N$465,'Internal Flash'!$A$466:$A$480,'Internal Flash'!$B$466:$N$480,AK$54,$U68)*_xll.Interp1d(-1,'Internal Flash'!$A$484:$A$490,'Internal Flash'!$B$484:$B$490,'Variables &amp; Axis Check'!$B$12)</f>
        <v>0</v>
      </c>
      <c r="AL68" s="4">
        <f>_xll.Interp2dTab(-1,0,'Internal Flash'!$B$465:$N$465,'Internal Flash'!$A$466:$A$480,'Internal Flash'!$B$466:$N$480,AL$54,$U68)*_xll.Interp1d(-1,'Internal Flash'!$A$484:$A$490,'Internal Flash'!$B$484:$B$490,'Variables &amp; Axis Check'!$B$12)</f>
        <v>0</v>
      </c>
      <c r="AM68" s="12">
        <f t="shared" si="40"/>
        <v>0</v>
      </c>
    </row>
    <row r="69" spans="1:39" s="4" customFormat="1" x14ac:dyDescent="0.3">
      <c r="A69" s="6">
        <f>'CSP5'!$A$183</f>
        <v>2800</v>
      </c>
      <c r="B69" s="12">
        <f t="shared" si="37"/>
        <v>6.4411684749759992</v>
      </c>
      <c r="C69" s="4">
        <f>MIN(MAX('CSP5'!C183+W19+W44+W69+W94,W119),W144)</f>
        <v>6.4411684749759992</v>
      </c>
      <c r="D69" s="4">
        <f>MIN(MAX('CSP5'!D183+X19+X44+X69+X94,X119),X144)</f>
        <v>2.4567934749759996</v>
      </c>
      <c r="E69" s="4">
        <f>MIN(MAX('CSP5'!E183+Y19+Y44+Y69+Y94,Y119),Y144)</f>
        <v>-0.23851952502400042</v>
      </c>
      <c r="F69" s="4">
        <f>MIN(MAX('CSP5'!F183+Z19+Z44+Z69+Z94,Z119),Z144)</f>
        <v>-2.347894525024</v>
      </c>
      <c r="G69" s="4">
        <f>MIN(MAX('CSP5'!G183+AA19+AA44+AA69+AA94,AA119),AA144)</f>
        <v>-2.582269525024</v>
      </c>
      <c r="H69" s="4">
        <f>MIN(MAX('CSP5'!H183+AB19+AB44+AB69+AB94,AB119),AB144)</f>
        <v>-3.1682065250240004</v>
      </c>
      <c r="I69" s="4">
        <f>MIN(MAX('CSP5'!I183+AC19+AC44+AC69+AC94,AC119),AC144)</f>
        <v>-2.6994565250240004</v>
      </c>
      <c r="J69" s="4">
        <f>MIN(MAX('CSP5'!J183+AD19+AD44+AD69+AD94,AD119),AD144)</f>
        <v>-5.6397565250240005</v>
      </c>
      <c r="K69" s="4">
        <f>MIN(MAX('CSP5'!K183+AE19+AE44+AE69+AE94,AE119),AE144)</f>
        <v>-5.5704104999999995</v>
      </c>
      <c r="L69" s="4">
        <f>MIN(MAX('CSP5'!L183+AF19+AF44+AF69+AF94,AF119),AF144)</f>
        <v>-5.5704104999999995</v>
      </c>
      <c r="M69" s="4">
        <f>MIN(MAX('CSP5'!M183+AG19+AG44+AG69+AG94,AG119),AG144)</f>
        <v>-5.1865832062679997</v>
      </c>
      <c r="N69" s="4">
        <f>MIN(MAX('CSP5'!N183+AH19+AH44+AH69+AH94,AH119),AH144)</f>
        <v>-3.847702775024</v>
      </c>
      <c r="O69" s="4">
        <f>MIN(MAX('CSP5'!O183+AI19+AI44+AI69+AI94,AI119),AI144)</f>
        <v>-1.2695777750239996</v>
      </c>
      <c r="P69" s="4">
        <f>MIN(MAX('CSP5'!P183+AJ19+AJ44+AJ69+AJ94,AJ119),AJ144)</f>
        <v>2.7147972249759991</v>
      </c>
      <c r="Q69" s="4">
        <f>MIN(MAX('CSP5'!Q183+AK19+AK44+AK69+AK94,AK119),AK144)</f>
        <v>6.1132352249759991</v>
      </c>
      <c r="R69" s="4">
        <f>MIN(MAX('CSP5'!R183+AL19+AL44+AL69+AL94,AL119),AL144)</f>
        <v>6.6991722249760013</v>
      </c>
      <c r="S69" s="12">
        <f t="shared" si="38"/>
        <v>6.6991722249760013</v>
      </c>
      <c r="U69" s="6">
        <f>'CSP5'!$A$183</f>
        <v>2800</v>
      </c>
      <c r="V69" s="12">
        <f t="shared" si="39"/>
        <v>0</v>
      </c>
      <c r="W69" s="4">
        <f>_xll.Interp2dTab(-1,0,'Internal Flash'!$B$465:$N$465,'Internal Flash'!$A$466:$A$480,'Internal Flash'!$B$466:$N$480,W$54,$U69)*_xll.Interp1d(-1,'Internal Flash'!$A$484:$A$490,'Internal Flash'!$B$484:$B$490,'Variables &amp; Axis Check'!$B$12)</f>
        <v>0</v>
      </c>
      <c r="X69" s="4">
        <f>_xll.Interp2dTab(-1,0,'Internal Flash'!$B$465:$N$465,'Internal Flash'!$A$466:$A$480,'Internal Flash'!$B$466:$N$480,X$54,$U69)*_xll.Interp1d(-1,'Internal Flash'!$A$484:$A$490,'Internal Flash'!$B$484:$B$490,'Variables &amp; Axis Check'!$B$12)</f>
        <v>0</v>
      </c>
      <c r="Y69" s="4">
        <f>_xll.Interp2dTab(-1,0,'Internal Flash'!$B$465:$N$465,'Internal Flash'!$A$466:$A$480,'Internal Flash'!$B$466:$N$480,Y$54,$U69)*_xll.Interp1d(-1,'Internal Flash'!$A$484:$A$490,'Internal Flash'!$B$484:$B$490,'Variables &amp; Axis Check'!$B$12)</f>
        <v>0</v>
      </c>
      <c r="Z69" s="4">
        <f>_xll.Interp2dTab(-1,0,'Internal Flash'!$B$465:$N$465,'Internal Flash'!$A$466:$A$480,'Internal Flash'!$B$466:$N$480,Z$54,$U69)*_xll.Interp1d(-1,'Internal Flash'!$A$484:$A$490,'Internal Flash'!$B$484:$B$490,'Variables &amp; Axis Check'!$B$12)</f>
        <v>0</v>
      </c>
      <c r="AA69" s="4">
        <f>_xll.Interp2dTab(-1,0,'Internal Flash'!$B$465:$N$465,'Internal Flash'!$A$466:$A$480,'Internal Flash'!$B$466:$N$480,AA$54,$U69)*_xll.Interp1d(-1,'Internal Flash'!$A$484:$A$490,'Internal Flash'!$B$484:$B$490,'Variables &amp; Axis Check'!$B$12)</f>
        <v>0</v>
      </c>
      <c r="AB69" s="4">
        <f>_xll.Interp2dTab(-1,0,'Internal Flash'!$B$465:$N$465,'Internal Flash'!$A$466:$A$480,'Internal Flash'!$B$466:$N$480,AB$54,$U69)*_xll.Interp1d(-1,'Internal Flash'!$A$484:$A$490,'Internal Flash'!$B$484:$B$490,'Variables &amp; Axis Check'!$B$12)</f>
        <v>0</v>
      </c>
      <c r="AC69" s="4">
        <f>_xll.Interp2dTab(-1,0,'Internal Flash'!$B$465:$N$465,'Internal Flash'!$A$466:$A$480,'Internal Flash'!$B$466:$N$480,AC$54,$U69)*_xll.Interp1d(-1,'Internal Flash'!$A$484:$A$490,'Internal Flash'!$B$484:$B$490,'Variables &amp; Axis Check'!$B$12)</f>
        <v>0</v>
      </c>
      <c r="AD69" s="4">
        <f>_xll.Interp2dTab(-1,0,'Internal Flash'!$B$465:$N$465,'Internal Flash'!$A$466:$A$480,'Internal Flash'!$B$466:$N$480,AD$54,$U69)*_xll.Interp1d(-1,'Internal Flash'!$A$484:$A$490,'Internal Flash'!$B$484:$B$490,'Variables &amp; Axis Check'!$B$12)</f>
        <v>0</v>
      </c>
      <c r="AE69" s="4">
        <f>_xll.Interp2dTab(-1,0,'Internal Flash'!$B$465:$N$465,'Internal Flash'!$A$466:$A$480,'Internal Flash'!$B$466:$N$480,AE$54,$U69)*_xll.Interp1d(-1,'Internal Flash'!$A$484:$A$490,'Internal Flash'!$B$484:$B$490,'Variables &amp; Axis Check'!$B$12)</f>
        <v>0</v>
      </c>
      <c r="AF69" s="4">
        <f>_xll.Interp2dTab(-1,0,'Internal Flash'!$B$465:$N$465,'Internal Flash'!$A$466:$A$480,'Internal Flash'!$B$466:$N$480,AF$54,$U69)*_xll.Interp1d(-1,'Internal Flash'!$A$484:$A$490,'Internal Flash'!$B$484:$B$490,'Variables &amp; Axis Check'!$B$12)</f>
        <v>0</v>
      </c>
      <c r="AG69" s="4">
        <f>_xll.Interp2dTab(-1,0,'Internal Flash'!$B$465:$N$465,'Internal Flash'!$A$466:$A$480,'Internal Flash'!$B$466:$N$480,AG$54,$U69)*_xll.Interp1d(-1,'Internal Flash'!$A$484:$A$490,'Internal Flash'!$B$484:$B$490,'Variables &amp; Axis Check'!$B$12)</f>
        <v>0</v>
      </c>
      <c r="AH69" s="4">
        <f>_xll.Interp2dTab(-1,0,'Internal Flash'!$B$465:$N$465,'Internal Flash'!$A$466:$A$480,'Internal Flash'!$B$466:$N$480,AH$54,$U69)*_xll.Interp1d(-1,'Internal Flash'!$A$484:$A$490,'Internal Flash'!$B$484:$B$490,'Variables &amp; Axis Check'!$B$12)</f>
        <v>0</v>
      </c>
      <c r="AI69" s="4">
        <f>_xll.Interp2dTab(-1,0,'Internal Flash'!$B$465:$N$465,'Internal Flash'!$A$466:$A$480,'Internal Flash'!$B$466:$N$480,AI$54,$U69)*_xll.Interp1d(-1,'Internal Flash'!$A$484:$A$490,'Internal Flash'!$B$484:$B$490,'Variables &amp; Axis Check'!$B$12)</f>
        <v>0</v>
      </c>
      <c r="AJ69" s="4">
        <f>_xll.Interp2dTab(-1,0,'Internal Flash'!$B$465:$N$465,'Internal Flash'!$A$466:$A$480,'Internal Flash'!$B$466:$N$480,AJ$54,$U69)*_xll.Interp1d(-1,'Internal Flash'!$A$484:$A$490,'Internal Flash'!$B$484:$B$490,'Variables &amp; Axis Check'!$B$12)</f>
        <v>0</v>
      </c>
      <c r="AK69" s="4">
        <f>_xll.Interp2dTab(-1,0,'Internal Flash'!$B$465:$N$465,'Internal Flash'!$A$466:$A$480,'Internal Flash'!$B$466:$N$480,AK$54,$U69)*_xll.Interp1d(-1,'Internal Flash'!$A$484:$A$490,'Internal Flash'!$B$484:$B$490,'Variables &amp; Axis Check'!$B$12)</f>
        <v>0</v>
      </c>
      <c r="AL69" s="4">
        <f>_xll.Interp2dTab(-1,0,'Internal Flash'!$B$465:$N$465,'Internal Flash'!$A$466:$A$480,'Internal Flash'!$B$466:$N$480,AL$54,$U69)*_xll.Interp1d(-1,'Internal Flash'!$A$484:$A$490,'Internal Flash'!$B$484:$B$490,'Variables &amp; Axis Check'!$B$12)</f>
        <v>0</v>
      </c>
      <c r="AM69" s="12">
        <f t="shared" si="40"/>
        <v>0</v>
      </c>
    </row>
    <row r="70" spans="1:39" s="4" customFormat="1" x14ac:dyDescent="0.3">
      <c r="A70" s="6">
        <f>'CSP5'!$A$184</f>
        <v>2900</v>
      </c>
      <c r="B70" s="12">
        <f t="shared" si="37"/>
        <v>1.8884086124879995</v>
      </c>
      <c r="C70" s="4">
        <f>MIN(MAX('CSP5'!C184+W20+W45+W70+W95,W120),W145)</f>
        <v>1.8884086124879995</v>
      </c>
      <c r="D70" s="4">
        <f>MIN(MAX('CSP5'!D184+X20+X45+X70+X95,X120),X145)</f>
        <v>0.83372061248799945</v>
      </c>
      <c r="E70" s="4">
        <f>MIN(MAX('CSP5'!E184+Y20+Y45+Y70+Y95,Y120),Y145)</f>
        <v>0.36497061248799945</v>
      </c>
      <c r="F70" s="4">
        <f>MIN(MAX('CSP5'!F184+Z20+Z45+Z70+Z95,Z120),Z145)</f>
        <v>-0.75063349752160002</v>
      </c>
      <c r="G70" s="4">
        <f>MIN(MAX('CSP5'!G184+AA20+AA45+AA70+AA95,AA120),AA145)</f>
        <v>-0.94164452502399998</v>
      </c>
      <c r="H70" s="4">
        <f>MIN(MAX('CSP5'!H184+AB20+AB45+AB70+AB95,AB120),AB145)</f>
        <v>-2.113519525024</v>
      </c>
      <c r="I70" s="4">
        <f>MIN(MAX('CSP5'!I184+AC20+AC45+AC70+AC95,AC120),AC145)</f>
        <v>-1.9963315250240004</v>
      </c>
      <c r="J70" s="4">
        <f>MIN(MAX('CSP5'!J184+AD20+AD45+AD70+AD95,AD120),AD145)</f>
        <v>-3.3492945250239994</v>
      </c>
      <c r="K70" s="4">
        <f>MIN(MAX('CSP5'!K184+AE20+AE45+AE70+AE95,AE120),AE145)</f>
        <v>-4.6329104999999995</v>
      </c>
      <c r="L70" s="4">
        <f>MIN(MAX('CSP5'!L184+AF20+AF45+AF70+AF95,AF120),AF145)</f>
        <v>-4.6329104999999995</v>
      </c>
      <c r="M70" s="4">
        <f>MIN(MAX('CSP5'!M184+AG20+AG45+AG70+AG95,AG120),AG145)</f>
        <v>-3.8975202062680001</v>
      </c>
      <c r="N70" s="4">
        <f>MIN(MAX('CSP5'!N184+AH20+AH45+AH70+AH95,AH120),AH145)</f>
        <v>-0.80082777502400004</v>
      </c>
      <c r="O70" s="4">
        <f>MIN(MAX('CSP5'!O184+AI20+AI45+AI70+AI95,AI120),AI145)</f>
        <v>2.7147972249760004</v>
      </c>
      <c r="P70" s="4">
        <f>MIN(MAX('CSP5'!P184+AJ20+AJ45+AJ70+AJ95,AJ120),AJ145)</f>
        <v>5.9960472249759995</v>
      </c>
      <c r="Q70" s="4">
        <f>MIN(MAX('CSP5'!Q184+AK20+AK45+AK70+AK95,AK120),AK145)</f>
        <v>8.925735224976</v>
      </c>
      <c r="R70" s="4">
        <f>MIN(MAX('CSP5'!R184+AL20+AL45+AL70+AL95,AL120),AL145)</f>
        <v>9.8632352249760018</v>
      </c>
      <c r="S70" s="12">
        <f t="shared" si="38"/>
        <v>9.8632352249760018</v>
      </c>
      <c r="U70" s="6">
        <f>'CSP5'!$A$184</f>
        <v>2900</v>
      </c>
      <c r="V70" s="12">
        <f t="shared" si="39"/>
        <v>0</v>
      </c>
      <c r="W70" s="4">
        <f>_xll.Interp2dTab(-1,0,'Internal Flash'!$B$465:$N$465,'Internal Flash'!$A$466:$A$480,'Internal Flash'!$B$466:$N$480,W$54,$U70)*_xll.Interp1d(-1,'Internal Flash'!$A$484:$A$490,'Internal Flash'!$B$484:$B$490,'Variables &amp; Axis Check'!$B$12)</f>
        <v>0</v>
      </c>
      <c r="X70" s="4">
        <f>_xll.Interp2dTab(-1,0,'Internal Flash'!$B$465:$N$465,'Internal Flash'!$A$466:$A$480,'Internal Flash'!$B$466:$N$480,X$54,$U70)*_xll.Interp1d(-1,'Internal Flash'!$A$484:$A$490,'Internal Flash'!$B$484:$B$490,'Variables &amp; Axis Check'!$B$12)</f>
        <v>0</v>
      </c>
      <c r="Y70" s="4">
        <f>_xll.Interp2dTab(-1,0,'Internal Flash'!$B$465:$N$465,'Internal Flash'!$A$466:$A$480,'Internal Flash'!$B$466:$N$480,Y$54,$U70)*_xll.Interp1d(-1,'Internal Flash'!$A$484:$A$490,'Internal Flash'!$B$484:$B$490,'Variables &amp; Axis Check'!$B$12)</f>
        <v>0</v>
      </c>
      <c r="Z70" s="4">
        <f>_xll.Interp2dTab(-1,0,'Internal Flash'!$B$465:$N$465,'Internal Flash'!$A$466:$A$480,'Internal Flash'!$B$466:$N$480,Z$54,$U70)*_xll.Interp1d(-1,'Internal Flash'!$A$484:$A$490,'Internal Flash'!$B$484:$B$490,'Variables &amp; Axis Check'!$B$12)</f>
        <v>0</v>
      </c>
      <c r="AA70" s="4">
        <f>_xll.Interp2dTab(-1,0,'Internal Flash'!$B$465:$N$465,'Internal Flash'!$A$466:$A$480,'Internal Flash'!$B$466:$N$480,AA$54,$U70)*_xll.Interp1d(-1,'Internal Flash'!$A$484:$A$490,'Internal Flash'!$B$484:$B$490,'Variables &amp; Axis Check'!$B$12)</f>
        <v>0</v>
      </c>
      <c r="AB70" s="4">
        <f>_xll.Interp2dTab(-1,0,'Internal Flash'!$B$465:$N$465,'Internal Flash'!$A$466:$A$480,'Internal Flash'!$B$466:$N$480,AB$54,$U70)*_xll.Interp1d(-1,'Internal Flash'!$A$484:$A$490,'Internal Flash'!$B$484:$B$490,'Variables &amp; Axis Check'!$B$12)</f>
        <v>0</v>
      </c>
      <c r="AC70" s="4">
        <f>_xll.Interp2dTab(-1,0,'Internal Flash'!$B$465:$N$465,'Internal Flash'!$A$466:$A$480,'Internal Flash'!$B$466:$N$480,AC$54,$U70)*_xll.Interp1d(-1,'Internal Flash'!$A$484:$A$490,'Internal Flash'!$B$484:$B$490,'Variables &amp; Axis Check'!$B$12)</f>
        <v>0</v>
      </c>
      <c r="AD70" s="4">
        <f>_xll.Interp2dTab(-1,0,'Internal Flash'!$B$465:$N$465,'Internal Flash'!$A$466:$A$480,'Internal Flash'!$B$466:$N$480,AD$54,$U70)*_xll.Interp1d(-1,'Internal Flash'!$A$484:$A$490,'Internal Flash'!$B$484:$B$490,'Variables &amp; Axis Check'!$B$12)</f>
        <v>0</v>
      </c>
      <c r="AE70" s="4">
        <f>_xll.Interp2dTab(-1,0,'Internal Flash'!$B$465:$N$465,'Internal Flash'!$A$466:$A$480,'Internal Flash'!$B$466:$N$480,AE$54,$U70)*_xll.Interp1d(-1,'Internal Flash'!$A$484:$A$490,'Internal Flash'!$B$484:$B$490,'Variables &amp; Axis Check'!$B$12)</f>
        <v>0</v>
      </c>
      <c r="AF70" s="4">
        <f>_xll.Interp2dTab(-1,0,'Internal Flash'!$B$465:$N$465,'Internal Flash'!$A$466:$A$480,'Internal Flash'!$B$466:$N$480,AF$54,$U70)*_xll.Interp1d(-1,'Internal Flash'!$A$484:$A$490,'Internal Flash'!$B$484:$B$490,'Variables &amp; Axis Check'!$B$12)</f>
        <v>0</v>
      </c>
      <c r="AG70" s="4">
        <f>_xll.Interp2dTab(-1,0,'Internal Flash'!$B$465:$N$465,'Internal Flash'!$A$466:$A$480,'Internal Flash'!$B$466:$N$480,AG$54,$U70)*_xll.Interp1d(-1,'Internal Flash'!$A$484:$A$490,'Internal Flash'!$B$484:$B$490,'Variables &amp; Axis Check'!$B$12)</f>
        <v>0</v>
      </c>
      <c r="AH70" s="4">
        <f>_xll.Interp2dTab(-1,0,'Internal Flash'!$B$465:$N$465,'Internal Flash'!$A$466:$A$480,'Internal Flash'!$B$466:$N$480,AH$54,$U70)*_xll.Interp1d(-1,'Internal Flash'!$A$484:$A$490,'Internal Flash'!$B$484:$B$490,'Variables &amp; Axis Check'!$B$12)</f>
        <v>0</v>
      </c>
      <c r="AI70" s="4">
        <f>_xll.Interp2dTab(-1,0,'Internal Flash'!$B$465:$N$465,'Internal Flash'!$A$466:$A$480,'Internal Flash'!$B$466:$N$480,AI$54,$U70)*_xll.Interp1d(-1,'Internal Flash'!$A$484:$A$490,'Internal Flash'!$B$484:$B$490,'Variables &amp; Axis Check'!$B$12)</f>
        <v>0</v>
      </c>
      <c r="AJ70" s="4">
        <f>_xll.Interp2dTab(-1,0,'Internal Flash'!$B$465:$N$465,'Internal Flash'!$A$466:$A$480,'Internal Flash'!$B$466:$N$480,AJ$54,$U70)*_xll.Interp1d(-1,'Internal Flash'!$A$484:$A$490,'Internal Flash'!$B$484:$B$490,'Variables &amp; Axis Check'!$B$12)</f>
        <v>0</v>
      </c>
      <c r="AK70" s="4">
        <f>_xll.Interp2dTab(-1,0,'Internal Flash'!$B$465:$N$465,'Internal Flash'!$A$466:$A$480,'Internal Flash'!$B$466:$N$480,AK$54,$U70)*_xll.Interp1d(-1,'Internal Flash'!$A$484:$A$490,'Internal Flash'!$B$484:$B$490,'Variables &amp; Axis Check'!$B$12)</f>
        <v>0</v>
      </c>
      <c r="AL70" s="4">
        <f>_xll.Interp2dTab(-1,0,'Internal Flash'!$B$465:$N$465,'Internal Flash'!$A$466:$A$480,'Internal Flash'!$B$466:$N$480,AL$54,$U70)*_xll.Interp1d(-1,'Internal Flash'!$A$484:$A$490,'Internal Flash'!$B$484:$B$490,'Variables &amp; Axis Check'!$B$12)</f>
        <v>0</v>
      </c>
      <c r="AM70" s="12">
        <f t="shared" si="40"/>
        <v>0</v>
      </c>
    </row>
    <row r="71" spans="1:39" s="4" customFormat="1" x14ac:dyDescent="0.3">
      <c r="A71" s="6">
        <f>'CSP5'!$A$185</f>
        <v>3000</v>
      </c>
      <c r="B71" s="12">
        <f t="shared" si="37"/>
        <v>3.1950237499999998</v>
      </c>
      <c r="C71" s="4">
        <f>MIN(MAX('CSP5'!C185+W21+W46+W71+W96,W121),W146)</f>
        <v>3.1950237499999998</v>
      </c>
      <c r="D71" s="4">
        <f>MIN(MAX('CSP5'!D185+X21+X46+X71+X96,X121),X146)</f>
        <v>3.1950237499999998</v>
      </c>
      <c r="E71" s="4">
        <f>MIN(MAX('CSP5'!E185+Y21+Y46+Y71+Y96,Y121),Y146)</f>
        <v>3.1950237499999998</v>
      </c>
      <c r="F71" s="4">
        <f>MIN(MAX('CSP5'!F185+Z21+Z46+Z71+Z96,Z121),Z146)</f>
        <v>0.61225152998079935</v>
      </c>
      <c r="G71" s="4">
        <f>MIN(MAX('CSP5'!G185+AA21+AA46+AA71+AA96,AA121),AA146)</f>
        <v>-4.1445250240004228E-3</v>
      </c>
      <c r="H71" s="4">
        <f>MIN(MAX('CSP5'!H185+AB21+AB46+AB71+AB96,AB121),AB146)</f>
        <v>-0.94164452502399998</v>
      </c>
      <c r="I71" s="4">
        <f>MIN(MAX('CSP5'!I185+AC21+AC46+AC71+AC96,AC121),AC146)</f>
        <v>-1.644769525024</v>
      </c>
      <c r="J71" s="4">
        <f>MIN(MAX('CSP5'!J185+AD21+AD46+AD71+AD96,AD121),AD146)</f>
        <v>-2.582269525024</v>
      </c>
      <c r="K71" s="4">
        <f>MIN(MAX('CSP5'!K185+AE21+AE46+AE71+AE96,AE121),AE146)</f>
        <v>-4.6329104999999995</v>
      </c>
      <c r="L71" s="4">
        <f>MIN(MAX('CSP5'!L185+AF21+AF46+AF71+AF96,AF121),AF146)</f>
        <v>-4.0469724999999999</v>
      </c>
      <c r="M71" s="4">
        <f>MIN(MAX('CSP5'!M185+AG21+AG46+AG71+AG96,AG121),AG146)</f>
        <v>-3.0772082062680002</v>
      </c>
      <c r="N71" s="4">
        <f>MIN(MAX('CSP5'!N185+AH21+AH46+AH71+AH96,AH121),AH146)</f>
        <v>1.191360224976</v>
      </c>
      <c r="O71" s="4">
        <f>MIN(MAX('CSP5'!O185+AI21+AI46+AI71+AI96,AI121),AI146)</f>
        <v>2.7147972249760004</v>
      </c>
      <c r="P71" s="4">
        <f>MIN(MAX('CSP5'!P185+AJ21+AJ46+AJ71+AJ96,AJ121),AJ146)</f>
        <v>4.9413602249759991</v>
      </c>
      <c r="Q71" s="4">
        <f>MIN(MAX('CSP5'!Q185+AK21+AK46+AK71+AK96,AK121),AK146)</f>
        <v>8.2226102249759982</v>
      </c>
      <c r="R71" s="4">
        <f>MIN(MAX('CSP5'!R185+AL21+AL46+AL71+AL96,AL121),AL146)</f>
        <v>8.6913602249760018</v>
      </c>
      <c r="S71" s="12">
        <f t="shared" si="38"/>
        <v>8.6913602249760018</v>
      </c>
      <c r="U71" s="6">
        <f>'CSP5'!$A$185</f>
        <v>3000</v>
      </c>
      <c r="V71" s="12">
        <f t="shared" si="39"/>
        <v>0</v>
      </c>
      <c r="W71" s="4">
        <f>_xll.Interp2dTab(-1,0,'Internal Flash'!$B$465:$N$465,'Internal Flash'!$A$466:$A$480,'Internal Flash'!$B$466:$N$480,W$54,$U71)*_xll.Interp1d(-1,'Internal Flash'!$A$484:$A$490,'Internal Flash'!$B$484:$B$490,'Variables &amp; Axis Check'!$B$12)</f>
        <v>0</v>
      </c>
      <c r="X71" s="4">
        <f>_xll.Interp2dTab(-1,0,'Internal Flash'!$B$465:$N$465,'Internal Flash'!$A$466:$A$480,'Internal Flash'!$B$466:$N$480,X$54,$U71)*_xll.Interp1d(-1,'Internal Flash'!$A$484:$A$490,'Internal Flash'!$B$484:$B$490,'Variables &amp; Axis Check'!$B$12)</f>
        <v>0</v>
      </c>
      <c r="Y71" s="4">
        <f>_xll.Interp2dTab(-1,0,'Internal Flash'!$B$465:$N$465,'Internal Flash'!$A$466:$A$480,'Internal Flash'!$B$466:$N$480,Y$54,$U71)*_xll.Interp1d(-1,'Internal Flash'!$A$484:$A$490,'Internal Flash'!$B$484:$B$490,'Variables &amp; Axis Check'!$B$12)</f>
        <v>0</v>
      </c>
      <c r="Z71" s="4">
        <f>_xll.Interp2dTab(-1,0,'Internal Flash'!$B$465:$N$465,'Internal Flash'!$A$466:$A$480,'Internal Flash'!$B$466:$N$480,Z$54,$U71)*_xll.Interp1d(-1,'Internal Flash'!$A$484:$A$490,'Internal Flash'!$B$484:$B$490,'Variables &amp; Axis Check'!$B$12)</f>
        <v>0</v>
      </c>
      <c r="AA71" s="4">
        <f>_xll.Interp2dTab(-1,0,'Internal Flash'!$B$465:$N$465,'Internal Flash'!$A$466:$A$480,'Internal Flash'!$B$466:$N$480,AA$54,$U71)*_xll.Interp1d(-1,'Internal Flash'!$A$484:$A$490,'Internal Flash'!$B$484:$B$490,'Variables &amp; Axis Check'!$B$12)</f>
        <v>0</v>
      </c>
      <c r="AB71" s="4">
        <f>_xll.Interp2dTab(-1,0,'Internal Flash'!$B$465:$N$465,'Internal Flash'!$A$466:$A$480,'Internal Flash'!$B$466:$N$480,AB$54,$U71)*_xll.Interp1d(-1,'Internal Flash'!$A$484:$A$490,'Internal Flash'!$B$484:$B$490,'Variables &amp; Axis Check'!$B$12)</f>
        <v>0</v>
      </c>
      <c r="AC71" s="4">
        <f>_xll.Interp2dTab(-1,0,'Internal Flash'!$B$465:$N$465,'Internal Flash'!$A$466:$A$480,'Internal Flash'!$B$466:$N$480,AC$54,$U71)*_xll.Interp1d(-1,'Internal Flash'!$A$484:$A$490,'Internal Flash'!$B$484:$B$490,'Variables &amp; Axis Check'!$B$12)</f>
        <v>0</v>
      </c>
      <c r="AD71" s="4">
        <f>_xll.Interp2dTab(-1,0,'Internal Flash'!$B$465:$N$465,'Internal Flash'!$A$466:$A$480,'Internal Flash'!$B$466:$N$480,AD$54,$U71)*_xll.Interp1d(-1,'Internal Flash'!$A$484:$A$490,'Internal Flash'!$B$484:$B$490,'Variables &amp; Axis Check'!$B$12)</f>
        <v>0</v>
      </c>
      <c r="AE71" s="4">
        <f>_xll.Interp2dTab(-1,0,'Internal Flash'!$B$465:$N$465,'Internal Flash'!$A$466:$A$480,'Internal Flash'!$B$466:$N$480,AE$54,$U71)*_xll.Interp1d(-1,'Internal Flash'!$A$484:$A$490,'Internal Flash'!$B$484:$B$490,'Variables &amp; Axis Check'!$B$12)</f>
        <v>0</v>
      </c>
      <c r="AF71" s="4">
        <f>_xll.Interp2dTab(-1,0,'Internal Flash'!$B$465:$N$465,'Internal Flash'!$A$466:$A$480,'Internal Flash'!$B$466:$N$480,AF$54,$U71)*_xll.Interp1d(-1,'Internal Flash'!$A$484:$A$490,'Internal Flash'!$B$484:$B$490,'Variables &amp; Axis Check'!$B$12)</f>
        <v>0</v>
      </c>
      <c r="AG71" s="4">
        <f>_xll.Interp2dTab(-1,0,'Internal Flash'!$B$465:$N$465,'Internal Flash'!$A$466:$A$480,'Internal Flash'!$B$466:$N$480,AG$54,$U71)*_xll.Interp1d(-1,'Internal Flash'!$A$484:$A$490,'Internal Flash'!$B$484:$B$490,'Variables &amp; Axis Check'!$B$12)</f>
        <v>0</v>
      </c>
      <c r="AH71" s="4">
        <f>_xll.Interp2dTab(-1,0,'Internal Flash'!$B$465:$N$465,'Internal Flash'!$A$466:$A$480,'Internal Flash'!$B$466:$N$480,AH$54,$U71)*_xll.Interp1d(-1,'Internal Flash'!$A$484:$A$490,'Internal Flash'!$B$484:$B$490,'Variables &amp; Axis Check'!$B$12)</f>
        <v>0</v>
      </c>
      <c r="AI71" s="4">
        <f>_xll.Interp2dTab(-1,0,'Internal Flash'!$B$465:$N$465,'Internal Flash'!$A$466:$A$480,'Internal Flash'!$B$466:$N$480,AI$54,$U71)*_xll.Interp1d(-1,'Internal Flash'!$A$484:$A$490,'Internal Flash'!$B$484:$B$490,'Variables &amp; Axis Check'!$B$12)</f>
        <v>0</v>
      </c>
      <c r="AJ71" s="4">
        <f>_xll.Interp2dTab(-1,0,'Internal Flash'!$B$465:$N$465,'Internal Flash'!$A$466:$A$480,'Internal Flash'!$B$466:$N$480,AJ$54,$U71)*_xll.Interp1d(-1,'Internal Flash'!$A$484:$A$490,'Internal Flash'!$B$484:$B$490,'Variables &amp; Axis Check'!$B$12)</f>
        <v>0</v>
      </c>
      <c r="AK71" s="4">
        <f>_xll.Interp2dTab(-1,0,'Internal Flash'!$B$465:$N$465,'Internal Flash'!$A$466:$A$480,'Internal Flash'!$B$466:$N$480,AK$54,$U71)*_xll.Interp1d(-1,'Internal Flash'!$A$484:$A$490,'Internal Flash'!$B$484:$B$490,'Variables &amp; Axis Check'!$B$12)</f>
        <v>0</v>
      </c>
      <c r="AL71" s="4">
        <f>_xll.Interp2dTab(-1,0,'Internal Flash'!$B$465:$N$465,'Internal Flash'!$A$466:$A$480,'Internal Flash'!$B$466:$N$480,AL$54,$U71)*_xll.Interp1d(-1,'Internal Flash'!$A$484:$A$490,'Internal Flash'!$B$484:$B$490,'Variables &amp; Axis Check'!$B$12)</f>
        <v>0</v>
      </c>
      <c r="AM71" s="12">
        <f t="shared" si="40"/>
        <v>0</v>
      </c>
    </row>
    <row r="72" spans="1:39" s="4" customFormat="1" x14ac:dyDescent="0.3">
      <c r="A72" s="6">
        <f>'CSP5'!$A$186</f>
        <v>3200</v>
      </c>
      <c r="B72" s="12">
        <f t="shared" si="37"/>
        <v>9.1715867499999995</v>
      </c>
      <c r="C72" s="4">
        <f>MIN(MAX('CSP5'!C186+W22+W47+W72+W97,W122),W147)</f>
        <v>9.1715867499999995</v>
      </c>
      <c r="D72" s="4">
        <f>MIN(MAX('CSP5'!D186+X22+X47+X72+X97,X122),X147)</f>
        <v>6.2418987499999998</v>
      </c>
      <c r="E72" s="4">
        <f>MIN(MAX('CSP5'!E186+Y22+Y47+Y72+Y97,Y122),Y147)</f>
        <v>4.2497117499999995</v>
      </c>
      <c r="F72" s="4">
        <f>MIN(MAX('CSP5'!F186+Z22+Z47+Z72+Z97,Z122),Z147)</f>
        <v>2.1403357499999998</v>
      </c>
      <c r="G72" s="4">
        <f>MIN(MAX('CSP5'!G186+AA22+AA47+AA72+AA97,AA122),AA147)</f>
        <v>0.26533574999999976</v>
      </c>
      <c r="H72" s="4">
        <f>MIN(MAX('CSP5'!H186+AB22+AB47+AB72+AB97,AB122),AB147)</f>
        <v>0.26533574999999976</v>
      </c>
      <c r="I72" s="4">
        <f>MIN(MAX('CSP5'!I186+AC22+AC47+AC72+AC97,AC122),AC147)</f>
        <v>0.26533574999999976</v>
      </c>
      <c r="J72" s="4">
        <f>MIN(MAX('CSP5'!J186+AD22+AD47+AD72+AD97,AD122),AD147)</f>
        <v>1.7673798181600007</v>
      </c>
      <c r="K72" s="4">
        <f>MIN(MAX('CSP5'!K186+AE22+AE47+AE72+AE97,AE122),AE147)</f>
        <v>-0.58029302085333345</v>
      </c>
      <c r="L72" s="4">
        <f>MIN(MAX('CSP5'!L186+AF22+AF47+AF72+AF97,AF122),AF147)</f>
        <v>-2.0547854999999999</v>
      </c>
      <c r="M72" s="4">
        <f>MIN(MAX('CSP5'!M186+AG22+AG47+AG72+AG97,AG122),AG147)</f>
        <v>0.321229793732</v>
      </c>
      <c r="N72" s="4">
        <f>MIN(MAX('CSP5'!N186+AH22+AH47+AH72+AH97,AH122),AH147)</f>
        <v>3.183547224976</v>
      </c>
      <c r="O72" s="4">
        <f>MIN(MAX('CSP5'!O186+AI22+AI47+AI72+AI97,AI122),AI147)</f>
        <v>1.6601102249760005</v>
      </c>
      <c r="P72" s="4">
        <f>MIN(MAX('CSP5'!P186+AJ22+AJ47+AJ72+AJ97,AJ122),AJ147)</f>
        <v>1.6601102249759991</v>
      </c>
      <c r="Q72" s="4">
        <f>MIN(MAX('CSP5'!Q186+AK22+AK47+AK72+AK97,AK122),AK147)</f>
        <v>2.7147972249759991</v>
      </c>
      <c r="R72" s="4">
        <f>MIN(MAX('CSP5'!R186+AL22+AL47+AL72+AL97,AL122),AL147)</f>
        <v>2.7147972249760017</v>
      </c>
      <c r="S72" s="12">
        <f t="shared" si="38"/>
        <v>2.7147972249760017</v>
      </c>
      <c r="U72" s="6">
        <f>'CSP5'!$A$186</f>
        <v>3200</v>
      </c>
      <c r="V72" s="12">
        <f t="shared" si="39"/>
        <v>0</v>
      </c>
      <c r="W72" s="4">
        <f>_xll.Interp2dTab(-1,0,'Internal Flash'!$B$465:$N$465,'Internal Flash'!$A$466:$A$480,'Internal Flash'!$B$466:$N$480,W$54,$U72)*_xll.Interp1d(-1,'Internal Flash'!$A$484:$A$490,'Internal Flash'!$B$484:$B$490,'Variables &amp; Axis Check'!$B$12)</f>
        <v>0</v>
      </c>
      <c r="X72" s="4">
        <f>_xll.Interp2dTab(-1,0,'Internal Flash'!$B$465:$N$465,'Internal Flash'!$A$466:$A$480,'Internal Flash'!$B$466:$N$480,X$54,$U72)*_xll.Interp1d(-1,'Internal Flash'!$A$484:$A$490,'Internal Flash'!$B$484:$B$490,'Variables &amp; Axis Check'!$B$12)</f>
        <v>0</v>
      </c>
      <c r="Y72" s="4">
        <f>_xll.Interp2dTab(-1,0,'Internal Flash'!$B$465:$N$465,'Internal Flash'!$A$466:$A$480,'Internal Flash'!$B$466:$N$480,Y$54,$U72)*_xll.Interp1d(-1,'Internal Flash'!$A$484:$A$490,'Internal Flash'!$B$484:$B$490,'Variables &amp; Axis Check'!$B$12)</f>
        <v>0</v>
      </c>
      <c r="Z72" s="4">
        <f>_xll.Interp2dTab(-1,0,'Internal Flash'!$B$465:$N$465,'Internal Flash'!$A$466:$A$480,'Internal Flash'!$B$466:$N$480,Z$54,$U72)*_xll.Interp1d(-1,'Internal Flash'!$A$484:$A$490,'Internal Flash'!$B$484:$B$490,'Variables &amp; Axis Check'!$B$12)</f>
        <v>0</v>
      </c>
      <c r="AA72" s="4">
        <f>_xll.Interp2dTab(-1,0,'Internal Flash'!$B$465:$N$465,'Internal Flash'!$A$466:$A$480,'Internal Flash'!$B$466:$N$480,AA$54,$U72)*_xll.Interp1d(-1,'Internal Flash'!$A$484:$A$490,'Internal Flash'!$B$484:$B$490,'Variables &amp; Axis Check'!$B$12)</f>
        <v>0</v>
      </c>
      <c r="AB72" s="4">
        <f>_xll.Interp2dTab(-1,0,'Internal Flash'!$B$465:$N$465,'Internal Flash'!$A$466:$A$480,'Internal Flash'!$B$466:$N$480,AB$54,$U72)*_xll.Interp1d(-1,'Internal Flash'!$A$484:$A$490,'Internal Flash'!$B$484:$B$490,'Variables &amp; Axis Check'!$B$12)</f>
        <v>0</v>
      </c>
      <c r="AC72" s="4">
        <f>_xll.Interp2dTab(-1,0,'Internal Flash'!$B$465:$N$465,'Internal Flash'!$A$466:$A$480,'Internal Flash'!$B$466:$N$480,AC$54,$U72)*_xll.Interp1d(-1,'Internal Flash'!$A$484:$A$490,'Internal Flash'!$B$484:$B$490,'Variables &amp; Axis Check'!$B$12)</f>
        <v>0</v>
      </c>
      <c r="AD72" s="4">
        <f>_xll.Interp2dTab(-1,0,'Internal Flash'!$B$465:$N$465,'Internal Flash'!$A$466:$A$480,'Internal Flash'!$B$466:$N$480,AD$54,$U72)*_xll.Interp1d(-1,'Internal Flash'!$A$484:$A$490,'Internal Flash'!$B$484:$B$490,'Variables &amp; Axis Check'!$B$12)</f>
        <v>0</v>
      </c>
      <c r="AE72" s="4">
        <f>_xll.Interp2dTab(-1,0,'Internal Flash'!$B$465:$N$465,'Internal Flash'!$A$466:$A$480,'Internal Flash'!$B$466:$N$480,AE$54,$U72)*_xll.Interp1d(-1,'Internal Flash'!$A$484:$A$490,'Internal Flash'!$B$484:$B$490,'Variables &amp; Axis Check'!$B$12)</f>
        <v>0</v>
      </c>
      <c r="AF72" s="4">
        <f>_xll.Interp2dTab(-1,0,'Internal Flash'!$B$465:$N$465,'Internal Flash'!$A$466:$A$480,'Internal Flash'!$B$466:$N$480,AF$54,$U72)*_xll.Interp1d(-1,'Internal Flash'!$A$484:$A$490,'Internal Flash'!$B$484:$B$490,'Variables &amp; Axis Check'!$B$12)</f>
        <v>0</v>
      </c>
      <c r="AG72" s="4">
        <f>_xll.Interp2dTab(-1,0,'Internal Flash'!$B$465:$N$465,'Internal Flash'!$A$466:$A$480,'Internal Flash'!$B$466:$N$480,AG$54,$U72)*_xll.Interp1d(-1,'Internal Flash'!$A$484:$A$490,'Internal Flash'!$B$484:$B$490,'Variables &amp; Axis Check'!$B$12)</f>
        <v>0</v>
      </c>
      <c r="AH72" s="4">
        <f>_xll.Interp2dTab(-1,0,'Internal Flash'!$B$465:$N$465,'Internal Flash'!$A$466:$A$480,'Internal Flash'!$B$466:$N$480,AH$54,$U72)*_xll.Interp1d(-1,'Internal Flash'!$A$484:$A$490,'Internal Flash'!$B$484:$B$490,'Variables &amp; Axis Check'!$B$12)</f>
        <v>0</v>
      </c>
      <c r="AI72" s="4">
        <f>_xll.Interp2dTab(-1,0,'Internal Flash'!$B$465:$N$465,'Internal Flash'!$A$466:$A$480,'Internal Flash'!$B$466:$N$480,AI$54,$U72)*_xll.Interp1d(-1,'Internal Flash'!$A$484:$A$490,'Internal Flash'!$B$484:$B$490,'Variables &amp; Axis Check'!$B$12)</f>
        <v>0</v>
      </c>
      <c r="AJ72" s="4">
        <f>_xll.Interp2dTab(-1,0,'Internal Flash'!$B$465:$N$465,'Internal Flash'!$A$466:$A$480,'Internal Flash'!$B$466:$N$480,AJ$54,$U72)*_xll.Interp1d(-1,'Internal Flash'!$A$484:$A$490,'Internal Flash'!$B$484:$B$490,'Variables &amp; Axis Check'!$B$12)</f>
        <v>0</v>
      </c>
      <c r="AK72" s="4">
        <f>_xll.Interp2dTab(-1,0,'Internal Flash'!$B$465:$N$465,'Internal Flash'!$A$466:$A$480,'Internal Flash'!$B$466:$N$480,AK$54,$U72)*_xll.Interp1d(-1,'Internal Flash'!$A$484:$A$490,'Internal Flash'!$B$484:$B$490,'Variables &amp; Axis Check'!$B$12)</f>
        <v>0</v>
      </c>
      <c r="AL72" s="4">
        <f>_xll.Interp2dTab(-1,0,'Internal Flash'!$B$465:$N$465,'Internal Flash'!$A$466:$A$480,'Internal Flash'!$B$466:$N$480,AL$54,$U72)*_xll.Interp1d(-1,'Internal Flash'!$A$484:$A$490,'Internal Flash'!$B$484:$B$490,'Variables &amp; Axis Check'!$B$12)</f>
        <v>0</v>
      </c>
      <c r="AM72" s="12">
        <f t="shared" si="40"/>
        <v>0</v>
      </c>
    </row>
    <row r="73" spans="1:39" s="4" customFormat="1" x14ac:dyDescent="0.3">
      <c r="A73" s="6">
        <f>'CSP5'!$A$187</f>
        <v>3300</v>
      </c>
      <c r="B73" s="12">
        <f t="shared" si="37"/>
        <v>9.1715867499999995</v>
      </c>
      <c r="C73" s="4">
        <f>MIN(MAX('CSP5'!C187+W23+W48+W73+W98,W123),W148)</f>
        <v>9.1715867499999995</v>
      </c>
      <c r="D73" s="4">
        <f>MIN(MAX('CSP5'!D187+X23+X48+X73+X98,X123),X148)</f>
        <v>6.2418987500000105</v>
      </c>
      <c r="E73" s="4">
        <f>MIN(MAX('CSP5'!E187+Y23+Y48+Y73+Y98,Y123),Y148)</f>
        <v>4.2497117500000199</v>
      </c>
      <c r="F73" s="4">
        <f>MIN(MAX('CSP5'!F187+Z23+Z48+Z73+Z98,Z123),Z148)</f>
        <v>2.1403357499999802</v>
      </c>
      <c r="G73" s="4">
        <f>MIN(MAX('CSP5'!G187+AA23+AA48+AA73+AA98,AA123),AA148)</f>
        <v>0.26533574999996068</v>
      </c>
      <c r="H73" s="4">
        <f>MIN(MAX('CSP5'!H187+AB23+AB48+AB73+AB98,AB123),AB148)</f>
        <v>0.26533574999999976</v>
      </c>
      <c r="I73" s="4">
        <f>MIN(MAX('CSP5'!I187+AC23+AC48+AC73+AC98,AC123),AC148)</f>
        <v>0.26533574999999976</v>
      </c>
      <c r="J73" s="4">
        <f>MIN(MAX('CSP5'!J187+AD23+AD48+AD73+AD98,AD123),AD148)</f>
        <v>1.5330048181600522</v>
      </c>
      <c r="K73" s="4">
        <f>MIN(MAX('CSP5'!K187+AE23+AE48+AE73+AE98,AE123),AE148)</f>
        <v>-0.81466802085331436</v>
      </c>
      <c r="L73" s="4">
        <f>MIN(MAX('CSP5'!L187+AF23+AF48+AF73+AF98,AF123),AF148)</f>
        <v>-2.5235354999999999</v>
      </c>
      <c r="M73" s="4">
        <f>MIN(MAX('CSP5'!M187+AG23+AG48+AG73+AG98,AG123),AG148)</f>
        <v>0.32122979373199934</v>
      </c>
      <c r="N73" s="4">
        <f>MIN(MAX('CSP5'!N187+AH23+AH48+AH73+AH98,AH123),AH148)</f>
        <v>0.72261022497599914</v>
      </c>
      <c r="O73" s="4">
        <f>MIN(MAX('CSP5'!O187+AI23+AI48+AI73+AI98,AI123),AI148)</f>
        <v>1.1913602249759592</v>
      </c>
      <c r="P73" s="4">
        <f>MIN(MAX('CSP5'!P187+AJ23+AJ48+AJ73+AJ98,AJ123),AJ148)</f>
        <v>1.6601102249759592</v>
      </c>
      <c r="Q73" s="4">
        <f>MIN(MAX('CSP5'!Q187+AK23+AK48+AK73+AK98,AK123),AK148)</f>
        <v>2.7147972249759595</v>
      </c>
      <c r="R73" s="4">
        <f>MIN(MAX('CSP5'!R187+AL23+AL48+AL73+AL98,AL123),AL148)</f>
        <v>2.7147972249758001</v>
      </c>
      <c r="S73" s="12">
        <f t="shared" si="38"/>
        <v>2.7147972249758001</v>
      </c>
      <c r="U73" s="6">
        <f>'CSP5'!$A$187</f>
        <v>3300</v>
      </c>
      <c r="V73" s="12">
        <f t="shared" si="39"/>
        <v>0</v>
      </c>
      <c r="W73" s="4">
        <f>_xll.Interp2dTab(-1,0,'Internal Flash'!$B$465:$N$465,'Internal Flash'!$A$466:$A$480,'Internal Flash'!$B$466:$N$480,W$54,$U73)*_xll.Interp1d(-1,'Internal Flash'!$A$484:$A$490,'Internal Flash'!$B$484:$B$490,'Variables &amp; Axis Check'!$B$12)</f>
        <v>0</v>
      </c>
      <c r="X73" s="4">
        <f>_xll.Interp2dTab(-1,0,'Internal Flash'!$B$465:$N$465,'Internal Flash'!$A$466:$A$480,'Internal Flash'!$B$466:$N$480,X$54,$U73)*_xll.Interp1d(-1,'Internal Flash'!$A$484:$A$490,'Internal Flash'!$B$484:$B$490,'Variables &amp; Axis Check'!$B$12)</f>
        <v>0</v>
      </c>
      <c r="Y73" s="4">
        <f>_xll.Interp2dTab(-1,0,'Internal Flash'!$B$465:$N$465,'Internal Flash'!$A$466:$A$480,'Internal Flash'!$B$466:$N$480,Y$54,$U73)*_xll.Interp1d(-1,'Internal Flash'!$A$484:$A$490,'Internal Flash'!$B$484:$B$490,'Variables &amp; Axis Check'!$B$12)</f>
        <v>0</v>
      </c>
      <c r="Z73" s="4">
        <f>_xll.Interp2dTab(-1,0,'Internal Flash'!$B$465:$N$465,'Internal Flash'!$A$466:$A$480,'Internal Flash'!$B$466:$N$480,Z$54,$U73)*_xll.Interp1d(-1,'Internal Flash'!$A$484:$A$490,'Internal Flash'!$B$484:$B$490,'Variables &amp; Axis Check'!$B$12)</f>
        <v>0</v>
      </c>
      <c r="AA73" s="4">
        <f>_xll.Interp2dTab(-1,0,'Internal Flash'!$B$465:$N$465,'Internal Flash'!$A$466:$A$480,'Internal Flash'!$B$466:$N$480,AA$54,$U73)*_xll.Interp1d(-1,'Internal Flash'!$A$484:$A$490,'Internal Flash'!$B$484:$B$490,'Variables &amp; Axis Check'!$B$12)</f>
        <v>0</v>
      </c>
      <c r="AB73" s="4">
        <f>_xll.Interp2dTab(-1,0,'Internal Flash'!$B$465:$N$465,'Internal Flash'!$A$466:$A$480,'Internal Flash'!$B$466:$N$480,AB$54,$U73)*_xll.Interp1d(-1,'Internal Flash'!$A$484:$A$490,'Internal Flash'!$B$484:$B$490,'Variables &amp; Axis Check'!$B$12)</f>
        <v>0</v>
      </c>
      <c r="AC73" s="4">
        <f>_xll.Interp2dTab(-1,0,'Internal Flash'!$B$465:$N$465,'Internal Flash'!$A$466:$A$480,'Internal Flash'!$B$466:$N$480,AC$54,$U73)*_xll.Interp1d(-1,'Internal Flash'!$A$484:$A$490,'Internal Flash'!$B$484:$B$490,'Variables &amp; Axis Check'!$B$12)</f>
        <v>0</v>
      </c>
      <c r="AD73" s="4">
        <f>_xll.Interp2dTab(-1,0,'Internal Flash'!$B$465:$N$465,'Internal Flash'!$A$466:$A$480,'Internal Flash'!$B$466:$N$480,AD$54,$U73)*_xll.Interp1d(-1,'Internal Flash'!$A$484:$A$490,'Internal Flash'!$B$484:$B$490,'Variables &amp; Axis Check'!$B$12)</f>
        <v>0</v>
      </c>
      <c r="AE73" s="4">
        <f>_xll.Interp2dTab(-1,0,'Internal Flash'!$B$465:$N$465,'Internal Flash'!$A$466:$A$480,'Internal Flash'!$B$466:$N$480,AE$54,$U73)*_xll.Interp1d(-1,'Internal Flash'!$A$484:$A$490,'Internal Flash'!$B$484:$B$490,'Variables &amp; Axis Check'!$B$12)</f>
        <v>0</v>
      </c>
      <c r="AF73" s="4">
        <f>_xll.Interp2dTab(-1,0,'Internal Flash'!$B$465:$N$465,'Internal Flash'!$A$466:$A$480,'Internal Flash'!$B$466:$N$480,AF$54,$U73)*_xll.Interp1d(-1,'Internal Flash'!$A$484:$A$490,'Internal Flash'!$B$484:$B$490,'Variables &amp; Axis Check'!$B$12)</f>
        <v>0</v>
      </c>
      <c r="AG73" s="4">
        <f>_xll.Interp2dTab(-1,0,'Internal Flash'!$B$465:$N$465,'Internal Flash'!$A$466:$A$480,'Internal Flash'!$B$466:$N$480,AG$54,$U73)*_xll.Interp1d(-1,'Internal Flash'!$A$484:$A$490,'Internal Flash'!$B$484:$B$490,'Variables &amp; Axis Check'!$B$12)</f>
        <v>0</v>
      </c>
      <c r="AH73" s="4">
        <f>_xll.Interp2dTab(-1,0,'Internal Flash'!$B$465:$N$465,'Internal Flash'!$A$466:$A$480,'Internal Flash'!$B$466:$N$480,AH$54,$U73)*_xll.Interp1d(-1,'Internal Flash'!$A$484:$A$490,'Internal Flash'!$B$484:$B$490,'Variables &amp; Axis Check'!$B$12)</f>
        <v>0</v>
      </c>
      <c r="AI73" s="4">
        <f>_xll.Interp2dTab(-1,0,'Internal Flash'!$B$465:$N$465,'Internal Flash'!$A$466:$A$480,'Internal Flash'!$B$466:$N$480,AI$54,$U73)*_xll.Interp1d(-1,'Internal Flash'!$A$484:$A$490,'Internal Flash'!$B$484:$B$490,'Variables &amp; Axis Check'!$B$12)</f>
        <v>0</v>
      </c>
      <c r="AJ73" s="4">
        <f>_xll.Interp2dTab(-1,0,'Internal Flash'!$B$465:$N$465,'Internal Flash'!$A$466:$A$480,'Internal Flash'!$B$466:$N$480,AJ$54,$U73)*_xll.Interp1d(-1,'Internal Flash'!$A$484:$A$490,'Internal Flash'!$B$484:$B$490,'Variables &amp; Axis Check'!$B$12)</f>
        <v>0</v>
      </c>
      <c r="AK73" s="4">
        <f>_xll.Interp2dTab(-1,0,'Internal Flash'!$B$465:$N$465,'Internal Flash'!$A$466:$A$480,'Internal Flash'!$B$466:$N$480,AK$54,$U73)*_xll.Interp1d(-1,'Internal Flash'!$A$484:$A$490,'Internal Flash'!$B$484:$B$490,'Variables &amp; Axis Check'!$B$12)</f>
        <v>0</v>
      </c>
      <c r="AL73" s="4">
        <f>_xll.Interp2dTab(-1,0,'Internal Flash'!$B$465:$N$465,'Internal Flash'!$A$466:$A$480,'Internal Flash'!$B$466:$N$480,AL$54,$U73)*_xll.Interp1d(-1,'Internal Flash'!$A$484:$A$490,'Internal Flash'!$B$484:$B$490,'Variables &amp; Axis Check'!$B$12)</f>
        <v>0</v>
      </c>
      <c r="AM73" s="12">
        <f t="shared" si="40"/>
        <v>0</v>
      </c>
    </row>
    <row r="74" spans="1:39" s="4" customFormat="1" x14ac:dyDescent="0.3">
      <c r="A74" s="6">
        <f>'CSP5'!$A$188</f>
        <v>3500</v>
      </c>
      <c r="B74" s="12">
        <f t="shared" si="37"/>
        <v>9.1715867499999995</v>
      </c>
      <c r="C74" s="4">
        <f>MIN(MAX('CSP5'!C188+W24+W49+W74+W99,W124),W149)</f>
        <v>9.1715867499999995</v>
      </c>
      <c r="D74" s="4">
        <f>MIN(MAX('CSP5'!D188+X24+X49+X74+X99,X124),X149)</f>
        <v>6.2418987499998808</v>
      </c>
      <c r="E74" s="4">
        <f>MIN(MAX('CSP5'!E188+Y24+Y49+Y74+Y99,Y124),Y149)</f>
        <v>4.2497117499999604</v>
      </c>
      <c r="F74" s="4">
        <f>MIN(MAX('CSP5'!F188+Z24+Z49+Z74+Z99,Z124),Z149)</f>
        <v>2.1403357499999207</v>
      </c>
      <c r="G74" s="4">
        <f>MIN(MAX('CSP5'!G188+AA24+AA49+AA74+AA99,AA124),AA149)</f>
        <v>0.26533574999999976</v>
      </c>
      <c r="H74" s="4">
        <f>MIN(MAX('CSP5'!H188+AB24+AB49+AB74+AB99,AB124),AB149)</f>
        <v>0.38252374999984085</v>
      </c>
      <c r="I74" s="4">
        <f>MIN(MAX('CSP5'!I188+AC24+AC49+AC74+AC99,AC124),AC149)</f>
        <v>0.38252374999999983</v>
      </c>
      <c r="J74" s="4">
        <f>MIN(MAX('CSP5'!J188+AD24+AD49+AD74+AD99,AD124),AD149)</f>
        <v>1.6501928181600025</v>
      </c>
      <c r="K74" s="4">
        <f>MIN(MAX('CSP5'!K188+AE24+AE49+AE74+AE99,AE124),AE149)</f>
        <v>-0.69748002085339378</v>
      </c>
      <c r="L74" s="4">
        <f>MIN(MAX('CSP5'!L188+AF24+AF49+AF74+AF99,AF124),AF149)</f>
        <v>-2.4063474999999999</v>
      </c>
      <c r="M74" s="4">
        <f>MIN(MAX('CSP5'!M188+AG24+AG49+AG74+AG99,AG124),AG149)</f>
        <v>0.32122979373200933</v>
      </c>
      <c r="N74" s="4">
        <f>MIN(MAX('CSP5'!N188+AH24+AH49+AH74+AH99,AH124),AH149)</f>
        <v>0.72261022497595928</v>
      </c>
      <c r="O74" s="4">
        <f>MIN(MAX('CSP5'!O188+AI24+AI49+AI74+AI99,AI124),AI149)</f>
        <v>1.1913602249758002</v>
      </c>
      <c r="P74" s="4">
        <f>MIN(MAX('CSP5'!P188+AJ24+AJ49+AJ74+AJ99,AJ124),AJ149)</f>
        <v>1.6601102249761186</v>
      </c>
      <c r="Q74" s="4">
        <f>MIN(MAX('CSP5'!Q188+AK24+AK49+AK74+AK99,AK124),AK149)</f>
        <v>2.7147972249754817</v>
      </c>
      <c r="R74" s="4">
        <f>MIN(MAX('CSP5'!R188+AL24+AL49+AL74+AL99,AL124),AL149)</f>
        <v>2.7147972249761185</v>
      </c>
      <c r="S74" s="12">
        <f t="shared" si="38"/>
        <v>2.7147972249761185</v>
      </c>
      <c r="U74" s="6">
        <f>'CSP5'!$A$188</f>
        <v>3500</v>
      </c>
      <c r="V74" s="12">
        <f t="shared" si="39"/>
        <v>0</v>
      </c>
      <c r="W74" s="4">
        <f>_xll.Interp2dTab(-1,0,'Internal Flash'!$B$465:$N$465,'Internal Flash'!$A$466:$A$480,'Internal Flash'!$B$466:$N$480,W$54,$U74)*_xll.Interp1d(-1,'Internal Flash'!$A$484:$A$490,'Internal Flash'!$B$484:$B$490,'Variables &amp; Axis Check'!$B$12)</f>
        <v>0</v>
      </c>
      <c r="X74" s="4">
        <f>_xll.Interp2dTab(-1,0,'Internal Flash'!$B$465:$N$465,'Internal Flash'!$A$466:$A$480,'Internal Flash'!$B$466:$N$480,X$54,$U74)*_xll.Interp1d(-1,'Internal Flash'!$A$484:$A$490,'Internal Flash'!$B$484:$B$490,'Variables &amp; Axis Check'!$B$12)</f>
        <v>0</v>
      </c>
      <c r="Y74" s="4">
        <f>_xll.Interp2dTab(-1,0,'Internal Flash'!$B$465:$N$465,'Internal Flash'!$A$466:$A$480,'Internal Flash'!$B$466:$N$480,Y$54,$U74)*_xll.Interp1d(-1,'Internal Flash'!$A$484:$A$490,'Internal Flash'!$B$484:$B$490,'Variables &amp; Axis Check'!$B$12)</f>
        <v>0</v>
      </c>
      <c r="Z74" s="4">
        <f>_xll.Interp2dTab(-1,0,'Internal Flash'!$B$465:$N$465,'Internal Flash'!$A$466:$A$480,'Internal Flash'!$B$466:$N$480,Z$54,$U74)*_xll.Interp1d(-1,'Internal Flash'!$A$484:$A$490,'Internal Flash'!$B$484:$B$490,'Variables &amp; Axis Check'!$B$12)</f>
        <v>0</v>
      </c>
      <c r="AA74" s="4">
        <f>_xll.Interp2dTab(-1,0,'Internal Flash'!$B$465:$N$465,'Internal Flash'!$A$466:$A$480,'Internal Flash'!$B$466:$N$480,AA$54,$U74)*_xll.Interp1d(-1,'Internal Flash'!$A$484:$A$490,'Internal Flash'!$B$484:$B$490,'Variables &amp; Axis Check'!$B$12)</f>
        <v>0</v>
      </c>
      <c r="AB74" s="4">
        <f>_xll.Interp2dTab(-1,0,'Internal Flash'!$B$465:$N$465,'Internal Flash'!$A$466:$A$480,'Internal Flash'!$B$466:$N$480,AB$54,$U74)*_xll.Interp1d(-1,'Internal Flash'!$A$484:$A$490,'Internal Flash'!$B$484:$B$490,'Variables &amp; Axis Check'!$B$12)</f>
        <v>0</v>
      </c>
      <c r="AC74" s="4">
        <f>_xll.Interp2dTab(-1,0,'Internal Flash'!$B$465:$N$465,'Internal Flash'!$A$466:$A$480,'Internal Flash'!$B$466:$N$480,AC$54,$U74)*_xll.Interp1d(-1,'Internal Flash'!$A$484:$A$490,'Internal Flash'!$B$484:$B$490,'Variables &amp; Axis Check'!$B$12)</f>
        <v>0</v>
      </c>
      <c r="AD74" s="4">
        <f>_xll.Interp2dTab(-1,0,'Internal Flash'!$B$465:$N$465,'Internal Flash'!$A$466:$A$480,'Internal Flash'!$B$466:$N$480,AD$54,$U74)*_xll.Interp1d(-1,'Internal Flash'!$A$484:$A$490,'Internal Flash'!$B$484:$B$490,'Variables &amp; Axis Check'!$B$12)</f>
        <v>0</v>
      </c>
      <c r="AE74" s="4">
        <f>_xll.Interp2dTab(-1,0,'Internal Flash'!$B$465:$N$465,'Internal Flash'!$A$466:$A$480,'Internal Flash'!$B$466:$N$480,AE$54,$U74)*_xll.Interp1d(-1,'Internal Flash'!$A$484:$A$490,'Internal Flash'!$B$484:$B$490,'Variables &amp; Axis Check'!$B$12)</f>
        <v>0</v>
      </c>
      <c r="AF74" s="4">
        <f>_xll.Interp2dTab(-1,0,'Internal Flash'!$B$465:$N$465,'Internal Flash'!$A$466:$A$480,'Internal Flash'!$B$466:$N$480,AF$54,$U74)*_xll.Interp1d(-1,'Internal Flash'!$A$484:$A$490,'Internal Flash'!$B$484:$B$490,'Variables &amp; Axis Check'!$B$12)</f>
        <v>0</v>
      </c>
      <c r="AG74" s="4">
        <f>_xll.Interp2dTab(-1,0,'Internal Flash'!$B$465:$N$465,'Internal Flash'!$A$466:$A$480,'Internal Flash'!$B$466:$N$480,AG$54,$U74)*_xll.Interp1d(-1,'Internal Flash'!$A$484:$A$490,'Internal Flash'!$B$484:$B$490,'Variables &amp; Axis Check'!$B$12)</f>
        <v>0</v>
      </c>
      <c r="AH74" s="4">
        <f>_xll.Interp2dTab(-1,0,'Internal Flash'!$B$465:$N$465,'Internal Flash'!$A$466:$A$480,'Internal Flash'!$B$466:$N$480,AH$54,$U74)*_xll.Interp1d(-1,'Internal Flash'!$A$484:$A$490,'Internal Flash'!$B$484:$B$490,'Variables &amp; Axis Check'!$B$12)</f>
        <v>0</v>
      </c>
      <c r="AI74" s="4">
        <f>_xll.Interp2dTab(-1,0,'Internal Flash'!$B$465:$N$465,'Internal Flash'!$A$466:$A$480,'Internal Flash'!$B$466:$N$480,AI$54,$U74)*_xll.Interp1d(-1,'Internal Flash'!$A$484:$A$490,'Internal Flash'!$B$484:$B$490,'Variables &amp; Axis Check'!$B$12)</f>
        <v>0</v>
      </c>
      <c r="AJ74" s="4">
        <f>_xll.Interp2dTab(-1,0,'Internal Flash'!$B$465:$N$465,'Internal Flash'!$A$466:$A$480,'Internal Flash'!$B$466:$N$480,AJ$54,$U74)*_xll.Interp1d(-1,'Internal Flash'!$A$484:$A$490,'Internal Flash'!$B$484:$B$490,'Variables &amp; Axis Check'!$B$12)</f>
        <v>0</v>
      </c>
      <c r="AK74" s="4">
        <f>_xll.Interp2dTab(-1,0,'Internal Flash'!$B$465:$N$465,'Internal Flash'!$A$466:$A$480,'Internal Flash'!$B$466:$N$480,AK$54,$U74)*_xll.Interp1d(-1,'Internal Flash'!$A$484:$A$490,'Internal Flash'!$B$484:$B$490,'Variables &amp; Axis Check'!$B$12)</f>
        <v>0</v>
      </c>
      <c r="AL74" s="4">
        <f>_xll.Interp2dTab(-1,0,'Internal Flash'!$B$465:$N$465,'Internal Flash'!$A$466:$A$480,'Internal Flash'!$B$466:$N$480,AL$54,$U74)*_xll.Interp1d(-1,'Internal Flash'!$A$484:$A$490,'Internal Flash'!$B$484:$B$490,'Variables &amp; Axis Check'!$B$12)</f>
        <v>0</v>
      </c>
      <c r="AM74" s="12">
        <f t="shared" si="40"/>
        <v>0</v>
      </c>
    </row>
    <row r="75" spans="1:39" s="4" customFormat="1" x14ac:dyDescent="0.3">
      <c r="A75" s="12">
        <f>'CSP5'!$A$189</f>
        <v>3501</v>
      </c>
      <c r="B75" s="12">
        <f>B74</f>
        <v>9.1715867499999995</v>
      </c>
      <c r="C75" s="12">
        <f t="shared" ref="C75:S75" si="41">C74</f>
        <v>9.1715867499999995</v>
      </c>
      <c r="D75" s="12">
        <f t="shared" si="41"/>
        <v>6.2418987499998808</v>
      </c>
      <c r="E75" s="12">
        <f t="shared" si="41"/>
        <v>4.2497117499999604</v>
      </c>
      <c r="F75" s="12">
        <f t="shared" si="41"/>
        <v>2.1403357499999207</v>
      </c>
      <c r="G75" s="12">
        <f t="shared" si="41"/>
        <v>0.26533574999999976</v>
      </c>
      <c r="H75" s="12">
        <f t="shared" si="41"/>
        <v>0.38252374999984085</v>
      </c>
      <c r="I75" s="12">
        <f t="shared" si="41"/>
        <v>0.38252374999999983</v>
      </c>
      <c r="J75" s="12">
        <f t="shared" si="41"/>
        <v>1.6501928181600025</v>
      </c>
      <c r="K75" s="12">
        <f t="shared" si="41"/>
        <v>-0.69748002085339378</v>
      </c>
      <c r="L75" s="12">
        <f t="shared" si="41"/>
        <v>-2.4063474999999999</v>
      </c>
      <c r="M75" s="12">
        <f t="shared" si="41"/>
        <v>0.32122979373200933</v>
      </c>
      <c r="N75" s="12">
        <f t="shared" si="41"/>
        <v>0.72261022497595928</v>
      </c>
      <c r="O75" s="12">
        <f t="shared" si="41"/>
        <v>1.1913602249758002</v>
      </c>
      <c r="P75" s="12">
        <f t="shared" si="41"/>
        <v>1.6601102249761186</v>
      </c>
      <c r="Q75" s="12">
        <f t="shared" si="41"/>
        <v>2.7147972249754817</v>
      </c>
      <c r="R75" s="12">
        <f t="shared" si="41"/>
        <v>2.7147972249761185</v>
      </c>
      <c r="S75" s="12">
        <f t="shared" si="41"/>
        <v>2.7147972249761185</v>
      </c>
      <c r="U75" s="12">
        <f>'CSP5'!$A$189</f>
        <v>3501</v>
      </c>
      <c r="V75" s="12">
        <f>V74</f>
        <v>0</v>
      </c>
      <c r="W75" s="12">
        <f t="shared" ref="W75:AM75" si="42">W74</f>
        <v>0</v>
      </c>
      <c r="X75" s="12">
        <f t="shared" si="42"/>
        <v>0</v>
      </c>
      <c r="Y75" s="12">
        <f t="shared" si="42"/>
        <v>0</v>
      </c>
      <c r="Z75" s="12">
        <f t="shared" si="42"/>
        <v>0</v>
      </c>
      <c r="AA75" s="12">
        <f t="shared" si="42"/>
        <v>0</v>
      </c>
      <c r="AB75" s="12">
        <f t="shared" si="42"/>
        <v>0</v>
      </c>
      <c r="AC75" s="12">
        <f t="shared" si="42"/>
        <v>0</v>
      </c>
      <c r="AD75" s="12">
        <f t="shared" si="42"/>
        <v>0</v>
      </c>
      <c r="AE75" s="12">
        <f t="shared" si="42"/>
        <v>0</v>
      </c>
      <c r="AF75" s="12">
        <f t="shared" si="42"/>
        <v>0</v>
      </c>
      <c r="AG75" s="12">
        <f t="shared" si="42"/>
        <v>0</v>
      </c>
      <c r="AH75" s="12">
        <f t="shared" si="42"/>
        <v>0</v>
      </c>
      <c r="AI75" s="12">
        <f t="shared" si="42"/>
        <v>0</v>
      </c>
      <c r="AJ75" s="12">
        <f t="shared" si="42"/>
        <v>0</v>
      </c>
      <c r="AK75" s="12">
        <f t="shared" si="42"/>
        <v>0</v>
      </c>
      <c r="AL75" s="12">
        <f t="shared" si="42"/>
        <v>0</v>
      </c>
      <c r="AM75" s="12">
        <f t="shared" si="42"/>
        <v>0</v>
      </c>
    </row>
    <row r="77" spans="1:39" x14ac:dyDescent="0.3">
      <c r="A77" s="13"/>
      <c r="B77" s="35" t="s">
        <v>1131</v>
      </c>
      <c r="C77" s="35"/>
      <c r="D77" s="35"/>
      <c r="E77" s="35"/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U77" s="13"/>
      <c r="V77" s="35" t="s">
        <v>1125</v>
      </c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</row>
    <row r="78" spans="1:39" x14ac:dyDescent="0.3">
      <c r="A78" s="3"/>
      <c r="B78" s="3" t="str">
        <f>'CSP5'!$B$167</f>
        <v>mm3</v>
      </c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U78" s="3"/>
      <c r="V78" s="3" t="str">
        <f>'CSP5'!$B$167</f>
        <v>mm3</v>
      </c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</row>
    <row r="79" spans="1:39" x14ac:dyDescent="0.3">
      <c r="A79" s="3" t="str">
        <f>'CSP5'!$A$168</f>
        <v>RPM</v>
      </c>
      <c r="B79" s="9">
        <f>'CSP5'!$B$168</f>
        <v>-1</v>
      </c>
      <c r="C79" s="3">
        <f>'CSP5'!$C$168</f>
        <v>0</v>
      </c>
      <c r="D79" s="3">
        <f>'CSP5'!$D$168</f>
        <v>10</v>
      </c>
      <c r="E79" s="3">
        <f>'CSP5'!$E$168</f>
        <v>20</v>
      </c>
      <c r="F79" s="3">
        <f>'CSP5'!$F$168</f>
        <v>30</v>
      </c>
      <c r="G79" s="3">
        <f>'CSP5'!$G$168</f>
        <v>45</v>
      </c>
      <c r="H79" s="3">
        <f>'CSP5'!$H$168</f>
        <v>55</v>
      </c>
      <c r="I79" s="3">
        <f>'CSP5'!$I$168</f>
        <v>65</v>
      </c>
      <c r="J79" s="3">
        <f>'CSP5'!$J$168</f>
        <v>75</v>
      </c>
      <c r="K79" s="3">
        <f>'CSP5'!$K$168</f>
        <v>85</v>
      </c>
      <c r="L79" s="3">
        <f>'CSP5'!$L$168</f>
        <v>95</v>
      </c>
      <c r="M79" s="3">
        <f>'CSP5'!$M$168</f>
        <v>110</v>
      </c>
      <c r="N79" s="3">
        <f>'CSP5'!$N$168</f>
        <v>120</v>
      </c>
      <c r="O79" s="3">
        <f>'CSP5'!$O$168</f>
        <v>125</v>
      </c>
      <c r="P79" s="3">
        <f>'CSP5'!$P$168</f>
        <v>130</v>
      </c>
      <c r="Q79" s="3">
        <f>'CSP5'!$Q$168</f>
        <v>135</v>
      </c>
      <c r="R79" s="3">
        <f>'CSP5'!$R$168</f>
        <v>140</v>
      </c>
      <c r="S79" s="9">
        <f>'CSP5'!$S$168</f>
        <v>141</v>
      </c>
      <c r="U79" s="3" t="str">
        <f>'CSP5'!$A$168</f>
        <v>RPM</v>
      </c>
      <c r="V79" s="9">
        <f>'CSP5'!$B$168</f>
        <v>-1</v>
      </c>
      <c r="W79" s="3">
        <f>'CSP5'!$C$168</f>
        <v>0</v>
      </c>
      <c r="X79" s="3">
        <f>'CSP5'!$D$168</f>
        <v>10</v>
      </c>
      <c r="Y79" s="3">
        <f>'CSP5'!$E$168</f>
        <v>20</v>
      </c>
      <c r="Z79" s="3">
        <f>'CSP5'!$F$168</f>
        <v>30</v>
      </c>
      <c r="AA79" s="3">
        <f>'CSP5'!$G$168</f>
        <v>45</v>
      </c>
      <c r="AB79" s="3">
        <f>'CSP5'!$H$168</f>
        <v>55</v>
      </c>
      <c r="AC79" s="3">
        <f>'CSP5'!$I$168</f>
        <v>65</v>
      </c>
      <c r="AD79" s="3">
        <f>'CSP5'!$J$168</f>
        <v>75</v>
      </c>
      <c r="AE79" s="3">
        <f>'CSP5'!$K$168</f>
        <v>85</v>
      </c>
      <c r="AF79" s="3">
        <f>'CSP5'!$L$168</f>
        <v>95</v>
      </c>
      <c r="AG79" s="3">
        <f>'CSP5'!$M$168</f>
        <v>110</v>
      </c>
      <c r="AH79" s="3">
        <f>'CSP5'!$N$168</f>
        <v>120</v>
      </c>
      <c r="AI79" s="3">
        <f>'CSP5'!$O$168</f>
        <v>125</v>
      </c>
      <c r="AJ79" s="3">
        <f>'CSP5'!$P$168</f>
        <v>130</v>
      </c>
      <c r="AK79" s="3">
        <f>'CSP5'!$Q$168</f>
        <v>135</v>
      </c>
      <c r="AL79" s="3">
        <f>'CSP5'!$R$168</f>
        <v>140</v>
      </c>
      <c r="AM79" s="9">
        <f>'CSP5'!$S$168</f>
        <v>141</v>
      </c>
    </row>
    <row r="80" spans="1:39" s="4" customFormat="1" x14ac:dyDescent="0.3">
      <c r="A80" s="12">
        <f>'CSP5'!$A$169</f>
        <v>619</v>
      </c>
      <c r="B80" s="12">
        <f>B81</f>
        <v>3.4724184749759992</v>
      </c>
      <c r="C80" s="12">
        <f t="shared" ref="C80:S80" si="43">C81</f>
        <v>3.4724184749759992</v>
      </c>
      <c r="D80" s="12">
        <f t="shared" si="43"/>
        <v>3.4724184749760005</v>
      </c>
      <c r="E80" s="12">
        <f t="shared" si="43"/>
        <v>3.4724184749759917</v>
      </c>
      <c r="F80" s="12">
        <f t="shared" si="43"/>
        <v>3.4724184749759943</v>
      </c>
      <c r="G80" s="12">
        <f t="shared" si="43"/>
        <v>3.2188846613440067</v>
      </c>
      <c r="H80" s="12">
        <f t="shared" si="43"/>
        <v>1.9810431568160007</v>
      </c>
      <c r="I80" s="12">
        <f t="shared" si="43"/>
        <v>1.0116497249760048</v>
      </c>
      <c r="J80" s="12">
        <f t="shared" si="43"/>
        <v>0.11682472497600038</v>
      </c>
      <c r="K80" s="12">
        <f t="shared" si="43"/>
        <v>2.7342224975999585E-2</v>
      </c>
      <c r="L80" s="12">
        <f t="shared" si="43"/>
        <v>2.7342224975999585E-2</v>
      </c>
      <c r="M80" s="12">
        <f t="shared" si="43"/>
        <v>2.7342224975999585E-2</v>
      </c>
      <c r="N80" s="12">
        <f t="shared" si="43"/>
        <v>2.7342224975999738E-2</v>
      </c>
      <c r="O80" s="12">
        <f t="shared" si="43"/>
        <v>2.7342224976000362E-2</v>
      </c>
      <c r="P80" s="12">
        <f t="shared" si="43"/>
        <v>2.7342224976000362E-2</v>
      </c>
      <c r="Q80" s="12">
        <f t="shared" si="43"/>
        <v>2.7342224975999113E-2</v>
      </c>
      <c r="R80" s="12">
        <f t="shared" si="43"/>
        <v>2.7342224975999113E-2</v>
      </c>
      <c r="S80" s="12">
        <f t="shared" si="43"/>
        <v>2.7342224975999113E-2</v>
      </c>
      <c r="U80" s="12">
        <f>'CSP5'!$A$169</f>
        <v>619</v>
      </c>
      <c r="V80" s="12">
        <f>V81</f>
        <v>0</v>
      </c>
      <c r="W80" s="12">
        <f t="shared" ref="W80:AM80" si="44">W81</f>
        <v>0</v>
      </c>
      <c r="X80" s="12">
        <f t="shared" si="44"/>
        <v>0</v>
      </c>
      <c r="Y80" s="12">
        <f t="shared" si="44"/>
        <v>0</v>
      </c>
      <c r="Z80" s="12">
        <f t="shared" si="44"/>
        <v>0</v>
      </c>
      <c r="AA80" s="12">
        <f t="shared" si="44"/>
        <v>0</v>
      </c>
      <c r="AB80" s="12">
        <f t="shared" si="44"/>
        <v>0</v>
      </c>
      <c r="AC80" s="12">
        <f t="shared" si="44"/>
        <v>0</v>
      </c>
      <c r="AD80" s="12">
        <f t="shared" si="44"/>
        <v>0</v>
      </c>
      <c r="AE80" s="12">
        <f t="shared" si="44"/>
        <v>0</v>
      </c>
      <c r="AF80" s="12">
        <f t="shared" si="44"/>
        <v>0</v>
      </c>
      <c r="AG80" s="12">
        <f t="shared" si="44"/>
        <v>0</v>
      </c>
      <c r="AH80" s="12">
        <f t="shared" si="44"/>
        <v>0</v>
      </c>
      <c r="AI80" s="12">
        <f t="shared" si="44"/>
        <v>0</v>
      </c>
      <c r="AJ80" s="12">
        <f t="shared" si="44"/>
        <v>0</v>
      </c>
      <c r="AK80" s="12">
        <f t="shared" si="44"/>
        <v>0</v>
      </c>
      <c r="AL80" s="12">
        <f t="shared" si="44"/>
        <v>0</v>
      </c>
      <c r="AM80" s="12">
        <f t="shared" si="44"/>
        <v>0</v>
      </c>
    </row>
    <row r="81" spans="1:39" s="4" customFormat="1" x14ac:dyDescent="0.3">
      <c r="A81" s="6">
        <f>'CSP5'!$A$170</f>
        <v>620</v>
      </c>
      <c r="B81" s="12">
        <f>C81</f>
        <v>3.4724184749759992</v>
      </c>
      <c r="C81" s="4">
        <f>C56-'CSP5'!C170</f>
        <v>3.4724184749759992</v>
      </c>
      <c r="D81" s="4">
        <f>D56-'CSP5'!D170</f>
        <v>3.4724184749760005</v>
      </c>
      <c r="E81" s="4">
        <f>E56-'CSP5'!E170</f>
        <v>3.4724184749759917</v>
      </c>
      <c r="F81" s="4">
        <f>F56-'CSP5'!F170</f>
        <v>3.4724184749759943</v>
      </c>
      <c r="G81" s="4">
        <f>G56-'CSP5'!G170</f>
        <v>3.2188846613440067</v>
      </c>
      <c r="H81" s="4">
        <f>H56-'CSP5'!H170</f>
        <v>1.9810431568160007</v>
      </c>
      <c r="I81" s="4">
        <f>I56-'CSP5'!I170</f>
        <v>1.0116497249760048</v>
      </c>
      <c r="J81" s="4">
        <f>J56-'CSP5'!J170</f>
        <v>0.11682472497600038</v>
      </c>
      <c r="K81" s="4">
        <f>K56-'CSP5'!K170</f>
        <v>2.7342224975999585E-2</v>
      </c>
      <c r="L81" s="4">
        <f>L56-'CSP5'!L170</f>
        <v>2.7342224975999585E-2</v>
      </c>
      <c r="M81" s="4">
        <f>M56-'CSP5'!M170</f>
        <v>2.7342224975999585E-2</v>
      </c>
      <c r="N81" s="4">
        <f>N56-'CSP5'!N170</f>
        <v>2.7342224975999738E-2</v>
      </c>
      <c r="O81" s="4">
        <f>O56-'CSP5'!O170</f>
        <v>2.7342224976000362E-2</v>
      </c>
      <c r="P81" s="4">
        <f>P56-'CSP5'!P170</f>
        <v>2.7342224976000362E-2</v>
      </c>
      <c r="Q81" s="4">
        <f>Q56-'CSP5'!Q170</f>
        <v>2.7342224975999113E-2</v>
      </c>
      <c r="R81" s="4">
        <f>R56-'CSP5'!R170</f>
        <v>2.7342224975999113E-2</v>
      </c>
      <c r="S81" s="12">
        <f>R81</f>
        <v>2.7342224975999113E-2</v>
      </c>
      <c r="U81" s="6">
        <f>'CSP5'!$A$170</f>
        <v>620</v>
      </c>
      <c r="V81" s="12">
        <f>W81</f>
        <v>0</v>
      </c>
      <c r="W81" s="4">
        <f>_xll.Interp2dTab(-1,0,'Internal Flash'!$B$494:$N$494,'Internal Flash'!$A$495:$A$509,'Internal Flash'!$B$495:$N$509,'Main Injection'!W$79,'Main Injection'!$U81)*_xll.Interp2dTab(-1,0,'Internal Flash'!$B$513:$N$513,'Internal Flash'!$A$514:$A$522,'Internal Flash'!$B$514:$N$522,'Variables &amp; Axis Check'!$B$2,'Main Injection'!$U81)</f>
        <v>0</v>
      </c>
      <c r="X81" s="4">
        <f>_xll.Interp2dTab(-1,0,'Internal Flash'!$B$494:$N$494,'Internal Flash'!$A$495:$A$509,'Internal Flash'!$B$495:$N$509,'Main Injection'!X$79,'Main Injection'!$U81)*_xll.Interp2dTab(-1,0,'Internal Flash'!$B$513:$N$513,'Internal Flash'!$A$514:$A$522,'Internal Flash'!$B$514:$N$522,'Variables &amp; Axis Check'!$B$2,'Main Injection'!$U81)</f>
        <v>0</v>
      </c>
      <c r="Y81" s="4">
        <f>_xll.Interp2dTab(-1,0,'Internal Flash'!$B$494:$N$494,'Internal Flash'!$A$495:$A$509,'Internal Flash'!$B$495:$N$509,'Main Injection'!Y$79,'Main Injection'!$U81)*_xll.Interp2dTab(-1,0,'Internal Flash'!$B$513:$N$513,'Internal Flash'!$A$514:$A$522,'Internal Flash'!$B$514:$N$522,'Variables &amp; Axis Check'!$B$2,'Main Injection'!$U81)</f>
        <v>0</v>
      </c>
      <c r="Z81" s="4">
        <f>_xll.Interp2dTab(-1,0,'Internal Flash'!$B$494:$N$494,'Internal Flash'!$A$495:$A$509,'Internal Flash'!$B$495:$N$509,'Main Injection'!Z$79,'Main Injection'!$U81)*_xll.Interp2dTab(-1,0,'Internal Flash'!$B$513:$N$513,'Internal Flash'!$A$514:$A$522,'Internal Flash'!$B$514:$N$522,'Variables &amp; Axis Check'!$B$2,'Main Injection'!$U81)</f>
        <v>0</v>
      </c>
      <c r="AA81" s="4">
        <f>_xll.Interp2dTab(-1,0,'Internal Flash'!$B$494:$N$494,'Internal Flash'!$A$495:$A$509,'Internal Flash'!$B$495:$N$509,'Main Injection'!AA$79,'Main Injection'!$U81)*_xll.Interp2dTab(-1,0,'Internal Flash'!$B$513:$N$513,'Internal Flash'!$A$514:$A$522,'Internal Flash'!$B$514:$N$522,'Variables &amp; Axis Check'!$B$2,'Main Injection'!$U81)</f>
        <v>0</v>
      </c>
      <c r="AB81" s="4">
        <f>_xll.Interp2dTab(-1,0,'Internal Flash'!$B$494:$N$494,'Internal Flash'!$A$495:$A$509,'Internal Flash'!$B$495:$N$509,'Main Injection'!AB$79,'Main Injection'!$U81)*_xll.Interp2dTab(-1,0,'Internal Flash'!$B$513:$N$513,'Internal Flash'!$A$514:$A$522,'Internal Flash'!$B$514:$N$522,'Variables &amp; Axis Check'!$B$2,'Main Injection'!$U81)</f>
        <v>0</v>
      </c>
      <c r="AC81" s="4">
        <f>_xll.Interp2dTab(-1,0,'Internal Flash'!$B$494:$N$494,'Internal Flash'!$A$495:$A$509,'Internal Flash'!$B$495:$N$509,'Main Injection'!AC$79,'Main Injection'!$U81)*_xll.Interp2dTab(-1,0,'Internal Flash'!$B$513:$N$513,'Internal Flash'!$A$514:$A$522,'Internal Flash'!$B$514:$N$522,'Variables &amp; Axis Check'!$B$2,'Main Injection'!$U81)</f>
        <v>0</v>
      </c>
      <c r="AD81" s="4">
        <f>_xll.Interp2dTab(-1,0,'Internal Flash'!$B$494:$N$494,'Internal Flash'!$A$495:$A$509,'Internal Flash'!$B$495:$N$509,'Main Injection'!AD$79,'Main Injection'!$U81)*_xll.Interp2dTab(-1,0,'Internal Flash'!$B$513:$N$513,'Internal Flash'!$A$514:$A$522,'Internal Flash'!$B$514:$N$522,'Variables &amp; Axis Check'!$B$2,'Main Injection'!$U81)</f>
        <v>0</v>
      </c>
      <c r="AE81" s="4">
        <f>_xll.Interp2dTab(-1,0,'Internal Flash'!$B$494:$N$494,'Internal Flash'!$A$495:$A$509,'Internal Flash'!$B$495:$N$509,'Main Injection'!AE$79,'Main Injection'!$U81)*_xll.Interp2dTab(-1,0,'Internal Flash'!$B$513:$N$513,'Internal Flash'!$A$514:$A$522,'Internal Flash'!$B$514:$N$522,'Variables &amp; Axis Check'!$B$2,'Main Injection'!$U81)</f>
        <v>0</v>
      </c>
      <c r="AF81" s="4">
        <f>_xll.Interp2dTab(-1,0,'Internal Flash'!$B$494:$N$494,'Internal Flash'!$A$495:$A$509,'Internal Flash'!$B$495:$N$509,'Main Injection'!AF$79,'Main Injection'!$U81)*_xll.Interp2dTab(-1,0,'Internal Flash'!$B$513:$N$513,'Internal Flash'!$A$514:$A$522,'Internal Flash'!$B$514:$N$522,'Variables &amp; Axis Check'!$B$2,'Main Injection'!$U81)</f>
        <v>0</v>
      </c>
      <c r="AG81" s="4">
        <f>_xll.Interp2dTab(-1,0,'Internal Flash'!$B$494:$N$494,'Internal Flash'!$A$495:$A$509,'Internal Flash'!$B$495:$N$509,'Main Injection'!AG$79,'Main Injection'!$U81)*_xll.Interp2dTab(-1,0,'Internal Flash'!$B$513:$N$513,'Internal Flash'!$A$514:$A$522,'Internal Flash'!$B$514:$N$522,'Variables &amp; Axis Check'!$B$2,'Main Injection'!$U81)</f>
        <v>0</v>
      </c>
      <c r="AH81" s="4">
        <f>_xll.Interp2dTab(-1,0,'Internal Flash'!$B$494:$N$494,'Internal Flash'!$A$495:$A$509,'Internal Flash'!$B$495:$N$509,'Main Injection'!AH$79,'Main Injection'!$U81)*_xll.Interp2dTab(-1,0,'Internal Flash'!$B$513:$N$513,'Internal Flash'!$A$514:$A$522,'Internal Flash'!$B$514:$N$522,'Variables &amp; Axis Check'!$B$2,'Main Injection'!$U81)</f>
        <v>0</v>
      </c>
      <c r="AI81" s="4">
        <f>_xll.Interp2dTab(-1,0,'Internal Flash'!$B$494:$N$494,'Internal Flash'!$A$495:$A$509,'Internal Flash'!$B$495:$N$509,'Main Injection'!AI$79,'Main Injection'!$U81)*_xll.Interp2dTab(-1,0,'Internal Flash'!$B$513:$N$513,'Internal Flash'!$A$514:$A$522,'Internal Flash'!$B$514:$N$522,'Variables &amp; Axis Check'!$B$2,'Main Injection'!$U81)</f>
        <v>0</v>
      </c>
      <c r="AJ81" s="4">
        <f>_xll.Interp2dTab(-1,0,'Internal Flash'!$B$494:$N$494,'Internal Flash'!$A$495:$A$509,'Internal Flash'!$B$495:$N$509,'Main Injection'!AJ$79,'Main Injection'!$U81)*_xll.Interp2dTab(-1,0,'Internal Flash'!$B$513:$N$513,'Internal Flash'!$A$514:$A$522,'Internal Flash'!$B$514:$N$522,'Variables &amp; Axis Check'!$B$2,'Main Injection'!$U81)</f>
        <v>0</v>
      </c>
      <c r="AK81" s="4">
        <f>_xll.Interp2dTab(-1,0,'Internal Flash'!$B$494:$N$494,'Internal Flash'!$A$495:$A$509,'Internal Flash'!$B$495:$N$509,'Main Injection'!AK$79,'Main Injection'!$U81)*_xll.Interp2dTab(-1,0,'Internal Flash'!$B$513:$N$513,'Internal Flash'!$A$514:$A$522,'Internal Flash'!$B$514:$N$522,'Variables &amp; Axis Check'!$B$2,'Main Injection'!$U81)</f>
        <v>0</v>
      </c>
      <c r="AL81" s="4">
        <f>_xll.Interp2dTab(-1,0,'Internal Flash'!$B$494:$N$494,'Internal Flash'!$A$495:$A$509,'Internal Flash'!$B$495:$N$509,'Main Injection'!AL$79,'Main Injection'!$U81)*_xll.Interp2dTab(-1,0,'Internal Flash'!$B$513:$N$513,'Internal Flash'!$A$514:$A$522,'Internal Flash'!$B$514:$N$522,'Variables &amp; Axis Check'!$B$2,'Main Injection'!$U81)</f>
        <v>0</v>
      </c>
      <c r="AM81" s="12">
        <f>AL81</f>
        <v>0</v>
      </c>
    </row>
    <row r="82" spans="1:39" s="4" customFormat="1" x14ac:dyDescent="0.3">
      <c r="A82" s="6">
        <f>'CSP5'!$A$171</f>
        <v>650</v>
      </c>
      <c r="B82" s="12">
        <f t="shared" ref="B82:B99" si="45">C82</f>
        <v>3.4724184749759996</v>
      </c>
      <c r="C82" s="4">
        <f>C57-'CSP5'!C171</f>
        <v>3.4724184749759996</v>
      </c>
      <c r="D82" s="4">
        <f>D57-'CSP5'!D171</f>
        <v>3.4724184749759996</v>
      </c>
      <c r="E82" s="4">
        <f>E57-'CSP5'!E171</f>
        <v>3.4724184749759996</v>
      </c>
      <c r="F82" s="4">
        <f>F57-'CSP5'!F171</f>
        <v>3.4724184749759996</v>
      </c>
      <c r="G82" s="4">
        <f>G57-'CSP5'!G171</f>
        <v>3.2188846613439992</v>
      </c>
      <c r="H82" s="4">
        <f>H57-'CSP5'!H171</f>
        <v>1.9810431568159999</v>
      </c>
      <c r="I82" s="4">
        <f>I57-'CSP5'!I171</f>
        <v>1.0116497249759995</v>
      </c>
      <c r="J82" s="4">
        <f>J57-'CSP5'!J171</f>
        <v>0.11682472497600038</v>
      </c>
      <c r="K82" s="4">
        <f>K57-'CSP5'!K171</f>
        <v>2.7342224975999585E-2</v>
      </c>
      <c r="L82" s="4">
        <f>L57-'CSP5'!L171</f>
        <v>2.7342224975999585E-2</v>
      </c>
      <c r="M82" s="4">
        <f>M57-'CSP5'!M171</f>
        <v>2.7342224975999585E-2</v>
      </c>
      <c r="N82" s="4">
        <f>N57-'CSP5'!N171</f>
        <v>2.7342224975999585E-2</v>
      </c>
      <c r="O82" s="4">
        <f>O57-'CSP5'!O171</f>
        <v>2.7342224975999585E-2</v>
      </c>
      <c r="P82" s="4">
        <f>P57-'CSP5'!P171</f>
        <v>2.7342224975999585E-2</v>
      </c>
      <c r="Q82" s="4">
        <f>Q57-'CSP5'!Q171</f>
        <v>2.7342224975999585E-2</v>
      </c>
      <c r="R82" s="4">
        <f>R57-'CSP5'!R171</f>
        <v>2.7342224975999585E-2</v>
      </c>
      <c r="S82" s="12">
        <f t="shared" ref="S82:S99" si="46">R82</f>
        <v>2.7342224975999585E-2</v>
      </c>
      <c r="U82" s="6">
        <f>'CSP5'!$A$171</f>
        <v>650</v>
      </c>
      <c r="V82" s="12">
        <f t="shared" ref="V82:V99" si="47">W82</f>
        <v>0</v>
      </c>
      <c r="W82" s="4">
        <f>_xll.Interp2dTab(-1,0,'Internal Flash'!$B$494:$N$494,'Internal Flash'!$A$495:$A$509,'Internal Flash'!$B$495:$N$509,'Main Injection'!W$79,'Main Injection'!$U82)*_xll.Interp2dTab(-1,0,'Internal Flash'!$B$513:$N$513,'Internal Flash'!$A$514:$A$522,'Internal Flash'!$B$514:$N$522,'Variables &amp; Axis Check'!$B$2,'Main Injection'!$U82)</f>
        <v>0</v>
      </c>
      <c r="X82" s="4">
        <f>_xll.Interp2dTab(-1,0,'Internal Flash'!$B$494:$N$494,'Internal Flash'!$A$495:$A$509,'Internal Flash'!$B$495:$N$509,'Main Injection'!X$79,'Main Injection'!$U82)*_xll.Interp2dTab(-1,0,'Internal Flash'!$B$513:$N$513,'Internal Flash'!$A$514:$A$522,'Internal Flash'!$B$514:$N$522,'Variables &amp; Axis Check'!$B$2,'Main Injection'!$U82)</f>
        <v>0</v>
      </c>
      <c r="Y82" s="4">
        <f>_xll.Interp2dTab(-1,0,'Internal Flash'!$B$494:$N$494,'Internal Flash'!$A$495:$A$509,'Internal Flash'!$B$495:$N$509,'Main Injection'!Y$79,'Main Injection'!$U82)*_xll.Interp2dTab(-1,0,'Internal Flash'!$B$513:$N$513,'Internal Flash'!$A$514:$A$522,'Internal Flash'!$B$514:$N$522,'Variables &amp; Axis Check'!$B$2,'Main Injection'!$U82)</f>
        <v>0</v>
      </c>
      <c r="Z82" s="4">
        <f>_xll.Interp2dTab(-1,0,'Internal Flash'!$B$494:$N$494,'Internal Flash'!$A$495:$A$509,'Internal Flash'!$B$495:$N$509,'Main Injection'!Z$79,'Main Injection'!$U82)*_xll.Interp2dTab(-1,0,'Internal Flash'!$B$513:$N$513,'Internal Flash'!$A$514:$A$522,'Internal Flash'!$B$514:$N$522,'Variables &amp; Axis Check'!$B$2,'Main Injection'!$U82)</f>
        <v>0</v>
      </c>
      <c r="AA82" s="4">
        <f>_xll.Interp2dTab(-1,0,'Internal Flash'!$B$494:$N$494,'Internal Flash'!$A$495:$A$509,'Internal Flash'!$B$495:$N$509,'Main Injection'!AA$79,'Main Injection'!$U82)*_xll.Interp2dTab(-1,0,'Internal Flash'!$B$513:$N$513,'Internal Flash'!$A$514:$A$522,'Internal Flash'!$B$514:$N$522,'Variables &amp; Axis Check'!$B$2,'Main Injection'!$U82)</f>
        <v>0</v>
      </c>
      <c r="AB82" s="4">
        <f>_xll.Interp2dTab(-1,0,'Internal Flash'!$B$494:$N$494,'Internal Flash'!$A$495:$A$509,'Internal Flash'!$B$495:$N$509,'Main Injection'!AB$79,'Main Injection'!$U82)*_xll.Interp2dTab(-1,0,'Internal Flash'!$B$513:$N$513,'Internal Flash'!$A$514:$A$522,'Internal Flash'!$B$514:$N$522,'Variables &amp; Axis Check'!$B$2,'Main Injection'!$U82)</f>
        <v>0</v>
      </c>
      <c r="AC82" s="4">
        <f>_xll.Interp2dTab(-1,0,'Internal Flash'!$B$494:$N$494,'Internal Flash'!$A$495:$A$509,'Internal Flash'!$B$495:$N$509,'Main Injection'!AC$79,'Main Injection'!$U82)*_xll.Interp2dTab(-1,0,'Internal Flash'!$B$513:$N$513,'Internal Flash'!$A$514:$A$522,'Internal Flash'!$B$514:$N$522,'Variables &amp; Axis Check'!$B$2,'Main Injection'!$U82)</f>
        <v>0</v>
      </c>
      <c r="AD82" s="4">
        <f>_xll.Interp2dTab(-1,0,'Internal Flash'!$B$494:$N$494,'Internal Flash'!$A$495:$A$509,'Internal Flash'!$B$495:$N$509,'Main Injection'!AD$79,'Main Injection'!$U82)*_xll.Interp2dTab(-1,0,'Internal Flash'!$B$513:$N$513,'Internal Flash'!$A$514:$A$522,'Internal Flash'!$B$514:$N$522,'Variables &amp; Axis Check'!$B$2,'Main Injection'!$U82)</f>
        <v>0</v>
      </c>
      <c r="AE82" s="4">
        <f>_xll.Interp2dTab(-1,0,'Internal Flash'!$B$494:$N$494,'Internal Flash'!$A$495:$A$509,'Internal Flash'!$B$495:$N$509,'Main Injection'!AE$79,'Main Injection'!$U82)*_xll.Interp2dTab(-1,0,'Internal Flash'!$B$513:$N$513,'Internal Flash'!$A$514:$A$522,'Internal Flash'!$B$514:$N$522,'Variables &amp; Axis Check'!$B$2,'Main Injection'!$U82)</f>
        <v>0</v>
      </c>
      <c r="AF82" s="4">
        <f>_xll.Interp2dTab(-1,0,'Internal Flash'!$B$494:$N$494,'Internal Flash'!$A$495:$A$509,'Internal Flash'!$B$495:$N$509,'Main Injection'!AF$79,'Main Injection'!$U82)*_xll.Interp2dTab(-1,0,'Internal Flash'!$B$513:$N$513,'Internal Flash'!$A$514:$A$522,'Internal Flash'!$B$514:$N$522,'Variables &amp; Axis Check'!$B$2,'Main Injection'!$U82)</f>
        <v>0</v>
      </c>
      <c r="AG82" s="4">
        <f>_xll.Interp2dTab(-1,0,'Internal Flash'!$B$494:$N$494,'Internal Flash'!$A$495:$A$509,'Internal Flash'!$B$495:$N$509,'Main Injection'!AG$79,'Main Injection'!$U82)*_xll.Interp2dTab(-1,0,'Internal Flash'!$B$513:$N$513,'Internal Flash'!$A$514:$A$522,'Internal Flash'!$B$514:$N$522,'Variables &amp; Axis Check'!$B$2,'Main Injection'!$U82)</f>
        <v>0</v>
      </c>
      <c r="AH82" s="4">
        <f>_xll.Interp2dTab(-1,0,'Internal Flash'!$B$494:$N$494,'Internal Flash'!$A$495:$A$509,'Internal Flash'!$B$495:$N$509,'Main Injection'!AH$79,'Main Injection'!$U82)*_xll.Interp2dTab(-1,0,'Internal Flash'!$B$513:$N$513,'Internal Flash'!$A$514:$A$522,'Internal Flash'!$B$514:$N$522,'Variables &amp; Axis Check'!$B$2,'Main Injection'!$U82)</f>
        <v>0</v>
      </c>
      <c r="AI82" s="4">
        <f>_xll.Interp2dTab(-1,0,'Internal Flash'!$B$494:$N$494,'Internal Flash'!$A$495:$A$509,'Internal Flash'!$B$495:$N$509,'Main Injection'!AI$79,'Main Injection'!$U82)*_xll.Interp2dTab(-1,0,'Internal Flash'!$B$513:$N$513,'Internal Flash'!$A$514:$A$522,'Internal Flash'!$B$514:$N$522,'Variables &amp; Axis Check'!$B$2,'Main Injection'!$U82)</f>
        <v>0</v>
      </c>
      <c r="AJ82" s="4">
        <f>_xll.Interp2dTab(-1,0,'Internal Flash'!$B$494:$N$494,'Internal Flash'!$A$495:$A$509,'Internal Flash'!$B$495:$N$509,'Main Injection'!AJ$79,'Main Injection'!$U82)*_xll.Interp2dTab(-1,0,'Internal Flash'!$B$513:$N$513,'Internal Flash'!$A$514:$A$522,'Internal Flash'!$B$514:$N$522,'Variables &amp; Axis Check'!$B$2,'Main Injection'!$U82)</f>
        <v>0</v>
      </c>
      <c r="AK82" s="4">
        <f>_xll.Interp2dTab(-1,0,'Internal Flash'!$B$494:$N$494,'Internal Flash'!$A$495:$A$509,'Internal Flash'!$B$495:$N$509,'Main Injection'!AK$79,'Main Injection'!$U82)*_xll.Interp2dTab(-1,0,'Internal Flash'!$B$513:$N$513,'Internal Flash'!$A$514:$A$522,'Internal Flash'!$B$514:$N$522,'Variables &amp; Axis Check'!$B$2,'Main Injection'!$U82)</f>
        <v>0</v>
      </c>
      <c r="AL82" s="4">
        <f>_xll.Interp2dTab(-1,0,'Internal Flash'!$B$494:$N$494,'Internal Flash'!$A$495:$A$509,'Internal Flash'!$B$495:$N$509,'Main Injection'!AL$79,'Main Injection'!$U82)*_xll.Interp2dTab(-1,0,'Internal Flash'!$B$513:$N$513,'Internal Flash'!$A$514:$A$522,'Internal Flash'!$B$514:$N$522,'Variables &amp; Axis Check'!$B$2,'Main Injection'!$U82)</f>
        <v>0</v>
      </c>
      <c r="AM82" s="12">
        <f t="shared" ref="AM82:AM99" si="48">AL82</f>
        <v>0</v>
      </c>
    </row>
    <row r="83" spans="1:39" s="4" customFormat="1" x14ac:dyDescent="0.3">
      <c r="A83" s="6">
        <f>'CSP5'!$A$172</f>
        <v>800</v>
      </c>
      <c r="B83" s="12">
        <f t="shared" si="45"/>
        <v>3.4724184749759992</v>
      </c>
      <c r="C83" s="4">
        <f>C58-'CSP5'!C172</f>
        <v>3.4724184749759992</v>
      </c>
      <c r="D83" s="4">
        <f>D58-'CSP5'!D172</f>
        <v>3.4724184749759996</v>
      </c>
      <c r="E83" s="4">
        <f>E58-'CSP5'!E172</f>
        <v>3.4724184749759992</v>
      </c>
      <c r="F83" s="4">
        <f>F58-'CSP5'!F172</f>
        <v>3.4724184749759996</v>
      </c>
      <c r="G83" s="4">
        <f>G58-'CSP5'!G172</f>
        <v>3.2188846613439992</v>
      </c>
      <c r="H83" s="4">
        <f>H58-'CSP5'!H172</f>
        <v>1.9810431568159999</v>
      </c>
      <c r="I83" s="4">
        <f>I58-'CSP5'!I172</f>
        <v>1.0116497249759995</v>
      </c>
      <c r="J83" s="4">
        <f>J58-'CSP5'!J172</f>
        <v>0.11682472497600038</v>
      </c>
      <c r="K83" s="4">
        <f>K58-'CSP5'!K172</f>
        <v>2.7342224975999585E-2</v>
      </c>
      <c r="L83" s="4">
        <f>L58-'CSP5'!L172</f>
        <v>2.7342224975999585E-2</v>
      </c>
      <c r="M83" s="4">
        <f>M58-'CSP5'!M172</f>
        <v>2.7342224975999585E-2</v>
      </c>
      <c r="N83" s="4">
        <f>N58-'CSP5'!N172</f>
        <v>2.7342224975999585E-2</v>
      </c>
      <c r="O83" s="4">
        <f>O58-'CSP5'!O172</f>
        <v>2.7342224975999585E-2</v>
      </c>
      <c r="P83" s="4">
        <f>P58-'CSP5'!P172</f>
        <v>2.7342224975999585E-2</v>
      </c>
      <c r="Q83" s="4">
        <f>Q58-'CSP5'!Q172</f>
        <v>2.7342224975999585E-2</v>
      </c>
      <c r="R83" s="4">
        <f>R58-'CSP5'!R172</f>
        <v>2.7342224975999585E-2</v>
      </c>
      <c r="S83" s="12">
        <f t="shared" si="46"/>
        <v>2.7342224975999585E-2</v>
      </c>
      <c r="U83" s="6">
        <f>'CSP5'!$A$172</f>
        <v>800</v>
      </c>
      <c r="V83" s="12">
        <f t="shared" si="47"/>
        <v>0</v>
      </c>
      <c r="W83" s="4">
        <f>_xll.Interp2dTab(-1,0,'Internal Flash'!$B$494:$N$494,'Internal Flash'!$A$495:$A$509,'Internal Flash'!$B$495:$N$509,'Main Injection'!W$79,'Main Injection'!$U83)*_xll.Interp2dTab(-1,0,'Internal Flash'!$B$513:$N$513,'Internal Flash'!$A$514:$A$522,'Internal Flash'!$B$514:$N$522,'Variables &amp; Axis Check'!$B$2,'Main Injection'!$U83)</f>
        <v>0</v>
      </c>
      <c r="X83" s="4">
        <f>_xll.Interp2dTab(-1,0,'Internal Flash'!$B$494:$N$494,'Internal Flash'!$A$495:$A$509,'Internal Flash'!$B$495:$N$509,'Main Injection'!X$79,'Main Injection'!$U83)*_xll.Interp2dTab(-1,0,'Internal Flash'!$B$513:$N$513,'Internal Flash'!$A$514:$A$522,'Internal Flash'!$B$514:$N$522,'Variables &amp; Axis Check'!$B$2,'Main Injection'!$U83)</f>
        <v>0</v>
      </c>
      <c r="Y83" s="4">
        <f>_xll.Interp2dTab(-1,0,'Internal Flash'!$B$494:$N$494,'Internal Flash'!$A$495:$A$509,'Internal Flash'!$B$495:$N$509,'Main Injection'!Y$79,'Main Injection'!$U83)*_xll.Interp2dTab(-1,0,'Internal Flash'!$B$513:$N$513,'Internal Flash'!$A$514:$A$522,'Internal Flash'!$B$514:$N$522,'Variables &amp; Axis Check'!$B$2,'Main Injection'!$U83)</f>
        <v>0</v>
      </c>
      <c r="Z83" s="4">
        <f>_xll.Interp2dTab(-1,0,'Internal Flash'!$B$494:$N$494,'Internal Flash'!$A$495:$A$509,'Internal Flash'!$B$495:$N$509,'Main Injection'!Z$79,'Main Injection'!$U83)*_xll.Interp2dTab(-1,0,'Internal Flash'!$B$513:$N$513,'Internal Flash'!$A$514:$A$522,'Internal Flash'!$B$514:$N$522,'Variables &amp; Axis Check'!$B$2,'Main Injection'!$U83)</f>
        <v>0</v>
      </c>
      <c r="AA83" s="4">
        <f>_xll.Interp2dTab(-1,0,'Internal Flash'!$B$494:$N$494,'Internal Flash'!$A$495:$A$509,'Internal Flash'!$B$495:$N$509,'Main Injection'!AA$79,'Main Injection'!$U83)*_xll.Interp2dTab(-1,0,'Internal Flash'!$B$513:$N$513,'Internal Flash'!$A$514:$A$522,'Internal Flash'!$B$514:$N$522,'Variables &amp; Axis Check'!$B$2,'Main Injection'!$U83)</f>
        <v>0</v>
      </c>
      <c r="AB83" s="4">
        <f>_xll.Interp2dTab(-1,0,'Internal Flash'!$B$494:$N$494,'Internal Flash'!$A$495:$A$509,'Internal Flash'!$B$495:$N$509,'Main Injection'!AB$79,'Main Injection'!$U83)*_xll.Interp2dTab(-1,0,'Internal Flash'!$B$513:$N$513,'Internal Flash'!$A$514:$A$522,'Internal Flash'!$B$514:$N$522,'Variables &amp; Axis Check'!$B$2,'Main Injection'!$U83)</f>
        <v>0</v>
      </c>
      <c r="AC83" s="4">
        <f>_xll.Interp2dTab(-1,0,'Internal Flash'!$B$494:$N$494,'Internal Flash'!$A$495:$A$509,'Internal Flash'!$B$495:$N$509,'Main Injection'!AC$79,'Main Injection'!$U83)*_xll.Interp2dTab(-1,0,'Internal Flash'!$B$513:$N$513,'Internal Flash'!$A$514:$A$522,'Internal Flash'!$B$514:$N$522,'Variables &amp; Axis Check'!$B$2,'Main Injection'!$U83)</f>
        <v>0</v>
      </c>
      <c r="AD83" s="4">
        <f>_xll.Interp2dTab(-1,0,'Internal Flash'!$B$494:$N$494,'Internal Flash'!$A$495:$A$509,'Internal Flash'!$B$495:$N$509,'Main Injection'!AD$79,'Main Injection'!$U83)*_xll.Interp2dTab(-1,0,'Internal Flash'!$B$513:$N$513,'Internal Flash'!$A$514:$A$522,'Internal Flash'!$B$514:$N$522,'Variables &amp; Axis Check'!$B$2,'Main Injection'!$U83)</f>
        <v>0</v>
      </c>
      <c r="AE83" s="4">
        <f>_xll.Interp2dTab(-1,0,'Internal Flash'!$B$494:$N$494,'Internal Flash'!$A$495:$A$509,'Internal Flash'!$B$495:$N$509,'Main Injection'!AE$79,'Main Injection'!$U83)*_xll.Interp2dTab(-1,0,'Internal Flash'!$B$513:$N$513,'Internal Flash'!$A$514:$A$522,'Internal Flash'!$B$514:$N$522,'Variables &amp; Axis Check'!$B$2,'Main Injection'!$U83)</f>
        <v>0</v>
      </c>
      <c r="AF83" s="4">
        <f>_xll.Interp2dTab(-1,0,'Internal Flash'!$B$494:$N$494,'Internal Flash'!$A$495:$A$509,'Internal Flash'!$B$495:$N$509,'Main Injection'!AF$79,'Main Injection'!$U83)*_xll.Interp2dTab(-1,0,'Internal Flash'!$B$513:$N$513,'Internal Flash'!$A$514:$A$522,'Internal Flash'!$B$514:$N$522,'Variables &amp; Axis Check'!$B$2,'Main Injection'!$U83)</f>
        <v>0</v>
      </c>
      <c r="AG83" s="4">
        <f>_xll.Interp2dTab(-1,0,'Internal Flash'!$B$494:$N$494,'Internal Flash'!$A$495:$A$509,'Internal Flash'!$B$495:$N$509,'Main Injection'!AG$79,'Main Injection'!$U83)*_xll.Interp2dTab(-1,0,'Internal Flash'!$B$513:$N$513,'Internal Flash'!$A$514:$A$522,'Internal Flash'!$B$514:$N$522,'Variables &amp; Axis Check'!$B$2,'Main Injection'!$U83)</f>
        <v>0</v>
      </c>
      <c r="AH83" s="4">
        <f>_xll.Interp2dTab(-1,0,'Internal Flash'!$B$494:$N$494,'Internal Flash'!$A$495:$A$509,'Internal Flash'!$B$495:$N$509,'Main Injection'!AH$79,'Main Injection'!$U83)*_xll.Interp2dTab(-1,0,'Internal Flash'!$B$513:$N$513,'Internal Flash'!$A$514:$A$522,'Internal Flash'!$B$514:$N$522,'Variables &amp; Axis Check'!$B$2,'Main Injection'!$U83)</f>
        <v>0</v>
      </c>
      <c r="AI83" s="4">
        <f>_xll.Interp2dTab(-1,0,'Internal Flash'!$B$494:$N$494,'Internal Flash'!$A$495:$A$509,'Internal Flash'!$B$495:$N$509,'Main Injection'!AI$79,'Main Injection'!$U83)*_xll.Interp2dTab(-1,0,'Internal Flash'!$B$513:$N$513,'Internal Flash'!$A$514:$A$522,'Internal Flash'!$B$514:$N$522,'Variables &amp; Axis Check'!$B$2,'Main Injection'!$U83)</f>
        <v>0</v>
      </c>
      <c r="AJ83" s="4">
        <f>_xll.Interp2dTab(-1,0,'Internal Flash'!$B$494:$N$494,'Internal Flash'!$A$495:$A$509,'Internal Flash'!$B$495:$N$509,'Main Injection'!AJ$79,'Main Injection'!$U83)*_xll.Interp2dTab(-1,0,'Internal Flash'!$B$513:$N$513,'Internal Flash'!$A$514:$A$522,'Internal Flash'!$B$514:$N$522,'Variables &amp; Axis Check'!$B$2,'Main Injection'!$U83)</f>
        <v>0</v>
      </c>
      <c r="AK83" s="4">
        <f>_xll.Interp2dTab(-1,0,'Internal Flash'!$B$494:$N$494,'Internal Flash'!$A$495:$A$509,'Internal Flash'!$B$495:$N$509,'Main Injection'!AK$79,'Main Injection'!$U83)*_xll.Interp2dTab(-1,0,'Internal Flash'!$B$513:$N$513,'Internal Flash'!$A$514:$A$522,'Internal Flash'!$B$514:$N$522,'Variables &amp; Axis Check'!$B$2,'Main Injection'!$U83)</f>
        <v>0</v>
      </c>
      <c r="AL83" s="4">
        <f>_xll.Interp2dTab(-1,0,'Internal Flash'!$B$494:$N$494,'Internal Flash'!$A$495:$A$509,'Internal Flash'!$B$495:$N$509,'Main Injection'!AL$79,'Main Injection'!$U83)*_xll.Interp2dTab(-1,0,'Internal Flash'!$B$513:$N$513,'Internal Flash'!$A$514:$A$522,'Internal Flash'!$B$514:$N$522,'Variables &amp; Axis Check'!$B$2,'Main Injection'!$U83)</f>
        <v>0</v>
      </c>
      <c r="AM83" s="12">
        <f t="shared" si="48"/>
        <v>0</v>
      </c>
    </row>
    <row r="84" spans="1:39" s="4" customFormat="1" x14ac:dyDescent="0.3">
      <c r="A84" s="6">
        <f>'CSP5'!$A$173</f>
        <v>1000</v>
      </c>
      <c r="B84" s="12">
        <f t="shared" si="45"/>
        <v>3.4724184749759992</v>
      </c>
      <c r="C84" s="4">
        <f>C59-'CSP5'!C173</f>
        <v>3.4724184749759992</v>
      </c>
      <c r="D84" s="4">
        <f>D59-'CSP5'!D173</f>
        <v>3.4724184749759992</v>
      </c>
      <c r="E84" s="4">
        <f>E59-'CSP5'!E173</f>
        <v>3.4724184749759992</v>
      </c>
      <c r="F84" s="4">
        <f>F59-'CSP5'!F173</f>
        <v>3.4724184749759996</v>
      </c>
      <c r="G84" s="4">
        <f>G59-'CSP5'!G173</f>
        <v>3.2188846613439996</v>
      </c>
      <c r="H84" s="4">
        <f>H59-'CSP5'!H173</f>
        <v>1.9810431568159999</v>
      </c>
      <c r="I84" s="4">
        <f>I59-'CSP5'!I173</f>
        <v>1.0116497249759995</v>
      </c>
      <c r="J84" s="4">
        <f>J59-'CSP5'!J173</f>
        <v>0.11682472497600038</v>
      </c>
      <c r="K84" s="4">
        <f>K59-'CSP5'!K173</f>
        <v>2.7342224975999585E-2</v>
      </c>
      <c r="L84" s="4">
        <f>L59-'CSP5'!L173</f>
        <v>2.7342224975999585E-2</v>
      </c>
      <c r="M84" s="4">
        <f>M59-'CSP5'!M173</f>
        <v>2.7342224975999585E-2</v>
      </c>
      <c r="N84" s="4">
        <f>N59-'CSP5'!N173</f>
        <v>2.7342224975999585E-2</v>
      </c>
      <c r="O84" s="4">
        <f>O59-'CSP5'!O173</f>
        <v>2.7342224975999585E-2</v>
      </c>
      <c r="P84" s="4">
        <f>P59-'CSP5'!P173</f>
        <v>2.7342224975999585E-2</v>
      </c>
      <c r="Q84" s="4">
        <f>Q59-'CSP5'!Q173</f>
        <v>2.7342224975999585E-2</v>
      </c>
      <c r="R84" s="4">
        <f>R59-'CSP5'!R173</f>
        <v>2.7342224975999585E-2</v>
      </c>
      <c r="S84" s="12">
        <f t="shared" si="46"/>
        <v>2.7342224975999585E-2</v>
      </c>
      <c r="U84" s="6">
        <f>'CSP5'!$A$173</f>
        <v>1000</v>
      </c>
      <c r="V84" s="12">
        <f t="shared" si="47"/>
        <v>0</v>
      </c>
      <c r="W84" s="4">
        <f>_xll.Interp2dTab(-1,0,'Internal Flash'!$B$494:$N$494,'Internal Flash'!$A$495:$A$509,'Internal Flash'!$B$495:$N$509,'Main Injection'!W$79,'Main Injection'!$U84)*_xll.Interp2dTab(-1,0,'Internal Flash'!$B$513:$N$513,'Internal Flash'!$A$514:$A$522,'Internal Flash'!$B$514:$N$522,'Variables &amp; Axis Check'!$B$2,'Main Injection'!$U84)</f>
        <v>0</v>
      </c>
      <c r="X84" s="4">
        <f>_xll.Interp2dTab(-1,0,'Internal Flash'!$B$494:$N$494,'Internal Flash'!$A$495:$A$509,'Internal Flash'!$B$495:$N$509,'Main Injection'!X$79,'Main Injection'!$U84)*_xll.Interp2dTab(-1,0,'Internal Flash'!$B$513:$N$513,'Internal Flash'!$A$514:$A$522,'Internal Flash'!$B$514:$N$522,'Variables &amp; Axis Check'!$B$2,'Main Injection'!$U84)</f>
        <v>0</v>
      </c>
      <c r="Y84" s="4">
        <f>_xll.Interp2dTab(-1,0,'Internal Flash'!$B$494:$N$494,'Internal Flash'!$A$495:$A$509,'Internal Flash'!$B$495:$N$509,'Main Injection'!Y$79,'Main Injection'!$U84)*_xll.Interp2dTab(-1,0,'Internal Flash'!$B$513:$N$513,'Internal Flash'!$A$514:$A$522,'Internal Flash'!$B$514:$N$522,'Variables &amp; Axis Check'!$B$2,'Main Injection'!$U84)</f>
        <v>0</v>
      </c>
      <c r="Z84" s="4">
        <f>_xll.Interp2dTab(-1,0,'Internal Flash'!$B$494:$N$494,'Internal Flash'!$A$495:$A$509,'Internal Flash'!$B$495:$N$509,'Main Injection'!Z$79,'Main Injection'!$U84)*_xll.Interp2dTab(-1,0,'Internal Flash'!$B$513:$N$513,'Internal Flash'!$A$514:$A$522,'Internal Flash'!$B$514:$N$522,'Variables &amp; Axis Check'!$B$2,'Main Injection'!$U84)</f>
        <v>0</v>
      </c>
      <c r="AA84" s="4">
        <f>_xll.Interp2dTab(-1,0,'Internal Flash'!$B$494:$N$494,'Internal Flash'!$A$495:$A$509,'Internal Flash'!$B$495:$N$509,'Main Injection'!AA$79,'Main Injection'!$U84)*_xll.Interp2dTab(-1,0,'Internal Flash'!$B$513:$N$513,'Internal Flash'!$A$514:$A$522,'Internal Flash'!$B$514:$N$522,'Variables &amp; Axis Check'!$B$2,'Main Injection'!$U84)</f>
        <v>0</v>
      </c>
      <c r="AB84" s="4">
        <f>_xll.Interp2dTab(-1,0,'Internal Flash'!$B$494:$N$494,'Internal Flash'!$A$495:$A$509,'Internal Flash'!$B$495:$N$509,'Main Injection'!AB$79,'Main Injection'!$U84)*_xll.Interp2dTab(-1,0,'Internal Flash'!$B$513:$N$513,'Internal Flash'!$A$514:$A$522,'Internal Flash'!$B$514:$N$522,'Variables &amp; Axis Check'!$B$2,'Main Injection'!$U84)</f>
        <v>0</v>
      </c>
      <c r="AC84" s="4">
        <f>_xll.Interp2dTab(-1,0,'Internal Flash'!$B$494:$N$494,'Internal Flash'!$A$495:$A$509,'Internal Flash'!$B$495:$N$509,'Main Injection'!AC$79,'Main Injection'!$U84)*_xll.Interp2dTab(-1,0,'Internal Flash'!$B$513:$N$513,'Internal Flash'!$A$514:$A$522,'Internal Flash'!$B$514:$N$522,'Variables &amp; Axis Check'!$B$2,'Main Injection'!$U84)</f>
        <v>0</v>
      </c>
      <c r="AD84" s="4">
        <f>_xll.Interp2dTab(-1,0,'Internal Flash'!$B$494:$N$494,'Internal Flash'!$A$495:$A$509,'Internal Flash'!$B$495:$N$509,'Main Injection'!AD$79,'Main Injection'!$U84)*_xll.Interp2dTab(-1,0,'Internal Flash'!$B$513:$N$513,'Internal Flash'!$A$514:$A$522,'Internal Flash'!$B$514:$N$522,'Variables &amp; Axis Check'!$B$2,'Main Injection'!$U84)</f>
        <v>0</v>
      </c>
      <c r="AE84" s="4">
        <f>_xll.Interp2dTab(-1,0,'Internal Flash'!$B$494:$N$494,'Internal Flash'!$A$495:$A$509,'Internal Flash'!$B$495:$N$509,'Main Injection'!AE$79,'Main Injection'!$U84)*_xll.Interp2dTab(-1,0,'Internal Flash'!$B$513:$N$513,'Internal Flash'!$A$514:$A$522,'Internal Flash'!$B$514:$N$522,'Variables &amp; Axis Check'!$B$2,'Main Injection'!$U84)</f>
        <v>0</v>
      </c>
      <c r="AF84" s="4">
        <f>_xll.Interp2dTab(-1,0,'Internal Flash'!$B$494:$N$494,'Internal Flash'!$A$495:$A$509,'Internal Flash'!$B$495:$N$509,'Main Injection'!AF$79,'Main Injection'!$U84)*_xll.Interp2dTab(-1,0,'Internal Flash'!$B$513:$N$513,'Internal Flash'!$A$514:$A$522,'Internal Flash'!$B$514:$N$522,'Variables &amp; Axis Check'!$B$2,'Main Injection'!$U84)</f>
        <v>0</v>
      </c>
      <c r="AG84" s="4">
        <f>_xll.Interp2dTab(-1,0,'Internal Flash'!$B$494:$N$494,'Internal Flash'!$A$495:$A$509,'Internal Flash'!$B$495:$N$509,'Main Injection'!AG$79,'Main Injection'!$U84)*_xll.Interp2dTab(-1,0,'Internal Flash'!$B$513:$N$513,'Internal Flash'!$A$514:$A$522,'Internal Flash'!$B$514:$N$522,'Variables &amp; Axis Check'!$B$2,'Main Injection'!$U84)</f>
        <v>0</v>
      </c>
      <c r="AH84" s="4">
        <f>_xll.Interp2dTab(-1,0,'Internal Flash'!$B$494:$N$494,'Internal Flash'!$A$495:$A$509,'Internal Flash'!$B$495:$N$509,'Main Injection'!AH$79,'Main Injection'!$U84)*_xll.Interp2dTab(-1,0,'Internal Flash'!$B$513:$N$513,'Internal Flash'!$A$514:$A$522,'Internal Flash'!$B$514:$N$522,'Variables &amp; Axis Check'!$B$2,'Main Injection'!$U84)</f>
        <v>0</v>
      </c>
      <c r="AI84" s="4">
        <f>_xll.Interp2dTab(-1,0,'Internal Flash'!$B$494:$N$494,'Internal Flash'!$A$495:$A$509,'Internal Flash'!$B$495:$N$509,'Main Injection'!AI$79,'Main Injection'!$U84)*_xll.Interp2dTab(-1,0,'Internal Flash'!$B$513:$N$513,'Internal Flash'!$A$514:$A$522,'Internal Flash'!$B$514:$N$522,'Variables &amp; Axis Check'!$B$2,'Main Injection'!$U84)</f>
        <v>0</v>
      </c>
      <c r="AJ84" s="4">
        <f>_xll.Interp2dTab(-1,0,'Internal Flash'!$B$494:$N$494,'Internal Flash'!$A$495:$A$509,'Internal Flash'!$B$495:$N$509,'Main Injection'!AJ$79,'Main Injection'!$U84)*_xll.Interp2dTab(-1,0,'Internal Flash'!$B$513:$N$513,'Internal Flash'!$A$514:$A$522,'Internal Flash'!$B$514:$N$522,'Variables &amp; Axis Check'!$B$2,'Main Injection'!$U84)</f>
        <v>0</v>
      </c>
      <c r="AK84" s="4">
        <f>_xll.Interp2dTab(-1,0,'Internal Flash'!$B$494:$N$494,'Internal Flash'!$A$495:$A$509,'Internal Flash'!$B$495:$N$509,'Main Injection'!AK$79,'Main Injection'!$U84)*_xll.Interp2dTab(-1,0,'Internal Flash'!$B$513:$N$513,'Internal Flash'!$A$514:$A$522,'Internal Flash'!$B$514:$N$522,'Variables &amp; Axis Check'!$B$2,'Main Injection'!$U84)</f>
        <v>0</v>
      </c>
      <c r="AL84" s="4">
        <f>_xll.Interp2dTab(-1,0,'Internal Flash'!$B$494:$N$494,'Internal Flash'!$A$495:$A$509,'Internal Flash'!$B$495:$N$509,'Main Injection'!AL$79,'Main Injection'!$U84)*_xll.Interp2dTab(-1,0,'Internal Flash'!$B$513:$N$513,'Internal Flash'!$A$514:$A$522,'Internal Flash'!$B$514:$N$522,'Variables &amp; Axis Check'!$B$2,'Main Injection'!$U84)</f>
        <v>0</v>
      </c>
      <c r="AM84" s="12">
        <f t="shared" si="48"/>
        <v>0</v>
      </c>
    </row>
    <row r="85" spans="1:39" s="4" customFormat="1" x14ac:dyDescent="0.3">
      <c r="A85" s="6">
        <f>'CSP5'!$A$174</f>
        <v>1200</v>
      </c>
      <c r="B85" s="12">
        <f t="shared" si="45"/>
        <v>3.4724184749759992</v>
      </c>
      <c r="C85" s="4">
        <f>C60-'CSP5'!C174</f>
        <v>3.4724184749759992</v>
      </c>
      <c r="D85" s="4">
        <f>D60-'CSP5'!D174</f>
        <v>3.4724184749759992</v>
      </c>
      <c r="E85" s="4">
        <f>E60-'CSP5'!E174</f>
        <v>3.4724184749759992</v>
      </c>
      <c r="F85" s="4">
        <f>F60-'CSP5'!F174</f>
        <v>3.4724184749760001</v>
      </c>
      <c r="G85" s="4">
        <f>G60-'CSP5'!G174</f>
        <v>3.2188846613439996</v>
      </c>
      <c r="H85" s="4">
        <f>H60-'CSP5'!H174</f>
        <v>1.9810431568159999</v>
      </c>
      <c r="I85" s="4">
        <f>I60-'CSP5'!I174</f>
        <v>1.0116497249760004</v>
      </c>
      <c r="J85" s="4">
        <f>J60-'CSP5'!J174</f>
        <v>0.11682472497600038</v>
      </c>
      <c r="K85" s="4">
        <f>K60-'CSP5'!K174</f>
        <v>2.7342224975999585E-2</v>
      </c>
      <c r="L85" s="4">
        <f>L60-'CSP5'!L174</f>
        <v>2.7342224975999585E-2</v>
      </c>
      <c r="M85" s="4">
        <f>M60-'CSP5'!M174</f>
        <v>2.7342224975999585E-2</v>
      </c>
      <c r="N85" s="4">
        <f>N60-'CSP5'!N174</f>
        <v>2.7342224975999585E-2</v>
      </c>
      <c r="O85" s="4">
        <f>O60-'CSP5'!O174</f>
        <v>2.7342224975999585E-2</v>
      </c>
      <c r="P85" s="4">
        <f>P60-'CSP5'!P174</f>
        <v>2.7342224975999585E-2</v>
      </c>
      <c r="Q85" s="4">
        <f>Q60-'CSP5'!Q174</f>
        <v>2.7342224975999585E-2</v>
      </c>
      <c r="R85" s="4">
        <f>R60-'CSP5'!R174</f>
        <v>2.7342224975999585E-2</v>
      </c>
      <c r="S85" s="12">
        <f t="shared" si="46"/>
        <v>2.7342224975999585E-2</v>
      </c>
      <c r="U85" s="6">
        <f>'CSP5'!$A$174</f>
        <v>1200</v>
      </c>
      <c r="V85" s="12">
        <f t="shared" si="47"/>
        <v>0</v>
      </c>
      <c r="W85" s="4">
        <f>_xll.Interp2dTab(-1,0,'Internal Flash'!$B$494:$N$494,'Internal Flash'!$A$495:$A$509,'Internal Flash'!$B$495:$N$509,'Main Injection'!W$79,'Main Injection'!$U85)*_xll.Interp2dTab(-1,0,'Internal Flash'!$B$513:$N$513,'Internal Flash'!$A$514:$A$522,'Internal Flash'!$B$514:$N$522,'Variables &amp; Axis Check'!$B$2,'Main Injection'!$U85)</f>
        <v>0</v>
      </c>
      <c r="X85" s="4">
        <f>_xll.Interp2dTab(-1,0,'Internal Flash'!$B$494:$N$494,'Internal Flash'!$A$495:$A$509,'Internal Flash'!$B$495:$N$509,'Main Injection'!X$79,'Main Injection'!$U85)*_xll.Interp2dTab(-1,0,'Internal Flash'!$B$513:$N$513,'Internal Flash'!$A$514:$A$522,'Internal Flash'!$B$514:$N$522,'Variables &amp; Axis Check'!$B$2,'Main Injection'!$U85)</f>
        <v>0</v>
      </c>
      <c r="Y85" s="4">
        <f>_xll.Interp2dTab(-1,0,'Internal Flash'!$B$494:$N$494,'Internal Flash'!$A$495:$A$509,'Internal Flash'!$B$495:$N$509,'Main Injection'!Y$79,'Main Injection'!$U85)*_xll.Interp2dTab(-1,0,'Internal Flash'!$B$513:$N$513,'Internal Flash'!$A$514:$A$522,'Internal Flash'!$B$514:$N$522,'Variables &amp; Axis Check'!$B$2,'Main Injection'!$U85)</f>
        <v>0</v>
      </c>
      <c r="Z85" s="4">
        <f>_xll.Interp2dTab(-1,0,'Internal Flash'!$B$494:$N$494,'Internal Flash'!$A$495:$A$509,'Internal Flash'!$B$495:$N$509,'Main Injection'!Z$79,'Main Injection'!$U85)*_xll.Interp2dTab(-1,0,'Internal Flash'!$B$513:$N$513,'Internal Flash'!$A$514:$A$522,'Internal Flash'!$B$514:$N$522,'Variables &amp; Axis Check'!$B$2,'Main Injection'!$U85)</f>
        <v>0</v>
      </c>
      <c r="AA85" s="4">
        <f>_xll.Interp2dTab(-1,0,'Internal Flash'!$B$494:$N$494,'Internal Flash'!$A$495:$A$509,'Internal Flash'!$B$495:$N$509,'Main Injection'!AA$79,'Main Injection'!$U85)*_xll.Interp2dTab(-1,0,'Internal Flash'!$B$513:$N$513,'Internal Flash'!$A$514:$A$522,'Internal Flash'!$B$514:$N$522,'Variables &amp; Axis Check'!$B$2,'Main Injection'!$U85)</f>
        <v>0</v>
      </c>
      <c r="AB85" s="4">
        <f>_xll.Interp2dTab(-1,0,'Internal Flash'!$B$494:$N$494,'Internal Flash'!$A$495:$A$509,'Internal Flash'!$B$495:$N$509,'Main Injection'!AB$79,'Main Injection'!$U85)*_xll.Interp2dTab(-1,0,'Internal Flash'!$B$513:$N$513,'Internal Flash'!$A$514:$A$522,'Internal Flash'!$B$514:$N$522,'Variables &amp; Axis Check'!$B$2,'Main Injection'!$U85)</f>
        <v>0</v>
      </c>
      <c r="AC85" s="4">
        <f>_xll.Interp2dTab(-1,0,'Internal Flash'!$B$494:$N$494,'Internal Flash'!$A$495:$A$509,'Internal Flash'!$B$495:$N$509,'Main Injection'!AC$79,'Main Injection'!$U85)*_xll.Interp2dTab(-1,0,'Internal Flash'!$B$513:$N$513,'Internal Flash'!$A$514:$A$522,'Internal Flash'!$B$514:$N$522,'Variables &amp; Axis Check'!$B$2,'Main Injection'!$U85)</f>
        <v>0</v>
      </c>
      <c r="AD85" s="4">
        <f>_xll.Interp2dTab(-1,0,'Internal Flash'!$B$494:$N$494,'Internal Flash'!$A$495:$A$509,'Internal Flash'!$B$495:$N$509,'Main Injection'!AD$79,'Main Injection'!$U85)*_xll.Interp2dTab(-1,0,'Internal Flash'!$B$513:$N$513,'Internal Flash'!$A$514:$A$522,'Internal Flash'!$B$514:$N$522,'Variables &amp; Axis Check'!$B$2,'Main Injection'!$U85)</f>
        <v>0</v>
      </c>
      <c r="AE85" s="4">
        <f>_xll.Interp2dTab(-1,0,'Internal Flash'!$B$494:$N$494,'Internal Flash'!$A$495:$A$509,'Internal Flash'!$B$495:$N$509,'Main Injection'!AE$79,'Main Injection'!$U85)*_xll.Interp2dTab(-1,0,'Internal Flash'!$B$513:$N$513,'Internal Flash'!$A$514:$A$522,'Internal Flash'!$B$514:$N$522,'Variables &amp; Axis Check'!$B$2,'Main Injection'!$U85)</f>
        <v>0</v>
      </c>
      <c r="AF85" s="4">
        <f>_xll.Interp2dTab(-1,0,'Internal Flash'!$B$494:$N$494,'Internal Flash'!$A$495:$A$509,'Internal Flash'!$B$495:$N$509,'Main Injection'!AF$79,'Main Injection'!$U85)*_xll.Interp2dTab(-1,0,'Internal Flash'!$B$513:$N$513,'Internal Flash'!$A$514:$A$522,'Internal Flash'!$B$514:$N$522,'Variables &amp; Axis Check'!$B$2,'Main Injection'!$U85)</f>
        <v>0</v>
      </c>
      <c r="AG85" s="4">
        <f>_xll.Interp2dTab(-1,0,'Internal Flash'!$B$494:$N$494,'Internal Flash'!$A$495:$A$509,'Internal Flash'!$B$495:$N$509,'Main Injection'!AG$79,'Main Injection'!$U85)*_xll.Interp2dTab(-1,0,'Internal Flash'!$B$513:$N$513,'Internal Flash'!$A$514:$A$522,'Internal Flash'!$B$514:$N$522,'Variables &amp; Axis Check'!$B$2,'Main Injection'!$U85)</f>
        <v>0</v>
      </c>
      <c r="AH85" s="4">
        <f>_xll.Interp2dTab(-1,0,'Internal Flash'!$B$494:$N$494,'Internal Flash'!$A$495:$A$509,'Internal Flash'!$B$495:$N$509,'Main Injection'!AH$79,'Main Injection'!$U85)*_xll.Interp2dTab(-1,0,'Internal Flash'!$B$513:$N$513,'Internal Flash'!$A$514:$A$522,'Internal Flash'!$B$514:$N$522,'Variables &amp; Axis Check'!$B$2,'Main Injection'!$U85)</f>
        <v>0</v>
      </c>
      <c r="AI85" s="4">
        <f>_xll.Interp2dTab(-1,0,'Internal Flash'!$B$494:$N$494,'Internal Flash'!$A$495:$A$509,'Internal Flash'!$B$495:$N$509,'Main Injection'!AI$79,'Main Injection'!$U85)*_xll.Interp2dTab(-1,0,'Internal Flash'!$B$513:$N$513,'Internal Flash'!$A$514:$A$522,'Internal Flash'!$B$514:$N$522,'Variables &amp; Axis Check'!$B$2,'Main Injection'!$U85)</f>
        <v>0</v>
      </c>
      <c r="AJ85" s="4">
        <f>_xll.Interp2dTab(-1,0,'Internal Flash'!$B$494:$N$494,'Internal Flash'!$A$495:$A$509,'Internal Flash'!$B$495:$N$509,'Main Injection'!AJ$79,'Main Injection'!$U85)*_xll.Interp2dTab(-1,0,'Internal Flash'!$B$513:$N$513,'Internal Flash'!$A$514:$A$522,'Internal Flash'!$B$514:$N$522,'Variables &amp; Axis Check'!$B$2,'Main Injection'!$U85)</f>
        <v>0</v>
      </c>
      <c r="AK85" s="4">
        <f>_xll.Interp2dTab(-1,0,'Internal Flash'!$B$494:$N$494,'Internal Flash'!$A$495:$A$509,'Internal Flash'!$B$495:$N$509,'Main Injection'!AK$79,'Main Injection'!$U85)*_xll.Interp2dTab(-1,0,'Internal Flash'!$B$513:$N$513,'Internal Flash'!$A$514:$A$522,'Internal Flash'!$B$514:$N$522,'Variables &amp; Axis Check'!$B$2,'Main Injection'!$U85)</f>
        <v>0</v>
      </c>
      <c r="AL85" s="4">
        <f>_xll.Interp2dTab(-1,0,'Internal Flash'!$B$494:$N$494,'Internal Flash'!$A$495:$A$509,'Internal Flash'!$B$495:$N$509,'Main Injection'!AL$79,'Main Injection'!$U85)*_xll.Interp2dTab(-1,0,'Internal Flash'!$B$513:$N$513,'Internal Flash'!$A$514:$A$522,'Internal Flash'!$B$514:$N$522,'Variables &amp; Axis Check'!$B$2,'Main Injection'!$U85)</f>
        <v>0</v>
      </c>
      <c r="AM85" s="12">
        <f t="shared" si="48"/>
        <v>0</v>
      </c>
    </row>
    <row r="86" spans="1:39" s="4" customFormat="1" x14ac:dyDescent="0.3">
      <c r="A86" s="6">
        <f>'CSP5'!$A$175</f>
        <v>1400</v>
      </c>
      <c r="B86" s="12">
        <f t="shared" si="45"/>
        <v>3.4724184749759992</v>
      </c>
      <c r="C86" s="4">
        <f>C61-'CSP5'!C175</f>
        <v>3.4724184749759992</v>
      </c>
      <c r="D86" s="4">
        <f>D61-'CSP5'!D175</f>
        <v>3.4724184749759992</v>
      </c>
      <c r="E86" s="4">
        <f>E61-'CSP5'!E175</f>
        <v>3.4724184749759992</v>
      </c>
      <c r="F86" s="4">
        <f>F61-'CSP5'!F175</f>
        <v>3.4724184749759992</v>
      </c>
      <c r="G86" s="4">
        <f>G61-'CSP5'!G175</f>
        <v>3.3531084749759996</v>
      </c>
      <c r="H86" s="4">
        <f>H61-'CSP5'!H175</f>
        <v>2.6894465681599997</v>
      </c>
      <c r="I86" s="4">
        <f>I61-'CSP5'!I175</f>
        <v>1.4217775000000001</v>
      </c>
      <c r="J86" s="4">
        <f>J61-'CSP5'!J175</f>
        <v>1.4217775000000001</v>
      </c>
      <c r="K86" s="4">
        <f>K61-'CSP5'!K175</f>
        <v>0.68354722497599996</v>
      </c>
      <c r="L86" s="4">
        <f>L61-'CSP5'!L175</f>
        <v>0.68354722497599996</v>
      </c>
      <c r="M86" s="4">
        <f>M61-'CSP5'!M175</f>
        <v>0.19139347497600001</v>
      </c>
      <c r="N86" s="4">
        <f>N61-'CSP5'!N175</f>
        <v>2.7342224975999585E-2</v>
      </c>
      <c r="O86" s="4">
        <f>O61-'CSP5'!O175</f>
        <v>2.7342224975999585E-2</v>
      </c>
      <c r="P86" s="4">
        <f>P61-'CSP5'!P175</f>
        <v>2.7342224976000473E-2</v>
      </c>
      <c r="Q86" s="4">
        <f>Q61-'CSP5'!Q175</f>
        <v>2.7342224976000473E-2</v>
      </c>
      <c r="R86" s="4">
        <f>R61-'CSP5'!R175</f>
        <v>2.7342224975999585E-2</v>
      </c>
      <c r="S86" s="12">
        <f t="shared" si="46"/>
        <v>2.7342224975999585E-2</v>
      </c>
      <c r="U86" s="6">
        <f>'CSP5'!$A$175</f>
        <v>1400</v>
      </c>
      <c r="V86" s="12">
        <f t="shared" si="47"/>
        <v>0</v>
      </c>
      <c r="W86" s="4">
        <f>_xll.Interp2dTab(-1,0,'Internal Flash'!$B$494:$N$494,'Internal Flash'!$A$495:$A$509,'Internal Flash'!$B$495:$N$509,'Main Injection'!W$79,'Main Injection'!$U86)*_xll.Interp2dTab(-1,0,'Internal Flash'!$B$513:$N$513,'Internal Flash'!$A$514:$A$522,'Internal Flash'!$B$514:$N$522,'Variables &amp; Axis Check'!$B$2,'Main Injection'!$U86)</f>
        <v>0</v>
      </c>
      <c r="X86" s="4">
        <f>_xll.Interp2dTab(-1,0,'Internal Flash'!$B$494:$N$494,'Internal Flash'!$A$495:$A$509,'Internal Flash'!$B$495:$N$509,'Main Injection'!X$79,'Main Injection'!$U86)*_xll.Interp2dTab(-1,0,'Internal Flash'!$B$513:$N$513,'Internal Flash'!$A$514:$A$522,'Internal Flash'!$B$514:$N$522,'Variables &amp; Axis Check'!$B$2,'Main Injection'!$U86)</f>
        <v>0</v>
      </c>
      <c r="Y86" s="4">
        <f>_xll.Interp2dTab(-1,0,'Internal Flash'!$B$494:$N$494,'Internal Flash'!$A$495:$A$509,'Internal Flash'!$B$495:$N$509,'Main Injection'!Y$79,'Main Injection'!$U86)*_xll.Interp2dTab(-1,0,'Internal Flash'!$B$513:$N$513,'Internal Flash'!$A$514:$A$522,'Internal Flash'!$B$514:$N$522,'Variables &amp; Axis Check'!$B$2,'Main Injection'!$U86)</f>
        <v>0</v>
      </c>
      <c r="Z86" s="4">
        <f>_xll.Interp2dTab(-1,0,'Internal Flash'!$B$494:$N$494,'Internal Flash'!$A$495:$A$509,'Internal Flash'!$B$495:$N$509,'Main Injection'!Z$79,'Main Injection'!$U86)*_xll.Interp2dTab(-1,0,'Internal Flash'!$B$513:$N$513,'Internal Flash'!$A$514:$A$522,'Internal Flash'!$B$514:$N$522,'Variables &amp; Axis Check'!$B$2,'Main Injection'!$U86)</f>
        <v>0</v>
      </c>
      <c r="AA86" s="4">
        <f>_xll.Interp2dTab(-1,0,'Internal Flash'!$B$494:$N$494,'Internal Flash'!$A$495:$A$509,'Internal Flash'!$B$495:$N$509,'Main Injection'!AA$79,'Main Injection'!$U86)*_xll.Interp2dTab(-1,0,'Internal Flash'!$B$513:$N$513,'Internal Flash'!$A$514:$A$522,'Internal Flash'!$B$514:$N$522,'Variables &amp; Axis Check'!$B$2,'Main Injection'!$U86)</f>
        <v>0</v>
      </c>
      <c r="AB86" s="4">
        <f>_xll.Interp2dTab(-1,0,'Internal Flash'!$B$494:$N$494,'Internal Flash'!$A$495:$A$509,'Internal Flash'!$B$495:$N$509,'Main Injection'!AB$79,'Main Injection'!$U86)*_xll.Interp2dTab(-1,0,'Internal Flash'!$B$513:$N$513,'Internal Flash'!$A$514:$A$522,'Internal Flash'!$B$514:$N$522,'Variables &amp; Axis Check'!$B$2,'Main Injection'!$U86)</f>
        <v>0</v>
      </c>
      <c r="AC86" s="4">
        <f>_xll.Interp2dTab(-1,0,'Internal Flash'!$B$494:$N$494,'Internal Flash'!$A$495:$A$509,'Internal Flash'!$B$495:$N$509,'Main Injection'!AC$79,'Main Injection'!$U86)*_xll.Interp2dTab(-1,0,'Internal Flash'!$B$513:$N$513,'Internal Flash'!$A$514:$A$522,'Internal Flash'!$B$514:$N$522,'Variables &amp; Axis Check'!$B$2,'Main Injection'!$U86)</f>
        <v>0</v>
      </c>
      <c r="AD86" s="4">
        <f>_xll.Interp2dTab(-1,0,'Internal Flash'!$B$494:$N$494,'Internal Flash'!$A$495:$A$509,'Internal Flash'!$B$495:$N$509,'Main Injection'!AD$79,'Main Injection'!$U86)*_xll.Interp2dTab(-1,0,'Internal Flash'!$B$513:$N$513,'Internal Flash'!$A$514:$A$522,'Internal Flash'!$B$514:$N$522,'Variables &amp; Axis Check'!$B$2,'Main Injection'!$U86)</f>
        <v>0</v>
      </c>
      <c r="AE86" s="4">
        <f>_xll.Interp2dTab(-1,0,'Internal Flash'!$B$494:$N$494,'Internal Flash'!$A$495:$A$509,'Internal Flash'!$B$495:$N$509,'Main Injection'!AE$79,'Main Injection'!$U86)*_xll.Interp2dTab(-1,0,'Internal Flash'!$B$513:$N$513,'Internal Flash'!$A$514:$A$522,'Internal Flash'!$B$514:$N$522,'Variables &amp; Axis Check'!$B$2,'Main Injection'!$U86)</f>
        <v>0</v>
      </c>
      <c r="AF86" s="4">
        <f>_xll.Interp2dTab(-1,0,'Internal Flash'!$B$494:$N$494,'Internal Flash'!$A$495:$A$509,'Internal Flash'!$B$495:$N$509,'Main Injection'!AF$79,'Main Injection'!$U86)*_xll.Interp2dTab(-1,0,'Internal Flash'!$B$513:$N$513,'Internal Flash'!$A$514:$A$522,'Internal Flash'!$B$514:$N$522,'Variables &amp; Axis Check'!$B$2,'Main Injection'!$U86)</f>
        <v>0</v>
      </c>
      <c r="AG86" s="4">
        <f>_xll.Interp2dTab(-1,0,'Internal Flash'!$B$494:$N$494,'Internal Flash'!$A$495:$A$509,'Internal Flash'!$B$495:$N$509,'Main Injection'!AG$79,'Main Injection'!$U86)*_xll.Interp2dTab(-1,0,'Internal Flash'!$B$513:$N$513,'Internal Flash'!$A$514:$A$522,'Internal Flash'!$B$514:$N$522,'Variables &amp; Axis Check'!$B$2,'Main Injection'!$U86)</f>
        <v>0</v>
      </c>
      <c r="AH86" s="4">
        <f>_xll.Interp2dTab(-1,0,'Internal Flash'!$B$494:$N$494,'Internal Flash'!$A$495:$A$509,'Internal Flash'!$B$495:$N$509,'Main Injection'!AH$79,'Main Injection'!$U86)*_xll.Interp2dTab(-1,0,'Internal Flash'!$B$513:$N$513,'Internal Flash'!$A$514:$A$522,'Internal Flash'!$B$514:$N$522,'Variables &amp; Axis Check'!$B$2,'Main Injection'!$U86)</f>
        <v>0</v>
      </c>
      <c r="AI86" s="4">
        <f>_xll.Interp2dTab(-1,0,'Internal Flash'!$B$494:$N$494,'Internal Flash'!$A$495:$A$509,'Internal Flash'!$B$495:$N$509,'Main Injection'!AI$79,'Main Injection'!$U86)*_xll.Interp2dTab(-1,0,'Internal Flash'!$B$513:$N$513,'Internal Flash'!$A$514:$A$522,'Internal Flash'!$B$514:$N$522,'Variables &amp; Axis Check'!$B$2,'Main Injection'!$U86)</f>
        <v>0</v>
      </c>
      <c r="AJ86" s="4">
        <f>_xll.Interp2dTab(-1,0,'Internal Flash'!$B$494:$N$494,'Internal Flash'!$A$495:$A$509,'Internal Flash'!$B$495:$N$509,'Main Injection'!AJ$79,'Main Injection'!$U86)*_xll.Interp2dTab(-1,0,'Internal Flash'!$B$513:$N$513,'Internal Flash'!$A$514:$A$522,'Internal Flash'!$B$514:$N$522,'Variables &amp; Axis Check'!$B$2,'Main Injection'!$U86)</f>
        <v>0</v>
      </c>
      <c r="AK86" s="4">
        <f>_xll.Interp2dTab(-1,0,'Internal Flash'!$B$494:$N$494,'Internal Flash'!$A$495:$A$509,'Internal Flash'!$B$495:$N$509,'Main Injection'!AK$79,'Main Injection'!$U86)*_xll.Interp2dTab(-1,0,'Internal Flash'!$B$513:$N$513,'Internal Flash'!$A$514:$A$522,'Internal Flash'!$B$514:$N$522,'Variables &amp; Axis Check'!$B$2,'Main Injection'!$U86)</f>
        <v>0</v>
      </c>
      <c r="AL86" s="4">
        <f>_xll.Interp2dTab(-1,0,'Internal Flash'!$B$494:$N$494,'Internal Flash'!$A$495:$A$509,'Internal Flash'!$B$495:$N$509,'Main Injection'!AL$79,'Main Injection'!$U86)*_xll.Interp2dTab(-1,0,'Internal Flash'!$B$513:$N$513,'Internal Flash'!$A$514:$A$522,'Internal Flash'!$B$514:$N$522,'Variables &amp; Axis Check'!$B$2,'Main Injection'!$U86)</f>
        <v>0</v>
      </c>
      <c r="AM86" s="12">
        <f t="shared" si="48"/>
        <v>0</v>
      </c>
    </row>
    <row r="87" spans="1:39" s="4" customFormat="1" x14ac:dyDescent="0.3">
      <c r="A87" s="6">
        <f>'CSP5'!$A$176</f>
        <v>1550</v>
      </c>
      <c r="B87" s="12">
        <f t="shared" si="45"/>
        <v>3.4724184749759992</v>
      </c>
      <c r="C87" s="4">
        <f>C62-'CSP5'!C176</f>
        <v>3.4724184749759992</v>
      </c>
      <c r="D87" s="4">
        <f>D62-'CSP5'!D176</f>
        <v>3.4724184749759992</v>
      </c>
      <c r="E87" s="4">
        <f>E62-'CSP5'!E176</f>
        <v>3.4724184749759992</v>
      </c>
      <c r="F87" s="4">
        <f>F62-'CSP5'!F176</f>
        <v>3.472418474976001</v>
      </c>
      <c r="G87" s="4">
        <f>G62-'CSP5'!G176</f>
        <v>2.950437224976</v>
      </c>
      <c r="H87" s="4">
        <f>H62-'CSP5'!H176</f>
        <v>2.6894465681599997</v>
      </c>
      <c r="I87" s="4">
        <f>I62-'CSP5'!I176</f>
        <v>1.4217775000000001</v>
      </c>
      <c r="J87" s="4">
        <f>J62-'CSP5'!J176</f>
        <v>1.4217775000000001</v>
      </c>
      <c r="K87" s="4">
        <f>K62-'CSP5'!K176</f>
        <v>0.68354722497599996</v>
      </c>
      <c r="L87" s="4">
        <f>L62-'CSP5'!L176</f>
        <v>0.68354722497599996</v>
      </c>
      <c r="M87" s="4">
        <f>M62-'CSP5'!M176</f>
        <v>0.56050878747600041</v>
      </c>
      <c r="N87" s="4">
        <f>N62-'CSP5'!N176</f>
        <v>0.51949597497600042</v>
      </c>
      <c r="O87" s="4">
        <f>O62-'CSP5'!O176</f>
        <v>0.51949597497599953</v>
      </c>
      <c r="P87" s="4">
        <f>P62-'CSP5'!P176</f>
        <v>0.51949597497600042</v>
      </c>
      <c r="Q87" s="4">
        <f>Q62-'CSP5'!Q176</f>
        <v>0.51949597497599909</v>
      </c>
      <c r="R87" s="4">
        <f>R62-'CSP5'!R176</f>
        <v>0.51949597497599909</v>
      </c>
      <c r="S87" s="12">
        <f t="shared" si="46"/>
        <v>0.51949597497599909</v>
      </c>
      <c r="U87" s="6">
        <f>'CSP5'!$A$176</f>
        <v>1550</v>
      </c>
      <c r="V87" s="12">
        <f t="shared" si="47"/>
        <v>0</v>
      </c>
      <c r="W87" s="4">
        <f>_xll.Interp2dTab(-1,0,'Internal Flash'!$B$494:$N$494,'Internal Flash'!$A$495:$A$509,'Internal Flash'!$B$495:$N$509,'Main Injection'!W$79,'Main Injection'!$U87)*_xll.Interp2dTab(-1,0,'Internal Flash'!$B$513:$N$513,'Internal Flash'!$A$514:$A$522,'Internal Flash'!$B$514:$N$522,'Variables &amp; Axis Check'!$B$2,'Main Injection'!$U87)</f>
        <v>0</v>
      </c>
      <c r="X87" s="4">
        <f>_xll.Interp2dTab(-1,0,'Internal Flash'!$B$494:$N$494,'Internal Flash'!$A$495:$A$509,'Internal Flash'!$B$495:$N$509,'Main Injection'!X$79,'Main Injection'!$U87)*_xll.Interp2dTab(-1,0,'Internal Flash'!$B$513:$N$513,'Internal Flash'!$A$514:$A$522,'Internal Flash'!$B$514:$N$522,'Variables &amp; Axis Check'!$B$2,'Main Injection'!$U87)</f>
        <v>0</v>
      </c>
      <c r="Y87" s="4">
        <f>_xll.Interp2dTab(-1,0,'Internal Flash'!$B$494:$N$494,'Internal Flash'!$A$495:$A$509,'Internal Flash'!$B$495:$N$509,'Main Injection'!Y$79,'Main Injection'!$U87)*_xll.Interp2dTab(-1,0,'Internal Flash'!$B$513:$N$513,'Internal Flash'!$A$514:$A$522,'Internal Flash'!$B$514:$N$522,'Variables &amp; Axis Check'!$B$2,'Main Injection'!$U87)</f>
        <v>0</v>
      </c>
      <c r="Z87" s="4">
        <f>_xll.Interp2dTab(-1,0,'Internal Flash'!$B$494:$N$494,'Internal Flash'!$A$495:$A$509,'Internal Flash'!$B$495:$N$509,'Main Injection'!Z$79,'Main Injection'!$U87)*_xll.Interp2dTab(-1,0,'Internal Flash'!$B$513:$N$513,'Internal Flash'!$A$514:$A$522,'Internal Flash'!$B$514:$N$522,'Variables &amp; Axis Check'!$B$2,'Main Injection'!$U87)</f>
        <v>0</v>
      </c>
      <c r="AA87" s="4">
        <f>_xll.Interp2dTab(-1,0,'Internal Flash'!$B$494:$N$494,'Internal Flash'!$A$495:$A$509,'Internal Flash'!$B$495:$N$509,'Main Injection'!AA$79,'Main Injection'!$U87)*_xll.Interp2dTab(-1,0,'Internal Flash'!$B$513:$N$513,'Internal Flash'!$A$514:$A$522,'Internal Flash'!$B$514:$N$522,'Variables &amp; Axis Check'!$B$2,'Main Injection'!$U87)</f>
        <v>0</v>
      </c>
      <c r="AB87" s="4">
        <f>_xll.Interp2dTab(-1,0,'Internal Flash'!$B$494:$N$494,'Internal Flash'!$A$495:$A$509,'Internal Flash'!$B$495:$N$509,'Main Injection'!AB$79,'Main Injection'!$U87)*_xll.Interp2dTab(-1,0,'Internal Flash'!$B$513:$N$513,'Internal Flash'!$A$514:$A$522,'Internal Flash'!$B$514:$N$522,'Variables &amp; Axis Check'!$B$2,'Main Injection'!$U87)</f>
        <v>0</v>
      </c>
      <c r="AC87" s="4">
        <f>_xll.Interp2dTab(-1,0,'Internal Flash'!$B$494:$N$494,'Internal Flash'!$A$495:$A$509,'Internal Flash'!$B$495:$N$509,'Main Injection'!AC$79,'Main Injection'!$U87)*_xll.Interp2dTab(-1,0,'Internal Flash'!$B$513:$N$513,'Internal Flash'!$A$514:$A$522,'Internal Flash'!$B$514:$N$522,'Variables &amp; Axis Check'!$B$2,'Main Injection'!$U87)</f>
        <v>0</v>
      </c>
      <c r="AD87" s="4">
        <f>_xll.Interp2dTab(-1,0,'Internal Flash'!$B$494:$N$494,'Internal Flash'!$A$495:$A$509,'Internal Flash'!$B$495:$N$509,'Main Injection'!AD$79,'Main Injection'!$U87)*_xll.Interp2dTab(-1,0,'Internal Flash'!$B$513:$N$513,'Internal Flash'!$A$514:$A$522,'Internal Flash'!$B$514:$N$522,'Variables &amp; Axis Check'!$B$2,'Main Injection'!$U87)</f>
        <v>0</v>
      </c>
      <c r="AE87" s="4">
        <f>_xll.Interp2dTab(-1,0,'Internal Flash'!$B$494:$N$494,'Internal Flash'!$A$495:$A$509,'Internal Flash'!$B$495:$N$509,'Main Injection'!AE$79,'Main Injection'!$U87)*_xll.Interp2dTab(-1,0,'Internal Flash'!$B$513:$N$513,'Internal Flash'!$A$514:$A$522,'Internal Flash'!$B$514:$N$522,'Variables &amp; Axis Check'!$B$2,'Main Injection'!$U87)</f>
        <v>0</v>
      </c>
      <c r="AF87" s="4">
        <f>_xll.Interp2dTab(-1,0,'Internal Flash'!$B$494:$N$494,'Internal Flash'!$A$495:$A$509,'Internal Flash'!$B$495:$N$509,'Main Injection'!AF$79,'Main Injection'!$U87)*_xll.Interp2dTab(-1,0,'Internal Flash'!$B$513:$N$513,'Internal Flash'!$A$514:$A$522,'Internal Flash'!$B$514:$N$522,'Variables &amp; Axis Check'!$B$2,'Main Injection'!$U87)</f>
        <v>0</v>
      </c>
      <c r="AG87" s="4">
        <f>_xll.Interp2dTab(-1,0,'Internal Flash'!$B$494:$N$494,'Internal Flash'!$A$495:$A$509,'Internal Flash'!$B$495:$N$509,'Main Injection'!AG$79,'Main Injection'!$U87)*_xll.Interp2dTab(-1,0,'Internal Flash'!$B$513:$N$513,'Internal Flash'!$A$514:$A$522,'Internal Flash'!$B$514:$N$522,'Variables &amp; Axis Check'!$B$2,'Main Injection'!$U87)</f>
        <v>0</v>
      </c>
      <c r="AH87" s="4">
        <f>_xll.Interp2dTab(-1,0,'Internal Flash'!$B$494:$N$494,'Internal Flash'!$A$495:$A$509,'Internal Flash'!$B$495:$N$509,'Main Injection'!AH$79,'Main Injection'!$U87)*_xll.Interp2dTab(-1,0,'Internal Flash'!$B$513:$N$513,'Internal Flash'!$A$514:$A$522,'Internal Flash'!$B$514:$N$522,'Variables &amp; Axis Check'!$B$2,'Main Injection'!$U87)</f>
        <v>0</v>
      </c>
      <c r="AI87" s="4">
        <f>_xll.Interp2dTab(-1,0,'Internal Flash'!$B$494:$N$494,'Internal Flash'!$A$495:$A$509,'Internal Flash'!$B$495:$N$509,'Main Injection'!AI$79,'Main Injection'!$U87)*_xll.Interp2dTab(-1,0,'Internal Flash'!$B$513:$N$513,'Internal Flash'!$A$514:$A$522,'Internal Flash'!$B$514:$N$522,'Variables &amp; Axis Check'!$B$2,'Main Injection'!$U87)</f>
        <v>0</v>
      </c>
      <c r="AJ87" s="4">
        <f>_xll.Interp2dTab(-1,0,'Internal Flash'!$B$494:$N$494,'Internal Flash'!$A$495:$A$509,'Internal Flash'!$B$495:$N$509,'Main Injection'!AJ$79,'Main Injection'!$U87)*_xll.Interp2dTab(-1,0,'Internal Flash'!$B$513:$N$513,'Internal Flash'!$A$514:$A$522,'Internal Flash'!$B$514:$N$522,'Variables &amp; Axis Check'!$B$2,'Main Injection'!$U87)</f>
        <v>0</v>
      </c>
      <c r="AK87" s="4">
        <f>_xll.Interp2dTab(-1,0,'Internal Flash'!$B$494:$N$494,'Internal Flash'!$A$495:$A$509,'Internal Flash'!$B$495:$N$509,'Main Injection'!AK$79,'Main Injection'!$U87)*_xll.Interp2dTab(-1,0,'Internal Flash'!$B$513:$N$513,'Internal Flash'!$A$514:$A$522,'Internal Flash'!$B$514:$N$522,'Variables &amp; Axis Check'!$B$2,'Main Injection'!$U87)</f>
        <v>0</v>
      </c>
      <c r="AL87" s="4">
        <f>_xll.Interp2dTab(-1,0,'Internal Flash'!$B$494:$N$494,'Internal Flash'!$A$495:$A$509,'Internal Flash'!$B$495:$N$509,'Main Injection'!AL$79,'Main Injection'!$U87)*_xll.Interp2dTab(-1,0,'Internal Flash'!$B$513:$N$513,'Internal Flash'!$A$514:$A$522,'Internal Flash'!$B$514:$N$522,'Variables &amp; Axis Check'!$B$2,'Main Injection'!$U87)</f>
        <v>0</v>
      </c>
      <c r="AM87" s="12">
        <f t="shared" si="48"/>
        <v>0</v>
      </c>
    </row>
    <row r="88" spans="1:39" s="4" customFormat="1" x14ac:dyDescent="0.3">
      <c r="A88" s="6">
        <f>'CSP5'!$A$177</f>
        <v>1700</v>
      </c>
      <c r="B88" s="12">
        <f t="shared" si="45"/>
        <v>3.4724184749759992</v>
      </c>
      <c r="C88" s="4">
        <f>C63-'CSP5'!C177</f>
        <v>3.4724184749759992</v>
      </c>
      <c r="D88" s="4">
        <f>D63-'CSP5'!D177</f>
        <v>3.4724184749759992</v>
      </c>
      <c r="E88" s="4">
        <f>E63-'CSP5'!E177</f>
        <v>3.4724184749759992</v>
      </c>
      <c r="F88" s="4">
        <f>F63-'CSP5'!F177</f>
        <v>3.4724184749759992</v>
      </c>
      <c r="G88" s="4">
        <f>G63-'CSP5'!G177</f>
        <v>2.8162134749759993</v>
      </c>
      <c r="H88" s="4">
        <f>H63-'CSP5'!H177</f>
        <v>2.6894465681599997</v>
      </c>
      <c r="I88" s="4">
        <f>I63-'CSP5'!I177</f>
        <v>1.4217775000000001</v>
      </c>
      <c r="J88" s="4">
        <f>J63-'CSP5'!J177</f>
        <v>1.4217775000000001</v>
      </c>
      <c r="K88" s="4">
        <f>K63-'CSP5'!K177</f>
        <v>0.99114317290266696</v>
      </c>
      <c r="L88" s="4">
        <f>L63-'CSP5'!L177</f>
        <v>0.68354722497599951</v>
      </c>
      <c r="M88" s="4">
        <f>M63-'CSP5'!M177</f>
        <v>0.68354722497599951</v>
      </c>
      <c r="N88" s="4">
        <f>N63-'CSP5'!N177</f>
        <v>0.68354722497599951</v>
      </c>
      <c r="O88" s="4">
        <f>O63-'CSP5'!O177</f>
        <v>0.6835472249760004</v>
      </c>
      <c r="P88" s="4">
        <f>P63-'CSP5'!P177</f>
        <v>0.68354722497599951</v>
      </c>
      <c r="Q88" s="4">
        <f>Q63-'CSP5'!Q177</f>
        <v>0.68354722497599951</v>
      </c>
      <c r="R88" s="4">
        <f>R63-'CSP5'!R177</f>
        <v>0.68354722497600129</v>
      </c>
      <c r="S88" s="12">
        <f t="shared" si="46"/>
        <v>0.68354722497600129</v>
      </c>
      <c r="U88" s="6">
        <f>'CSP5'!$A$177</f>
        <v>1700</v>
      </c>
      <c r="V88" s="12">
        <f t="shared" si="47"/>
        <v>0</v>
      </c>
      <c r="W88" s="4">
        <f>_xll.Interp2dTab(-1,0,'Internal Flash'!$B$494:$N$494,'Internal Flash'!$A$495:$A$509,'Internal Flash'!$B$495:$N$509,'Main Injection'!W$79,'Main Injection'!$U88)*_xll.Interp2dTab(-1,0,'Internal Flash'!$B$513:$N$513,'Internal Flash'!$A$514:$A$522,'Internal Flash'!$B$514:$N$522,'Variables &amp; Axis Check'!$B$2,'Main Injection'!$U88)</f>
        <v>0</v>
      </c>
      <c r="X88" s="4">
        <f>_xll.Interp2dTab(-1,0,'Internal Flash'!$B$494:$N$494,'Internal Flash'!$A$495:$A$509,'Internal Flash'!$B$495:$N$509,'Main Injection'!X$79,'Main Injection'!$U88)*_xll.Interp2dTab(-1,0,'Internal Flash'!$B$513:$N$513,'Internal Flash'!$A$514:$A$522,'Internal Flash'!$B$514:$N$522,'Variables &amp; Axis Check'!$B$2,'Main Injection'!$U88)</f>
        <v>0</v>
      </c>
      <c r="Y88" s="4">
        <f>_xll.Interp2dTab(-1,0,'Internal Flash'!$B$494:$N$494,'Internal Flash'!$A$495:$A$509,'Internal Flash'!$B$495:$N$509,'Main Injection'!Y$79,'Main Injection'!$U88)*_xll.Interp2dTab(-1,0,'Internal Flash'!$B$513:$N$513,'Internal Flash'!$A$514:$A$522,'Internal Flash'!$B$514:$N$522,'Variables &amp; Axis Check'!$B$2,'Main Injection'!$U88)</f>
        <v>0</v>
      </c>
      <c r="Z88" s="4">
        <f>_xll.Interp2dTab(-1,0,'Internal Flash'!$B$494:$N$494,'Internal Flash'!$A$495:$A$509,'Internal Flash'!$B$495:$N$509,'Main Injection'!Z$79,'Main Injection'!$U88)*_xll.Interp2dTab(-1,0,'Internal Flash'!$B$513:$N$513,'Internal Flash'!$A$514:$A$522,'Internal Flash'!$B$514:$N$522,'Variables &amp; Axis Check'!$B$2,'Main Injection'!$U88)</f>
        <v>0</v>
      </c>
      <c r="AA88" s="4">
        <f>_xll.Interp2dTab(-1,0,'Internal Flash'!$B$494:$N$494,'Internal Flash'!$A$495:$A$509,'Internal Flash'!$B$495:$N$509,'Main Injection'!AA$79,'Main Injection'!$U88)*_xll.Interp2dTab(-1,0,'Internal Flash'!$B$513:$N$513,'Internal Flash'!$A$514:$A$522,'Internal Flash'!$B$514:$N$522,'Variables &amp; Axis Check'!$B$2,'Main Injection'!$U88)</f>
        <v>0</v>
      </c>
      <c r="AB88" s="4">
        <f>_xll.Interp2dTab(-1,0,'Internal Flash'!$B$494:$N$494,'Internal Flash'!$A$495:$A$509,'Internal Flash'!$B$495:$N$509,'Main Injection'!AB$79,'Main Injection'!$U88)*_xll.Interp2dTab(-1,0,'Internal Flash'!$B$513:$N$513,'Internal Flash'!$A$514:$A$522,'Internal Flash'!$B$514:$N$522,'Variables &amp; Axis Check'!$B$2,'Main Injection'!$U88)</f>
        <v>0</v>
      </c>
      <c r="AC88" s="4">
        <f>_xll.Interp2dTab(-1,0,'Internal Flash'!$B$494:$N$494,'Internal Flash'!$A$495:$A$509,'Internal Flash'!$B$495:$N$509,'Main Injection'!AC$79,'Main Injection'!$U88)*_xll.Interp2dTab(-1,0,'Internal Flash'!$B$513:$N$513,'Internal Flash'!$A$514:$A$522,'Internal Flash'!$B$514:$N$522,'Variables &amp; Axis Check'!$B$2,'Main Injection'!$U88)</f>
        <v>0</v>
      </c>
      <c r="AD88" s="4">
        <f>_xll.Interp2dTab(-1,0,'Internal Flash'!$B$494:$N$494,'Internal Flash'!$A$495:$A$509,'Internal Flash'!$B$495:$N$509,'Main Injection'!AD$79,'Main Injection'!$U88)*_xll.Interp2dTab(-1,0,'Internal Flash'!$B$513:$N$513,'Internal Flash'!$A$514:$A$522,'Internal Flash'!$B$514:$N$522,'Variables &amp; Axis Check'!$B$2,'Main Injection'!$U88)</f>
        <v>0</v>
      </c>
      <c r="AE88" s="4">
        <f>_xll.Interp2dTab(-1,0,'Internal Flash'!$B$494:$N$494,'Internal Flash'!$A$495:$A$509,'Internal Flash'!$B$495:$N$509,'Main Injection'!AE$79,'Main Injection'!$U88)*_xll.Interp2dTab(-1,0,'Internal Flash'!$B$513:$N$513,'Internal Flash'!$A$514:$A$522,'Internal Flash'!$B$514:$N$522,'Variables &amp; Axis Check'!$B$2,'Main Injection'!$U88)</f>
        <v>0</v>
      </c>
      <c r="AF88" s="4">
        <f>_xll.Interp2dTab(-1,0,'Internal Flash'!$B$494:$N$494,'Internal Flash'!$A$495:$A$509,'Internal Flash'!$B$495:$N$509,'Main Injection'!AF$79,'Main Injection'!$U88)*_xll.Interp2dTab(-1,0,'Internal Flash'!$B$513:$N$513,'Internal Flash'!$A$514:$A$522,'Internal Flash'!$B$514:$N$522,'Variables &amp; Axis Check'!$B$2,'Main Injection'!$U88)</f>
        <v>0</v>
      </c>
      <c r="AG88" s="4">
        <f>_xll.Interp2dTab(-1,0,'Internal Flash'!$B$494:$N$494,'Internal Flash'!$A$495:$A$509,'Internal Flash'!$B$495:$N$509,'Main Injection'!AG$79,'Main Injection'!$U88)*_xll.Interp2dTab(-1,0,'Internal Flash'!$B$513:$N$513,'Internal Flash'!$A$514:$A$522,'Internal Flash'!$B$514:$N$522,'Variables &amp; Axis Check'!$B$2,'Main Injection'!$U88)</f>
        <v>0</v>
      </c>
      <c r="AH88" s="4">
        <f>_xll.Interp2dTab(-1,0,'Internal Flash'!$B$494:$N$494,'Internal Flash'!$A$495:$A$509,'Internal Flash'!$B$495:$N$509,'Main Injection'!AH$79,'Main Injection'!$U88)*_xll.Interp2dTab(-1,0,'Internal Flash'!$B$513:$N$513,'Internal Flash'!$A$514:$A$522,'Internal Flash'!$B$514:$N$522,'Variables &amp; Axis Check'!$B$2,'Main Injection'!$U88)</f>
        <v>0</v>
      </c>
      <c r="AI88" s="4">
        <f>_xll.Interp2dTab(-1,0,'Internal Flash'!$B$494:$N$494,'Internal Flash'!$A$495:$A$509,'Internal Flash'!$B$495:$N$509,'Main Injection'!AI$79,'Main Injection'!$U88)*_xll.Interp2dTab(-1,0,'Internal Flash'!$B$513:$N$513,'Internal Flash'!$A$514:$A$522,'Internal Flash'!$B$514:$N$522,'Variables &amp; Axis Check'!$B$2,'Main Injection'!$U88)</f>
        <v>0</v>
      </c>
      <c r="AJ88" s="4">
        <f>_xll.Interp2dTab(-1,0,'Internal Flash'!$B$494:$N$494,'Internal Flash'!$A$495:$A$509,'Internal Flash'!$B$495:$N$509,'Main Injection'!AJ$79,'Main Injection'!$U88)*_xll.Interp2dTab(-1,0,'Internal Flash'!$B$513:$N$513,'Internal Flash'!$A$514:$A$522,'Internal Flash'!$B$514:$N$522,'Variables &amp; Axis Check'!$B$2,'Main Injection'!$U88)</f>
        <v>0</v>
      </c>
      <c r="AK88" s="4">
        <f>_xll.Interp2dTab(-1,0,'Internal Flash'!$B$494:$N$494,'Internal Flash'!$A$495:$A$509,'Internal Flash'!$B$495:$N$509,'Main Injection'!AK$79,'Main Injection'!$U88)*_xll.Interp2dTab(-1,0,'Internal Flash'!$B$513:$N$513,'Internal Flash'!$A$514:$A$522,'Internal Flash'!$B$514:$N$522,'Variables &amp; Axis Check'!$B$2,'Main Injection'!$U88)</f>
        <v>0</v>
      </c>
      <c r="AL88" s="4">
        <f>_xll.Interp2dTab(-1,0,'Internal Flash'!$B$494:$N$494,'Internal Flash'!$A$495:$A$509,'Internal Flash'!$B$495:$N$509,'Main Injection'!AL$79,'Main Injection'!$U88)*_xll.Interp2dTab(-1,0,'Internal Flash'!$B$513:$N$513,'Internal Flash'!$A$514:$A$522,'Internal Flash'!$B$514:$N$522,'Variables &amp; Axis Check'!$B$2,'Main Injection'!$U88)</f>
        <v>0</v>
      </c>
      <c r="AM88" s="12">
        <f t="shared" si="48"/>
        <v>0</v>
      </c>
    </row>
    <row r="89" spans="1:39" s="4" customFormat="1" x14ac:dyDescent="0.3">
      <c r="A89" s="6">
        <f>'CSP5'!$A$178</f>
        <v>1800</v>
      </c>
      <c r="B89" s="12">
        <f t="shared" si="45"/>
        <v>3.4724184749759992</v>
      </c>
      <c r="C89" s="4">
        <f>C64-'CSP5'!C178</f>
        <v>3.4724184749759992</v>
      </c>
      <c r="D89" s="4">
        <f>D64-'CSP5'!D178</f>
        <v>3.4724184749759992</v>
      </c>
      <c r="E89" s="4">
        <f>E64-'CSP5'!E178</f>
        <v>3.4724184749759992</v>
      </c>
      <c r="F89" s="4">
        <f>F64-'CSP5'!F178</f>
        <v>3.4724184749759992</v>
      </c>
      <c r="G89" s="4">
        <f>G64-'CSP5'!G178</f>
        <v>2.8162134749759993</v>
      </c>
      <c r="H89" s="4">
        <f>H64-'CSP5'!H178</f>
        <v>2.6894465681599997</v>
      </c>
      <c r="I89" s="4">
        <f>I64-'CSP5'!I178</f>
        <v>1.4217775000000001</v>
      </c>
      <c r="J89" s="4">
        <f>J64-'CSP5'!J178</f>
        <v>1.4217775000000001</v>
      </c>
      <c r="K89" s="4">
        <f>K64-'CSP5'!K178</f>
        <v>1.2987391208293335</v>
      </c>
      <c r="L89" s="4">
        <f>L64-'CSP5'!L178</f>
        <v>0.68354722497599951</v>
      </c>
      <c r="M89" s="4">
        <f>M64-'CSP5'!M178</f>
        <v>0.6835472249760004</v>
      </c>
      <c r="N89" s="4">
        <f>N64-'CSP5'!N178</f>
        <v>0.6835472249760004</v>
      </c>
      <c r="O89" s="4">
        <f>O64-'CSP5'!O178</f>
        <v>0.6835472249760004</v>
      </c>
      <c r="P89" s="4">
        <f>P64-'CSP5'!P178</f>
        <v>0.68354722497599951</v>
      </c>
      <c r="Q89" s="4">
        <f>Q64-'CSP5'!Q178</f>
        <v>0.68354722497599951</v>
      </c>
      <c r="R89" s="4">
        <f>R64-'CSP5'!R178</f>
        <v>0.68354722497600129</v>
      </c>
      <c r="S89" s="12">
        <f t="shared" si="46"/>
        <v>0.68354722497600129</v>
      </c>
      <c r="U89" s="6">
        <f>'CSP5'!$A$178</f>
        <v>1800</v>
      </c>
      <c r="V89" s="12">
        <f t="shared" si="47"/>
        <v>0</v>
      </c>
      <c r="W89" s="4">
        <f>_xll.Interp2dTab(-1,0,'Internal Flash'!$B$494:$N$494,'Internal Flash'!$A$495:$A$509,'Internal Flash'!$B$495:$N$509,'Main Injection'!W$79,'Main Injection'!$U89)*_xll.Interp2dTab(-1,0,'Internal Flash'!$B$513:$N$513,'Internal Flash'!$A$514:$A$522,'Internal Flash'!$B$514:$N$522,'Variables &amp; Axis Check'!$B$2,'Main Injection'!$U89)</f>
        <v>0</v>
      </c>
      <c r="X89" s="4">
        <f>_xll.Interp2dTab(-1,0,'Internal Flash'!$B$494:$N$494,'Internal Flash'!$A$495:$A$509,'Internal Flash'!$B$495:$N$509,'Main Injection'!X$79,'Main Injection'!$U89)*_xll.Interp2dTab(-1,0,'Internal Flash'!$B$513:$N$513,'Internal Flash'!$A$514:$A$522,'Internal Flash'!$B$514:$N$522,'Variables &amp; Axis Check'!$B$2,'Main Injection'!$U89)</f>
        <v>0</v>
      </c>
      <c r="Y89" s="4">
        <f>_xll.Interp2dTab(-1,0,'Internal Flash'!$B$494:$N$494,'Internal Flash'!$A$495:$A$509,'Internal Flash'!$B$495:$N$509,'Main Injection'!Y$79,'Main Injection'!$U89)*_xll.Interp2dTab(-1,0,'Internal Flash'!$B$513:$N$513,'Internal Flash'!$A$514:$A$522,'Internal Flash'!$B$514:$N$522,'Variables &amp; Axis Check'!$B$2,'Main Injection'!$U89)</f>
        <v>0</v>
      </c>
      <c r="Z89" s="4">
        <f>_xll.Interp2dTab(-1,0,'Internal Flash'!$B$494:$N$494,'Internal Flash'!$A$495:$A$509,'Internal Flash'!$B$495:$N$509,'Main Injection'!Z$79,'Main Injection'!$U89)*_xll.Interp2dTab(-1,0,'Internal Flash'!$B$513:$N$513,'Internal Flash'!$A$514:$A$522,'Internal Flash'!$B$514:$N$522,'Variables &amp; Axis Check'!$B$2,'Main Injection'!$U89)</f>
        <v>0</v>
      </c>
      <c r="AA89" s="4">
        <f>_xll.Interp2dTab(-1,0,'Internal Flash'!$B$494:$N$494,'Internal Flash'!$A$495:$A$509,'Internal Flash'!$B$495:$N$509,'Main Injection'!AA$79,'Main Injection'!$U89)*_xll.Interp2dTab(-1,0,'Internal Flash'!$B$513:$N$513,'Internal Flash'!$A$514:$A$522,'Internal Flash'!$B$514:$N$522,'Variables &amp; Axis Check'!$B$2,'Main Injection'!$U89)</f>
        <v>0</v>
      </c>
      <c r="AB89" s="4">
        <f>_xll.Interp2dTab(-1,0,'Internal Flash'!$B$494:$N$494,'Internal Flash'!$A$495:$A$509,'Internal Flash'!$B$495:$N$509,'Main Injection'!AB$79,'Main Injection'!$U89)*_xll.Interp2dTab(-1,0,'Internal Flash'!$B$513:$N$513,'Internal Flash'!$A$514:$A$522,'Internal Flash'!$B$514:$N$522,'Variables &amp; Axis Check'!$B$2,'Main Injection'!$U89)</f>
        <v>0</v>
      </c>
      <c r="AC89" s="4">
        <f>_xll.Interp2dTab(-1,0,'Internal Flash'!$B$494:$N$494,'Internal Flash'!$A$495:$A$509,'Internal Flash'!$B$495:$N$509,'Main Injection'!AC$79,'Main Injection'!$U89)*_xll.Interp2dTab(-1,0,'Internal Flash'!$B$513:$N$513,'Internal Flash'!$A$514:$A$522,'Internal Flash'!$B$514:$N$522,'Variables &amp; Axis Check'!$B$2,'Main Injection'!$U89)</f>
        <v>0</v>
      </c>
      <c r="AD89" s="4">
        <f>_xll.Interp2dTab(-1,0,'Internal Flash'!$B$494:$N$494,'Internal Flash'!$A$495:$A$509,'Internal Flash'!$B$495:$N$509,'Main Injection'!AD$79,'Main Injection'!$U89)*_xll.Interp2dTab(-1,0,'Internal Flash'!$B$513:$N$513,'Internal Flash'!$A$514:$A$522,'Internal Flash'!$B$514:$N$522,'Variables &amp; Axis Check'!$B$2,'Main Injection'!$U89)</f>
        <v>0</v>
      </c>
      <c r="AE89" s="4">
        <f>_xll.Interp2dTab(-1,0,'Internal Flash'!$B$494:$N$494,'Internal Flash'!$A$495:$A$509,'Internal Flash'!$B$495:$N$509,'Main Injection'!AE$79,'Main Injection'!$U89)*_xll.Interp2dTab(-1,0,'Internal Flash'!$B$513:$N$513,'Internal Flash'!$A$514:$A$522,'Internal Flash'!$B$514:$N$522,'Variables &amp; Axis Check'!$B$2,'Main Injection'!$U89)</f>
        <v>0</v>
      </c>
      <c r="AF89" s="4">
        <f>_xll.Interp2dTab(-1,0,'Internal Flash'!$B$494:$N$494,'Internal Flash'!$A$495:$A$509,'Internal Flash'!$B$495:$N$509,'Main Injection'!AF$79,'Main Injection'!$U89)*_xll.Interp2dTab(-1,0,'Internal Flash'!$B$513:$N$513,'Internal Flash'!$A$514:$A$522,'Internal Flash'!$B$514:$N$522,'Variables &amp; Axis Check'!$B$2,'Main Injection'!$U89)</f>
        <v>0</v>
      </c>
      <c r="AG89" s="4">
        <f>_xll.Interp2dTab(-1,0,'Internal Flash'!$B$494:$N$494,'Internal Flash'!$A$495:$A$509,'Internal Flash'!$B$495:$N$509,'Main Injection'!AG$79,'Main Injection'!$U89)*_xll.Interp2dTab(-1,0,'Internal Flash'!$B$513:$N$513,'Internal Flash'!$A$514:$A$522,'Internal Flash'!$B$514:$N$522,'Variables &amp; Axis Check'!$B$2,'Main Injection'!$U89)</f>
        <v>0</v>
      </c>
      <c r="AH89" s="4">
        <f>_xll.Interp2dTab(-1,0,'Internal Flash'!$B$494:$N$494,'Internal Flash'!$A$495:$A$509,'Internal Flash'!$B$495:$N$509,'Main Injection'!AH$79,'Main Injection'!$U89)*_xll.Interp2dTab(-1,0,'Internal Flash'!$B$513:$N$513,'Internal Flash'!$A$514:$A$522,'Internal Flash'!$B$514:$N$522,'Variables &amp; Axis Check'!$B$2,'Main Injection'!$U89)</f>
        <v>0</v>
      </c>
      <c r="AI89" s="4">
        <f>_xll.Interp2dTab(-1,0,'Internal Flash'!$B$494:$N$494,'Internal Flash'!$A$495:$A$509,'Internal Flash'!$B$495:$N$509,'Main Injection'!AI$79,'Main Injection'!$U89)*_xll.Interp2dTab(-1,0,'Internal Flash'!$B$513:$N$513,'Internal Flash'!$A$514:$A$522,'Internal Flash'!$B$514:$N$522,'Variables &amp; Axis Check'!$B$2,'Main Injection'!$U89)</f>
        <v>0</v>
      </c>
      <c r="AJ89" s="4">
        <f>_xll.Interp2dTab(-1,0,'Internal Flash'!$B$494:$N$494,'Internal Flash'!$A$495:$A$509,'Internal Flash'!$B$495:$N$509,'Main Injection'!AJ$79,'Main Injection'!$U89)*_xll.Interp2dTab(-1,0,'Internal Flash'!$B$513:$N$513,'Internal Flash'!$A$514:$A$522,'Internal Flash'!$B$514:$N$522,'Variables &amp; Axis Check'!$B$2,'Main Injection'!$U89)</f>
        <v>0</v>
      </c>
      <c r="AK89" s="4">
        <f>_xll.Interp2dTab(-1,0,'Internal Flash'!$B$494:$N$494,'Internal Flash'!$A$495:$A$509,'Internal Flash'!$B$495:$N$509,'Main Injection'!AK$79,'Main Injection'!$U89)*_xll.Interp2dTab(-1,0,'Internal Flash'!$B$513:$N$513,'Internal Flash'!$A$514:$A$522,'Internal Flash'!$B$514:$N$522,'Variables &amp; Axis Check'!$B$2,'Main Injection'!$U89)</f>
        <v>0</v>
      </c>
      <c r="AL89" s="4">
        <f>_xll.Interp2dTab(-1,0,'Internal Flash'!$B$494:$N$494,'Internal Flash'!$A$495:$A$509,'Internal Flash'!$B$495:$N$509,'Main Injection'!AL$79,'Main Injection'!$U89)*_xll.Interp2dTab(-1,0,'Internal Flash'!$B$513:$N$513,'Internal Flash'!$A$514:$A$522,'Internal Flash'!$B$514:$N$522,'Variables &amp; Axis Check'!$B$2,'Main Injection'!$U89)</f>
        <v>0</v>
      </c>
      <c r="AM89" s="12">
        <f t="shared" si="48"/>
        <v>0</v>
      </c>
    </row>
    <row r="90" spans="1:39" s="4" customFormat="1" x14ac:dyDescent="0.3">
      <c r="A90" s="6">
        <f>'CSP5'!$A$179</f>
        <v>2000</v>
      </c>
      <c r="B90" s="12">
        <f t="shared" si="45"/>
        <v>3.4724184749760001</v>
      </c>
      <c r="C90" s="4">
        <f>C65-'CSP5'!C179</f>
        <v>3.4724184749760001</v>
      </c>
      <c r="D90" s="4">
        <f>D65-'CSP5'!D179</f>
        <v>3.4724184749760001</v>
      </c>
      <c r="E90" s="4">
        <f>E65-'CSP5'!E179</f>
        <v>3.4724184749759992</v>
      </c>
      <c r="F90" s="4">
        <f>F65-'CSP5'!F179</f>
        <v>3.4724184749759992</v>
      </c>
      <c r="G90" s="4">
        <f>G65-'CSP5'!G179</f>
        <v>2.8162134749759993</v>
      </c>
      <c r="H90" s="4">
        <f>H65-'CSP5'!H179</f>
        <v>2.6894465681599997</v>
      </c>
      <c r="I90" s="4">
        <f>I65-'CSP5'!I179</f>
        <v>1.4217775000000001</v>
      </c>
      <c r="J90" s="4">
        <f>J65-'CSP5'!J179</f>
        <v>1.4217775000000001</v>
      </c>
      <c r="K90" s="4">
        <f>K65-'CSP5'!K179</f>
        <v>1.2987391208293335</v>
      </c>
      <c r="L90" s="4">
        <f>L65-'CSP5'!L179</f>
        <v>0.6835472249760004</v>
      </c>
      <c r="M90" s="4">
        <f>M65-'CSP5'!M179</f>
        <v>0.6835472249760004</v>
      </c>
      <c r="N90" s="4">
        <f>N65-'CSP5'!N179</f>
        <v>0.6835472249760004</v>
      </c>
      <c r="O90" s="4">
        <f>O65-'CSP5'!O179</f>
        <v>0.6835472249760004</v>
      </c>
      <c r="P90" s="4">
        <f>P65-'CSP5'!P179</f>
        <v>0.68354722497599951</v>
      </c>
      <c r="Q90" s="4">
        <f>Q65-'CSP5'!Q179</f>
        <v>0.68354722497599951</v>
      </c>
      <c r="R90" s="4">
        <f>R65-'CSP5'!R179</f>
        <v>0.68354722497600129</v>
      </c>
      <c r="S90" s="12">
        <f t="shared" si="46"/>
        <v>0.68354722497600129</v>
      </c>
      <c r="U90" s="6">
        <f>'CSP5'!$A$179</f>
        <v>2000</v>
      </c>
      <c r="V90" s="12">
        <f t="shared" si="47"/>
        <v>0</v>
      </c>
      <c r="W90" s="4">
        <f>_xll.Interp2dTab(-1,0,'Internal Flash'!$B$494:$N$494,'Internal Flash'!$A$495:$A$509,'Internal Flash'!$B$495:$N$509,'Main Injection'!W$79,'Main Injection'!$U90)*_xll.Interp2dTab(-1,0,'Internal Flash'!$B$513:$N$513,'Internal Flash'!$A$514:$A$522,'Internal Flash'!$B$514:$N$522,'Variables &amp; Axis Check'!$B$2,'Main Injection'!$U90)</f>
        <v>0</v>
      </c>
      <c r="X90" s="4">
        <f>_xll.Interp2dTab(-1,0,'Internal Flash'!$B$494:$N$494,'Internal Flash'!$A$495:$A$509,'Internal Flash'!$B$495:$N$509,'Main Injection'!X$79,'Main Injection'!$U90)*_xll.Interp2dTab(-1,0,'Internal Flash'!$B$513:$N$513,'Internal Flash'!$A$514:$A$522,'Internal Flash'!$B$514:$N$522,'Variables &amp; Axis Check'!$B$2,'Main Injection'!$U90)</f>
        <v>0</v>
      </c>
      <c r="Y90" s="4">
        <f>_xll.Interp2dTab(-1,0,'Internal Flash'!$B$494:$N$494,'Internal Flash'!$A$495:$A$509,'Internal Flash'!$B$495:$N$509,'Main Injection'!Y$79,'Main Injection'!$U90)*_xll.Interp2dTab(-1,0,'Internal Flash'!$B$513:$N$513,'Internal Flash'!$A$514:$A$522,'Internal Flash'!$B$514:$N$522,'Variables &amp; Axis Check'!$B$2,'Main Injection'!$U90)</f>
        <v>0</v>
      </c>
      <c r="Z90" s="4">
        <f>_xll.Interp2dTab(-1,0,'Internal Flash'!$B$494:$N$494,'Internal Flash'!$A$495:$A$509,'Internal Flash'!$B$495:$N$509,'Main Injection'!Z$79,'Main Injection'!$U90)*_xll.Interp2dTab(-1,0,'Internal Flash'!$B$513:$N$513,'Internal Flash'!$A$514:$A$522,'Internal Flash'!$B$514:$N$522,'Variables &amp; Axis Check'!$B$2,'Main Injection'!$U90)</f>
        <v>0</v>
      </c>
      <c r="AA90" s="4">
        <f>_xll.Interp2dTab(-1,0,'Internal Flash'!$B$494:$N$494,'Internal Flash'!$A$495:$A$509,'Internal Flash'!$B$495:$N$509,'Main Injection'!AA$79,'Main Injection'!$U90)*_xll.Interp2dTab(-1,0,'Internal Flash'!$B$513:$N$513,'Internal Flash'!$A$514:$A$522,'Internal Flash'!$B$514:$N$522,'Variables &amp; Axis Check'!$B$2,'Main Injection'!$U90)</f>
        <v>0</v>
      </c>
      <c r="AB90" s="4">
        <f>_xll.Interp2dTab(-1,0,'Internal Flash'!$B$494:$N$494,'Internal Flash'!$A$495:$A$509,'Internal Flash'!$B$495:$N$509,'Main Injection'!AB$79,'Main Injection'!$U90)*_xll.Interp2dTab(-1,0,'Internal Flash'!$B$513:$N$513,'Internal Flash'!$A$514:$A$522,'Internal Flash'!$B$514:$N$522,'Variables &amp; Axis Check'!$B$2,'Main Injection'!$U90)</f>
        <v>0</v>
      </c>
      <c r="AC90" s="4">
        <f>_xll.Interp2dTab(-1,0,'Internal Flash'!$B$494:$N$494,'Internal Flash'!$A$495:$A$509,'Internal Flash'!$B$495:$N$509,'Main Injection'!AC$79,'Main Injection'!$U90)*_xll.Interp2dTab(-1,0,'Internal Flash'!$B$513:$N$513,'Internal Flash'!$A$514:$A$522,'Internal Flash'!$B$514:$N$522,'Variables &amp; Axis Check'!$B$2,'Main Injection'!$U90)</f>
        <v>0</v>
      </c>
      <c r="AD90" s="4">
        <f>_xll.Interp2dTab(-1,0,'Internal Flash'!$B$494:$N$494,'Internal Flash'!$A$495:$A$509,'Internal Flash'!$B$495:$N$509,'Main Injection'!AD$79,'Main Injection'!$U90)*_xll.Interp2dTab(-1,0,'Internal Flash'!$B$513:$N$513,'Internal Flash'!$A$514:$A$522,'Internal Flash'!$B$514:$N$522,'Variables &amp; Axis Check'!$B$2,'Main Injection'!$U90)</f>
        <v>0</v>
      </c>
      <c r="AE90" s="4">
        <f>_xll.Interp2dTab(-1,0,'Internal Flash'!$B$494:$N$494,'Internal Flash'!$A$495:$A$509,'Internal Flash'!$B$495:$N$509,'Main Injection'!AE$79,'Main Injection'!$U90)*_xll.Interp2dTab(-1,0,'Internal Flash'!$B$513:$N$513,'Internal Flash'!$A$514:$A$522,'Internal Flash'!$B$514:$N$522,'Variables &amp; Axis Check'!$B$2,'Main Injection'!$U90)</f>
        <v>0</v>
      </c>
      <c r="AF90" s="4">
        <f>_xll.Interp2dTab(-1,0,'Internal Flash'!$B$494:$N$494,'Internal Flash'!$A$495:$A$509,'Internal Flash'!$B$495:$N$509,'Main Injection'!AF$79,'Main Injection'!$U90)*_xll.Interp2dTab(-1,0,'Internal Flash'!$B$513:$N$513,'Internal Flash'!$A$514:$A$522,'Internal Flash'!$B$514:$N$522,'Variables &amp; Axis Check'!$B$2,'Main Injection'!$U90)</f>
        <v>0</v>
      </c>
      <c r="AG90" s="4">
        <f>_xll.Interp2dTab(-1,0,'Internal Flash'!$B$494:$N$494,'Internal Flash'!$A$495:$A$509,'Internal Flash'!$B$495:$N$509,'Main Injection'!AG$79,'Main Injection'!$U90)*_xll.Interp2dTab(-1,0,'Internal Flash'!$B$513:$N$513,'Internal Flash'!$A$514:$A$522,'Internal Flash'!$B$514:$N$522,'Variables &amp; Axis Check'!$B$2,'Main Injection'!$U90)</f>
        <v>0</v>
      </c>
      <c r="AH90" s="4">
        <f>_xll.Interp2dTab(-1,0,'Internal Flash'!$B$494:$N$494,'Internal Flash'!$A$495:$A$509,'Internal Flash'!$B$495:$N$509,'Main Injection'!AH$79,'Main Injection'!$U90)*_xll.Interp2dTab(-1,0,'Internal Flash'!$B$513:$N$513,'Internal Flash'!$A$514:$A$522,'Internal Flash'!$B$514:$N$522,'Variables &amp; Axis Check'!$B$2,'Main Injection'!$U90)</f>
        <v>0</v>
      </c>
      <c r="AI90" s="4">
        <f>_xll.Interp2dTab(-1,0,'Internal Flash'!$B$494:$N$494,'Internal Flash'!$A$495:$A$509,'Internal Flash'!$B$495:$N$509,'Main Injection'!AI$79,'Main Injection'!$U90)*_xll.Interp2dTab(-1,0,'Internal Flash'!$B$513:$N$513,'Internal Flash'!$A$514:$A$522,'Internal Flash'!$B$514:$N$522,'Variables &amp; Axis Check'!$B$2,'Main Injection'!$U90)</f>
        <v>0</v>
      </c>
      <c r="AJ90" s="4">
        <f>_xll.Interp2dTab(-1,0,'Internal Flash'!$B$494:$N$494,'Internal Flash'!$A$495:$A$509,'Internal Flash'!$B$495:$N$509,'Main Injection'!AJ$79,'Main Injection'!$U90)*_xll.Interp2dTab(-1,0,'Internal Flash'!$B$513:$N$513,'Internal Flash'!$A$514:$A$522,'Internal Flash'!$B$514:$N$522,'Variables &amp; Axis Check'!$B$2,'Main Injection'!$U90)</f>
        <v>0</v>
      </c>
      <c r="AK90" s="4">
        <f>_xll.Interp2dTab(-1,0,'Internal Flash'!$B$494:$N$494,'Internal Flash'!$A$495:$A$509,'Internal Flash'!$B$495:$N$509,'Main Injection'!AK$79,'Main Injection'!$U90)*_xll.Interp2dTab(-1,0,'Internal Flash'!$B$513:$N$513,'Internal Flash'!$A$514:$A$522,'Internal Flash'!$B$514:$N$522,'Variables &amp; Axis Check'!$B$2,'Main Injection'!$U90)</f>
        <v>0</v>
      </c>
      <c r="AL90" s="4">
        <f>_xll.Interp2dTab(-1,0,'Internal Flash'!$B$494:$N$494,'Internal Flash'!$A$495:$A$509,'Internal Flash'!$B$495:$N$509,'Main Injection'!AL$79,'Main Injection'!$U90)*_xll.Interp2dTab(-1,0,'Internal Flash'!$B$513:$N$513,'Internal Flash'!$A$514:$A$522,'Internal Flash'!$B$514:$N$522,'Variables &amp; Axis Check'!$B$2,'Main Injection'!$U90)</f>
        <v>0</v>
      </c>
      <c r="AM90" s="12">
        <f t="shared" si="48"/>
        <v>0</v>
      </c>
    </row>
    <row r="91" spans="1:39" s="4" customFormat="1" x14ac:dyDescent="0.3">
      <c r="A91" s="6">
        <f>'CSP5'!$A$180</f>
        <v>2200</v>
      </c>
      <c r="B91" s="12">
        <f t="shared" si="45"/>
        <v>3.4724184749760001</v>
      </c>
      <c r="C91" s="4">
        <f>C66-'CSP5'!C180</f>
        <v>3.4724184749760001</v>
      </c>
      <c r="D91" s="4">
        <f>D66-'CSP5'!D180</f>
        <v>3.4724184749759992</v>
      </c>
      <c r="E91" s="4">
        <f>E66-'CSP5'!E180</f>
        <v>3.4724184749759996</v>
      </c>
      <c r="F91" s="4">
        <f>F66-'CSP5'!F180</f>
        <v>3.4724184749759996</v>
      </c>
      <c r="G91" s="4">
        <f>G66-'CSP5'!G180</f>
        <v>2.8162134749759993</v>
      </c>
      <c r="H91" s="4">
        <f>H66-'CSP5'!H180</f>
        <v>2.74910156816</v>
      </c>
      <c r="I91" s="4">
        <f>I66-'CSP5'!I180</f>
        <v>2.0779825000000001</v>
      </c>
      <c r="J91" s="4">
        <f>J66-'CSP5'!J180</f>
        <v>1.4814324999999995</v>
      </c>
      <c r="K91" s="4">
        <f>K66-'CSP5'!K180</f>
        <v>1.2987391208293335</v>
      </c>
      <c r="L91" s="4">
        <f>L66-'CSP5'!L180</f>
        <v>0.68354722497599951</v>
      </c>
      <c r="M91" s="4">
        <f>M66-'CSP5'!M180</f>
        <v>0.68354722497599951</v>
      </c>
      <c r="N91" s="4">
        <f>N66-'CSP5'!N180</f>
        <v>0.6835472249760004</v>
      </c>
      <c r="O91" s="4">
        <f>O66-'CSP5'!O180</f>
        <v>0.6835472249760004</v>
      </c>
      <c r="P91" s="4">
        <f>P66-'CSP5'!P180</f>
        <v>0.68354722497599951</v>
      </c>
      <c r="Q91" s="4">
        <f>Q66-'CSP5'!Q180</f>
        <v>0.68354722497599907</v>
      </c>
      <c r="R91" s="4">
        <f>R66-'CSP5'!R180</f>
        <v>0.68354722497600173</v>
      </c>
      <c r="S91" s="12">
        <f t="shared" si="46"/>
        <v>0.68354722497600173</v>
      </c>
      <c r="U91" s="6">
        <f>'CSP5'!$A$180</f>
        <v>2200</v>
      </c>
      <c r="V91" s="12">
        <f t="shared" si="47"/>
        <v>0</v>
      </c>
      <c r="W91" s="4">
        <f>_xll.Interp2dTab(-1,0,'Internal Flash'!$B$494:$N$494,'Internal Flash'!$A$495:$A$509,'Internal Flash'!$B$495:$N$509,'Main Injection'!W$79,'Main Injection'!$U91)*_xll.Interp2dTab(-1,0,'Internal Flash'!$B$513:$N$513,'Internal Flash'!$A$514:$A$522,'Internal Flash'!$B$514:$N$522,'Variables &amp; Axis Check'!$B$2,'Main Injection'!$U91)</f>
        <v>0</v>
      </c>
      <c r="X91" s="4">
        <f>_xll.Interp2dTab(-1,0,'Internal Flash'!$B$494:$N$494,'Internal Flash'!$A$495:$A$509,'Internal Flash'!$B$495:$N$509,'Main Injection'!X$79,'Main Injection'!$U91)*_xll.Interp2dTab(-1,0,'Internal Flash'!$B$513:$N$513,'Internal Flash'!$A$514:$A$522,'Internal Flash'!$B$514:$N$522,'Variables &amp; Axis Check'!$B$2,'Main Injection'!$U91)</f>
        <v>0</v>
      </c>
      <c r="Y91" s="4">
        <f>_xll.Interp2dTab(-1,0,'Internal Flash'!$B$494:$N$494,'Internal Flash'!$A$495:$A$509,'Internal Flash'!$B$495:$N$509,'Main Injection'!Y$79,'Main Injection'!$U91)*_xll.Interp2dTab(-1,0,'Internal Flash'!$B$513:$N$513,'Internal Flash'!$A$514:$A$522,'Internal Flash'!$B$514:$N$522,'Variables &amp; Axis Check'!$B$2,'Main Injection'!$U91)</f>
        <v>0</v>
      </c>
      <c r="Z91" s="4">
        <f>_xll.Interp2dTab(-1,0,'Internal Flash'!$B$494:$N$494,'Internal Flash'!$A$495:$A$509,'Internal Flash'!$B$495:$N$509,'Main Injection'!Z$79,'Main Injection'!$U91)*_xll.Interp2dTab(-1,0,'Internal Flash'!$B$513:$N$513,'Internal Flash'!$A$514:$A$522,'Internal Flash'!$B$514:$N$522,'Variables &amp; Axis Check'!$B$2,'Main Injection'!$U91)</f>
        <v>0</v>
      </c>
      <c r="AA91" s="4">
        <f>_xll.Interp2dTab(-1,0,'Internal Flash'!$B$494:$N$494,'Internal Flash'!$A$495:$A$509,'Internal Flash'!$B$495:$N$509,'Main Injection'!AA$79,'Main Injection'!$U91)*_xll.Interp2dTab(-1,0,'Internal Flash'!$B$513:$N$513,'Internal Flash'!$A$514:$A$522,'Internal Flash'!$B$514:$N$522,'Variables &amp; Axis Check'!$B$2,'Main Injection'!$U91)</f>
        <v>0</v>
      </c>
      <c r="AB91" s="4">
        <f>_xll.Interp2dTab(-1,0,'Internal Flash'!$B$494:$N$494,'Internal Flash'!$A$495:$A$509,'Internal Flash'!$B$495:$N$509,'Main Injection'!AB$79,'Main Injection'!$U91)*_xll.Interp2dTab(-1,0,'Internal Flash'!$B$513:$N$513,'Internal Flash'!$A$514:$A$522,'Internal Flash'!$B$514:$N$522,'Variables &amp; Axis Check'!$B$2,'Main Injection'!$U91)</f>
        <v>0</v>
      </c>
      <c r="AC91" s="4">
        <f>_xll.Interp2dTab(-1,0,'Internal Flash'!$B$494:$N$494,'Internal Flash'!$A$495:$A$509,'Internal Flash'!$B$495:$N$509,'Main Injection'!AC$79,'Main Injection'!$U91)*_xll.Interp2dTab(-1,0,'Internal Flash'!$B$513:$N$513,'Internal Flash'!$A$514:$A$522,'Internal Flash'!$B$514:$N$522,'Variables &amp; Axis Check'!$B$2,'Main Injection'!$U91)</f>
        <v>0</v>
      </c>
      <c r="AD91" s="4">
        <f>_xll.Interp2dTab(-1,0,'Internal Flash'!$B$494:$N$494,'Internal Flash'!$A$495:$A$509,'Internal Flash'!$B$495:$N$509,'Main Injection'!AD$79,'Main Injection'!$U91)*_xll.Interp2dTab(-1,0,'Internal Flash'!$B$513:$N$513,'Internal Flash'!$A$514:$A$522,'Internal Flash'!$B$514:$N$522,'Variables &amp; Axis Check'!$B$2,'Main Injection'!$U91)</f>
        <v>0</v>
      </c>
      <c r="AE91" s="4">
        <f>_xll.Interp2dTab(-1,0,'Internal Flash'!$B$494:$N$494,'Internal Flash'!$A$495:$A$509,'Internal Flash'!$B$495:$N$509,'Main Injection'!AE$79,'Main Injection'!$U91)*_xll.Interp2dTab(-1,0,'Internal Flash'!$B$513:$N$513,'Internal Flash'!$A$514:$A$522,'Internal Flash'!$B$514:$N$522,'Variables &amp; Axis Check'!$B$2,'Main Injection'!$U91)</f>
        <v>0</v>
      </c>
      <c r="AF91" s="4">
        <f>_xll.Interp2dTab(-1,0,'Internal Flash'!$B$494:$N$494,'Internal Flash'!$A$495:$A$509,'Internal Flash'!$B$495:$N$509,'Main Injection'!AF$79,'Main Injection'!$U91)*_xll.Interp2dTab(-1,0,'Internal Flash'!$B$513:$N$513,'Internal Flash'!$A$514:$A$522,'Internal Flash'!$B$514:$N$522,'Variables &amp; Axis Check'!$B$2,'Main Injection'!$U91)</f>
        <v>0</v>
      </c>
      <c r="AG91" s="4">
        <f>_xll.Interp2dTab(-1,0,'Internal Flash'!$B$494:$N$494,'Internal Flash'!$A$495:$A$509,'Internal Flash'!$B$495:$N$509,'Main Injection'!AG$79,'Main Injection'!$U91)*_xll.Interp2dTab(-1,0,'Internal Flash'!$B$513:$N$513,'Internal Flash'!$A$514:$A$522,'Internal Flash'!$B$514:$N$522,'Variables &amp; Axis Check'!$B$2,'Main Injection'!$U91)</f>
        <v>0</v>
      </c>
      <c r="AH91" s="4">
        <f>_xll.Interp2dTab(-1,0,'Internal Flash'!$B$494:$N$494,'Internal Flash'!$A$495:$A$509,'Internal Flash'!$B$495:$N$509,'Main Injection'!AH$79,'Main Injection'!$U91)*_xll.Interp2dTab(-1,0,'Internal Flash'!$B$513:$N$513,'Internal Flash'!$A$514:$A$522,'Internal Flash'!$B$514:$N$522,'Variables &amp; Axis Check'!$B$2,'Main Injection'!$U91)</f>
        <v>0</v>
      </c>
      <c r="AI91" s="4">
        <f>_xll.Interp2dTab(-1,0,'Internal Flash'!$B$494:$N$494,'Internal Flash'!$A$495:$A$509,'Internal Flash'!$B$495:$N$509,'Main Injection'!AI$79,'Main Injection'!$U91)*_xll.Interp2dTab(-1,0,'Internal Flash'!$B$513:$N$513,'Internal Flash'!$A$514:$A$522,'Internal Flash'!$B$514:$N$522,'Variables &amp; Axis Check'!$B$2,'Main Injection'!$U91)</f>
        <v>0</v>
      </c>
      <c r="AJ91" s="4">
        <f>_xll.Interp2dTab(-1,0,'Internal Flash'!$B$494:$N$494,'Internal Flash'!$A$495:$A$509,'Internal Flash'!$B$495:$N$509,'Main Injection'!AJ$79,'Main Injection'!$U91)*_xll.Interp2dTab(-1,0,'Internal Flash'!$B$513:$N$513,'Internal Flash'!$A$514:$A$522,'Internal Flash'!$B$514:$N$522,'Variables &amp; Axis Check'!$B$2,'Main Injection'!$U91)</f>
        <v>0</v>
      </c>
      <c r="AK91" s="4">
        <f>_xll.Interp2dTab(-1,0,'Internal Flash'!$B$494:$N$494,'Internal Flash'!$A$495:$A$509,'Internal Flash'!$B$495:$N$509,'Main Injection'!AK$79,'Main Injection'!$U91)*_xll.Interp2dTab(-1,0,'Internal Flash'!$B$513:$N$513,'Internal Flash'!$A$514:$A$522,'Internal Flash'!$B$514:$N$522,'Variables &amp; Axis Check'!$B$2,'Main Injection'!$U91)</f>
        <v>0</v>
      </c>
      <c r="AL91" s="4">
        <f>_xll.Interp2dTab(-1,0,'Internal Flash'!$B$494:$N$494,'Internal Flash'!$A$495:$A$509,'Internal Flash'!$B$495:$N$509,'Main Injection'!AL$79,'Main Injection'!$U91)*_xll.Interp2dTab(-1,0,'Internal Flash'!$B$513:$N$513,'Internal Flash'!$A$514:$A$522,'Internal Flash'!$B$514:$N$522,'Variables &amp; Axis Check'!$B$2,'Main Injection'!$U91)</f>
        <v>0</v>
      </c>
      <c r="AM91" s="12">
        <f t="shared" si="48"/>
        <v>0</v>
      </c>
    </row>
    <row r="92" spans="1:39" s="4" customFormat="1" x14ac:dyDescent="0.3">
      <c r="A92" s="6">
        <f>'CSP5'!$A$181</f>
        <v>2400</v>
      </c>
      <c r="B92" s="12">
        <f t="shared" si="45"/>
        <v>3.4724184749760001</v>
      </c>
      <c r="C92" s="4">
        <f>C67-'CSP5'!C181</f>
        <v>3.4724184749760001</v>
      </c>
      <c r="D92" s="4">
        <f>D67-'CSP5'!D181</f>
        <v>3.4724184749759996</v>
      </c>
      <c r="E92" s="4">
        <f>E67-'CSP5'!E181</f>
        <v>3.4724184749759996</v>
      </c>
      <c r="F92" s="4">
        <f>F67-'CSP5'!F181</f>
        <v>3.4724184749759996</v>
      </c>
      <c r="G92" s="4">
        <f>G67-'CSP5'!G181</f>
        <v>2.8162134749759993</v>
      </c>
      <c r="H92" s="4">
        <f>H67-'CSP5'!H181</f>
        <v>2.7491015681600004</v>
      </c>
      <c r="I92" s="4">
        <f>I67-'CSP5'!I181</f>
        <v>2.0779825000000001</v>
      </c>
      <c r="J92" s="4">
        <f>J67-'CSP5'!J181</f>
        <v>2.0779825000000001</v>
      </c>
      <c r="K92" s="4">
        <f>K67-'CSP5'!K181</f>
        <v>1.2987391208293335</v>
      </c>
      <c r="L92" s="4">
        <f>L67-'CSP5'!L181</f>
        <v>0.68354722497599951</v>
      </c>
      <c r="M92" s="4">
        <f>M67-'CSP5'!M181</f>
        <v>0.68354722497599951</v>
      </c>
      <c r="N92" s="4">
        <f>N67-'CSP5'!N181</f>
        <v>0.6835472249760004</v>
      </c>
      <c r="O92" s="4">
        <f>O67-'CSP5'!O181</f>
        <v>0.6835472249760004</v>
      </c>
      <c r="P92" s="4">
        <f>P67-'CSP5'!P181</f>
        <v>0.68354722497599951</v>
      </c>
      <c r="Q92" s="4">
        <f>Q67-'CSP5'!Q181</f>
        <v>0.68354722497599907</v>
      </c>
      <c r="R92" s="4">
        <f>R67-'CSP5'!R181</f>
        <v>0.68354722497600173</v>
      </c>
      <c r="S92" s="12">
        <f t="shared" si="46"/>
        <v>0.68354722497600173</v>
      </c>
      <c r="U92" s="6">
        <f>'CSP5'!$A$181</f>
        <v>2400</v>
      </c>
      <c r="V92" s="12">
        <f t="shared" si="47"/>
        <v>0</v>
      </c>
      <c r="W92" s="4">
        <f>_xll.Interp2dTab(-1,0,'Internal Flash'!$B$494:$N$494,'Internal Flash'!$A$495:$A$509,'Internal Flash'!$B$495:$N$509,'Main Injection'!W$79,'Main Injection'!$U92)*_xll.Interp2dTab(-1,0,'Internal Flash'!$B$513:$N$513,'Internal Flash'!$A$514:$A$522,'Internal Flash'!$B$514:$N$522,'Variables &amp; Axis Check'!$B$2,'Main Injection'!$U92)</f>
        <v>0</v>
      </c>
      <c r="X92" s="4">
        <f>_xll.Interp2dTab(-1,0,'Internal Flash'!$B$494:$N$494,'Internal Flash'!$A$495:$A$509,'Internal Flash'!$B$495:$N$509,'Main Injection'!X$79,'Main Injection'!$U92)*_xll.Interp2dTab(-1,0,'Internal Flash'!$B$513:$N$513,'Internal Flash'!$A$514:$A$522,'Internal Flash'!$B$514:$N$522,'Variables &amp; Axis Check'!$B$2,'Main Injection'!$U92)</f>
        <v>0</v>
      </c>
      <c r="Y92" s="4">
        <f>_xll.Interp2dTab(-1,0,'Internal Flash'!$B$494:$N$494,'Internal Flash'!$A$495:$A$509,'Internal Flash'!$B$495:$N$509,'Main Injection'!Y$79,'Main Injection'!$U92)*_xll.Interp2dTab(-1,0,'Internal Flash'!$B$513:$N$513,'Internal Flash'!$A$514:$A$522,'Internal Flash'!$B$514:$N$522,'Variables &amp; Axis Check'!$B$2,'Main Injection'!$U92)</f>
        <v>0</v>
      </c>
      <c r="Z92" s="4">
        <f>_xll.Interp2dTab(-1,0,'Internal Flash'!$B$494:$N$494,'Internal Flash'!$A$495:$A$509,'Internal Flash'!$B$495:$N$509,'Main Injection'!Z$79,'Main Injection'!$U92)*_xll.Interp2dTab(-1,0,'Internal Flash'!$B$513:$N$513,'Internal Flash'!$A$514:$A$522,'Internal Flash'!$B$514:$N$522,'Variables &amp; Axis Check'!$B$2,'Main Injection'!$U92)</f>
        <v>0</v>
      </c>
      <c r="AA92" s="4">
        <f>_xll.Interp2dTab(-1,0,'Internal Flash'!$B$494:$N$494,'Internal Flash'!$A$495:$A$509,'Internal Flash'!$B$495:$N$509,'Main Injection'!AA$79,'Main Injection'!$U92)*_xll.Interp2dTab(-1,0,'Internal Flash'!$B$513:$N$513,'Internal Flash'!$A$514:$A$522,'Internal Flash'!$B$514:$N$522,'Variables &amp; Axis Check'!$B$2,'Main Injection'!$U92)</f>
        <v>0</v>
      </c>
      <c r="AB92" s="4">
        <f>_xll.Interp2dTab(-1,0,'Internal Flash'!$B$494:$N$494,'Internal Flash'!$A$495:$A$509,'Internal Flash'!$B$495:$N$509,'Main Injection'!AB$79,'Main Injection'!$U92)*_xll.Interp2dTab(-1,0,'Internal Flash'!$B$513:$N$513,'Internal Flash'!$A$514:$A$522,'Internal Flash'!$B$514:$N$522,'Variables &amp; Axis Check'!$B$2,'Main Injection'!$U92)</f>
        <v>0</v>
      </c>
      <c r="AC92" s="4">
        <f>_xll.Interp2dTab(-1,0,'Internal Flash'!$B$494:$N$494,'Internal Flash'!$A$495:$A$509,'Internal Flash'!$B$495:$N$509,'Main Injection'!AC$79,'Main Injection'!$U92)*_xll.Interp2dTab(-1,0,'Internal Flash'!$B$513:$N$513,'Internal Flash'!$A$514:$A$522,'Internal Flash'!$B$514:$N$522,'Variables &amp; Axis Check'!$B$2,'Main Injection'!$U92)</f>
        <v>0</v>
      </c>
      <c r="AD92" s="4">
        <f>_xll.Interp2dTab(-1,0,'Internal Flash'!$B$494:$N$494,'Internal Flash'!$A$495:$A$509,'Internal Flash'!$B$495:$N$509,'Main Injection'!AD$79,'Main Injection'!$U92)*_xll.Interp2dTab(-1,0,'Internal Flash'!$B$513:$N$513,'Internal Flash'!$A$514:$A$522,'Internal Flash'!$B$514:$N$522,'Variables &amp; Axis Check'!$B$2,'Main Injection'!$U92)</f>
        <v>0</v>
      </c>
      <c r="AE92" s="4">
        <f>_xll.Interp2dTab(-1,0,'Internal Flash'!$B$494:$N$494,'Internal Flash'!$A$495:$A$509,'Internal Flash'!$B$495:$N$509,'Main Injection'!AE$79,'Main Injection'!$U92)*_xll.Interp2dTab(-1,0,'Internal Flash'!$B$513:$N$513,'Internal Flash'!$A$514:$A$522,'Internal Flash'!$B$514:$N$522,'Variables &amp; Axis Check'!$B$2,'Main Injection'!$U92)</f>
        <v>0</v>
      </c>
      <c r="AF92" s="4">
        <f>_xll.Interp2dTab(-1,0,'Internal Flash'!$B$494:$N$494,'Internal Flash'!$A$495:$A$509,'Internal Flash'!$B$495:$N$509,'Main Injection'!AF$79,'Main Injection'!$U92)*_xll.Interp2dTab(-1,0,'Internal Flash'!$B$513:$N$513,'Internal Flash'!$A$514:$A$522,'Internal Flash'!$B$514:$N$522,'Variables &amp; Axis Check'!$B$2,'Main Injection'!$U92)</f>
        <v>0</v>
      </c>
      <c r="AG92" s="4">
        <f>_xll.Interp2dTab(-1,0,'Internal Flash'!$B$494:$N$494,'Internal Flash'!$A$495:$A$509,'Internal Flash'!$B$495:$N$509,'Main Injection'!AG$79,'Main Injection'!$U92)*_xll.Interp2dTab(-1,0,'Internal Flash'!$B$513:$N$513,'Internal Flash'!$A$514:$A$522,'Internal Flash'!$B$514:$N$522,'Variables &amp; Axis Check'!$B$2,'Main Injection'!$U92)</f>
        <v>0</v>
      </c>
      <c r="AH92" s="4">
        <f>_xll.Interp2dTab(-1,0,'Internal Flash'!$B$494:$N$494,'Internal Flash'!$A$495:$A$509,'Internal Flash'!$B$495:$N$509,'Main Injection'!AH$79,'Main Injection'!$U92)*_xll.Interp2dTab(-1,0,'Internal Flash'!$B$513:$N$513,'Internal Flash'!$A$514:$A$522,'Internal Flash'!$B$514:$N$522,'Variables &amp; Axis Check'!$B$2,'Main Injection'!$U92)</f>
        <v>0</v>
      </c>
      <c r="AI92" s="4">
        <f>_xll.Interp2dTab(-1,0,'Internal Flash'!$B$494:$N$494,'Internal Flash'!$A$495:$A$509,'Internal Flash'!$B$495:$N$509,'Main Injection'!AI$79,'Main Injection'!$U92)*_xll.Interp2dTab(-1,0,'Internal Flash'!$B$513:$N$513,'Internal Flash'!$A$514:$A$522,'Internal Flash'!$B$514:$N$522,'Variables &amp; Axis Check'!$B$2,'Main Injection'!$U92)</f>
        <v>0</v>
      </c>
      <c r="AJ92" s="4">
        <f>_xll.Interp2dTab(-1,0,'Internal Flash'!$B$494:$N$494,'Internal Flash'!$A$495:$A$509,'Internal Flash'!$B$495:$N$509,'Main Injection'!AJ$79,'Main Injection'!$U92)*_xll.Interp2dTab(-1,0,'Internal Flash'!$B$513:$N$513,'Internal Flash'!$A$514:$A$522,'Internal Flash'!$B$514:$N$522,'Variables &amp; Axis Check'!$B$2,'Main Injection'!$U92)</f>
        <v>0</v>
      </c>
      <c r="AK92" s="4">
        <f>_xll.Interp2dTab(-1,0,'Internal Flash'!$B$494:$N$494,'Internal Flash'!$A$495:$A$509,'Internal Flash'!$B$495:$N$509,'Main Injection'!AK$79,'Main Injection'!$U92)*_xll.Interp2dTab(-1,0,'Internal Flash'!$B$513:$N$513,'Internal Flash'!$A$514:$A$522,'Internal Flash'!$B$514:$N$522,'Variables &amp; Axis Check'!$B$2,'Main Injection'!$U92)</f>
        <v>0</v>
      </c>
      <c r="AL92" s="4">
        <f>_xll.Interp2dTab(-1,0,'Internal Flash'!$B$494:$N$494,'Internal Flash'!$A$495:$A$509,'Internal Flash'!$B$495:$N$509,'Main Injection'!AL$79,'Main Injection'!$U92)*_xll.Interp2dTab(-1,0,'Internal Flash'!$B$513:$N$513,'Internal Flash'!$A$514:$A$522,'Internal Flash'!$B$514:$N$522,'Variables &amp; Axis Check'!$B$2,'Main Injection'!$U92)</f>
        <v>0</v>
      </c>
      <c r="AM92" s="12">
        <f t="shared" si="48"/>
        <v>0</v>
      </c>
    </row>
    <row r="93" spans="1:39" s="4" customFormat="1" x14ac:dyDescent="0.3">
      <c r="A93" s="6">
        <f>'CSP5'!$A$182</f>
        <v>2600</v>
      </c>
      <c r="B93" s="12">
        <f t="shared" si="45"/>
        <v>3.4724184749759992</v>
      </c>
      <c r="C93" s="4">
        <f>C68-'CSP5'!C182</f>
        <v>3.4724184749759992</v>
      </c>
      <c r="D93" s="4">
        <f>D68-'CSP5'!D182</f>
        <v>3.4724184749759996</v>
      </c>
      <c r="E93" s="4">
        <f>E68-'CSP5'!E182</f>
        <v>3.4724184749759996</v>
      </c>
      <c r="F93" s="4">
        <f>F68-'CSP5'!F182</f>
        <v>3.4724184749759996</v>
      </c>
      <c r="G93" s="4">
        <f>G68-'CSP5'!G182</f>
        <v>3.4724184749759996</v>
      </c>
      <c r="H93" s="4">
        <f>H68-'CSP5'!H182</f>
        <v>3.4127634749759999</v>
      </c>
      <c r="I93" s="4">
        <f>I68-'CSP5'!I182</f>
        <v>2.8162134749759997</v>
      </c>
      <c r="J93" s="4">
        <f>J68-'CSP5'!J182</f>
        <v>2.1450944068159998</v>
      </c>
      <c r="K93" s="4">
        <f>K68-'CSP5'!K182</f>
        <v>1.2987391208293335</v>
      </c>
      <c r="L93" s="4">
        <f>L68-'CSP5'!L182</f>
        <v>0.68354722497599951</v>
      </c>
      <c r="M93" s="4">
        <f>M68-'CSP5'!M182</f>
        <v>0.6835472249760004</v>
      </c>
      <c r="N93" s="4">
        <f>N68-'CSP5'!N182</f>
        <v>0.6835472249760004</v>
      </c>
      <c r="O93" s="4">
        <f>O68-'CSP5'!O182</f>
        <v>0.6835472249760004</v>
      </c>
      <c r="P93" s="4">
        <f>P68-'CSP5'!P182</f>
        <v>0.68354722497599907</v>
      </c>
      <c r="Q93" s="4">
        <f>Q68-'CSP5'!Q182</f>
        <v>0.68354722497599918</v>
      </c>
      <c r="R93" s="4">
        <f>R68-'CSP5'!R182</f>
        <v>0.68354722497600162</v>
      </c>
      <c r="S93" s="12">
        <f t="shared" si="46"/>
        <v>0.68354722497600162</v>
      </c>
      <c r="U93" s="6">
        <f>'CSP5'!$A$182</f>
        <v>2600</v>
      </c>
      <c r="V93" s="12">
        <f t="shared" si="47"/>
        <v>0</v>
      </c>
      <c r="W93" s="4">
        <f>_xll.Interp2dTab(-1,0,'Internal Flash'!$B$494:$N$494,'Internal Flash'!$A$495:$A$509,'Internal Flash'!$B$495:$N$509,'Main Injection'!W$79,'Main Injection'!$U93)*_xll.Interp2dTab(-1,0,'Internal Flash'!$B$513:$N$513,'Internal Flash'!$A$514:$A$522,'Internal Flash'!$B$514:$N$522,'Variables &amp; Axis Check'!$B$2,'Main Injection'!$U93)</f>
        <v>0</v>
      </c>
      <c r="X93" s="4">
        <f>_xll.Interp2dTab(-1,0,'Internal Flash'!$B$494:$N$494,'Internal Flash'!$A$495:$A$509,'Internal Flash'!$B$495:$N$509,'Main Injection'!X$79,'Main Injection'!$U93)*_xll.Interp2dTab(-1,0,'Internal Flash'!$B$513:$N$513,'Internal Flash'!$A$514:$A$522,'Internal Flash'!$B$514:$N$522,'Variables &amp; Axis Check'!$B$2,'Main Injection'!$U93)</f>
        <v>0</v>
      </c>
      <c r="Y93" s="4">
        <f>_xll.Interp2dTab(-1,0,'Internal Flash'!$B$494:$N$494,'Internal Flash'!$A$495:$A$509,'Internal Flash'!$B$495:$N$509,'Main Injection'!Y$79,'Main Injection'!$U93)*_xll.Interp2dTab(-1,0,'Internal Flash'!$B$513:$N$513,'Internal Flash'!$A$514:$A$522,'Internal Flash'!$B$514:$N$522,'Variables &amp; Axis Check'!$B$2,'Main Injection'!$U93)</f>
        <v>0</v>
      </c>
      <c r="Z93" s="4">
        <f>_xll.Interp2dTab(-1,0,'Internal Flash'!$B$494:$N$494,'Internal Flash'!$A$495:$A$509,'Internal Flash'!$B$495:$N$509,'Main Injection'!Z$79,'Main Injection'!$U93)*_xll.Interp2dTab(-1,0,'Internal Flash'!$B$513:$N$513,'Internal Flash'!$A$514:$A$522,'Internal Flash'!$B$514:$N$522,'Variables &amp; Axis Check'!$B$2,'Main Injection'!$U93)</f>
        <v>0</v>
      </c>
      <c r="AA93" s="4">
        <f>_xll.Interp2dTab(-1,0,'Internal Flash'!$B$494:$N$494,'Internal Flash'!$A$495:$A$509,'Internal Flash'!$B$495:$N$509,'Main Injection'!AA$79,'Main Injection'!$U93)*_xll.Interp2dTab(-1,0,'Internal Flash'!$B$513:$N$513,'Internal Flash'!$A$514:$A$522,'Internal Flash'!$B$514:$N$522,'Variables &amp; Axis Check'!$B$2,'Main Injection'!$U93)</f>
        <v>0</v>
      </c>
      <c r="AB93" s="4">
        <f>_xll.Interp2dTab(-1,0,'Internal Flash'!$B$494:$N$494,'Internal Flash'!$A$495:$A$509,'Internal Flash'!$B$495:$N$509,'Main Injection'!AB$79,'Main Injection'!$U93)*_xll.Interp2dTab(-1,0,'Internal Flash'!$B$513:$N$513,'Internal Flash'!$A$514:$A$522,'Internal Flash'!$B$514:$N$522,'Variables &amp; Axis Check'!$B$2,'Main Injection'!$U93)</f>
        <v>0</v>
      </c>
      <c r="AC93" s="4">
        <f>_xll.Interp2dTab(-1,0,'Internal Flash'!$B$494:$N$494,'Internal Flash'!$A$495:$A$509,'Internal Flash'!$B$495:$N$509,'Main Injection'!AC$79,'Main Injection'!$U93)*_xll.Interp2dTab(-1,0,'Internal Flash'!$B$513:$N$513,'Internal Flash'!$A$514:$A$522,'Internal Flash'!$B$514:$N$522,'Variables &amp; Axis Check'!$B$2,'Main Injection'!$U93)</f>
        <v>0</v>
      </c>
      <c r="AD93" s="4">
        <f>_xll.Interp2dTab(-1,0,'Internal Flash'!$B$494:$N$494,'Internal Flash'!$A$495:$A$509,'Internal Flash'!$B$495:$N$509,'Main Injection'!AD$79,'Main Injection'!$U93)*_xll.Interp2dTab(-1,0,'Internal Flash'!$B$513:$N$513,'Internal Flash'!$A$514:$A$522,'Internal Flash'!$B$514:$N$522,'Variables &amp; Axis Check'!$B$2,'Main Injection'!$U93)</f>
        <v>0</v>
      </c>
      <c r="AE93" s="4">
        <f>_xll.Interp2dTab(-1,0,'Internal Flash'!$B$494:$N$494,'Internal Flash'!$A$495:$A$509,'Internal Flash'!$B$495:$N$509,'Main Injection'!AE$79,'Main Injection'!$U93)*_xll.Interp2dTab(-1,0,'Internal Flash'!$B$513:$N$513,'Internal Flash'!$A$514:$A$522,'Internal Flash'!$B$514:$N$522,'Variables &amp; Axis Check'!$B$2,'Main Injection'!$U93)</f>
        <v>0</v>
      </c>
      <c r="AF93" s="4">
        <f>_xll.Interp2dTab(-1,0,'Internal Flash'!$B$494:$N$494,'Internal Flash'!$A$495:$A$509,'Internal Flash'!$B$495:$N$509,'Main Injection'!AF$79,'Main Injection'!$U93)*_xll.Interp2dTab(-1,0,'Internal Flash'!$B$513:$N$513,'Internal Flash'!$A$514:$A$522,'Internal Flash'!$B$514:$N$522,'Variables &amp; Axis Check'!$B$2,'Main Injection'!$U93)</f>
        <v>0</v>
      </c>
      <c r="AG93" s="4">
        <f>_xll.Interp2dTab(-1,0,'Internal Flash'!$B$494:$N$494,'Internal Flash'!$A$495:$A$509,'Internal Flash'!$B$495:$N$509,'Main Injection'!AG$79,'Main Injection'!$U93)*_xll.Interp2dTab(-1,0,'Internal Flash'!$B$513:$N$513,'Internal Flash'!$A$514:$A$522,'Internal Flash'!$B$514:$N$522,'Variables &amp; Axis Check'!$B$2,'Main Injection'!$U93)</f>
        <v>0</v>
      </c>
      <c r="AH93" s="4">
        <f>_xll.Interp2dTab(-1,0,'Internal Flash'!$B$494:$N$494,'Internal Flash'!$A$495:$A$509,'Internal Flash'!$B$495:$N$509,'Main Injection'!AH$79,'Main Injection'!$U93)*_xll.Interp2dTab(-1,0,'Internal Flash'!$B$513:$N$513,'Internal Flash'!$A$514:$A$522,'Internal Flash'!$B$514:$N$522,'Variables &amp; Axis Check'!$B$2,'Main Injection'!$U93)</f>
        <v>0</v>
      </c>
      <c r="AI93" s="4">
        <f>_xll.Interp2dTab(-1,0,'Internal Flash'!$B$494:$N$494,'Internal Flash'!$A$495:$A$509,'Internal Flash'!$B$495:$N$509,'Main Injection'!AI$79,'Main Injection'!$U93)*_xll.Interp2dTab(-1,0,'Internal Flash'!$B$513:$N$513,'Internal Flash'!$A$514:$A$522,'Internal Flash'!$B$514:$N$522,'Variables &amp; Axis Check'!$B$2,'Main Injection'!$U93)</f>
        <v>0</v>
      </c>
      <c r="AJ93" s="4">
        <f>_xll.Interp2dTab(-1,0,'Internal Flash'!$B$494:$N$494,'Internal Flash'!$A$495:$A$509,'Internal Flash'!$B$495:$N$509,'Main Injection'!AJ$79,'Main Injection'!$U93)*_xll.Interp2dTab(-1,0,'Internal Flash'!$B$513:$N$513,'Internal Flash'!$A$514:$A$522,'Internal Flash'!$B$514:$N$522,'Variables &amp; Axis Check'!$B$2,'Main Injection'!$U93)</f>
        <v>0</v>
      </c>
      <c r="AK93" s="4">
        <f>_xll.Interp2dTab(-1,0,'Internal Flash'!$B$494:$N$494,'Internal Flash'!$A$495:$A$509,'Internal Flash'!$B$495:$N$509,'Main Injection'!AK$79,'Main Injection'!$U93)*_xll.Interp2dTab(-1,0,'Internal Flash'!$B$513:$N$513,'Internal Flash'!$A$514:$A$522,'Internal Flash'!$B$514:$N$522,'Variables &amp; Axis Check'!$B$2,'Main Injection'!$U93)</f>
        <v>0</v>
      </c>
      <c r="AL93" s="4">
        <f>_xll.Interp2dTab(-1,0,'Internal Flash'!$B$494:$N$494,'Internal Flash'!$A$495:$A$509,'Internal Flash'!$B$495:$N$509,'Main Injection'!AL$79,'Main Injection'!$U93)*_xll.Interp2dTab(-1,0,'Internal Flash'!$B$513:$N$513,'Internal Flash'!$A$514:$A$522,'Internal Flash'!$B$514:$N$522,'Variables &amp; Axis Check'!$B$2,'Main Injection'!$U93)</f>
        <v>0</v>
      </c>
      <c r="AM93" s="12">
        <f t="shared" si="48"/>
        <v>0</v>
      </c>
    </row>
    <row r="94" spans="1:39" s="4" customFormat="1" x14ac:dyDescent="0.3">
      <c r="A94" s="6">
        <f>'CSP5'!$A$183</f>
        <v>2800</v>
      </c>
      <c r="B94" s="12">
        <f t="shared" si="45"/>
        <v>3.4724184749759992</v>
      </c>
      <c r="C94" s="4">
        <f>C69-'CSP5'!C183</f>
        <v>3.4724184749759992</v>
      </c>
      <c r="D94" s="4">
        <f>D69-'CSP5'!D183</f>
        <v>3.4724184749759996</v>
      </c>
      <c r="E94" s="4">
        <f>E69-'CSP5'!E183</f>
        <v>3.4724184749759996</v>
      </c>
      <c r="F94" s="4">
        <f>F69-'CSP5'!F183</f>
        <v>3.4724184749759996</v>
      </c>
      <c r="G94" s="4">
        <f>G69-'CSP5'!G183</f>
        <v>3.4724184749759996</v>
      </c>
      <c r="H94" s="4">
        <f>H69-'CSP5'!H183</f>
        <v>3.4724184749759996</v>
      </c>
      <c r="I94" s="4">
        <f>I69-'CSP5'!I183</f>
        <v>3.4724184749759996</v>
      </c>
      <c r="J94" s="4">
        <f>J69-'CSP5'!J183</f>
        <v>2.8758684749759995</v>
      </c>
      <c r="K94" s="4">
        <f>K69-'CSP5'!K183</f>
        <v>1.4217775000000001</v>
      </c>
      <c r="L94" s="4">
        <f>L69-'CSP5'!L183</f>
        <v>1.4217775000000001</v>
      </c>
      <c r="M94" s="4">
        <f>M69-'CSP5'!M183</f>
        <v>0.86810479373199989</v>
      </c>
      <c r="N94" s="4">
        <f>N69-'CSP5'!N183</f>
        <v>0.68354722497599996</v>
      </c>
      <c r="O94" s="4">
        <f>O69-'CSP5'!O183</f>
        <v>0.6835472249760004</v>
      </c>
      <c r="P94" s="4">
        <f>P69-'CSP5'!P183</f>
        <v>0.68354722497599907</v>
      </c>
      <c r="Q94" s="4">
        <f>Q69-'CSP5'!Q183</f>
        <v>0.68354722497599951</v>
      </c>
      <c r="R94" s="4">
        <f>R69-'CSP5'!R183</f>
        <v>0.68354722497600129</v>
      </c>
      <c r="S94" s="12">
        <f t="shared" si="46"/>
        <v>0.68354722497600129</v>
      </c>
      <c r="U94" s="6">
        <f>'CSP5'!$A$183</f>
        <v>2800</v>
      </c>
      <c r="V94" s="12">
        <f t="shared" si="47"/>
        <v>0</v>
      </c>
      <c r="W94" s="4">
        <f>_xll.Interp2dTab(-1,0,'Internal Flash'!$B$494:$N$494,'Internal Flash'!$A$495:$A$509,'Internal Flash'!$B$495:$N$509,'Main Injection'!W$79,'Main Injection'!$U94)*_xll.Interp2dTab(-1,0,'Internal Flash'!$B$513:$N$513,'Internal Flash'!$A$514:$A$522,'Internal Flash'!$B$514:$N$522,'Variables &amp; Axis Check'!$B$2,'Main Injection'!$U94)</f>
        <v>0</v>
      </c>
      <c r="X94" s="4">
        <f>_xll.Interp2dTab(-1,0,'Internal Flash'!$B$494:$N$494,'Internal Flash'!$A$495:$A$509,'Internal Flash'!$B$495:$N$509,'Main Injection'!X$79,'Main Injection'!$U94)*_xll.Interp2dTab(-1,0,'Internal Flash'!$B$513:$N$513,'Internal Flash'!$A$514:$A$522,'Internal Flash'!$B$514:$N$522,'Variables &amp; Axis Check'!$B$2,'Main Injection'!$U94)</f>
        <v>0</v>
      </c>
      <c r="Y94" s="4">
        <f>_xll.Interp2dTab(-1,0,'Internal Flash'!$B$494:$N$494,'Internal Flash'!$A$495:$A$509,'Internal Flash'!$B$495:$N$509,'Main Injection'!Y$79,'Main Injection'!$U94)*_xll.Interp2dTab(-1,0,'Internal Flash'!$B$513:$N$513,'Internal Flash'!$A$514:$A$522,'Internal Flash'!$B$514:$N$522,'Variables &amp; Axis Check'!$B$2,'Main Injection'!$U94)</f>
        <v>0</v>
      </c>
      <c r="Z94" s="4">
        <f>_xll.Interp2dTab(-1,0,'Internal Flash'!$B$494:$N$494,'Internal Flash'!$A$495:$A$509,'Internal Flash'!$B$495:$N$509,'Main Injection'!Z$79,'Main Injection'!$U94)*_xll.Interp2dTab(-1,0,'Internal Flash'!$B$513:$N$513,'Internal Flash'!$A$514:$A$522,'Internal Flash'!$B$514:$N$522,'Variables &amp; Axis Check'!$B$2,'Main Injection'!$U94)</f>
        <v>0</v>
      </c>
      <c r="AA94" s="4">
        <f>_xll.Interp2dTab(-1,0,'Internal Flash'!$B$494:$N$494,'Internal Flash'!$A$495:$A$509,'Internal Flash'!$B$495:$N$509,'Main Injection'!AA$79,'Main Injection'!$U94)*_xll.Interp2dTab(-1,0,'Internal Flash'!$B$513:$N$513,'Internal Flash'!$A$514:$A$522,'Internal Flash'!$B$514:$N$522,'Variables &amp; Axis Check'!$B$2,'Main Injection'!$U94)</f>
        <v>0</v>
      </c>
      <c r="AB94" s="4">
        <f>_xll.Interp2dTab(-1,0,'Internal Flash'!$B$494:$N$494,'Internal Flash'!$A$495:$A$509,'Internal Flash'!$B$495:$N$509,'Main Injection'!AB$79,'Main Injection'!$U94)*_xll.Interp2dTab(-1,0,'Internal Flash'!$B$513:$N$513,'Internal Flash'!$A$514:$A$522,'Internal Flash'!$B$514:$N$522,'Variables &amp; Axis Check'!$B$2,'Main Injection'!$U94)</f>
        <v>0</v>
      </c>
      <c r="AC94" s="4">
        <f>_xll.Interp2dTab(-1,0,'Internal Flash'!$B$494:$N$494,'Internal Flash'!$A$495:$A$509,'Internal Flash'!$B$495:$N$509,'Main Injection'!AC$79,'Main Injection'!$U94)*_xll.Interp2dTab(-1,0,'Internal Flash'!$B$513:$N$513,'Internal Flash'!$A$514:$A$522,'Internal Flash'!$B$514:$N$522,'Variables &amp; Axis Check'!$B$2,'Main Injection'!$U94)</f>
        <v>0</v>
      </c>
      <c r="AD94" s="4">
        <f>_xll.Interp2dTab(-1,0,'Internal Flash'!$B$494:$N$494,'Internal Flash'!$A$495:$A$509,'Internal Flash'!$B$495:$N$509,'Main Injection'!AD$79,'Main Injection'!$U94)*_xll.Interp2dTab(-1,0,'Internal Flash'!$B$513:$N$513,'Internal Flash'!$A$514:$A$522,'Internal Flash'!$B$514:$N$522,'Variables &amp; Axis Check'!$B$2,'Main Injection'!$U94)</f>
        <v>0</v>
      </c>
      <c r="AE94" s="4">
        <f>_xll.Interp2dTab(-1,0,'Internal Flash'!$B$494:$N$494,'Internal Flash'!$A$495:$A$509,'Internal Flash'!$B$495:$N$509,'Main Injection'!AE$79,'Main Injection'!$U94)*_xll.Interp2dTab(-1,0,'Internal Flash'!$B$513:$N$513,'Internal Flash'!$A$514:$A$522,'Internal Flash'!$B$514:$N$522,'Variables &amp; Axis Check'!$B$2,'Main Injection'!$U94)</f>
        <v>0</v>
      </c>
      <c r="AF94" s="4">
        <f>_xll.Interp2dTab(-1,0,'Internal Flash'!$B$494:$N$494,'Internal Flash'!$A$495:$A$509,'Internal Flash'!$B$495:$N$509,'Main Injection'!AF$79,'Main Injection'!$U94)*_xll.Interp2dTab(-1,0,'Internal Flash'!$B$513:$N$513,'Internal Flash'!$A$514:$A$522,'Internal Flash'!$B$514:$N$522,'Variables &amp; Axis Check'!$B$2,'Main Injection'!$U94)</f>
        <v>0</v>
      </c>
      <c r="AG94" s="4">
        <f>_xll.Interp2dTab(-1,0,'Internal Flash'!$B$494:$N$494,'Internal Flash'!$A$495:$A$509,'Internal Flash'!$B$495:$N$509,'Main Injection'!AG$79,'Main Injection'!$U94)*_xll.Interp2dTab(-1,0,'Internal Flash'!$B$513:$N$513,'Internal Flash'!$A$514:$A$522,'Internal Flash'!$B$514:$N$522,'Variables &amp; Axis Check'!$B$2,'Main Injection'!$U94)</f>
        <v>0</v>
      </c>
      <c r="AH94" s="4">
        <f>_xll.Interp2dTab(-1,0,'Internal Flash'!$B$494:$N$494,'Internal Flash'!$A$495:$A$509,'Internal Flash'!$B$495:$N$509,'Main Injection'!AH$79,'Main Injection'!$U94)*_xll.Interp2dTab(-1,0,'Internal Flash'!$B$513:$N$513,'Internal Flash'!$A$514:$A$522,'Internal Flash'!$B$514:$N$522,'Variables &amp; Axis Check'!$B$2,'Main Injection'!$U94)</f>
        <v>0</v>
      </c>
      <c r="AI94" s="4">
        <f>_xll.Interp2dTab(-1,0,'Internal Flash'!$B$494:$N$494,'Internal Flash'!$A$495:$A$509,'Internal Flash'!$B$495:$N$509,'Main Injection'!AI$79,'Main Injection'!$U94)*_xll.Interp2dTab(-1,0,'Internal Flash'!$B$513:$N$513,'Internal Flash'!$A$514:$A$522,'Internal Flash'!$B$514:$N$522,'Variables &amp; Axis Check'!$B$2,'Main Injection'!$U94)</f>
        <v>0</v>
      </c>
      <c r="AJ94" s="4">
        <f>_xll.Interp2dTab(-1,0,'Internal Flash'!$B$494:$N$494,'Internal Flash'!$A$495:$A$509,'Internal Flash'!$B$495:$N$509,'Main Injection'!AJ$79,'Main Injection'!$U94)*_xll.Interp2dTab(-1,0,'Internal Flash'!$B$513:$N$513,'Internal Flash'!$A$514:$A$522,'Internal Flash'!$B$514:$N$522,'Variables &amp; Axis Check'!$B$2,'Main Injection'!$U94)</f>
        <v>0</v>
      </c>
      <c r="AK94" s="4">
        <f>_xll.Interp2dTab(-1,0,'Internal Flash'!$B$494:$N$494,'Internal Flash'!$A$495:$A$509,'Internal Flash'!$B$495:$N$509,'Main Injection'!AK$79,'Main Injection'!$U94)*_xll.Interp2dTab(-1,0,'Internal Flash'!$B$513:$N$513,'Internal Flash'!$A$514:$A$522,'Internal Flash'!$B$514:$N$522,'Variables &amp; Axis Check'!$B$2,'Main Injection'!$U94)</f>
        <v>0</v>
      </c>
      <c r="AL94" s="4">
        <f>_xll.Interp2dTab(-1,0,'Internal Flash'!$B$494:$N$494,'Internal Flash'!$A$495:$A$509,'Internal Flash'!$B$495:$N$509,'Main Injection'!AL$79,'Main Injection'!$U94)*_xll.Interp2dTab(-1,0,'Internal Flash'!$B$513:$N$513,'Internal Flash'!$A$514:$A$522,'Internal Flash'!$B$514:$N$522,'Variables &amp; Axis Check'!$B$2,'Main Injection'!$U94)</f>
        <v>0</v>
      </c>
      <c r="AM94" s="12">
        <f t="shared" si="48"/>
        <v>0</v>
      </c>
    </row>
    <row r="95" spans="1:39" s="4" customFormat="1" x14ac:dyDescent="0.3">
      <c r="A95" s="6">
        <f>'CSP5'!$A$184</f>
        <v>2900</v>
      </c>
      <c r="B95" s="12">
        <f t="shared" si="45"/>
        <v>3.8415336124879995</v>
      </c>
      <c r="C95" s="4">
        <f>C70-'CSP5'!C184</f>
        <v>3.8415336124879995</v>
      </c>
      <c r="D95" s="4">
        <f>D70-'CSP5'!D184</f>
        <v>3.8415336124879995</v>
      </c>
      <c r="E95" s="4">
        <f>E70-'CSP5'!E184</f>
        <v>3.8415336124879995</v>
      </c>
      <c r="F95" s="4">
        <f>F70-'CSP5'!F184</f>
        <v>3.5462415024784</v>
      </c>
      <c r="G95" s="4">
        <f>G70-'CSP5'!G184</f>
        <v>3.4724184749759996</v>
      </c>
      <c r="H95" s="4">
        <f>H70-'CSP5'!H184</f>
        <v>3.4724184749759996</v>
      </c>
      <c r="I95" s="4">
        <f>I70-'CSP5'!I184</f>
        <v>3.4724184749759996</v>
      </c>
      <c r="J95" s="4">
        <f>J70-'CSP5'!J184</f>
        <v>3.1741434749760002</v>
      </c>
      <c r="K95" s="4">
        <f>K70-'CSP5'!K184</f>
        <v>1.4217775000000001</v>
      </c>
      <c r="L95" s="4">
        <f>L70-'CSP5'!L184</f>
        <v>1.4217775000000001</v>
      </c>
      <c r="M95" s="4">
        <f>M70-'CSP5'!M184</f>
        <v>0.86810479373199989</v>
      </c>
      <c r="N95" s="4">
        <f>N70-'CSP5'!N184</f>
        <v>0.68354722497599996</v>
      </c>
      <c r="O95" s="4">
        <f>O70-'CSP5'!O184</f>
        <v>0.6835472249760004</v>
      </c>
      <c r="P95" s="4">
        <f>P70-'CSP5'!P184</f>
        <v>0.68354722497599951</v>
      </c>
      <c r="Q95" s="4">
        <f>Q70-'CSP5'!Q184</f>
        <v>0.68354722497599951</v>
      </c>
      <c r="R95" s="4">
        <f>R70-'CSP5'!R184</f>
        <v>0.68354722497600129</v>
      </c>
      <c r="S95" s="12">
        <f t="shared" si="46"/>
        <v>0.68354722497600129</v>
      </c>
      <c r="U95" s="6">
        <f>'CSP5'!$A$184</f>
        <v>2900</v>
      </c>
      <c r="V95" s="12">
        <f t="shared" si="47"/>
        <v>0</v>
      </c>
      <c r="W95" s="4">
        <f>_xll.Interp2dTab(-1,0,'Internal Flash'!$B$494:$N$494,'Internal Flash'!$A$495:$A$509,'Internal Flash'!$B$495:$N$509,'Main Injection'!W$79,'Main Injection'!$U95)*_xll.Interp2dTab(-1,0,'Internal Flash'!$B$513:$N$513,'Internal Flash'!$A$514:$A$522,'Internal Flash'!$B$514:$N$522,'Variables &amp; Axis Check'!$B$2,'Main Injection'!$U95)</f>
        <v>0</v>
      </c>
      <c r="X95" s="4">
        <f>_xll.Interp2dTab(-1,0,'Internal Flash'!$B$494:$N$494,'Internal Flash'!$A$495:$A$509,'Internal Flash'!$B$495:$N$509,'Main Injection'!X$79,'Main Injection'!$U95)*_xll.Interp2dTab(-1,0,'Internal Flash'!$B$513:$N$513,'Internal Flash'!$A$514:$A$522,'Internal Flash'!$B$514:$N$522,'Variables &amp; Axis Check'!$B$2,'Main Injection'!$U95)</f>
        <v>0</v>
      </c>
      <c r="Y95" s="4">
        <f>_xll.Interp2dTab(-1,0,'Internal Flash'!$B$494:$N$494,'Internal Flash'!$A$495:$A$509,'Internal Flash'!$B$495:$N$509,'Main Injection'!Y$79,'Main Injection'!$U95)*_xll.Interp2dTab(-1,0,'Internal Flash'!$B$513:$N$513,'Internal Flash'!$A$514:$A$522,'Internal Flash'!$B$514:$N$522,'Variables &amp; Axis Check'!$B$2,'Main Injection'!$U95)</f>
        <v>0</v>
      </c>
      <c r="Z95" s="4">
        <f>_xll.Interp2dTab(-1,0,'Internal Flash'!$B$494:$N$494,'Internal Flash'!$A$495:$A$509,'Internal Flash'!$B$495:$N$509,'Main Injection'!Z$79,'Main Injection'!$U95)*_xll.Interp2dTab(-1,0,'Internal Flash'!$B$513:$N$513,'Internal Flash'!$A$514:$A$522,'Internal Flash'!$B$514:$N$522,'Variables &amp; Axis Check'!$B$2,'Main Injection'!$U95)</f>
        <v>0</v>
      </c>
      <c r="AA95" s="4">
        <f>_xll.Interp2dTab(-1,0,'Internal Flash'!$B$494:$N$494,'Internal Flash'!$A$495:$A$509,'Internal Flash'!$B$495:$N$509,'Main Injection'!AA$79,'Main Injection'!$U95)*_xll.Interp2dTab(-1,0,'Internal Flash'!$B$513:$N$513,'Internal Flash'!$A$514:$A$522,'Internal Flash'!$B$514:$N$522,'Variables &amp; Axis Check'!$B$2,'Main Injection'!$U95)</f>
        <v>0</v>
      </c>
      <c r="AB95" s="4">
        <f>_xll.Interp2dTab(-1,0,'Internal Flash'!$B$494:$N$494,'Internal Flash'!$A$495:$A$509,'Internal Flash'!$B$495:$N$509,'Main Injection'!AB$79,'Main Injection'!$U95)*_xll.Interp2dTab(-1,0,'Internal Flash'!$B$513:$N$513,'Internal Flash'!$A$514:$A$522,'Internal Flash'!$B$514:$N$522,'Variables &amp; Axis Check'!$B$2,'Main Injection'!$U95)</f>
        <v>0</v>
      </c>
      <c r="AC95" s="4">
        <f>_xll.Interp2dTab(-1,0,'Internal Flash'!$B$494:$N$494,'Internal Flash'!$A$495:$A$509,'Internal Flash'!$B$495:$N$509,'Main Injection'!AC$79,'Main Injection'!$U95)*_xll.Interp2dTab(-1,0,'Internal Flash'!$B$513:$N$513,'Internal Flash'!$A$514:$A$522,'Internal Flash'!$B$514:$N$522,'Variables &amp; Axis Check'!$B$2,'Main Injection'!$U95)</f>
        <v>0</v>
      </c>
      <c r="AD95" s="4">
        <f>_xll.Interp2dTab(-1,0,'Internal Flash'!$B$494:$N$494,'Internal Flash'!$A$495:$A$509,'Internal Flash'!$B$495:$N$509,'Main Injection'!AD$79,'Main Injection'!$U95)*_xll.Interp2dTab(-1,0,'Internal Flash'!$B$513:$N$513,'Internal Flash'!$A$514:$A$522,'Internal Flash'!$B$514:$N$522,'Variables &amp; Axis Check'!$B$2,'Main Injection'!$U95)</f>
        <v>0</v>
      </c>
      <c r="AE95" s="4">
        <f>_xll.Interp2dTab(-1,0,'Internal Flash'!$B$494:$N$494,'Internal Flash'!$A$495:$A$509,'Internal Flash'!$B$495:$N$509,'Main Injection'!AE$79,'Main Injection'!$U95)*_xll.Interp2dTab(-1,0,'Internal Flash'!$B$513:$N$513,'Internal Flash'!$A$514:$A$522,'Internal Flash'!$B$514:$N$522,'Variables &amp; Axis Check'!$B$2,'Main Injection'!$U95)</f>
        <v>0</v>
      </c>
      <c r="AF95" s="4">
        <f>_xll.Interp2dTab(-1,0,'Internal Flash'!$B$494:$N$494,'Internal Flash'!$A$495:$A$509,'Internal Flash'!$B$495:$N$509,'Main Injection'!AF$79,'Main Injection'!$U95)*_xll.Interp2dTab(-1,0,'Internal Flash'!$B$513:$N$513,'Internal Flash'!$A$514:$A$522,'Internal Flash'!$B$514:$N$522,'Variables &amp; Axis Check'!$B$2,'Main Injection'!$U95)</f>
        <v>0</v>
      </c>
      <c r="AG95" s="4">
        <f>_xll.Interp2dTab(-1,0,'Internal Flash'!$B$494:$N$494,'Internal Flash'!$A$495:$A$509,'Internal Flash'!$B$495:$N$509,'Main Injection'!AG$79,'Main Injection'!$U95)*_xll.Interp2dTab(-1,0,'Internal Flash'!$B$513:$N$513,'Internal Flash'!$A$514:$A$522,'Internal Flash'!$B$514:$N$522,'Variables &amp; Axis Check'!$B$2,'Main Injection'!$U95)</f>
        <v>0</v>
      </c>
      <c r="AH95" s="4">
        <f>_xll.Interp2dTab(-1,0,'Internal Flash'!$B$494:$N$494,'Internal Flash'!$A$495:$A$509,'Internal Flash'!$B$495:$N$509,'Main Injection'!AH$79,'Main Injection'!$U95)*_xll.Interp2dTab(-1,0,'Internal Flash'!$B$513:$N$513,'Internal Flash'!$A$514:$A$522,'Internal Flash'!$B$514:$N$522,'Variables &amp; Axis Check'!$B$2,'Main Injection'!$U95)</f>
        <v>0</v>
      </c>
      <c r="AI95" s="4">
        <f>_xll.Interp2dTab(-1,0,'Internal Flash'!$B$494:$N$494,'Internal Flash'!$A$495:$A$509,'Internal Flash'!$B$495:$N$509,'Main Injection'!AI$79,'Main Injection'!$U95)*_xll.Interp2dTab(-1,0,'Internal Flash'!$B$513:$N$513,'Internal Flash'!$A$514:$A$522,'Internal Flash'!$B$514:$N$522,'Variables &amp; Axis Check'!$B$2,'Main Injection'!$U95)</f>
        <v>0</v>
      </c>
      <c r="AJ95" s="4">
        <f>_xll.Interp2dTab(-1,0,'Internal Flash'!$B$494:$N$494,'Internal Flash'!$A$495:$A$509,'Internal Flash'!$B$495:$N$509,'Main Injection'!AJ$79,'Main Injection'!$U95)*_xll.Interp2dTab(-1,0,'Internal Flash'!$B$513:$N$513,'Internal Flash'!$A$514:$A$522,'Internal Flash'!$B$514:$N$522,'Variables &amp; Axis Check'!$B$2,'Main Injection'!$U95)</f>
        <v>0</v>
      </c>
      <c r="AK95" s="4">
        <f>_xll.Interp2dTab(-1,0,'Internal Flash'!$B$494:$N$494,'Internal Flash'!$A$495:$A$509,'Internal Flash'!$B$495:$N$509,'Main Injection'!AK$79,'Main Injection'!$U95)*_xll.Interp2dTab(-1,0,'Internal Flash'!$B$513:$N$513,'Internal Flash'!$A$514:$A$522,'Internal Flash'!$B$514:$N$522,'Variables &amp; Axis Check'!$B$2,'Main Injection'!$U95)</f>
        <v>0</v>
      </c>
      <c r="AL95" s="4">
        <f>_xll.Interp2dTab(-1,0,'Internal Flash'!$B$494:$N$494,'Internal Flash'!$A$495:$A$509,'Internal Flash'!$B$495:$N$509,'Main Injection'!AL$79,'Main Injection'!$U95)*_xll.Interp2dTab(-1,0,'Internal Flash'!$B$513:$N$513,'Internal Flash'!$A$514:$A$522,'Internal Flash'!$B$514:$N$522,'Variables &amp; Axis Check'!$B$2,'Main Injection'!$U95)</f>
        <v>0</v>
      </c>
      <c r="AM95" s="12">
        <f t="shared" si="48"/>
        <v>0</v>
      </c>
    </row>
    <row r="96" spans="1:39" s="4" customFormat="1" x14ac:dyDescent="0.3">
      <c r="A96" s="6">
        <f>'CSP5'!$A$185</f>
        <v>3000</v>
      </c>
      <c r="B96" s="12">
        <f t="shared" si="45"/>
        <v>4.2106487499999998</v>
      </c>
      <c r="C96" s="4">
        <f>C71-'CSP5'!C185</f>
        <v>4.2106487499999998</v>
      </c>
      <c r="D96" s="4">
        <f>D71-'CSP5'!D185</f>
        <v>4.2106487499999998</v>
      </c>
      <c r="E96" s="4">
        <f>E71-'CSP5'!E185</f>
        <v>4.2106487499999998</v>
      </c>
      <c r="F96" s="4">
        <f>F71-'CSP5'!F185</f>
        <v>3.6200645299807994</v>
      </c>
      <c r="G96" s="4">
        <f>G71-'CSP5'!G185</f>
        <v>3.4724184749759996</v>
      </c>
      <c r="H96" s="4">
        <f>H71-'CSP5'!H185</f>
        <v>3.4724184749759996</v>
      </c>
      <c r="I96" s="4">
        <f>I71-'CSP5'!I185</f>
        <v>3.4724184749759996</v>
      </c>
      <c r="J96" s="4">
        <f>J71-'CSP5'!J185</f>
        <v>3.4724184749759996</v>
      </c>
      <c r="K96" s="4">
        <f>K71-'CSP5'!K185</f>
        <v>1.4217775000000001</v>
      </c>
      <c r="L96" s="4">
        <f>L71-'CSP5'!L185</f>
        <v>1.4217775000000001</v>
      </c>
      <c r="M96" s="4">
        <f>M71-'CSP5'!M185</f>
        <v>0.86810479373199989</v>
      </c>
      <c r="N96" s="4">
        <f>N71-'CSP5'!N185</f>
        <v>0.68354722497600007</v>
      </c>
      <c r="O96" s="4">
        <f>O71-'CSP5'!O185</f>
        <v>0.6835472249760004</v>
      </c>
      <c r="P96" s="4">
        <f>P71-'CSP5'!P185</f>
        <v>0.68354722497599951</v>
      </c>
      <c r="Q96" s="4">
        <f>Q71-'CSP5'!Q185</f>
        <v>0.68354722497599862</v>
      </c>
      <c r="R96" s="4">
        <f>R71-'CSP5'!R185</f>
        <v>0.68354722497600129</v>
      </c>
      <c r="S96" s="12">
        <f t="shared" si="46"/>
        <v>0.68354722497600129</v>
      </c>
      <c r="U96" s="6">
        <f>'CSP5'!$A$185</f>
        <v>3000</v>
      </c>
      <c r="V96" s="12">
        <f t="shared" si="47"/>
        <v>0</v>
      </c>
      <c r="W96" s="4">
        <f>_xll.Interp2dTab(-1,0,'Internal Flash'!$B$494:$N$494,'Internal Flash'!$A$495:$A$509,'Internal Flash'!$B$495:$N$509,'Main Injection'!W$79,'Main Injection'!$U96)*_xll.Interp2dTab(-1,0,'Internal Flash'!$B$513:$N$513,'Internal Flash'!$A$514:$A$522,'Internal Flash'!$B$514:$N$522,'Variables &amp; Axis Check'!$B$2,'Main Injection'!$U96)</f>
        <v>0</v>
      </c>
      <c r="X96" s="4">
        <f>_xll.Interp2dTab(-1,0,'Internal Flash'!$B$494:$N$494,'Internal Flash'!$A$495:$A$509,'Internal Flash'!$B$495:$N$509,'Main Injection'!X$79,'Main Injection'!$U96)*_xll.Interp2dTab(-1,0,'Internal Flash'!$B$513:$N$513,'Internal Flash'!$A$514:$A$522,'Internal Flash'!$B$514:$N$522,'Variables &amp; Axis Check'!$B$2,'Main Injection'!$U96)</f>
        <v>0</v>
      </c>
      <c r="Y96" s="4">
        <f>_xll.Interp2dTab(-1,0,'Internal Flash'!$B$494:$N$494,'Internal Flash'!$A$495:$A$509,'Internal Flash'!$B$495:$N$509,'Main Injection'!Y$79,'Main Injection'!$U96)*_xll.Interp2dTab(-1,0,'Internal Flash'!$B$513:$N$513,'Internal Flash'!$A$514:$A$522,'Internal Flash'!$B$514:$N$522,'Variables &amp; Axis Check'!$B$2,'Main Injection'!$U96)</f>
        <v>0</v>
      </c>
      <c r="Z96" s="4">
        <f>_xll.Interp2dTab(-1,0,'Internal Flash'!$B$494:$N$494,'Internal Flash'!$A$495:$A$509,'Internal Flash'!$B$495:$N$509,'Main Injection'!Z$79,'Main Injection'!$U96)*_xll.Interp2dTab(-1,0,'Internal Flash'!$B$513:$N$513,'Internal Flash'!$A$514:$A$522,'Internal Flash'!$B$514:$N$522,'Variables &amp; Axis Check'!$B$2,'Main Injection'!$U96)</f>
        <v>0</v>
      </c>
      <c r="AA96" s="4">
        <f>_xll.Interp2dTab(-1,0,'Internal Flash'!$B$494:$N$494,'Internal Flash'!$A$495:$A$509,'Internal Flash'!$B$495:$N$509,'Main Injection'!AA$79,'Main Injection'!$U96)*_xll.Interp2dTab(-1,0,'Internal Flash'!$B$513:$N$513,'Internal Flash'!$A$514:$A$522,'Internal Flash'!$B$514:$N$522,'Variables &amp; Axis Check'!$B$2,'Main Injection'!$U96)</f>
        <v>0</v>
      </c>
      <c r="AB96" s="4">
        <f>_xll.Interp2dTab(-1,0,'Internal Flash'!$B$494:$N$494,'Internal Flash'!$A$495:$A$509,'Internal Flash'!$B$495:$N$509,'Main Injection'!AB$79,'Main Injection'!$U96)*_xll.Interp2dTab(-1,0,'Internal Flash'!$B$513:$N$513,'Internal Flash'!$A$514:$A$522,'Internal Flash'!$B$514:$N$522,'Variables &amp; Axis Check'!$B$2,'Main Injection'!$U96)</f>
        <v>0</v>
      </c>
      <c r="AC96" s="4">
        <f>_xll.Interp2dTab(-1,0,'Internal Flash'!$B$494:$N$494,'Internal Flash'!$A$495:$A$509,'Internal Flash'!$B$495:$N$509,'Main Injection'!AC$79,'Main Injection'!$U96)*_xll.Interp2dTab(-1,0,'Internal Flash'!$B$513:$N$513,'Internal Flash'!$A$514:$A$522,'Internal Flash'!$B$514:$N$522,'Variables &amp; Axis Check'!$B$2,'Main Injection'!$U96)</f>
        <v>0</v>
      </c>
      <c r="AD96" s="4">
        <f>_xll.Interp2dTab(-1,0,'Internal Flash'!$B$494:$N$494,'Internal Flash'!$A$495:$A$509,'Internal Flash'!$B$495:$N$509,'Main Injection'!AD$79,'Main Injection'!$U96)*_xll.Interp2dTab(-1,0,'Internal Flash'!$B$513:$N$513,'Internal Flash'!$A$514:$A$522,'Internal Flash'!$B$514:$N$522,'Variables &amp; Axis Check'!$B$2,'Main Injection'!$U96)</f>
        <v>0</v>
      </c>
      <c r="AE96" s="4">
        <f>_xll.Interp2dTab(-1,0,'Internal Flash'!$B$494:$N$494,'Internal Flash'!$A$495:$A$509,'Internal Flash'!$B$495:$N$509,'Main Injection'!AE$79,'Main Injection'!$U96)*_xll.Interp2dTab(-1,0,'Internal Flash'!$B$513:$N$513,'Internal Flash'!$A$514:$A$522,'Internal Flash'!$B$514:$N$522,'Variables &amp; Axis Check'!$B$2,'Main Injection'!$U96)</f>
        <v>0</v>
      </c>
      <c r="AF96" s="4">
        <f>_xll.Interp2dTab(-1,0,'Internal Flash'!$B$494:$N$494,'Internal Flash'!$A$495:$A$509,'Internal Flash'!$B$495:$N$509,'Main Injection'!AF$79,'Main Injection'!$U96)*_xll.Interp2dTab(-1,0,'Internal Flash'!$B$513:$N$513,'Internal Flash'!$A$514:$A$522,'Internal Flash'!$B$514:$N$522,'Variables &amp; Axis Check'!$B$2,'Main Injection'!$U96)</f>
        <v>0</v>
      </c>
      <c r="AG96" s="4">
        <f>_xll.Interp2dTab(-1,0,'Internal Flash'!$B$494:$N$494,'Internal Flash'!$A$495:$A$509,'Internal Flash'!$B$495:$N$509,'Main Injection'!AG$79,'Main Injection'!$U96)*_xll.Interp2dTab(-1,0,'Internal Flash'!$B$513:$N$513,'Internal Flash'!$A$514:$A$522,'Internal Flash'!$B$514:$N$522,'Variables &amp; Axis Check'!$B$2,'Main Injection'!$U96)</f>
        <v>0</v>
      </c>
      <c r="AH96" s="4">
        <f>_xll.Interp2dTab(-1,0,'Internal Flash'!$B$494:$N$494,'Internal Flash'!$A$495:$A$509,'Internal Flash'!$B$495:$N$509,'Main Injection'!AH$79,'Main Injection'!$U96)*_xll.Interp2dTab(-1,0,'Internal Flash'!$B$513:$N$513,'Internal Flash'!$A$514:$A$522,'Internal Flash'!$B$514:$N$522,'Variables &amp; Axis Check'!$B$2,'Main Injection'!$U96)</f>
        <v>0</v>
      </c>
      <c r="AI96" s="4">
        <f>_xll.Interp2dTab(-1,0,'Internal Flash'!$B$494:$N$494,'Internal Flash'!$A$495:$A$509,'Internal Flash'!$B$495:$N$509,'Main Injection'!AI$79,'Main Injection'!$U96)*_xll.Interp2dTab(-1,0,'Internal Flash'!$B$513:$N$513,'Internal Flash'!$A$514:$A$522,'Internal Flash'!$B$514:$N$522,'Variables &amp; Axis Check'!$B$2,'Main Injection'!$U96)</f>
        <v>0</v>
      </c>
      <c r="AJ96" s="4">
        <f>_xll.Interp2dTab(-1,0,'Internal Flash'!$B$494:$N$494,'Internal Flash'!$A$495:$A$509,'Internal Flash'!$B$495:$N$509,'Main Injection'!AJ$79,'Main Injection'!$U96)*_xll.Interp2dTab(-1,0,'Internal Flash'!$B$513:$N$513,'Internal Flash'!$A$514:$A$522,'Internal Flash'!$B$514:$N$522,'Variables &amp; Axis Check'!$B$2,'Main Injection'!$U96)</f>
        <v>0</v>
      </c>
      <c r="AK96" s="4">
        <f>_xll.Interp2dTab(-1,0,'Internal Flash'!$B$494:$N$494,'Internal Flash'!$A$495:$A$509,'Internal Flash'!$B$495:$N$509,'Main Injection'!AK$79,'Main Injection'!$U96)*_xll.Interp2dTab(-1,0,'Internal Flash'!$B$513:$N$513,'Internal Flash'!$A$514:$A$522,'Internal Flash'!$B$514:$N$522,'Variables &amp; Axis Check'!$B$2,'Main Injection'!$U96)</f>
        <v>0</v>
      </c>
      <c r="AL96" s="4">
        <f>_xll.Interp2dTab(-1,0,'Internal Flash'!$B$494:$N$494,'Internal Flash'!$A$495:$A$509,'Internal Flash'!$B$495:$N$509,'Main Injection'!AL$79,'Main Injection'!$U96)*_xll.Interp2dTab(-1,0,'Internal Flash'!$B$513:$N$513,'Internal Flash'!$A$514:$A$522,'Internal Flash'!$B$514:$N$522,'Variables &amp; Axis Check'!$B$2,'Main Injection'!$U96)</f>
        <v>0</v>
      </c>
      <c r="AM96" s="12">
        <f t="shared" si="48"/>
        <v>0</v>
      </c>
    </row>
    <row r="97" spans="1:39" s="4" customFormat="1" x14ac:dyDescent="0.3">
      <c r="A97" s="6">
        <f>'CSP5'!$A$186</f>
        <v>3200</v>
      </c>
      <c r="B97" s="12">
        <f t="shared" si="45"/>
        <v>4.2106487499999998</v>
      </c>
      <c r="C97" s="4">
        <f>C72-'CSP5'!C186</f>
        <v>4.2106487499999998</v>
      </c>
      <c r="D97" s="4">
        <f>D72-'CSP5'!D186</f>
        <v>4.2106487499999998</v>
      </c>
      <c r="E97" s="4">
        <f>E72-'CSP5'!E186</f>
        <v>4.2106487499999998</v>
      </c>
      <c r="F97" s="4">
        <f>F72-'CSP5'!F186</f>
        <v>4.2106487499999998</v>
      </c>
      <c r="G97" s="4">
        <f>G72-'CSP5'!G186</f>
        <v>4.2106487499999998</v>
      </c>
      <c r="H97" s="4">
        <f>H72-'CSP5'!H186</f>
        <v>4.2106487499999998</v>
      </c>
      <c r="I97" s="4">
        <f>I72-'CSP5'!I186</f>
        <v>4.2106487499999998</v>
      </c>
      <c r="J97" s="4">
        <f>J72-'CSP5'!J186</f>
        <v>5.4783178181600007</v>
      </c>
      <c r="K97" s="4">
        <f>K72-'CSP5'!K186</f>
        <v>3.1306449791466666</v>
      </c>
      <c r="L97" s="4">
        <f>L72-'CSP5'!L186</f>
        <v>1.4217775000000001</v>
      </c>
      <c r="M97" s="4">
        <f>M72-'CSP5'!M186</f>
        <v>0.868104793732</v>
      </c>
      <c r="N97" s="4">
        <f>N72-'CSP5'!N186</f>
        <v>0.68354722497599996</v>
      </c>
      <c r="O97" s="4">
        <f>O72-'CSP5'!O186</f>
        <v>0.68354722497600051</v>
      </c>
      <c r="P97" s="4">
        <f>P72-'CSP5'!P186</f>
        <v>0.68354722497599918</v>
      </c>
      <c r="Q97" s="4">
        <f>Q72-'CSP5'!Q186</f>
        <v>0.68354722497599907</v>
      </c>
      <c r="R97" s="4">
        <f>R72-'CSP5'!R186</f>
        <v>0.68354722497600173</v>
      </c>
      <c r="S97" s="12">
        <f t="shared" si="46"/>
        <v>0.68354722497600173</v>
      </c>
      <c r="U97" s="6">
        <f>'CSP5'!$A$186</f>
        <v>3200</v>
      </c>
      <c r="V97" s="12">
        <f t="shared" si="47"/>
        <v>0</v>
      </c>
      <c r="W97" s="4">
        <f>_xll.Interp2dTab(-1,0,'Internal Flash'!$B$494:$N$494,'Internal Flash'!$A$495:$A$509,'Internal Flash'!$B$495:$N$509,'Main Injection'!W$79,'Main Injection'!$U97)*_xll.Interp2dTab(-1,0,'Internal Flash'!$B$513:$N$513,'Internal Flash'!$A$514:$A$522,'Internal Flash'!$B$514:$N$522,'Variables &amp; Axis Check'!$B$2,'Main Injection'!$U97)</f>
        <v>0</v>
      </c>
      <c r="X97" s="4">
        <f>_xll.Interp2dTab(-1,0,'Internal Flash'!$B$494:$N$494,'Internal Flash'!$A$495:$A$509,'Internal Flash'!$B$495:$N$509,'Main Injection'!X$79,'Main Injection'!$U97)*_xll.Interp2dTab(-1,0,'Internal Flash'!$B$513:$N$513,'Internal Flash'!$A$514:$A$522,'Internal Flash'!$B$514:$N$522,'Variables &amp; Axis Check'!$B$2,'Main Injection'!$U97)</f>
        <v>0</v>
      </c>
      <c r="Y97" s="4">
        <f>_xll.Interp2dTab(-1,0,'Internal Flash'!$B$494:$N$494,'Internal Flash'!$A$495:$A$509,'Internal Flash'!$B$495:$N$509,'Main Injection'!Y$79,'Main Injection'!$U97)*_xll.Interp2dTab(-1,0,'Internal Flash'!$B$513:$N$513,'Internal Flash'!$A$514:$A$522,'Internal Flash'!$B$514:$N$522,'Variables &amp; Axis Check'!$B$2,'Main Injection'!$U97)</f>
        <v>0</v>
      </c>
      <c r="Z97" s="4">
        <f>_xll.Interp2dTab(-1,0,'Internal Flash'!$B$494:$N$494,'Internal Flash'!$A$495:$A$509,'Internal Flash'!$B$495:$N$509,'Main Injection'!Z$79,'Main Injection'!$U97)*_xll.Interp2dTab(-1,0,'Internal Flash'!$B$513:$N$513,'Internal Flash'!$A$514:$A$522,'Internal Flash'!$B$514:$N$522,'Variables &amp; Axis Check'!$B$2,'Main Injection'!$U97)</f>
        <v>0</v>
      </c>
      <c r="AA97" s="4">
        <f>_xll.Interp2dTab(-1,0,'Internal Flash'!$B$494:$N$494,'Internal Flash'!$A$495:$A$509,'Internal Flash'!$B$495:$N$509,'Main Injection'!AA$79,'Main Injection'!$U97)*_xll.Interp2dTab(-1,0,'Internal Flash'!$B$513:$N$513,'Internal Flash'!$A$514:$A$522,'Internal Flash'!$B$514:$N$522,'Variables &amp; Axis Check'!$B$2,'Main Injection'!$U97)</f>
        <v>0</v>
      </c>
      <c r="AB97" s="4">
        <f>_xll.Interp2dTab(-1,0,'Internal Flash'!$B$494:$N$494,'Internal Flash'!$A$495:$A$509,'Internal Flash'!$B$495:$N$509,'Main Injection'!AB$79,'Main Injection'!$U97)*_xll.Interp2dTab(-1,0,'Internal Flash'!$B$513:$N$513,'Internal Flash'!$A$514:$A$522,'Internal Flash'!$B$514:$N$522,'Variables &amp; Axis Check'!$B$2,'Main Injection'!$U97)</f>
        <v>0</v>
      </c>
      <c r="AC97" s="4">
        <f>_xll.Interp2dTab(-1,0,'Internal Flash'!$B$494:$N$494,'Internal Flash'!$A$495:$A$509,'Internal Flash'!$B$495:$N$509,'Main Injection'!AC$79,'Main Injection'!$U97)*_xll.Interp2dTab(-1,0,'Internal Flash'!$B$513:$N$513,'Internal Flash'!$A$514:$A$522,'Internal Flash'!$B$514:$N$522,'Variables &amp; Axis Check'!$B$2,'Main Injection'!$U97)</f>
        <v>0</v>
      </c>
      <c r="AD97" s="4">
        <f>_xll.Interp2dTab(-1,0,'Internal Flash'!$B$494:$N$494,'Internal Flash'!$A$495:$A$509,'Internal Flash'!$B$495:$N$509,'Main Injection'!AD$79,'Main Injection'!$U97)*_xll.Interp2dTab(-1,0,'Internal Flash'!$B$513:$N$513,'Internal Flash'!$A$514:$A$522,'Internal Flash'!$B$514:$N$522,'Variables &amp; Axis Check'!$B$2,'Main Injection'!$U97)</f>
        <v>0</v>
      </c>
      <c r="AE97" s="4">
        <f>_xll.Interp2dTab(-1,0,'Internal Flash'!$B$494:$N$494,'Internal Flash'!$A$495:$A$509,'Internal Flash'!$B$495:$N$509,'Main Injection'!AE$79,'Main Injection'!$U97)*_xll.Interp2dTab(-1,0,'Internal Flash'!$B$513:$N$513,'Internal Flash'!$A$514:$A$522,'Internal Flash'!$B$514:$N$522,'Variables &amp; Axis Check'!$B$2,'Main Injection'!$U97)</f>
        <v>0</v>
      </c>
      <c r="AF97" s="4">
        <f>_xll.Interp2dTab(-1,0,'Internal Flash'!$B$494:$N$494,'Internal Flash'!$A$495:$A$509,'Internal Flash'!$B$495:$N$509,'Main Injection'!AF$79,'Main Injection'!$U97)*_xll.Interp2dTab(-1,0,'Internal Flash'!$B$513:$N$513,'Internal Flash'!$A$514:$A$522,'Internal Flash'!$B$514:$N$522,'Variables &amp; Axis Check'!$B$2,'Main Injection'!$U97)</f>
        <v>0</v>
      </c>
      <c r="AG97" s="4">
        <f>_xll.Interp2dTab(-1,0,'Internal Flash'!$B$494:$N$494,'Internal Flash'!$A$495:$A$509,'Internal Flash'!$B$495:$N$509,'Main Injection'!AG$79,'Main Injection'!$U97)*_xll.Interp2dTab(-1,0,'Internal Flash'!$B$513:$N$513,'Internal Flash'!$A$514:$A$522,'Internal Flash'!$B$514:$N$522,'Variables &amp; Axis Check'!$B$2,'Main Injection'!$U97)</f>
        <v>0</v>
      </c>
      <c r="AH97" s="4">
        <f>_xll.Interp2dTab(-1,0,'Internal Flash'!$B$494:$N$494,'Internal Flash'!$A$495:$A$509,'Internal Flash'!$B$495:$N$509,'Main Injection'!AH$79,'Main Injection'!$U97)*_xll.Interp2dTab(-1,0,'Internal Flash'!$B$513:$N$513,'Internal Flash'!$A$514:$A$522,'Internal Flash'!$B$514:$N$522,'Variables &amp; Axis Check'!$B$2,'Main Injection'!$U97)</f>
        <v>0</v>
      </c>
      <c r="AI97" s="4">
        <f>_xll.Interp2dTab(-1,0,'Internal Flash'!$B$494:$N$494,'Internal Flash'!$A$495:$A$509,'Internal Flash'!$B$495:$N$509,'Main Injection'!AI$79,'Main Injection'!$U97)*_xll.Interp2dTab(-1,0,'Internal Flash'!$B$513:$N$513,'Internal Flash'!$A$514:$A$522,'Internal Flash'!$B$514:$N$522,'Variables &amp; Axis Check'!$B$2,'Main Injection'!$U97)</f>
        <v>0</v>
      </c>
      <c r="AJ97" s="4">
        <f>_xll.Interp2dTab(-1,0,'Internal Flash'!$B$494:$N$494,'Internal Flash'!$A$495:$A$509,'Internal Flash'!$B$495:$N$509,'Main Injection'!AJ$79,'Main Injection'!$U97)*_xll.Interp2dTab(-1,0,'Internal Flash'!$B$513:$N$513,'Internal Flash'!$A$514:$A$522,'Internal Flash'!$B$514:$N$522,'Variables &amp; Axis Check'!$B$2,'Main Injection'!$U97)</f>
        <v>0</v>
      </c>
      <c r="AK97" s="4">
        <f>_xll.Interp2dTab(-1,0,'Internal Flash'!$B$494:$N$494,'Internal Flash'!$A$495:$A$509,'Internal Flash'!$B$495:$N$509,'Main Injection'!AK$79,'Main Injection'!$U97)*_xll.Interp2dTab(-1,0,'Internal Flash'!$B$513:$N$513,'Internal Flash'!$A$514:$A$522,'Internal Flash'!$B$514:$N$522,'Variables &amp; Axis Check'!$B$2,'Main Injection'!$U97)</f>
        <v>0</v>
      </c>
      <c r="AL97" s="4">
        <f>_xll.Interp2dTab(-1,0,'Internal Flash'!$B$494:$N$494,'Internal Flash'!$A$495:$A$509,'Internal Flash'!$B$495:$N$509,'Main Injection'!AL$79,'Main Injection'!$U97)*_xll.Interp2dTab(-1,0,'Internal Flash'!$B$513:$N$513,'Internal Flash'!$A$514:$A$522,'Internal Flash'!$B$514:$N$522,'Variables &amp; Axis Check'!$B$2,'Main Injection'!$U97)</f>
        <v>0</v>
      </c>
      <c r="AM97" s="12">
        <f t="shared" si="48"/>
        <v>0</v>
      </c>
    </row>
    <row r="98" spans="1:39" s="4" customFormat="1" x14ac:dyDescent="0.3">
      <c r="A98" s="6">
        <f>'CSP5'!$A$187</f>
        <v>3300</v>
      </c>
      <c r="B98" s="12">
        <f t="shared" si="45"/>
        <v>4.2106487499999998</v>
      </c>
      <c r="C98" s="4">
        <f>C73-'CSP5'!C187</f>
        <v>4.2106487499999998</v>
      </c>
      <c r="D98" s="4">
        <f>D73-'CSP5'!D187</f>
        <v>4.2106487500000105</v>
      </c>
      <c r="E98" s="4">
        <f>E73-'CSP5'!E187</f>
        <v>4.2106487500000203</v>
      </c>
      <c r="F98" s="4">
        <f>F73-'CSP5'!F187</f>
        <v>4.2106487499999803</v>
      </c>
      <c r="G98" s="4">
        <f>G73-'CSP5'!G187</f>
        <v>4.2106487499999607</v>
      </c>
      <c r="H98" s="4">
        <f>H73-'CSP5'!H187</f>
        <v>4.2106487499999998</v>
      </c>
      <c r="I98" s="4">
        <f>I73-'CSP5'!I187</f>
        <v>4.2106487499999998</v>
      </c>
      <c r="J98" s="4">
        <f>J73-'CSP5'!J187</f>
        <v>5.4783178181600523</v>
      </c>
      <c r="K98" s="4">
        <f>K73-'CSP5'!K187</f>
        <v>3.1306449791466857</v>
      </c>
      <c r="L98" s="4">
        <f>L73-'CSP5'!L187</f>
        <v>1.4217775000000001</v>
      </c>
      <c r="M98" s="4">
        <f>M73-'CSP5'!M187</f>
        <v>0.86810479373199934</v>
      </c>
      <c r="N98" s="4">
        <f>N73-'CSP5'!N187</f>
        <v>0.68354722497599918</v>
      </c>
      <c r="O98" s="4">
        <f>O73-'CSP5'!O187</f>
        <v>0.68354722497595921</v>
      </c>
      <c r="P98" s="4">
        <f>P73-'CSP5'!P187</f>
        <v>0.68354722497595921</v>
      </c>
      <c r="Q98" s="4">
        <f>Q73-'CSP5'!Q187</f>
        <v>0.68354722497595954</v>
      </c>
      <c r="R98" s="4">
        <f>R73-'CSP5'!R187</f>
        <v>0.68354722497580012</v>
      </c>
      <c r="S98" s="12">
        <f t="shared" si="46"/>
        <v>0.68354722497580012</v>
      </c>
      <c r="U98" s="6">
        <f>'CSP5'!$A$187</f>
        <v>3300</v>
      </c>
      <c r="V98" s="12">
        <f t="shared" si="47"/>
        <v>0</v>
      </c>
      <c r="W98" s="4">
        <f>_xll.Interp2dTab(-1,0,'Internal Flash'!$B$494:$N$494,'Internal Flash'!$A$495:$A$509,'Internal Flash'!$B$495:$N$509,'Main Injection'!W$79,'Main Injection'!$U98)*_xll.Interp2dTab(-1,0,'Internal Flash'!$B$513:$N$513,'Internal Flash'!$A$514:$A$522,'Internal Flash'!$B$514:$N$522,'Variables &amp; Axis Check'!$B$2,'Main Injection'!$U98)</f>
        <v>0</v>
      </c>
      <c r="X98" s="4">
        <f>_xll.Interp2dTab(-1,0,'Internal Flash'!$B$494:$N$494,'Internal Flash'!$A$495:$A$509,'Internal Flash'!$B$495:$N$509,'Main Injection'!X$79,'Main Injection'!$U98)*_xll.Interp2dTab(-1,0,'Internal Flash'!$B$513:$N$513,'Internal Flash'!$A$514:$A$522,'Internal Flash'!$B$514:$N$522,'Variables &amp; Axis Check'!$B$2,'Main Injection'!$U98)</f>
        <v>0</v>
      </c>
      <c r="Y98" s="4">
        <f>_xll.Interp2dTab(-1,0,'Internal Flash'!$B$494:$N$494,'Internal Flash'!$A$495:$A$509,'Internal Flash'!$B$495:$N$509,'Main Injection'!Y$79,'Main Injection'!$U98)*_xll.Interp2dTab(-1,0,'Internal Flash'!$B$513:$N$513,'Internal Flash'!$A$514:$A$522,'Internal Flash'!$B$514:$N$522,'Variables &amp; Axis Check'!$B$2,'Main Injection'!$U98)</f>
        <v>0</v>
      </c>
      <c r="Z98" s="4">
        <f>_xll.Interp2dTab(-1,0,'Internal Flash'!$B$494:$N$494,'Internal Flash'!$A$495:$A$509,'Internal Flash'!$B$495:$N$509,'Main Injection'!Z$79,'Main Injection'!$U98)*_xll.Interp2dTab(-1,0,'Internal Flash'!$B$513:$N$513,'Internal Flash'!$A$514:$A$522,'Internal Flash'!$B$514:$N$522,'Variables &amp; Axis Check'!$B$2,'Main Injection'!$U98)</f>
        <v>0</v>
      </c>
      <c r="AA98" s="4">
        <f>_xll.Interp2dTab(-1,0,'Internal Flash'!$B$494:$N$494,'Internal Flash'!$A$495:$A$509,'Internal Flash'!$B$495:$N$509,'Main Injection'!AA$79,'Main Injection'!$U98)*_xll.Interp2dTab(-1,0,'Internal Flash'!$B$513:$N$513,'Internal Flash'!$A$514:$A$522,'Internal Flash'!$B$514:$N$522,'Variables &amp; Axis Check'!$B$2,'Main Injection'!$U98)</f>
        <v>0</v>
      </c>
      <c r="AB98" s="4">
        <f>_xll.Interp2dTab(-1,0,'Internal Flash'!$B$494:$N$494,'Internal Flash'!$A$495:$A$509,'Internal Flash'!$B$495:$N$509,'Main Injection'!AB$79,'Main Injection'!$U98)*_xll.Interp2dTab(-1,0,'Internal Flash'!$B$513:$N$513,'Internal Flash'!$A$514:$A$522,'Internal Flash'!$B$514:$N$522,'Variables &amp; Axis Check'!$B$2,'Main Injection'!$U98)</f>
        <v>0</v>
      </c>
      <c r="AC98" s="4">
        <f>_xll.Interp2dTab(-1,0,'Internal Flash'!$B$494:$N$494,'Internal Flash'!$A$495:$A$509,'Internal Flash'!$B$495:$N$509,'Main Injection'!AC$79,'Main Injection'!$U98)*_xll.Interp2dTab(-1,0,'Internal Flash'!$B$513:$N$513,'Internal Flash'!$A$514:$A$522,'Internal Flash'!$B$514:$N$522,'Variables &amp; Axis Check'!$B$2,'Main Injection'!$U98)</f>
        <v>0</v>
      </c>
      <c r="AD98" s="4">
        <f>_xll.Interp2dTab(-1,0,'Internal Flash'!$B$494:$N$494,'Internal Flash'!$A$495:$A$509,'Internal Flash'!$B$495:$N$509,'Main Injection'!AD$79,'Main Injection'!$U98)*_xll.Interp2dTab(-1,0,'Internal Flash'!$B$513:$N$513,'Internal Flash'!$A$514:$A$522,'Internal Flash'!$B$514:$N$522,'Variables &amp; Axis Check'!$B$2,'Main Injection'!$U98)</f>
        <v>0</v>
      </c>
      <c r="AE98" s="4">
        <f>_xll.Interp2dTab(-1,0,'Internal Flash'!$B$494:$N$494,'Internal Flash'!$A$495:$A$509,'Internal Flash'!$B$495:$N$509,'Main Injection'!AE$79,'Main Injection'!$U98)*_xll.Interp2dTab(-1,0,'Internal Flash'!$B$513:$N$513,'Internal Flash'!$A$514:$A$522,'Internal Flash'!$B$514:$N$522,'Variables &amp; Axis Check'!$B$2,'Main Injection'!$U98)</f>
        <v>0</v>
      </c>
      <c r="AF98" s="4">
        <f>_xll.Interp2dTab(-1,0,'Internal Flash'!$B$494:$N$494,'Internal Flash'!$A$495:$A$509,'Internal Flash'!$B$495:$N$509,'Main Injection'!AF$79,'Main Injection'!$U98)*_xll.Interp2dTab(-1,0,'Internal Flash'!$B$513:$N$513,'Internal Flash'!$A$514:$A$522,'Internal Flash'!$B$514:$N$522,'Variables &amp; Axis Check'!$B$2,'Main Injection'!$U98)</f>
        <v>0</v>
      </c>
      <c r="AG98" s="4">
        <f>_xll.Interp2dTab(-1,0,'Internal Flash'!$B$494:$N$494,'Internal Flash'!$A$495:$A$509,'Internal Flash'!$B$495:$N$509,'Main Injection'!AG$79,'Main Injection'!$U98)*_xll.Interp2dTab(-1,0,'Internal Flash'!$B$513:$N$513,'Internal Flash'!$A$514:$A$522,'Internal Flash'!$B$514:$N$522,'Variables &amp; Axis Check'!$B$2,'Main Injection'!$U98)</f>
        <v>0</v>
      </c>
      <c r="AH98" s="4">
        <f>_xll.Interp2dTab(-1,0,'Internal Flash'!$B$494:$N$494,'Internal Flash'!$A$495:$A$509,'Internal Flash'!$B$495:$N$509,'Main Injection'!AH$79,'Main Injection'!$U98)*_xll.Interp2dTab(-1,0,'Internal Flash'!$B$513:$N$513,'Internal Flash'!$A$514:$A$522,'Internal Flash'!$B$514:$N$522,'Variables &amp; Axis Check'!$B$2,'Main Injection'!$U98)</f>
        <v>0</v>
      </c>
      <c r="AI98" s="4">
        <f>_xll.Interp2dTab(-1,0,'Internal Flash'!$B$494:$N$494,'Internal Flash'!$A$495:$A$509,'Internal Flash'!$B$495:$N$509,'Main Injection'!AI$79,'Main Injection'!$U98)*_xll.Interp2dTab(-1,0,'Internal Flash'!$B$513:$N$513,'Internal Flash'!$A$514:$A$522,'Internal Flash'!$B$514:$N$522,'Variables &amp; Axis Check'!$B$2,'Main Injection'!$U98)</f>
        <v>0</v>
      </c>
      <c r="AJ98" s="4">
        <f>_xll.Interp2dTab(-1,0,'Internal Flash'!$B$494:$N$494,'Internal Flash'!$A$495:$A$509,'Internal Flash'!$B$495:$N$509,'Main Injection'!AJ$79,'Main Injection'!$U98)*_xll.Interp2dTab(-1,0,'Internal Flash'!$B$513:$N$513,'Internal Flash'!$A$514:$A$522,'Internal Flash'!$B$514:$N$522,'Variables &amp; Axis Check'!$B$2,'Main Injection'!$U98)</f>
        <v>0</v>
      </c>
      <c r="AK98" s="4">
        <f>_xll.Interp2dTab(-1,0,'Internal Flash'!$B$494:$N$494,'Internal Flash'!$A$495:$A$509,'Internal Flash'!$B$495:$N$509,'Main Injection'!AK$79,'Main Injection'!$U98)*_xll.Interp2dTab(-1,0,'Internal Flash'!$B$513:$N$513,'Internal Flash'!$A$514:$A$522,'Internal Flash'!$B$514:$N$522,'Variables &amp; Axis Check'!$B$2,'Main Injection'!$U98)</f>
        <v>0</v>
      </c>
      <c r="AL98" s="4">
        <f>_xll.Interp2dTab(-1,0,'Internal Flash'!$B$494:$N$494,'Internal Flash'!$A$495:$A$509,'Internal Flash'!$B$495:$N$509,'Main Injection'!AL$79,'Main Injection'!$U98)*_xll.Interp2dTab(-1,0,'Internal Flash'!$B$513:$N$513,'Internal Flash'!$A$514:$A$522,'Internal Flash'!$B$514:$N$522,'Variables &amp; Axis Check'!$B$2,'Main Injection'!$U98)</f>
        <v>0</v>
      </c>
      <c r="AM98" s="12">
        <f t="shared" si="48"/>
        <v>0</v>
      </c>
    </row>
    <row r="99" spans="1:39" s="4" customFormat="1" x14ac:dyDescent="0.3">
      <c r="A99" s="6">
        <f>'CSP5'!$A$188</f>
        <v>3500</v>
      </c>
      <c r="B99" s="12">
        <f t="shared" si="45"/>
        <v>4.2106487499999998</v>
      </c>
      <c r="C99" s="4">
        <f>C74-'CSP5'!C188</f>
        <v>4.2106487499999998</v>
      </c>
      <c r="D99" s="4">
        <f>D74-'CSP5'!D188</f>
        <v>4.2106487499998808</v>
      </c>
      <c r="E99" s="4">
        <f>E74-'CSP5'!E188</f>
        <v>4.2106487499999607</v>
      </c>
      <c r="F99" s="4">
        <f>F74-'CSP5'!F188</f>
        <v>4.2106487499999208</v>
      </c>
      <c r="G99" s="4">
        <f>G74-'CSP5'!G188</f>
        <v>4.2106487499999998</v>
      </c>
      <c r="H99" s="4">
        <f>H74-'CSP5'!H188</f>
        <v>4.2106487499998408</v>
      </c>
      <c r="I99" s="4">
        <f>I74-'CSP5'!I188</f>
        <v>4.2106487499999998</v>
      </c>
      <c r="J99" s="4">
        <f>J74-'CSP5'!J188</f>
        <v>5.4783178181600025</v>
      </c>
      <c r="K99" s="4">
        <f>K74-'CSP5'!K188</f>
        <v>3.1306449791466062</v>
      </c>
      <c r="L99" s="4">
        <f>L74-'CSP5'!L188</f>
        <v>1.4217775000000001</v>
      </c>
      <c r="M99" s="4">
        <f>M74-'CSP5'!M188</f>
        <v>0.86810479373200933</v>
      </c>
      <c r="N99" s="4">
        <f>N74-'CSP5'!N188</f>
        <v>0.68354722497595932</v>
      </c>
      <c r="O99" s="4">
        <f>O74-'CSP5'!O188</f>
        <v>0.68354722497580023</v>
      </c>
      <c r="P99" s="4">
        <f>P74-'CSP5'!P188</f>
        <v>0.68354722497611864</v>
      </c>
      <c r="Q99" s="4">
        <f>Q74-'CSP5'!Q188</f>
        <v>0.6835472249754817</v>
      </c>
      <c r="R99" s="4">
        <f>R74-'CSP5'!R188</f>
        <v>0.68354722497611853</v>
      </c>
      <c r="S99" s="12">
        <f t="shared" si="46"/>
        <v>0.68354722497611853</v>
      </c>
      <c r="U99" s="6">
        <f>'CSP5'!$A$188</f>
        <v>3500</v>
      </c>
      <c r="V99" s="12">
        <f t="shared" si="47"/>
        <v>0</v>
      </c>
      <c r="W99" s="4">
        <f>_xll.Interp2dTab(-1,0,'Internal Flash'!$B$494:$N$494,'Internal Flash'!$A$495:$A$509,'Internal Flash'!$B$495:$N$509,'Main Injection'!W$79,'Main Injection'!$U99)*_xll.Interp2dTab(-1,0,'Internal Flash'!$B$513:$N$513,'Internal Flash'!$A$514:$A$522,'Internal Flash'!$B$514:$N$522,'Variables &amp; Axis Check'!$B$2,'Main Injection'!$U99)</f>
        <v>0</v>
      </c>
      <c r="X99" s="4">
        <f>_xll.Interp2dTab(-1,0,'Internal Flash'!$B$494:$N$494,'Internal Flash'!$A$495:$A$509,'Internal Flash'!$B$495:$N$509,'Main Injection'!X$79,'Main Injection'!$U99)*_xll.Interp2dTab(-1,0,'Internal Flash'!$B$513:$N$513,'Internal Flash'!$A$514:$A$522,'Internal Flash'!$B$514:$N$522,'Variables &amp; Axis Check'!$B$2,'Main Injection'!$U99)</f>
        <v>0</v>
      </c>
      <c r="Y99" s="4">
        <f>_xll.Interp2dTab(-1,0,'Internal Flash'!$B$494:$N$494,'Internal Flash'!$A$495:$A$509,'Internal Flash'!$B$495:$N$509,'Main Injection'!Y$79,'Main Injection'!$U99)*_xll.Interp2dTab(-1,0,'Internal Flash'!$B$513:$N$513,'Internal Flash'!$A$514:$A$522,'Internal Flash'!$B$514:$N$522,'Variables &amp; Axis Check'!$B$2,'Main Injection'!$U99)</f>
        <v>0</v>
      </c>
      <c r="Z99" s="4">
        <f>_xll.Interp2dTab(-1,0,'Internal Flash'!$B$494:$N$494,'Internal Flash'!$A$495:$A$509,'Internal Flash'!$B$495:$N$509,'Main Injection'!Z$79,'Main Injection'!$U99)*_xll.Interp2dTab(-1,0,'Internal Flash'!$B$513:$N$513,'Internal Flash'!$A$514:$A$522,'Internal Flash'!$B$514:$N$522,'Variables &amp; Axis Check'!$B$2,'Main Injection'!$U99)</f>
        <v>0</v>
      </c>
      <c r="AA99" s="4">
        <f>_xll.Interp2dTab(-1,0,'Internal Flash'!$B$494:$N$494,'Internal Flash'!$A$495:$A$509,'Internal Flash'!$B$495:$N$509,'Main Injection'!AA$79,'Main Injection'!$U99)*_xll.Interp2dTab(-1,0,'Internal Flash'!$B$513:$N$513,'Internal Flash'!$A$514:$A$522,'Internal Flash'!$B$514:$N$522,'Variables &amp; Axis Check'!$B$2,'Main Injection'!$U99)</f>
        <v>0</v>
      </c>
      <c r="AB99" s="4">
        <f>_xll.Interp2dTab(-1,0,'Internal Flash'!$B$494:$N$494,'Internal Flash'!$A$495:$A$509,'Internal Flash'!$B$495:$N$509,'Main Injection'!AB$79,'Main Injection'!$U99)*_xll.Interp2dTab(-1,0,'Internal Flash'!$B$513:$N$513,'Internal Flash'!$A$514:$A$522,'Internal Flash'!$B$514:$N$522,'Variables &amp; Axis Check'!$B$2,'Main Injection'!$U99)</f>
        <v>0</v>
      </c>
      <c r="AC99" s="4">
        <f>_xll.Interp2dTab(-1,0,'Internal Flash'!$B$494:$N$494,'Internal Flash'!$A$495:$A$509,'Internal Flash'!$B$495:$N$509,'Main Injection'!AC$79,'Main Injection'!$U99)*_xll.Interp2dTab(-1,0,'Internal Flash'!$B$513:$N$513,'Internal Flash'!$A$514:$A$522,'Internal Flash'!$B$514:$N$522,'Variables &amp; Axis Check'!$B$2,'Main Injection'!$U99)</f>
        <v>0</v>
      </c>
      <c r="AD99" s="4">
        <f>_xll.Interp2dTab(-1,0,'Internal Flash'!$B$494:$N$494,'Internal Flash'!$A$495:$A$509,'Internal Flash'!$B$495:$N$509,'Main Injection'!AD$79,'Main Injection'!$U99)*_xll.Interp2dTab(-1,0,'Internal Flash'!$B$513:$N$513,'Internal Flash'!$A$514:$A$522,'Internal Flash'!$B$514:$N$522,'Variables &amp; Axis Check'!$B$2,'Main Injection'!$U99)</f>
        <v>0</v>
      </c>
      <c r="AE99" s="4">
        <f>_xll.Interp2dTab(-1,0,'Internal Flash'!$B$494:$N$494,'Internal Flash'!$A$495:$A$509,'Internal Flash'!$B$495:$N$509,'Main Injection'!AE$79,'Main Injection'!$U99)*_xll.Interp2dTab(-1,0,'Internal Flash'!$B$513:$N$513,'Internal Flash'!$A$514:$A$522,'Internal Flash'!$B$514:$N$522,'Variables &amp; Axis Check'!$B$2,'Main Injection'!$U99)</f>
        <v>0</v>
      </c>
      <c r="AF99" s="4">
        <f>_xll.Interp2dTab(-1,0,'Internal Flash'!$B$494:$N$494,'Internal Flash'!$A$495:$A$509,'Internal Flash'!$B$495:$N$509,'Main Injection'!AF$79,'Main Injection'!$U99)*_xll.Interp2dTab(-1,0,'Internal Flash'!$B$513:$N$513,'Internal Flash'!$A$514:$A$522,'Internal Flash'!$B$514:$N$522,'Variables &amp; Axis Check'!$B$2,'Main Injection'!$U99)</f>
        <v>0</v>
      </c>
      <c r="AG99" s="4">
        <f>_xll.Interp2dTab(-1,0,'Internal Flash'!$B$494:$N$494,'Internal Flash'!$A$495:$A$509,'Internal Flash'!$B$495:$N$509,'Main Injection'!AG$79,'Main Injection'!$U99)*_xll.Interp2dTab(-1,0,'Internal Flash'!$B$513:$N$513,'Internal Flash'!$A$514:$A$522,'Internal Flash'!$B$514:$N$522,'Variables &amp; Axis Check'!$B$2,'Main Injection'!$U99)</f>
        <v>0</v>
      </c>
      <c r="AH99" s="4">
        <f>_xll.Interp2dTab(-1,0,'Internal Flash'!$B$494:$N$494,'Internal Flash'!$A$495:$A$509,'Internal Flash'!$B$495:$N$509,'Main Injection'!AH$79,'Main Injection'!$U99)*_xll.Interp2dTab(-1,0,'Internal Flash'!$B$513:$N$513,'Internal Flash'!$A$514:$A$522,'Internal Flash'!$B$514:$N$522,'Variables &amp; Axis Check'!$B$2,'Main Injection'!$U99)</f>
        <v>0</v>
      </c>
      <c r="AI99" s="4">
        <f>_xll.Interp2dTab(-1,0,'Internal Flash'!$B$494:$N$494,'Internal Flash'!$A$495:$A$509,'Internal Flash'!$B$495:$N$509,'Main Injection'!AI$79,'Main Injection'!$U99)*_xll.Interp2dTab(-1,0,'Internal Flash'!$B$513:$N$513,'Internal Flash'!$A$514:$A$522,'Internal Flash'!$B$514:$N$522,'Variables &amp; Axis Check'!$B$2,'Main Injection'!$U99)</f>
        <v>0</v>
      </c>
      <c r="AJ99" s="4">
        <f>_xll.Interp2dTab(-1,0,'Internal Flash'!$B$494:$N$494,'Internal Flash'!$A$495:$A$509,'Internal Flash'!$B$495:$N$509,'Main Injection'!AJ$79,'Main Injection'!$U99)*_xll.Interp2dTab(-1,0,'Internal Flash'!$B$513:$N$513,'Internal Flash'!$A$514:$A$522,'Internal Flash'!$B$514:$N$522,'Variables &amp; Axis Check'!$B$2,'Main Injection'!$U99)</f>
        <v>0</v>
      </c>
      <c r="AK99" s="4">
        <f>_xll.Interp2dTab(-1,0,'Internal Flash'!$B$494:$N$494,'Internal Flash'!$A$495:$A$509,'Internal Flash'!$B$495:$N$509,'Main Injection'!AK$79,'Main Injection'!$U99)*_xll.Interp2dTab(-1,0,'Internal Flash'!$B$513:$N$513,'Internal Flash'!$A$514:$A$522,'Internal Flash'!$B$514:$N$522,'Variables &amp; Axis Check'!$B$2,'Main Injection'!$U99)</f>
        <v>0</v>
      </c>
      <c r="AL99" s="4">
        <f>_xll.Interp2dTab(-1,0,'Internal Flash'!$B$494:$N$494,'Internal Flash'!$A$495:$A$509,'Internal Flash'!$B$495:$N$509,'Main Injection'!AL$79,'Main Injection'!$U99)*_xll.Interp2dTab(-1,0,'Internal Flash'!$B$513:$N$513,'Internal Flash'!$A$514:$A$522,'Internal Flash'!$B$514:$N$522,'Variables &amp; Axis Check'!$B$2,'Main Injection'!$U99)</f>
        <v>0</v>
      </c>
      <c r="AM99" s="12">
        <f t="shared" si="48"/>
        <v>0</v>
      </c>
    </row>
    <row r="100" spans="1:39" s="4" customFormat="1" x14ac:dyDescent="0.3">
      <c r="A100" s="12">
        <f>'CSP5'!$A$189</f>
        <v>3501</v>
      </c>
      <c r="B100" s="12">
        <f>B99</f>
        <v>4.2106487499999998</v>
      </c>
      <c r="C100" s="12">
        <f t="shared" ref="C100:S100" si="49">C99</f>
        <v>4.2106487499999998</v>
      </c>
      <c r="D100" s="12">
        <f t="shared" si="49"/>
        <v>4.2106487499998808</v>
      </c>
      <c r="E100" s="12">
        <f t="shared" si="49"/>
        <v>4.2106487499999607</v>
      </c>
      <c r="F100" s="12">
        <f t="shared" si="49"/>
        <v>4.2106487499999208</v>
      </c>
      <c r="G100" s="12">
        <f t="shared" si="49"/>
        <v>4.2106487499999998</v>
      </c>
      <c r="H100" s="12">
        <f t="shared" si="49"/>
        <v>4.2106487499998408</v>
      </c>
      <c r="I100" s="12">
        <f t="shared" si="49"/>
        <v>4.2106487499999998</v>
      </c>
      <c r="J100" s="12">
        <f t="shared" si="49"/>
        <v>5.4783178181600025</v>
      </c>
      <c r="K100" s="12">
        <f t="shared" si="49"/>
        <v>3.1306449791466062</v>
      </c>
      <c r="L100" s="12">
        <f t="shared" si="49"/>
        <v>1.4217775000000001</v>
      </c>
      <c r="M100" s="12">
        <f t="shared" si="49"/>
        <v>0.86810479373200933</v>
      </c>
      <c r="N100" s="12">
        <f t="shared" si="49"/>
        <v>0.68354722497595932</v>
      </c>
      <c r="O100" s="12">
        <f t="shared" si="49"/>
        <v>0.68354722497580023</v>
      </c>
      <c r="P100" s="12">
        <f t="shared" si="49"/>
        <v>0.68354722497611864</v>
      </c>
      <c r="Q100" s="12">
        <f t="shared" si="49"/>
        <v>0.6835472249754817</v>
      </c>
      <c r="R100" s="12">
        <f t="shared" si="49"/>
        <v>0.68354722497611853</v>
      </c>
      <c r="S100" s="12">
        <f t="shared" si="49"/>
        <v>0.68354722497611853</v>
      </c>
      <c r="U100" s="12">
        <f>'CSP5'!$A$189</f>
        <v>3501</v>
      </c>
      <c r="V100" s="12">
        <f>V99</f>
        <v>0</v>
      </c>
      <c r="W100" s="12">
        <f t="shared" ref="W100:AM100" si="50">W99</f>
        <v>0</v>
      </c>
      <c r="X100" s="12">
        <f t="shared" si="50"/>
        <v>0</v>
      </c>
      <c r="Y100" s="12">
        <f t="shared" si="50"/>
        <v>0</v>
      </c>
      <c r="Z100" s="12">
        <f t="shared" si="50"/>
        <v>0</v>
      </c>
      <c r="AA100" s="12">
        <f t="shared" si="50"/>
        <v>0</v>
      </c>
      <c r="AB100" s="12">
        <f t="shared" si="50"/>
        <v>0</v>
      </c>
      <c r="AC100" s="12">
        <f t="shared" si="50"/>
        <v>0</v>
      </c>
      <c r="AD100" s="12">
        <f t="shared" si="50"/>
        <v>0</v>
      </c>
      <c r="AE100" s="12">
        <f t="shared" si="50"/>
        <v>0</v>
      </c>
      <c r="AF100" s="12">
        <f t="shared" si="50"/>
        <v>0</v>
      </c>
      <c r="AG100" s="12">
        <f t="shared" si="50"/>
        <v>0</v>
      </c>
      <c r="AH100" s="12">
        <f t="shared" si="50"/>
        <v>0</v>
      </c>
      <c r="AI100" s="12">
        <f t="shared" si="50"/>
        <v>0</v>
      </c>
      <c r="AJ100" s="12">
        <f t="shared" si="50"/>
        <v>0</v>
      </c>
      <c r="AK100" s="12">
        <f t="shared" si="50"/>
        <v>0</v>
      </c>
      <c r="AL100" s="12">
        <f t="shared" si="50"/>
        <v>0</v>
      </c>
      <c r="AM100" s="12">
        <f t="shared" si="50"/>
        <v>0</v>
      </c>
    </row>
    <row r="102" spans="1:39" x14ac:dyDescent="0.3">
      <c r="A102" s="13"/>
      <c r="B102" s="35" t="s">
        <v>1135</v>
      </c>
      <c r="C102" s="35"/>
      <c r="D102" s="35"/>
      <c r="E102" s="35"/>
      <c r="F102" s="35"/>
      <c r="G102" s="35"/>
      <c r="H102" s="35"/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U102" s="13"/>
      <c r="V102" s="35" t="s">
        <v>1126</v>
      </c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</row>
    <row r="103" spans="1:39" x14ac:dyDescent="0.3">
      <c r="A103" s="3"/>
      <c r="B103" s="3" t="str">
        <f>'CSP5'!$B$167</f>
        <v>mm3</v>
      </c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U103" s="3"/>
      <c r="V103" s="3" t="str">
        <f>'CSP5'!$B$167</f>
        <v>mm3</v>
      </c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</row>
    <row r="104" spans="1:39" x14ac:dyDescent="0.3">
      <c r="A104" s="3" t="str">
        <f>'CSP5'!$A$168</f>
        <v>RPM</v>
      </c>
      <c r="B104" s="9">
        <f>'CSP5'!$B$168</f>
        <v>-1</v>
      </c>
      <c r="C104" s="3">
        <f>'CSP5'!$C$168</f>
        <v>0</v>
      </c>
      <c r="D104" s="3">
        <f>'CSP5'!$D$168</f>
        <v>10</v>
      </c>
      <c r="E104" s="3">
        <f>'CSP5'!$E$168</f>
        <v>20</v>
      </c>
      <c r="F104" s="3">
        <f>'CSP5'!$F$168</f>
        <v>30</v>
      </c>
      <c r="G104" s="3">
        <f>'CSP5'!$G$168</f>
        <v>45</v>
      </c>
      <c r="H104" s="3">
        <f>'CSP5'!$H$168</f>
        <v>55</v>
      </c>
      <c r="I104" s="3">
        <f>'CSP5'!$I$168</f>
        <v>65</v>
      </c>
      <c r="J104" s="3">
        <f>'CSP5'!$J$168</f>
        <v>75</v>
      </c>
      <c r="K104" s="3">
        <f>'CSP5'!$K$168</f>
        <v>85</v>
      </c>
      <c r="L104" s="3">
        <f>'CSP5'!$L$168</f>
        <v>95</v>
      </c>
      <c r="M104" s="3">
        <f>'CSP5'!$M$168</f>
        <v>110</v>
      </c>
      <c r="N104" s="3">
        <f>'CSP5'!$N$168</f>
        <v>120</v>
      </c>
      <c r="O104" s="3">
        <f>'CSP5'!$O$168</f>
        <v>125</v>
      </c>
      <c r="P104" s="3">
        <f>'CSP5'!$P$168</f>
        <v>130</v>
      </c>
      <c r="Q104" s="3">
        <f>'CSP5'!$Q$168</f>
        <v>135</v>
      </c>
      <c r="R104" s="3">
        <f>'CSP5'!$R$168</f>
        <v>140</v>
      </c>
      <c r="S104" s="9">
        <f>'CSP5'!$S$168</f>
        <v>141</v>
      </c>
      <c r="U104" s="3" t="str">
        <f>'CSP5'!$A$168</f>
        <v>RPM</v>
      </c>
      <c r="V104" s="9">
        <f>'CSP5'!$B$168</f>
        <v>-1</v>
      </c>
      <c r="W104" s="3">
        <f>'CSP5'!$C$168</f>
        <v>0</v>
      </c>
      <c r="X104" s="3">
        <f>'CSP5'!$D$168</f>
        <v>10</v>
      </c>
      <c r="Y104" s="3">
        <f>'CSP5'!$E$168</f>
        <v>20</v>
      </c>
      <c r="Z104" s="3">
        <f>'CSP5'!$F$168</f>
        <v>30</v>
      </c>
      <c r="AA104" s="3">
        <f>'CSP5'!$G$168</f>
        <v>45</v>
      </c>
      <c r="AB104" s="3">
        <f>'CSP5'!$H$168</f>
        <v>55</v>
      </c>
      <c r="AC104" s="3">
        <f>'CSP5'!$I$168</f>
        <v>65</v>
      </c>
      <c r="AD104" s="3">
        <f>'CSP5'!$J$168</f>
        <v>75</v>
      </c>
      <c r="AE104" s="3">
        <f>'CSP5'!$K$168</f>
        <v>85</v>
      </c>
      <c r="AF104" s="3">
        <f>'CSP5'!$L$168</f>
        <v>95</v>
      </c>
      <c r="AG104" s="3">
        <f>'CSP5'!$M$168</f>
        <v>110</v>
      </c>
      <c r="AH104" s="3">
        <f>'CSP5'!$N$168</f>
        <v>120</v>
      </c>
      <c r="AI104" s="3">
        <f>'CSP5'!$O$168</f>
        <v>125</v>
      </c>
      <c r="AJ104" s="3">
        <f>'CSP5'!$P$168</f>
        <v>130</v>
      </c>
      <c r="AK104" s="3">
        <f>'CSP5'!$Q$168</f>
        <v>135</v>
      </c>
      <c r="AL104" s="3">
        <f>'CSP5'!$R$168</f>
        <v>140</v>
      </c>
      <c r="AM104" s="9">
        <f>'CSP5'!$S$168</f>
        <v>141</v>
      </c>
    </row>
    <row r="105" spans="1:39" s="4" customFormat="1" x14ac:dyDescent="0.3">
      <c r="A105" s="12">
        <f>'CSP5'!$A$169</f>
        <v>619</v>
      </c>
      <c r="B105" s="12">
        <f>B106</f>
        <v>0.46460547497599913</v>
      </c>
      <c r="C105" s="12">
        <f t="shared" ref="C105:S105" si="51">C106</f>
        <v>0.46460547497599913</v>
      </c>
      <c r="D105" s="12">
        <f t="shared" si="51"/>
        <v>-1.5249704578239995</v>
      </c>
      <c r="E105" s="12">
        <f t="shared" si="51"/>
        <v>-2.1617221435840084</v>
      </c>
      <c r="F105" s="12">
        <f t="shared" si="51"/>
        <v>-2.5974509218240063</v>
      </c>
      <c r="G105" s="12">
        <f t="shared" si="51"/>
        <v>-5.7062992536639925</v>
      </c>
      <c r="H105" s="12">
        <f t="shared" si="51"/>
        <v>-11.706696133552001</v>
      </c>
      <c r="I105" s="12">
        <f t="shared" si="51"/>
        <v>-16.505652538063998</v>
      </c>
      <c r="J105" s="12">
        <f t="shared" si="51"/>
        <v>-18.108119067536002</v>
      </c>
      <c r="K105" s="12">
        <f t="shared" si="51"/>
        <v>-18.908021163247998</v>
      </c>
      <c r="L105" s="12">
        <f t="shared" si="51"/>
        <v>-19.611791785712001</v>
      </c>
      <c r="M105" s="12">
        <f t="shared" si="51"/>
        <v>-16.241900616944001</v>
      </c>
      <c r="N105" s="12">
        <f t="shared" si="51"/>
        <v>-8.9454022681439991</v>
      </c>
      <c r="O105" s="12">
        <f t="shared" si="51"/>
        <v>-9.3364084177439999</v>
      </c>
      <c r="P105" s="12">
        <f t="shared" si="51"/>
        <v>-9.7274145673440007</v>
      </c>
      <c r="Q105" s="12">
        <f t="shared" si="51"/>
        <v>-10.118420716944001</v>
      </c>
      <c r="R105" s="12">
        <f t="shared" si="51"/>
        <v>-10.509426866544</v>
      </c>
      <c r="S105" s="12">
        <f t="shared" si="51"/>
        <v>-10.509426866544</v>
      </c>
      <c r="U105" s="12">
        <f>'CSP5'!$A$169</f>
        <v>619</v>
      </c>
      <c r="V105" s="12">
        <f>V106</f>
        <v>-14.960938000000001</v>
      </c>
      <c r="W105" s="12">
        <f t="shared" ref="W105:AM105" si="52">W106</f>
        <v>-14.960938000000001</v>
      </c>
      <c r="X105" s="12">
        <f t="shared" si="52"/>
        <v>-14.960938000000001</v>
      </c>
      <c r="Y105" s="12">
        <f t="shared" si="52"/>
        <v>-14.960938000000001</v>
      </c>
      <c r="Z105" s="12">
        <f t="shared" si="52"/>
        <v>-14.960938000000001</v>
      </c>
      <c r="AA105" s="12">
        <f t="shared" si="52"/>
        <v>-14.960938000000001</v>
      </c>
      <c r="AB105" s="12">
        <f t="shared" si="52"/>
        <v>-14.960938000000001</v>
      </c>
      <c r="AC105" s="12">
        <f t="shared" si="52"/>
        <v>-14.960938000000001</v>
      </c>
      <c r="AD105" s="12">
        <f t="shared" si="52"/>
        <v>-14.960938000000001</v>
      </c>
      <c r="AE105" s="12">
        <f t="shared" si="52"/>
        <v>-14.960938000000001</v>
      </c>
      <c r="AF105" s="12">
        <f t="shared" si="52"/>
        <v>-14.960938000000001</v>
      </c>
      <c r="AG105" s="12">
        <f t="shared" si="52"/>
        <v>-14.960938000000001</v>
      </c>
      <c r="AH105" s="12">
        <f t="shared" si="52"/>
        <v>-14.960938000000001</v>
      </c>
      <c r="AI105" s="12">
        <f t="shared" si="52"/>
        <v>-14.960938000000001</v>
      </c>
      <c r="AJ105" s="12">
        <f t="shared" si="52"/>
        <v>-14.960938000000001</v>
      </c>
      <c r="AK105" s="12">
        <f t="shared" si="52"/>
        <v>-14.960938000000001</v>
      </c>
      <c r="AL105" s="12">
        <f t="shared" si="52"/>
        <v>-14.960938000000001</v>
      </c>
      <c r="AM105" s="12">
        <f t="shared" si="52"/>
        <v>-14.960938000000001</v>
      </c>
    </row>
    <row r="106" spans="1:39" s="4" customFormat="1" x14ac:dyDescent="0.3">
      <c r="A106" s="6">
        <f>'CSP5'!$A$170</f>
        <v>620</v>
      </c>
      <c r="B106" s="12">
        <f>C106</f>
        <v>0.46460547497599913</v>
      </c>
      <c r="C106" s="4">
        <f t="shared" ref="C106:C124" si="53">MAX(C56-C31,W156)</f>
        <v>0.46460547497599913</v>
      </c>
      <c r="D106" s="4">
        <f t="shared" ref="D106:D124" si="54">MAX(D56-D31,X156)</f>
        <v>-1.5249704578239995</v>
      </c>
      <c r="E106" s="4">
        <f t="shared" ref="E106:E124" si="55">MAX(E56-E31,Y156)</f>
        <v>-2.1617221435840084</v>
      </c>
      <c r="F106" s="4">
        <f t="shared" ref="F106:F124" si="56">MAX(F56-F31,Z156)</f>
        <v>-2.5974509218240063</v>
      </c>
      <c r="G106" s="4">
        <f t="shared" ref="G106:G124" si="57">MAX(G56-G31,AA156)</f>
        <v>-5.7062992536639925</v>
      </c>
      <c r="H106" s="4">
        <f t="shared" ref="H106:H124" si="58">MAX(H56-H31,AB156)</f>
        <v>-11.706696133552001</v>
      </c>
      <c r="I106" s="4">
        <f t="shared" ref="I106:I124" si="59">MAX(I56-I31,AC156)</f>
        <v>-16.505652538063998</v>
      </c>
      <c r="J106" s="4">
        <f t="shared" ref="J106:J124" si="60">MAX(J56-J31,AD156)</f>
        <v>-18.108119067536002</v>
      </c>
      <c r="K106" s="4">
        <f t="shared" ref="K106:K124" si="61">MAX(K56-K31,AE156)</f>
        <v>-18.908021163247998</v>
      </c>
      <c r="L106" s="4">
        <f t="shared" ref="L106:L124" si="62">MAX(L56-L31,AF156)</f>
        <v>-19.611791785712001</v>
      </c>
      <c r="M106" s="4">
        <f t="shared" ref="M106:M124" si="63">MAX(M56-M31,AG156)</f>
        <v>-16.241900616944001</v>
      </c>
      <c r="N106" s="4">
        <f t="shared" ref="N106:N124" si="64">MAX(N56-N31,AH156)</f>
        <v>-8.9454022681439991</v>
      </c>
      <c r="O106" s="4">
        <f t="shared" ref="O106:O124" si="65">MAX(O56-O31,AI156)</f>
        <v>-9.3364084177439999</v>
      </c>
      <c r="P106" s="4">
        <f t="shared" ref="P106:P124" si="66">MAX(P56-P31,AJ156)</f>
        <v>-9.7274145673440007</v>
      </c>
      <c r="Q106" s="4">
        <f t="shared" ref="Q106:Q124" si="67">MAX(Q56-Q31,AK156)</f>
        <v>-10.118420716944001</v>
      </c>
      <c r="R106" s="4">
        <f t="shared" ref="R106:R124" si="68">MAX(R56-R31,AL156)</f>
        <v>-10.509426866544</v>
      </c>
      <c r="S106" s="12">
        <f>R106</f>
        <v>-10.509426866544</v>
      </c>
      <c r="U106" s="6">
        <f>'CSP5'!$A$170</f>
        <v>620</v>
      </c>
      <c r="V106" s="12">
        <f>W106</f>
        <v>-14.960938000000001</v>
      </c>
      <c r="W106" s="4">
        <f>_xll.Interp2dTab(-1,0,'Internal Flash'!$B$526:$S$526,'Internal Flash'!$A$527:$A$547,'Internal Flash'!$B$527:$S$547,'Main Injection'!W$104,'Main Injection'!$U106)</f>
        <v>-14.960938000000001</v>
      </c>
      <c r="X106" s="4">
        <f>_xll.Interp2dTab(-1,0,'Internal Flash'!$B$526:$S$526,'Internal Flash'!$A$527:$A$547,'Internal Flash'!$B$527:$S$547,'Main Injection'!X$104,'Main Injection'!$U106)</f>
        <v>-14.960938000000001</v>
      </c>
      <c r="Y106" s="4">
        <f>_xll.Interp2dTab(-1,0,'Internal Flash'!$B$526:$S$526,'Internal Flash'!$A$527:$A$547,'Internal Flash'!$B$527:$S$547,'Main Injection'!Y$104,'Main Injection'!$U106)</f>
        <v>-14.960938000000001</v>
      </c>
      <c r="Z106" s="4">
        <f>_xll.Interp2dTab(-1,0,'Internal Flash'!$B$526:$S$526,'Internal Flash'!$A$527:$A$547,'Internal Flash'!$B$527:$S$547,'Main Injection'!Z$104,'Main Injection'!$U106)</f>
        <v>-14.960938000000001</v>
      </c>
      <c r="AA106" s="4">
        <f>_xll.Interp2dTab(-1,0,'Internal Flash'!$B$526:$S$526,'Internal Flash'!$A$527:$A$547,'Internal Flash'!$B$527:$S$547,'Main Injection'!AA$104,'Main Injection'!$U106)</f>
        <v>-14.960938000000001</v>
      </c>
      <c r="AB106" s="4">
        <f>_xll.Interp2dTab(-1,0,'Internal Flash'!$B$526:$S$526,'Internal Flash'!$A$527:$A$547,'Internal Flash'!$B$527:$S$547,'Main Injection'!AB$104,'Main Injection'!$U106)</f>
        <v>-14.960938000000001</v>
      </c>
      <c r="AC106" s="4">
        <f>_xll.Interp2dTab(-1,0,'Internal Flash'!$B$526:$S$526,'Internal Flash'!$A$527:$A$547,'Internal Flash'!$B$527:$S$547,'Main Injection'!AC$104,'Main Injection'!$U106)</f>
        <v>-14.960938000000001</v>
      </c>
      <c r="AD106" s="4">
        <f>_xll.Interp2dTab(-1,0,'Internal Flash'!$B$526:$S$526,'Internal Flash'!$A$527:$A$547,'Internal Flash'!$B$527:$S$547,'Main Injection'!AD$104,'Main Injection'!$U106)</f>
        <v>-14.960938000000001</v>
      </c>
      <c r="AE106" s="4">
        <f>_xll.Interp2dTab(-1,0,'Internal Flash'!$B$526:$S$526,'Internal Flash'!$A$527:$A$547,'Internal Flash'!$B$527:$S$547,'Main Injection'!AE$104,'Main Injection'!$U106)</f>
        <v>-14.960938000000001</v>
      </c>
      <c r="AF106" s="4">
        <f>_xll.Interp2dTab(-1,0,'Internal Flash'!$B$526:$S$526,'Internal Flash'!$A$527:$A$547,'Internal Flash'!$B$527:$S$547,'Main Injection'!AF$104,'Main Injection'!$U106)</f>
        <v>-14.960938000000001</v>
      </c>
      <c r="AG106" s="4">
        <f>_xll.Interp2dTab(-1,0,'Internal Flash'!$B$526:$S$526,'Internal Flash'!$A$527:$A$547,'Internal Flash'!$B$527:$S$547,'Main Injection'!AG$104,'Main Injection'!$U106)</f>
        <v>-14.960938000000001</v>
      </c>
      <c r="AH106" s="4">
        <f>_xll.Interp2dTab(-1,0,'Internal Flash'!$B$526:$S$526,'Internal Flash'!$A$527:$A$547,'Internal Flash'!$B$527:$S$547,'Main Injection'!AH$104,'Main Injection'!$U106)</f>
        <v>-14.960938000000001</v>
      </c>
      <c r="AI106" s="4">
        <f>_xll.Interp2dTab(-1,0,'Internal Flash'!$B$526:$S$526,'Internal Flash'!$A$527:$A$547,'Internal Flash'!$B$527:$S$547,'Main Injection'!AI$104,'Main Injection'!$U106)</f>
        <v>-14.960938000000001</v>
      </c>
      <c r="AJ106" s="4">
        <f>_xll.Interp2dTab(-1,0,'Internal Flash'!$B$526:$S$526,'Internal Flash'!$A$527:$A$547,'Internal Flash'!$B$527:$S$547,'Main Injection'!AJ$104,'Main Injection'!$U106)</f>
        <v>-14.960938000000001</v>
      </c>
      <c r="AK106" s="4">
        <f>_xll.Interp2dTab(-1,0,'Internal Flash'!$B$526:$S$526,'Internal Flash'!$A$527:$A$547,'Internal Flash'!$B$527:$S$547,'Main Injection'!AK$104,'Main Injection'!$U106)</f>
        <v>-14.960938000000001</v>
      </c>
      <c r="AL106" s="4">
        <f>_xll.Interp2dTab(-1,0,'Internal Flash'!$B$526:$S$526,'Internal Flash'!$A$527:$A$547,'Internal Flash'!$B$527:$S$547,'Main Injection'!AL$104,'Main Injection'!$U106)</f>
        <v>-14.960938000000001</v>
      </c>
      <c r="AM106" s="12">
        <f>AL106</f>
        <v>-14.960938000000001</v>
      </c>
    </row>
    <row r="107" spans="1:39" s="4" customFormat="1" x14ac:dyDescent="0.3">
      <c r="A107" s="6">
        <f>'CSP5'!$A$171</f>
        <v>650</v>
      </c>
      <c r="B107" s="12">
        <f t="shared" ref="B107:B124" si="69">C107</f>
        <v>-0.47289452502400042</v>
      </c>
      <c r="C107" s="4">
        <f t="shared" si="53"/>
        <v>-0.47289452502400042</v>
      </c>
      <c r="D107" s="4">
        <f t="shared" si="54"/>
        <v>-2.9408258210240001</v>
      </c>
      <c r="E107" s="4">
        <f t="shared" si="55"/>
        <v>-3.7314372530240005</v>
      </c>
      <c r="F107" s="4">
        <f t="shared" si="56"/>
        <v>-4.5501657650239995</v>
      </c>
      <c r="G107" s="4">
        <f t="shared" si="57"/>
        <v>-9.2855926970559999</v>
      </c>
      <c r="H107" s="4">
        <f t="shared" si="58"/>
        <v>-12.715404201584001</v>
      </c>
      <c r="I107" s="4">
        <f t="shared" si="59"/>
        <v>-15.518994147823999</v>
      </c>
      <c r="J107" s="4">
        <f t="shared" si="60"/>
        <v>-17.647920261424002</v>
      </c>
      <c r="K107" s="4">
        <f t="shared" si="61"/>
        <v>-19.133771406224</v>
      </c>
      <c r="L107" s="4">
        <f t="shared" si="62"/>
        <v>-20.474664927824001</v>
      </c>
      <c r="M107" s="4">
        <f t="shared" si="63"/>
        <v>-20.659622178223998</v>
      </c>
      <c r="N107" s="4">
        <f t="shared" si="64"/>
        <v>-21.435759930224002</v>
      </c>
      <c r="O107" s="4">
        <f t="shared" si="65"/>
        <v>-21.814083096224003</v>
      </c>
      <c r="P107" s="4">
        <f t="shared" si="66"/>
        <v>-22.192406262224001</v>
      </c>
      <c r="Q107" s="4">
        <f t="shared" si="67"/>
        <v>-22.570729428223999</v>
      </c>
      <c r="R107" s="4">
        <f t="shared" si="68"/>
        <v>-22.949052594224</v>
      </c>
      <c r="S107" s="12">
        <f t="shared" ref="S107:S124" si="70">R107</f>
        <v>-22.949052594224</v>
      </c>
      <c r="U107" s="6">
        <f>'CSP5'!$A$171</f>
        <v>650</v>
      </c>
      <c r="V107" s="12">
        <f t="shared" ref="V107:V124" si="71">W107</f>
        <v>-14.960938000000001</v>
      </c>
      <c r="W107" s="4">
        <f>_xll.Interp2dTab(-1,0,'Internal Flash'!$B$526:$S$526,'Internal Flash'!$A$527:$A$547,'Internal Flash'!$B$527:$S$547,'Main Injection'!W$104,'Main Injection'!$U107)</f>
        <v>-14.960938000000001</v>
      </c>
      <c r="X107" s="4">
        <f>_xll.Interp2dTab(-1,0,'Internal Flash'!$B$526:$S$526,'Internal Flash'!$A$527:$A$547,'Internal Flash'!$B$527:$S$547,'Main Injection'!X$104,'Main Injection'!$U107)</f>
        <v>-14.960938000000001</v>
      </c>
      <c r="Y107" s="4">
        <f>_xll.Interp2dTab(-1,0,'Internal Flash'!$B$526:$S$526,'Internal Flash'!$A$527:$A$547,'Internal Flash'!$B$527:$S$547,'Main Injection'!Y$104,'Main Injection'!$U107)</f>
        <v>-14.960938000000001</v>
      </c>
      <c r="Z107" s="4">
        <f>_xll.Interp2dTab(-1,0,'Internal Flash'!$B$526:$S$526,'Internal Flash'!$A$527:$A$547,'Internal Flash'!$B$527:$S$547,'Main Injection'!Z$104,'Main Injection'!$U107)</f>
        <v>-14.960938000000001</v>
      </c>
      <c r="AA107" s="4">
        <f>_xll.Interp2dTab(-1,0,'Internal Flash'!$B$526:$S$526,'Internal Flash'!$A$527:$A$547,'Internal Flash'!$B$527:$S$547,'Main Injection'!AA$104,'Main Injection'!$U107)</f>
        <v>-14.960938000000001</v>
      </c>
      <c r="AB107" s="4">
        <f>_xll.Interp2dTab(-1,0,'Internal Flash'!$B$526:$S$526,'Internal Flash'!$A$527:$A$547,'Internal Flash'!$B$527:$S$547,'Main Injection'!AB$104,'Main Injection'!$U107)</f>
        <v>-14.960938000000001</v>
      </c>
      <c r="AC107" s="4">
        <f>_xll.Interp2dTab(-1,0,'Internal Flash'!$B$526:$S$526,'Internal Flash'!$A$527:$A$547,'Internal Flash'!$B$527:$S$547,'Main Injection'!AC$104,'Main Injection'!$U107)</f>
        <v>-14.960938000000001</v>
      </c>
      <c r="AD107" s="4">
        <f>_xll.Interp2dTab(-1,0,'Internal Flash'!$B$526:$S$526,'Internal Flash'!$A$527:$A$547,'Internal Flash'!$B$527:$S$547,'Main Injection'!AD$104,'Main Injection'!$U107)</f>
        <v>-14.960938000000001</v>
      </c>
      <c r="AE107" s="4">
        <f>_xll.Interp2dTab(-1,0,'Internal Flash'!$B$526:$S$526,'Internal Flash'!$A$527:$A$547,'Internal Flash'!$B$527:$S$547,'Main Injection'!AE$104,'Main Injection'!$U107)</f>
        <v>-14.960938000000001</v>
      </c>
      <c r="AF107" s="4">
        <f>_xll.Interp2dTab(-1,0,'Internal Flash'!$B$526:$S$526,'Internal Flash'!$A$527:$A$547,'Internal Flash'!$B$527:$S$547,'Main Injection'!AF$104,'Main Injection'!$U107)</f>
        <v>-14.960938000000001</v>
      </c>
      <c r="AG107" s="4">
        <f>_xll.Interp2dTab(-1,0,'Internal Flash'!$B$526:$S$526,'Internal Flash'!$A$527:$A$547,'Internal Flash'!$B$527:$S$547,'Main Injection'!AG$104,'Main Injection'!$U107)</f>
        <v>-14.960938000000001</v>
      </c>
      <c r="AH107" s="4">
        <f>_xll.Interp2dTab(-1,0,'Internal Flash'!$B$526:$S$526,'Internal Flash'!$A$527:$A$547,'Internal Flash'!$B$527:$S$547,'Main Injection'!AH$104,'Main Injection'!$U107)</f>
        <v>-14.960938000000001</v>
      </c>
      <c r="AI107" s="4">
        <f>_xll.Interp2dTab(-1,0,'Internal Flash'!$B$526:$S$526,'Internal Flash'!$A$527:$A$547,'Internal Flash'!$B$527:$S$547,'Main Injection'!AI$104,'Main Injection'!$U107)</f>
        <v>-14.960938000000001</v>
      </c>
      <c r="AJ107" s="4">
        <f>_xll.Interp2dTab(-1,0,'Internal Flash'!$B$526:$S$526,'Internal Flash'!$A$527:$A$547,'Internal Flash'!$B$527:$S$547,'Main Injection'!AJ$104,'Main Injection'!$U107)</f>
        <v>-14.960938000000001</v>
      </c>
      <c r="AK107" s="4">
        <f>_xll.Interp2dTab(-1,0,'Internal Flash'!$B$526:$S$526,'Internal Flash'!$A$527:$A$547,'Internal Flash'!$B$527:$S$547,'Main Injection'!AK$104,'Main Injection'!$U107)</f>
        <v>-14.960938000000001</v>
      </c>
      <c r="AL107" s="4">
        <f>_xll.Interp2dTab(-1,0,'Internal Flash'!$B$526:$S$526,'Internal Flash'!$A$527:$A$547,'Internal Flash'!$B$527:$S$547,'Main Injection'!AL$104,'Main Injection'!$U107)</f>
        <v>-14.960938000000001</v>
      </c>
      <c r="AM107" s="12">
        <f t="shared" ref="AM107:AM124" si="72">AL107</f>
        <v>-14.960938000000001</v>
      </c>
    </row>
    <row r="108" spans="1:39" s="4" customFormat="1" x14ac:dyDescent="0.3">
      <c r="A108" s="6">
        <f>'CSP5'!$A$172</f>
        <v>800</v>
      </c>
      <c r="B108" s="12">
        <f t="shared" si="69"/>
        <v>-0.47289452502400087</v>
      </c>
      <c r="C108" s="4">
        <f t="shared" si="53"/>
        <v>-0.47289452502400087</v>
      </c>
      <c r="D108" s="4">
        <f t="shared" si="54"/>
        <v>-2.5792927330240003</v>
      </c>
      <c r="E108" s="4">
        <f t="shared" si="55"/>
        <v>-3.4823854690240013</v>
      </c>
      <c r="F108" s="4">
        <f t="shared" si="56"/>
        <v>-3.7647959650240002</v>
      </c>
      <c r="G108" s="4">
        <f t="shared" si="57"/>
        <v>-8.7359824810560021</v>
      </c>
      <c r="H108" s="4">
        <f t="shared" si="58"/>
        <v>-13.871962456517334</v>
      </c>
      <c r="I108" s="4">
        <f t="shared" si="59"/>
        <v>-16.359651580624003</v>
      </c>
      <c r="J108" s="4">
        <f t="shared" si="60"/>
        <v>-18.706062163024001</v>
      </c>
      <c r="K108" s="4">
        <f t="shared" si="61"/>
        <v>-20.417164285424001</v>
      </c>
      <c r="L108" s="4">
        <f t="shared" si="62"/>
        <v>-21.614018567024001</v>
      </c>
      <c r="M108" s="4">
        <f t="shared" si="63"/>
        <v>-22.631785875824001</v>
      </c>
      <c r="N108" s="4">
        <f t="shared" si="64"/>
        <v>-23.252496071023998</v>
      </c>
      <c r="O108" s="4">
        <f t="shared" si="65"/>
        <v>-23.574237383023998</v>
      </c>
      <c r="P108" s="4">
        <f t="shared" si="66"/>
        <v>-23.816547911023999</v>
      </c>
      <c r="Q108" s="4">
        <f t="shared" si="67"/>
        <v>-24.114584135024003</v>
      </c>
      <c r="R108" s="4">
        <f t="shared" si="68"/>
        <v>-24.382334663024</v>
      </c>
      <c r="S108" s="12">
        <f t="shared" si="70"/>
        <v>-24.382334663024</v>
      </c>
      <c r="U108" s="6">
        <f>'CSP5'!$A$172</f>
        <v>800</v>
      </c>
      <c r="V108" s="12">
        <f t="shared" si="71"/>
        <v>-14.960938000000001</v>
      </c>
      <c r="W108" s="4">
        <f>_xll.Interp2dTab(-1,0,'Internal Flash'!$B$526:$S$526,'Internal Flash'!$A$527:$A$547,'Internal Flash'!$B$527:$S$547,'Main Injection'!W$104,'Main Injection'!$U108)</f>
        <v>-14.960938000000001</v>
      </c>
      <c r="X108" s="4">
        <f>_xll.Interp2dTab(-1,0,'Internal Flash'!$B$526:$S$526,'Internal Flash'!$A$527:$A$547,'Internal Flash'!$B$527:$S$547,'Main Injection'!X$104,'Main Injection'!$U108)</f>
        <v>-14.960938000000001</v>
      </c>
      <c r="Y108" s="4">
        <f>_xll.Interp2dTab(-1,0,'Internal Flash'!$B$526:$S$526,'Internal Flash'!$A$527:$A$547,'Internal Flash'!$B$527:$S$547,'Main Injection'!Y$104,'Main Injection'!$U108)</f>
        <v>-14.960938000000001</v>
      </c>
      <c r="Z108" s="4">
        <f>_xll.Interp2dTab(-1,0,'Internal Flash'!$B$526:$S$526,'Internal Flash'!$A$527:$A$547,'Internal Flash'!$B$527:$S$547,'Main Injection'!Z$104,'Main Injection'!$U108)</f>
        <v>-14.960938000000001</v>
      </c>
      <c r="AA108" s="4">
        <f>_xll.Interp2dTab(-1,0,'Internal Flash'!$B$526:$S$526,'Internal Flash'!$A$527:$A$547,'Internal Flash'!$B$527:$S$547,'Main Injection'!AA$104,'Main Injection'!$U108)</f>
        <v>-14.960938000000001</v>
      </c>
      <c r="AB108" s="4">
        <f>_xll.Interp2dTab(-1,0,'Internal Flash'!$B$526:$S$526,'Internal Flash'!$A$527:$A$547,'Internal Flash'!$B$527:$S$547,'Main Injection'!AB$104,'Main Injection'!$U108)</f>
        <v>-14.960938000000001</v>
      </c>
      <c r="AC108" s="4">
        <f>_xll.Interp2dTab(-1,0,'Internal Flash'!$B$526:$S$526,'Internal Flash'!$A$527:$A$547,'Internal Flash'!$B$527:$S$547,'Main Injection'!AC$104,'Main Injection'!$U108)</f>
        <v>-14.960938000000001</v>
      </c>
      <c r="AD108" s="4">
        <f>_xll.Interp2dTab(-1,0,'Internal Flash'!$B$526:$S$526,'Internal Flash'!$A$527:$A$547,'Internal Flash'!$B$527:$S$547,'Main Injection'!AD$104,'Main Injection'!$U108)</f>
        <v>-14.960938000000001</v>
      </c>
      <c r="AE108" s="4">
        <f>_xll.Interp2dTab(-1,0,'Internal Flash'!$B$526:$S$526,'Internal Flash'!$A$527:$A$547,'Internal Flash'!$B$527:$S$547,'Main Injection'!AE$104,'Main Injection'!$U108)</f>
        <v>-14.960938000000001</v>
      </c>
      <c r="AF108" s="4">
        <f>_xll.Interp2dTab(-1,0,'Internal Flash'!$B$526:$S$526,'Internal Flash'!$A$527:$A$547,'Internal Flash'!$B$527:$S$547,'Main Injection'!AF$104,'Main Injection'!$U108)</f>
        <v>-14.960938000000001</v>
      </c>
      <c r="AG108" s="4">
        <f>_xll.Interp2dTab(-1,0,'Internal Flash'!$B$526:$S$526,'Internal Flash'!$A$527:$A$547,'Internal Flash'!$B$527:$S$547,'Main Injection'!AG$104,'Main Injection'!$U108)</f>
        <v>-14.960938000000001</v>
      </c>
      <c r="AH108" s="4">
        <f>_xll.Interp2dTab(-1,0,'Internal Flash'!$B$526:$S$526,'Internal Flash'!$A$527:$A$547,'Internal Flash'!$B$527:$S$547,'Main Injection'!AH$104,'Main Injection'!$U108)</f>
        <v>-14.960938000000001</v>
      </c>
      <c r="AI108" s="4">
        <f>_xll.Interp2dTab(-1,0,'Internal Flash'!$B$526:$S$526,'Internal Flash'!$A$527:$A$547,'Internal Flash'!$B$527:$S$547,'Main Injection'!AI$104,'Main Injection'!$U108)</f>
        <v>-14.960938000000001</v>
      </c>
      <c r="AJ108" s="4">
        <f>_xll.Interp2dTab(-1,0,'Internal Flash'!$B$526:$S$526,'Internal Flash'!$A$527:$A$547,'Internal Flash'!$B$527:$S$547,'Main Injection'!AJ$104,'Main Injection'!$U108)</f>
        <v>-14.960938000000001</v>
      </c>
      <c r="AK108" s="4">
        <f>_xll.Interp2dTab(-1,0,'Internal Flash'!$B$526:$S$526,'Internal Flash'!$A$527:$A$547,'Internal Flash'!$B$527:$S$547,'Main Injection'!AK$104,'Main Injection'!$U108)</f>
        <v>-14.960938000000001</v>
      </c>
      <c r="AL108" s="4">
        <f>_xll.Interp2dTab(-1,0,'Internal Flash'!$B$526:$S$526,'Internal Flash'!$A$527:$A$547,'Internal Flash'!$B$527:$S$547,'Main Injection'!AL$104,'Main Injection'!$U108)</f>
        <v>-14.960938000000001</v>
      </c>
      <c r="AM108" s="12">
        <f t="shared" si="72"/>
        <v>-14.960938000000001</v>
      </c>
    </row>
    <row r="109" spans="1:39" s="4" customFormat="1" x14ac:dyDescent="0.3">
      <c r="A109" s="6">
        <f>'CSP5'!$A$173</f>
        <v>1000</v>
      </c>
      <c r="B109" s="12">
        <f t="shared" si="69"/>
        <v>5.9724184749759992</v>
      </c>
      <c r="C109" s="4">
        <f t="shared" si="53"/>
        <v>5.9724184749759992</v>
      </c>
      <c r="D109" s="4">
        <f t="shared" si="54"/>
        <v>3.6690727149759992</v>
      </c>
      <c r="E109" s="4">
        <f t="shared" si="55"/>
        <v>2.0739751629759993</v>
      </c>
      <c r="F109" s="4">
        <f t="shared" si="56"/>
        <v>0.7063705949759993</v>
      </c>
      <c r="G109" s="4">
        <f t="shared" si="57"/>
        <v>-5.7468458746560005</v>
      </c>
      <c r="H109" s="4">
        <f t="shared" si="58"/>
        <v>-13.351551789850667</v>
      </c>
      <c r="I109" s="4">
        <f t="shared" si="59"/>
        <v>-16.513068011024</v>
      </c>
      <c r="J109" s="4">
        <f t="shared" si="60"/>
        <v>-18.578179315024002</v>
      </c>
      <c r="K109" s="4">
        <f t="shared" si="61"/>
        <v>-19.774537103024002</v>
      </c>
      <c r="L109" s="4">
        <f t="shared" si="62"/>
        <v>-20.904938279024002</v>
      </c>
      <c r="M109" s="4">
        <f t="shared" si="63"/>
        <v>-22.476411695024002</v>
      </c>
      <c r="N109" s="4">
        <f t="shared" si="64"/>
        <v>-23.490502735024002</v>
      </c>
      <c r="O109" s="4">
        <f t="shared" si="65"/>
        <v>-23.993440295024001</v>
      </c>
      <c r="P109" s="4">
        <f t="shared" si="66"/>
        <v>-24.411015335024</v>
      </c>
      <c r="Q109" s="4">
        <f t="shared" si="67"/>
        <v>-24.935559079024003</v>
      </c>
      <c r="R109" s="4">
        <f t="shared" si="68"/>
        <v>-25.449777695024004</v>
      </c>
      <c r="S109" s="12">
        <f t="shared" si="70"/>
        <v>-25.449777695024004</v>
      </c>
      <c r="U109" s="6">
        <f>'CSP5'!$A$173</f>
        <v>1000</v>
      </c>
      <c r="V109" s="12">
        <f t="shared" si="71"/>
        <v>-14.960938000000001</v>
      </c>
      <c r="W109" s="4">
        <f>_xll.Interp2dTab(-1,0,'Internal Flash'!$B$526:$S$526,'Internal Flash'!$A$527:$A$547,'Internal Flash'!$B$527:$S$547,'Main Injection'!W$104,'Main Injection'!$U109)</f>
        <v>-14.960938000000001</v>
      </c>
      <c r="X109" s="4">
        <f>_xll.Interp2dTab(-1,0,'Internal Flash'!$B$526:$S$526,'Internal Flash'!$A$527:$A$547,'Internal Flash'!$B$527:$S$547,'Main Injection'!X$104,'Main Injection'!$U109)</f>
        <v>-14.960938000000001</v>
      </c>
      <c r="Y109" s="4">
        <f>_xll.Interp2dTab(-1,0,'Internal Flash'!$B$526:$S$526,'Internal Flash'!$A$527:$A$547,'Internal Flash'!$B$527:$S$547,'Main Injection'!Y$104,'Main Injection'!$U109)</f>
        <v>-14.960938000000001</v>
      </c>
      <c r="Z109" s="4">
        <f>_xll.Interp2dTab(-1,0,'Internal Flash'!$B$526:$S$526,'Internal Flash'!$A$527:$A$547,'Internal Flash'!$B$527:$S$547,'Main Injection'!Z$104,'Main Injection'!$U109)</f>
        <v>-14.960938000000001</v>
      </c>
      <c r="AA109" s="4">
        <f>_xll.Interp2dTab(-1,0,'Internal Flash'!$B$526:$S$526,'Internal Flash'!$A$527:$A$547,'Internal Flash'!$B$527:$S$547,'Main Injection'!AA$104,'Main Injection'!$U109)</f>
        <v>-14.960938000000001</v>
      </c>
      <c r="AB109" s="4">
        <f>_xll.Interp2dTab(-1,0,'Internal Flash'!$B$526:$S$526,'Internal Flash'!$A$527:$A$547,'Internal Flash'!$B$527:$S$547,'Main Injection'!AB$104,'Main Injection'!$U109)</f>
        <v>-14.960938000000001</v>
      </c>
      <c r="AC109" s="4">
        <f>_xll.Interp2dTab(-1,0,'Internal Flash'!$B$526:$S$526,'Internal Flash'!$A$527:$A$547,'Internal Flash'!$B$527:$S$547,'Main Injection'!AC$104,'Main Injection'!$U109)</f>
        <v>-14.960938000000001</v>
      </c>
      <c r="AD109" s="4">
        <f>_xll.Interp2dTab(-1,0,'Internal Flash'!$B$526:$S$526,'Internal Flash'!$A$527:$A$547,'Internal Flash'!$B$527:$S$547,'Main Injection'!AD$104,'Main Injection'!$U109)</f>
        <v>-14.960938000000001</v>
      </c>
      <c r="AE109" s="4">
        <f>_xll.Interp2dTab(-1,0,'Internal Flash'!$B$526:$S$526,'Internal Flash'!$A$527:$A$547,'Internal Flash'!$B$527:$S$547,'Main Injection'!AE$104,'Main Injection'!$U109)</f>
        <v>-14.960938000000001</v>
      </c>
      <c r="AF109" s="4">
        <f>_xll.Interp2dTab(-1,0,'Internal Flash'!$B$526:$S$526,'Internal Flash'!$A$527:$A$547,'Internal Flash'!$B$527:$S$547,'Main Injection'!AF$104,'Main Injection'!$U109)</f>
        <v>-14.960938000000001</v>
      </c>
      <c r="AG109" s="4">
        <f>_xll.Interp2dTab(-1,0,'Internal Flash'!$B$526:$S$526,'Internal Flash'!$A$527:$A$547,'Internal Flash'!$B$527:$S$547,'Main Injection'!AG$104,'Main Injection'!$U109)</f>
        <v>-14.960938000000001</v>
      </c>
      <c r="AH109" s="4">
        <f>_xll.Interp2dTab(-1,0,'Internal Flash'!$B$526:$S$526,'Internal Flash'!$A$527:$A$547,'Internal Flash'!$B$527:$S$547,'Main Injection'!AH$104,'Main Injection'!$U109)</f>
        <v>-14.960938000000001</v>
      </c>
      <c r="AI109" s="4">
        <f>_xll.Interp2dTab(-1,0,'Internal Flash'!$B$526:$S$526,'Internal Flash'!$A$527:$A$547,'Internal Flash'!$B$527:$S$547,'Main Injection'!AI$104,'Main Injection'!$U109)</f>
        <v>-14.960938000000001</v>
      </c>
      <c r="AJ109" s="4">
        <f>_xll.Interp2dTab(-1,0,'Internal Flash'!$B$526:$S$526,'Internal Flash'!$A$527:$A$547,'Internal Flash'!$B$527:$S$547,'Main Injection'!AJ$104,'Main Injection'!$U109)</f>
        <v>-14.960938000000001</v>
      </c>
      <c r="AK109" s="4">
        <f>_xll.Interp2dTab(-1,0,'Internal Flash'!$B$526:$S$526,'Internal Flash'!$A$527:$A$547,'Internal Flash'!$B$527:$S$547,'Main Injection'!AK$104,'Main Injection'!$U109)</f>
        <v>-14.960938000000001</v>
      </c>
      <c r="AL109" s="4">
        <f>_xll.Interp2dTab(-1,0,'Internal Flash'!$B$526:$S$526,'Internal Flash'!$A$527:$A$547,'Internal Flash'!$B$527:$S$547,'Main Injection'!AL$104,'Main Injection'!$U109)</f>
        <v>-14.960938000000001</v>
      </c>
      <c r="AM109" s="12">
        <f t="shared" si="72"/>
        <v>-14.960938000000001</v>
      </c>
    </row>
    <row r="110" spans="1:39" s="4" customFormat="1" x14ac:dyDescent="0.3">
      <c r="A110" s="6">
        <f>'CSP5'!$A$174</f>
        <v>1200</v>
      </c>
      <c r="B110" s="12">
        <f t="shared" si="69"/>
        <v>11.480231474976</v>
      </c>
      <c r="C110" s="4">
        <f t="shared" si="53"/>
        <v>11.480231474976</v>
      </c>
      <c r="D110" s="4">
        <f t="shared" si="54"/>
        <v>8.4636144189759985</v>
      </c>
      <c r="E110" s="4">
        <f t="shared" si="55"/>
        <v>6.989428977375999</v>
      </c>
      <c r="F110" s="4">
        <f t="shared" si="56"/>
        <v>4.4582790989759991</v>
      </c>
      <c r="G110" s="4">
        <f t="shared" si="57"/>
        <v>-3.6249041354560005</v>
      </c>
      <c r="H110" s="4">
        <f t="shared" si="58"/>
        <v>-9.6942080431839983</v>
      </c>
      <c r="I110" s="4">
        <f t="shared" si="59"/>
        <v>-14.574695366223999</v>
      </c>
      <c r="J110" s="4">
        <f t="shared" si="60"/>
        <v>-17.299810156623998</v>
      </c>
      <c r="K110" s="4">
        <f t="shared" si="61"/>
        <v>-18.845083581423999</v>
      </c>
      <c r="L110" s="4">
        <f t="shared" si="62"/>
        <v>-20.737322483824002</v>
      </c>
      <c r="M110" s="4">
        <f t="shared" si="63"/>
        <v>-23.505961711024</v>
      </c>
      <c r="N110" s="4">
        <f t="shared" si="64"/>
        <v>-25.370758879024002</v>
      </c>
      <c r="O110" s="4">
        <f t="shared" si="65"/>
        <v>-26.224156989423996</v>
      </c>
      <c r="P110" s="4">
        <f t="shared" si="66"/>
        <v>-27.190889781424005</v>
      </c>
      <c r="Q110" s="4">
        <f t="shared" si="67"/>
        <v>-27.918266701423999</v>
      </c>
      <c r="R110" s="4">
        <f t="shared" si="68"/>
        <v>-28.880256133423998</v>
      </c>
      <c r="S110" s="12">
        <f t="shared" si="70"/>
        <v>-28.880256133423998</v>
      </c>
      <c r="U110" s="6">
        <f>'CSP5'!$A$174</f>
        <v>1200</v>
      </c>
      <c r="V110" s="12">
        <f t="shared" si="71"/>
        <v>-14.960938000000001</v>
      </c>
      <c r="W110" s="4">
        <f>_xll.Interp2dTab(-1,0,'Internal Flash'!$B$526:$S$526,'Internal Flash'!$A$527:$A$547,'Internal Flash'!$B$527:$S$547,'Main Injection'!W$104,'Main Injection'!$U110)</f>
        <v>-14.960938000000001</v>
      </c>
      <c r="X110" s="4">
        <f>_xll.Interp2dTab(-1,0,'Internal Flash'!$B$526:$S$526,'Internal Flash'!$A$527:$A$547,'Internal Flash'!$B$527:$S$547,'Main Injection'!X$104,'Main Injection'!$U110)</f>
        <v>-14.960938000000001</v>
      </c>
      <c r="Y110" s="4">
        <f>_xll.Interp2dTab(-1,0,'Internal Flash'!$B$526:$S$526,'Internal Flash'!$A$527:$A$547,'Internal Flash'!$B$527:$S$547,'Main Injection'!Y$104,'Main Injection'!$U110)</f>
        <v>-14.960938000000001</v>
      </c>
      <c r="Z110" s="4">
        <f>_xll.Interp2dTab(-1,0,'Internal Flash'!$B$526:$S$526,'Internal Flash'!$A$527:$A$547,'Internal Flash'!$B$527:$S$547,'Main Injection'!Z$104,'Main Injection'!$U110)</f>
        <v>-14.960938000000001</v>
      </c>
      <c r="AA110" s="4">
        <f>_xll.Interp2dTab(-1,0,'Internal Flash'!$B$526:$S$526,'Internal Flash'!$A$527:$A$547,'Internal Flash'!$B$527:$S$547,'Main Injection'!AA$104,'Main Injection'!$U110)</f>
        <v>-14.960938000000001</v>
      </c>
      <c r="AB110" s="4">
        <f>_xll.Interp2dTab(-1,0,'Internal Flash'!$B$526:$S$526,'Internal Flash'!$A$527:$A$547,'Internal Flash'!$B$527:$S$547,'Main Injection'!AB$104,'Main Injection'!$U110)</f>
        <v>-14.960938000000001</v>
      </c>
      <c r="AC110" s="4">
        <f>_xll.Interp2dTab(-1,0,'Internal Flash'!$B$526:$S$526,'Internal Flash'!$A$527:$A$547,'Internal Flash'!$B$527:$S$547,'Main Injection'!AC$104,'Main Injection'!$U110)</f>
        <v>-14.960938000000001</v>
      </c>
      <c r="AD110" s="4">
        <f>_xll.Interp2dTab(-1,0,'Internal Flash'!$B$526:$S$526,'Internal Flash'!$A$527:$A$547,'Internal Flash'!$B$527:$S$547,'Main Injection'!AD$104,'Main Injection'!$U110)</f>
        <v>-14.960938000000001</v>
      </c>
      <c r="AE110" s="4">
        <f>_xll.Interp2dTab(-1,0,'Internal Flash'!$B$526:$S$526,'Internal Flash'!$A$527:$A$547,'Internal Flash'!$B$527:$S$547,'Main Injection'!AE$104,'Main Injection'!$U110)</f>
        <v>-14.960938000000001</v>
      </c>
      <c r="AF110" s="4">
        <f>_xll.Interp2dTab(-1,0,'Internal Flash'!$B$526:$S$526,'Internal Flash'!$A$527:$A$547,'Internal Flash'!$B$527:$S$547,'Main Injection'!AF$104,'Main Injection'!$U110)</f>
        <v>-14.960938000000001</v>
      </c>
      <c r="AG110" s="4">
        <f>_xll.Interp2dTab(-1,0,'Internal Flash'!$B$526:$S$526,'Internal Flash'!$A$527:$A$547,'Internal Flash'!$B$527:$S$547,'Main Injection'!AG$104,'Main Injection'!$U110)</f>
        <v>-14.960938000000001</v>
      </c>
      <c r="AH110" s="4">
        <f>_xll.Interp2dTab(-1,0,'Internal Flash'!$B$526:$S$526,'Internal Flash'!$A$527:$A$547,'Internal Flash'!$B$527:$S$547,'Main Injection'!AH$104,'Main Injection'!$U110)</f>
        <v>-14.960938000000001</v>
      </c>
      <c r="AI110" s="4">
        <f>_xll.Interp2dTab(-1,0,'Internal Flash'!$B$526:$S$526,'Internal Flash'!$A$527:$A$547,'Internal Flash'!$B$527:$S$547,'Main Injection'!AI$104,'Main Injection'!$U110)</f>
        <v>-14.960938000000001</v>
      </c>
      <c r="AJ110" s="4">
        <f>_xll.Interp2dTab(-1,0,'Internal Flash'!$B$526:$S$526,'Internal Flash'!$A$527:$A$547,'Internal Flash'!$B$527:$S$547,'Main Injection'!AJ$104,'Main Injection'!$U110)</f>
        <v>-14.960938000000001</v>
      </c>
      <c r="AK110" s="4">
        <f>_xll.Interp2dTab(-1,0,'Internal Flash'!$B$526:$S$526,'Internal Flash'!$A$527:$A$547,'Internal Flash'!$B$527:$S$547,'Main Injection'!AK$104,'Main Injection'!$U110)</f>
        <v>-14.960938000000001</v>
      </c>
      <c r="AL110" s="4">
        <f>_xll.Interp2dTab(-1,0,'Internal Flash'!$B$526:$S$526,'Internal Flash'!$A$527:$A$547,'Internal Flash'!$B$527:$S$547,'Main Injection'!AL$104,'Main Injection'!$U110)</f>
        <v>-14.960938000000001</v>
      </c>
      <c r="AM110" s="12">
        <f t="shared" si="72"/>
        <v>-14.960938000000001</v>
      </c>
    </row>
    <row r="111" spans="1:39" s="4" customFormat="1" x14ac:dyDescent="0.3">
      <c r="A111" s="6">
        <f>'CSP5'!$A$175</f>
        <v>1400</v>
      </c>
      <c r="B111" s="12">
        <f t="shared" si="69"/>
        <v>11.480231474976</v>
      </c>
      <c r="C111" s="4">
        <f t="shared" si="53"/>
        <v>11.480231474976</v>
      </c>
      <c r="D111" s="4">
        <f t="shared" si="54"/>
        <v>8.1383594109759994</v>
      </c>
      <c r="E111" s="4">
        <f t="shared" si="55"/>
        <v>6.9205825389759994</v>
      </c>
      <c r="F111" s="4">
        <f t="shared" si="56"/>
        <v>6.0655886589759991</v>
      </c>
      <c r="G111" s="4">
        <f t="shared" si="57"/>
        <v>0.14871508297599956</v>
      </c>
      <c r="H111" s="4">
        <f t="shared" si="58"/>
        <v>-6.8869799305066675</v>
      </c>
      <c r="I111" s="4">
        <f t="shared" si="59"/>
        <v>-12.834687844000001</v>
      </c>
      <c r="J111" s="4">
        <f t="shared" si="60"/>
        <v>-14.351288531999998</v>
      </c>
      <c r="K111" s="4">
        <f t="shared" si="61"/>
        <v>-16.791246583023998</v>
      </c>
      <c r="L111" s="4">
        <f t="shared" si="62"/>
        <v>-18.538427095023998</v>
      </c>
      <c r="M111" s="4">
        <f t="shared" si="63"/>
        <v>-21.233857808224002</v>
      </c>
      <c r="N111" s="4">
        <f t="shared" si="64"/>
        <v>-23.210832405423997</v>
      </c>
      <c r="O111" s="4">
        <f t="shared" si="65"/>
        <v>-24.285675181424001</v>
      </c>
      <c r="P111" s="4">
        <f t="shared" si="66"/>
        <v>-25.261248560624001</v>
      </c>
      <c r="Q111" s="4">
        <f t="shared" si="67"/>
        <v>-26.098787528624005</v>
      </c>
      <c r="R111" s="4">
        <f t="shared" si="68"/>
        <v>-27.084389600624</v>
      </c>
      <c r="S111" s="12">
        <f t="shared" si="70"/>
        <v>-27.084389600624</v>
      </c>
      <c r="U111" s="6">
        <f>'CSP5'!$A$175</f>
        <v>1400</v>
      </c>
      <c r="V111" s="12">
        <f t="shared" si="71"/>
        <v>-14.960938000000001</v>
      </c>
      <c r="W111" s="4">
        <f>_xll.Interp2dTab(-1,0,'Internal Flash'!$B$526:$S$526,'Internal Flash'!$A$527:$A$547,'Internal Flash'!$B$527:$S$547,'Main Injection'!W$104,'Main Injection'!$U111)</f>
        <v>-14.960938000000001</v>
      </c>
      <c r="X111" s="4">
        <f>_xll.Interp2dTab(-1,0,'Internal Flash'!$B$526:$S$526,'Internal Flash'!$A$527:$A$547,'Internal Flash'!$B$527:$S$547,'Main Injection'!X$104,'Main Injection'!$U111)</f>
        <v>-14.960938000000001</v>
      </c>
      <c r="Y111" s="4">
        <f>_xll.Interp2dTab(-1,0,'Internal Flash'!$B$526:$S$526,'Internal Flash'!$A$527:$A$547,'Internal Flash'!$B$527:$S$547,'Main Injection'!Y$104,'Main Injection'!$U111)</f>
        <v>-14.960938000000001</v>
      </c>
      <c r="Z111" s="4">
        <f>_xll.Interp2dTab(-1,0,'Internal Flash'!$B$526:$S$526,'Internal Flash'!$A$527:$A$547,'Internal Flash'!$B$527:$S$547,'Main Injection'!Z$104,'Main Injection'!$U111)</f>
        <v>-14.960938000000001</v>
      </c>
      <c r="AA111" s="4">
        <f>_xll.Interp2dTab(-1,0,'Internal Flash'!$B$526:$S$526,'Internal Flash'!$A$527:$A$547,'Internal Flash'!$B$527:$S$547,'Main Injection'!AA$104,'Main Injection'!$U111)</f>
        <v>-14.960938000000001</v>
      </c>
      <c r="AB111" s="4">
        <f>_xll.Interp2dTab(-1,0,'Internal Flash'!$B$526:$S$526,'Internal Flash'!$A$527:$A$547,'Internal Flash'!$B$527:$S$547,'Main Injection'!AB$104,'Main Injection'!$U111)</f>
        <v>-14.960938000000001</v>
      </c>
      <c r="AC111" s="4">
        <f>_xll.Interp2dTab(-1,0,'Internal Flash'!$B$526:$S$526,'Internal Flash'!$A$527:$A$547,'Internal Flash'!$B$527:$S$547,'Main Injection'!AC$104,'Main Injection'!$U111)</f>
        <v>-14.960938000000001</v>
      </c>
      <c r="AD111" s="4">
        <f>_xll.Interp2dTab(-1,0,'Internal Flash'!$B$526:$S$526,'Internal Flash'!$A$527:$A$547,'Internal Flash'!$B$527:$S$547,'Main Injection'!AD$104,'Main Injection'!$U111)</f>
        <v>-14.960938000000001</v>
      </c>
      <c r="AE111" s="4">
        <f>_xll.Interp2dTab(-1,0,'Internal Flash'!$B$526:$S$526,'Internal Flash'!$A$527:$A$547,'Internal Flash'!$B$527:$S$547,'Main Injection'!AE$104,'Main Injection'!$U111)</f>
        <v>-14.960938000000001</v>
      </c>
      <c r="AF111" s="4">
        <f>_xll.Interp2dTab(-1,0,'Internal Flash'!$B$526:$S$526,'Internal Flash'!$A$527:$A$547,'Internal Flash'!$B$527:$S$547,'Main Injection'!AF$104,'Main Injection'!$U111)</f>
        <v>-14.960938000000001</v>
      </c>
      <c r="AG111" s="4">
        <f>_xll.Interp2dTab(-1,0,'Internal Flash'!$B$526:$S$526,'Internal Flash'!$A$527:$A$547,'Internal Flash'!$B$527:$S$547,'Main Injection'!AG$104,'Main Injection'!$U111)</f>
        <v>-14.960938000000001</v>
      </c>
      <c r="AH111" s="4">
        <f>_xll.Interp2dTab(-1,0,'Internal Flash'!$B$526:$S$526,'Internal Flash'!$A$527:$A$547,'Internal Flash'!$B$527:$S$547,'Main Injection'!AH$104,'Main Injection'!$U111)</f>
        <v>-14.960938000000001</v>
      </c>
      <c r="AI111" s="4">
        <f>_xll.Interp2dTab(-1,0,'Internal Flash'!$B$526:$S$526,'Internal Flash'!$A$527:$A$547,'Internal Flash'!$B$527:$S$547,'Main Injection'!AI$104,'Main Injection'!$U111)</f>
        <v>-14.960938000000001</v>
      </c>
      <c r="AJ111" s="4">
        <f>_xll.Interp2dTab(-1,0,'Internal Flash'!$B$526:$S$526,'Internal Flash'!$A$527:$A$547,'Internal Flash'!$B$527:$S$547,'Main Injection'!AJ$104,'Main Injection'!$U111)</f>
        <v>-14.960938000000001</v>
      </c>
      <c r="AK111" s="4">
        <f>_xll.Interp2dTab(-1,0,'Internal Flash'!$B$526:$S$526,'Internal Flash'!$A$527:$A$547,'Internal Flash'!$B$527:$S$547,'Main Injection'!AK$104,'Main Injection'!$U111)</f>
        <v>-14.960938000000001</v>
      </c>
      <c r="AL111" s="4">
        <f>_xll.Interp2dTab(-1,0,'Internal Flash'!$B$526:$S$526,'Internal Flash'!$A$527:$A$547,'Internal Flash'!$B$527:$S$547,'Main Injection'!AL$104,'Main Injection'!$U111)</f>
        <v>-14.960938000000001</v>
      </c>
      <c r="AM111" s="12">
        <f t="shared" si="72"/>
        <v>-14.960938000000001</v>
      </c>
    </row>
    <row r="112" spans="1:39" s="4" customFormat="1" x14ac:dyDescent="0.3">
      <c r="A112" s="6">
        <f>'CSP5'!$A$176</f>
        <v>1550</v>
      </c>
      <c r="B112" s="12">
        <f t="shared" si="69"/>
        <v>11.480231474976</v>
      </c>
      <c r="C112" s="4">
        <f t="shared" si="53"/>
        <v>11.480231474976</v>
      </c>
      <c r="D112" s="4">
        <f t="shared" si="54"/>
        <v>8.096393067375999</v>
      </c>
      <c r="E112" s="4">
        <f t="shared" si="55"/>
        <v>6.7760468205759992</v>
      </c>
      <c r="F112" s="4">
        <f t="shared" si="56"/>
        <v>5.9216471445760011</v>
      </c>
      <c r="G112" s="4">
        <f t="shared" si="57"/>
        <v>-1.0137174150239998</v>
      </c>
      <c r="H112" s="4">
        <f t="shared" si="58"/>
        <v>-5.1892667491733331</v>
      </c>
      <c r="I112" s="4">
        <f t="shared" si="59"/>
        <v>-11.350905560399998</v>
      </c>
      <c r="J112" s="4">
        <f t="shared" si="60"/>
        <v>-15.777626836</v>
      </c>
      <c r="K112" s="4">
        <f t="shared" si="61"/>
        <v>-18.357541387024</v>
      </c>
      <c r="L112" s="4">
        <f t="shared" si="62"/>
        <v>-20.012724372424</v>
      </c>
      <c r="M112" s="4">
        <f t="shared" si="63"/>
        <v>-23.063724476523998</v>
      </c>
      <c r="N112" s="4">
        <f t="shared" si="64"/>
        <v>-25.160432153024001</v>
      </c>
      <c r="O112" s="4">
        <f t="shared" si="65"/>
        <v>-24.126122213624004</v>
      </c>
      <c r="P112" s="4">
        <f t="shared" si="66"/>
        <v>-24.773910644623999</v>
      </c>
      <c r="Q112" s="4">
        <f t="shared" si="67"/>
        <v>-25.456203396224002</v>
      </c>
      <c r="R112" s="4">
        <f t="shared" si="68"/>
        <v>-25.908265385024002</v>
      </c>
      <c r="S112" s="12">
        <f t="shared" si="70"/>
        <v>-25.908265385024002</v>
      </c>
      <c r="U112" s="6">
        <f>'CSP5'!$A$176</f>
        <v>1550</v>
      </c>
      <c r="V112" s="12">
        <f t="shared" si="71"/>
        <v>-14.960938000000001</v>
      </c>
      <c r="W112" s="4">
        <f>_xll.Interp2dTab(-1,0,'Internal Flash'!$B$526:$S$526,'Internal Flash'!$A$527:$A$547,'Internal Flash'!$B$527:$S$547,'Main Injection'!W$104,'Main Injection'!$U112)</f>
        <v>-14.960938000000001</v>
      </c>
      <c r="X112" s="4">
        <f>_xll.Interp2dTab(-1,0,'Internal Flash'!$B$526:$S$526,'Internal Flash'!$A$527:$A$547,'Internal Flash'!$B$527:$S$547,'Main Injection'!X$104,'Main Injection'!$U112)</f>
        <v>-14.960938000000001</v>
      </c>
      <c r="Y112" s="4">
        <f>_xll.Interp2dTab(-1,0,'Internal Flash'!$B$526:$S$526,'Internal Flash'!$A$527:$A$547,'Internal Flash'!$B$527:$S$547,'Main Injection'!Y$104,'Main Injection'!$U112)</f>
        <v>-14.960938000000001</v>
      </c>
      <c r="Z112" s="4">
        <f>_xll.Interp2dTab(-1,0,'Internal Flash'!$B$526:$S$526,'Internal Flash'!$A$527:$A$547,'Internal Flash'!$B$527:$S$547,'Main Injection'!Z$104,'Main Injection'!$U112)</f>
        <v>-14.960938000000001</v>
      </c>
      <c r="AA112" s="4">
        <f>_xll.Interp2dTab(-1,0,'Internal Flash'!$B$526:$S$526,'Internal Flash'!$A$527:$A$547,'Internal Flash'!$B$527:$S$547,'Main Injection'!AA$104,'Main Injection'!$U112)</f>
        <v>-14.960938000000002</v>
      </c>
      <c r="AB112" s="4">
        <f>_xll.Interp2dTab(-1,0,'Internal Flash'!$B$526:$S$526,'Internal Flash'!$A$527:$A$547,'Internal Flash'!$B$527:$S$547,'Main Injection'!AB$104,'Main Injection'!$U112)</f>
        <v>-14.960938000000002</v>
      </c>
      <c r="AC112" s="4">
        <f>_xll.Interp2dTab(-1,0,'Internal Flash'!$B$526:$S$526,'Internal Flash'!$A$527:$A$547,'Internal Flash'!$B$527:$S$547,'Main Injection'!AC$104,'Main Injection'!$U112)</f>
        <v>-14.960938000000002</v>
      </c>
      <c r="AD112" s="4">
        <f>_xll.Interp2dTab(-1,0,'Internal Flash'!$B$526:$S$526,'Internal Flash'!$A$527:$A$547,'Internal Flash'!$B$527:$S$547,'Main Injection'!AD$104,'Main Injection'!$U112)</f>
        <v>-14.960938000000002</v>
      </c>
      <c r="AE112" s="4">
        <f>_xll.Interp2dTab(-1,0,'Internal Flash'!$B$526:$S$526,'Internal Flash'!$A$527:$A$547,'Internal Flash'!$B$527:$S$547,'Main Injection'!AE$104,'Main Injection'!$U112)</f>
        <v>-14.960938000000002</v>
      </c>
      <c r="AF112" s="4">
        <f>_xll.Interp2dTab(-1,0,'Internal Flash'!$B$526:$S$526,'Internal Flash'!$A$527:$A$547,'Internal Flash'!$B$527:$S$547,'Main Injection'!AF$104,'Main Injection'!$U112)</f>
        <v>-14.960938000000002</v>
      </c>
      <c r="AG112" s="4">
        <f>_xll.Interp2dTab(-1,0,'Internal Flash'!$B$526:$S$526,'Internal Flash'!$A$527:$A$547,'Internal Flash'!$B$527:$S$547,'Main Injection'!AG$104,'Main Injection'!$U112)</f>
        <v>-14.960938000000001</v>
      </c>
      <c r="AH112" s="4">
        <f>_xll.Interp2dTab(-1,0,'Internal Flash'!$B$526:$S$526,'Internal Flash'!$A$527:$A$547,'Internal Flash'!$B$527:$S$547,'Main Injection'!AH$104,'Main Injection'!$U112)</f>
        <v>-14.960938000000001</v>
      </c>
      <c r="AI112" s="4">
        <f>_xll.Interp2dTab(-1,0,'Internal Flash'!$B$526:$S$526,'Internal Flash'!$A$527:$A$547,'Internal Flash'!$B$527:$S$547,'Main Injection'!AI$104,'Main Injection'!$U112)</f>
        <v>-14.960938000000002</v>
      </c>
      <c r="AJ112" s="4">
        <f>_xll.Interp2dTab(-1,0,'Internal Flash'!$B$526:$S$526,'Internal Flash'!$A$527:$A$547,'Internal Flash'!$B$527:$S$547,'Main Injection'!AJ$104,'Main Injection'!$U112)</f>
        <v>-14.960938000000001</v>
      </c>
      <c r="AK112" s="4">
        <f>_xll.Interp2dTab(-1,0,'Internal Flash'!$B$526:$S$526,'Internal Flash'!$A$527:$A$547,'Internal Flash'!$B$527:$S$547,'Main Injection'!AK$104,'Main Injection'!$U112)</f>
        <v>-14.960938000000002</v>
      </c>
      <c r="AL112" s="4">
        <f>_xll.Interp2dTab(-1,0,'Internal Flash'!$B$526:$S$526,'Internal Flash'!$A$527:$A$547,'Internal Flash'!$B$527:$S$547,'Main Injection'!AL$104,'Main Injection'!$U112)</f>
        <v>-14.960938000000001</v>
      </c>
      <c r="AM112" s="12">
        <f t="shared" si="72"/>
        <v>-14.960938000000001</v>
      </c>
    </row>
    <row r="113" spans="1:39" s="4" customFormat="1" x14ac:dyDescent="0.3">
      <c r="A113" s="6">
        <f>'CSP5'!$A$177</f>
        <v>1700</v>
      </c>
      <c r="B113" s="12">
        <f t="shared" si="69"/>
        <v>11.480231474976</v>
      </c>
      <c r="C113" s="4">
        <f t="shared" si="53"/>
        <v>11.480231474976</v>
      </c>
      <c r="D113" s="4">
        <f t="shared" si="54"/>
        <v>8.0966436189759996</v>
      </c>
      <c r="E113" s="4">
        <f t="shared" si="55"/>
        <v>7.8548261597759996</v>
      </c>
      <c r="F113" s="4">
        <f t="shared" si="56"/>
        <v>7.6204480541760002</v>
      </c>
      <c r="G113" s="4">
        <f t="shared" si="57"/>
        <v>0.79527509097599758</v>
      </c>
      <c r="H113" s="4">
        <f t="shared" si="58"/>
        <v>-6.1970123971733333</v>
      </c>
      <c r="I113" s="4">
        <f t="shared" si="59"/>
        <v>-10.787036864799997</v>
      </c>
      <c r="J113" s="4">
        <f t="shared" si="60"/>
        <v>-16.212145851999999</v>
      </c>
      <c r="K113" s="4">
        <f t="shared" si="61"/>
        <v>-19.328377163097333</v>
      </c>
      <c r="L113" s="4">
        <f t="shared" si="62"/>
        <v>-22.235397863024001</v>
      </c>
      <c r="M113" s="4">
        <f t="shared" si="63"/>
        <v>-25.555360007024003</v>
      </c>
      <c r="N113" s="4">
        <f t="shared" si="64"/>
        <v>-27.555641202224002</v>
      </c>
      <c r="O113" s="4">
        <f t="shared" si="65"/>
        <v>-26.832465993424002</v>
      </c>
      <c r="P113" s="4">
        <f t="shared" si="66"/>
        <v>-27.025057775023999</v>
      </c>
      <c r="Q113" s="4">
        <f t="shared" si="67"/>
        <v>-27.190159871024001</v>
      </c>
      <c r="R113" s="4">
        <f t="shared" si="68"/>
        <v>-27.606356999024001</v>
      </c>
      <c r="S113" s="12">
        <f t="shared" si="70"/>
        <v>-27.606356999024001</v>
      </c>
      <c r="U113" s="6">
        <f>'CSP5'!$A$177</f>
        <v>1700</v>
      </c>
      <c r="V113" s="12">
        <f t="shared" si="71"/>
        <v>-14.960938000000001</v>
      </c>
      <c r="W113" s="4">
        <f>_xll.Interp2dTab(-1,0,'Internal Flash'!$B$526:$S$526,'Internal Flash'!$A$527:$A$547,'Internal Flash'!$B$527:$S$547,'Main Injection'!W$104,'Main Injection'!$U113)</f>
        <v>-14.960938000000001</v>
      </c>
      <c r="X113" s="4">
        <f>_xll.Interp2dTab(-1,0,'Internal Flash'!$B$526:$S$526,'Internal Flash'!$A$527:$A$547,'Internal Flash'!$B$527:$S$547,'Main Injection'!X$104,'Main Injection'!$U113)</f>
        <v>-14.960938000000001</v>
      </c>
      <c r="Y113" s="4">
        <f>_xll.Interp2dTab(-1,0,'Internal Flash'!$B$526:$S$526,'Internal Flash'!$A$527:$A$547,'Internal Flash'!$B$527:$S$547,'Main Injection'!Y$104,'Main Injection'!$U113)</f>
        <v>-14.960938000000001</v>
      </c>
      <c r="Z113" s="4">
        <f>_xll.Interp2dTab(-1,0,'Internal Flash'!$B$526:$S$526,'Internal Flash'!$A$527:$A$547,'Internal Flash'!$B$527:$S$547,'Main Injection'!Z$104,'Main Injection'!$U113)</f>
        <v>-14.960938000000001</v>
      </c>
      <c r="AA113" s="4">
        <f>_xll.Interp2dTab(-1,0,'Internal Flash'!$B$526:$S$526,'Internal Flash'!$A$527:$A$547,'Internal Flash'!$B$527:$S$547,'Main Injection'!AA$104,'Main Injection'!$U113)</f>
        <v>-14.960938000000001</v>
      </c>
      <c r="AB113" s="4">
        <f>_xll.Interp2dTab(-1,0,'Internal Flash'!$B$526:$S$526,'Internal Flash'!$A$527:$A$547,'Internal Flash'!$B$527:$S$547,'Main Injection'!AB$104,'Main Injection'!$U113)</f>
        <v>-14.960938000000001</v>
      </c>
      <c r="AC113" s="4">
        <f>_xll.Interp2dTab(-1,0,'Internal Flash'!$B$526:$S$526,'Internal Flash'!$A$527:$A$547,'Internal Flash'!$B$527:$S$547,'Main Injection'!AC$104,'Main Injection'!$U113)</f>
        <v>-14.960938000000001</v>
      </c>
      <c r="AD113" s="4">
        <f>_xll.Interp2dTab(-1,0,'Internal Flash'!$B$526:$S$526,'Internal Flash'!$A$527:$A$547,'Internal Flash'!$B$527:$S$547,'Main Injection'!AD$104,'Main Injection'!$U113)</f>
        <v>-14.960938000000001</v>
      </c>
      <c r="AE113" s="4">
        <f>_xll.Interp2dTab(-1,0,'Internal Flash'!$B$526:$S$526,'Internal Flash'!$A$527:$A$547,'Internal Flash'!$B$527:$S$547,'Main Injection'!AE$104,'Main Injection'!$U113)</f>
        <v>-14.960938000000001</v>
      </c>
      <c r="AF113" s="4">
        <f>_xll.Interp2dTab(-1,0,'Internal Flash'!$B$526:$S$526,'Internal Flash'!$A$527:$A$547,'Internal Flash'!$B$527:$S$547,'Main Injection'!AF$104,'Main Injection'!$U113)</f>
        <v>-14.960938000000001</v>
      </c>
      <c r="AG113" s="4">
        <f>_xll.Interp2dTab(-1,0,'Internal Flash'!$B$526:$S$526,'Internal Flash'!$A$527:$A$547,'Internal Flash'!$B$527:$S$547,'Main Injection'!AG$104,'Main Injection'!$U113)</f>
        <v>-14.960938000000001</v>
      </c>
      <c r="AH113" s="4">
        <f>_xll.Interp2dTab(-1,0,'Internal Flash'!$B$526:$S$526,'Internal Flash'!$A$527:$A$547,'Internal Flash'!$B$527:$S$547,'Main Injection'!AH$104,'Main Injection'!$U113)</f>
        <v>-14.960938000000001</v>
      </c>
      <c r="AI113" s="4">
        <f>_xll.Interp2dTab(-1,0,'Internal Flash'!$B$526:$S$526,'Internal Flash'!$A$527:$A$547,'Internal Flash'!$B$527:$S$547,'Main Injection'!AI$104,'Main Injection'!$U113)</f>
        <v>-14.960938000000001</v>
      </c>
      <c r="AJ113" s="4">
        <f>_xll.Interp2dTab(-1,0,'Internal Flash'!$B$526:$S$526,'Internal Flash'!$A$527:$A$547,'Internal Flash'!$B$527:$S$547,'Main Injection'!AJ$104,'Main Injection'!$U113)</f>
        <v>-14.960938000000001</v>
      </c>
      <c r="AK113" s="4">
        <f>_xll.Interp2dTab(-1,0,'Internal Flash'!$B$526:$S$526,'Internal Flash'!$A$527:$A$547,'Internal Flash'!$B$527:$S$547,'Main Injection'!AK$104,'Main Injection'!$U113)</f>
        <v>-14.960938000000001</v>
      </c>
      <c r="AL113" s="4">
        <f>_xll.Interp2dTab(-1,0,'Internal Flash'!$B$526:$S$526,'Internal Flash'!$A$527:$A$547,'Internal Flash'!$B$527:$S$547,'Main Injection'!AL$104,'Main Injection'!$U113)</f>
        <v>-14.960938000000001</v>
      </c>
      <c r="AM113" s="12">
        <f t="shared" si="72"/>
        <v>-14.960938000000001</v>
      </c>
    </row>
    <row r="114" spans="1:39" s="4" customFormat="1" x14ac:dyDescent="0.3">
      <c r="A114" s="6">
        <f>'CSP5'!$A$178</f>
        <v>1800</v>
      </c>
      <c r="B114" s="12">
        <f t="shared" si="69"/>
        <v>11.480231474976</v>
      </c>
      <c r="C114" s="4">
        <f t="shared" si="53"/>
        <v>11.480231474976</v>
      </c>
      <c r="D114" s="4">
        <f t="shared" si="54"/>
        <v>8.0774622909759994</v>
      </c>
      <c r="E114" s="4">
        <f t="shared" si="55"/>
        <v>7.7350018781759999</v>
      </c>
      <c r="F114" s="4">
        <f t="shared" si="56"/>
        <v>7.3575129533759993</v>
      </c>
      <c r="G114" s="4">
        <f t="shared" si="57"/>
        <v>2.0582385549759987</v>
      </c>
      <c r="H114" s="4">
        <f t="shared" si="58"/>
        <v>-6.2323704318399979</v>
      </c>
      <c r="I114" s="4">
        <f t="shared" si="59"/>
        <v>-11.598750555999999</v>
      </c>
      <c r="J114" s="4">
        <f t="shared" si="60"/>
        <v>-15.813340956000001</v>
      </c>
      <c r="K114" s="4">
        <f t="shared" si="61"/>
        <v>-19.250811903170668</v>
      </c>
      <c r="L114" s="4">
        <f t="shared" si="62"/>
        <v>-22.557174431023999</v>
      </c>
      <c r="M114" s="4">
        <f t="shared" si="63"/>
        <v>-26.281976637423998</v>
      </c>
      <c r="N114" s="4">
        <f t="shared" si="64"/>
        <v>-28.379501130224</v>
      </c>
      <c r="O114" s="4">
        <f t="shared" si="65"/>
        <v>-27.970155775024001</v>
      </c>
      <c r="P114" s="4">
        <f t="shared" si="66"/>
        <v>-28.512158527023999</v>
      </c>
      <c r="Q114" s="4">
        <f t="shared" si="67"/>
        <v>-28.116662527024001</v>
      </c>
      <c r="R114" s="4">
        <f t="shared" si="68"/>
        <v>-28.647322687023994</v>
      </c>
      <c r="S114" s="12">
        <f t="shared" si="70"/>
        <v>-28.647322687023994</v>
      </c>
      <c r="U114" s="6">
        <f>'CSP5'!$A$178</f>
        <v>1800</v>
      </c>
      <c r="V114" s="12">
        <f t="shared" si="71"/>
        <v>-14.960938000000001</v>
      </c>
      <c r="W114" s="4">
        <f>_xll.Interp2dTab(-1,0,'Internal Flash'!$B$526:$S$526,'Internal Flash'!$A$527:$A$547,'Internal Flash'!$B$527:$S$547,'Main Injection'!W$104,'Main Injection'!$U114)</f>
        <v>-14.960938000000001</v>
      </c>
      <c r="X114" s="4">
        <f>_xll.Interp2dTab(-1,0,'Internal Flash'!$B$526:$S$526,'Internal Flash'!$A$527:$A$547,'Internal Flash'!$B$527:$S$547,'Main Injection'!X$104,'Main Injection'!$U114)</f>
        <v>-14.960938000000001</v>
      </c>
      <c r="Y114" s="4">
        <f>_xll.Interp2dTab(-1,0,'Internal Flash'!$B$526:$S$526,'Internal Flash'!$A$527:$A$547,'Internal Flash'!$B$527:$S$547,'Main Injection'!Y$104,'Main Injection'!$U114)</f>
        <v>-14.960938000000001</v>
      </c>
      <c r="Z114" s="4">
        <f>_xll.Interp2dTab(-1,0,'Internal Flash'!$B$526:$S$526,'Internal Flash'!$A$527:$A$547,'Internal Flash'!$B$527:$S$547,'Main Injection'!Z$104,'Main Injection'!$U114)</f>
        <v>-14.960938000000001</v>
      </c>
      <c r="AA114" s="4">
        <f>_xll.Interp2dTab(-1,0,'Internal Flash'!$B$526:$S$526,'Internal Flash'!$A$527:$A$547,'Internal Flash'!$B$527:$S$547,'Main Injection'!AA$104,'Main Injection'!$U114)</f>
        <v>-14.960938000000001</v>
      </c>
      <c r="AB114" s="4">
        <f>_xll.Interp2dTab(-1,0,'Internal Flash'!$B$526:$S$526,'Internal Flash'!$A$527:$A$547,'Internal Flash'!$B$527:$S$547,'Main Injection'!AB$104,'Main Injection'!$U114)</f>
        <v>-14.960938000000001</v>
      </c>
      <c r="AC114" s="4">
        <f>_xll.Interp2dTab(-1,0,'Internal Flash'!$B$526:$S$526,'Internal Flash'!$A$527:$A$547,'Internal Flash'!$B$527:$S$547,'Main Injection'!AC$104,'Main Injection'!$U114)</f>
        <v>-14.960938000000001</v>
      </c>
      <c r="AD114" s="4">
        <f>_xll.Interp2dTab(-1,0,'Internal Flash'!$B$526:$S$526,'Internal Flash'!$A$527:$A$547,'Internal Flash'!$B$527:$S$547,'Main Injection'!AD$104,'Main Injection'!$U114)</f>
        <v>-14.960938000000001</v>
      </c>
      <c r="AE114" s="4">
        <f>_xll.Interp2dTab(-1,0,'Internal Flash'!$B$526:$S$526,'Internal Flash'!$A$527:$A$547,'Internal Flash'!$B$527:$S$547,'Main Injection'!AE$104,'Main Injection'!$U114)</f>
        <v>-14.960938000000001</v>
      </c>
      <c r="AF114" s="4">
        <f>_xll.Interp2dTab(-1,0,'Internal Flash'!$B$526:$S$526,'Internal Flash'!$A$527:$A$547,'Internal Flash'!$B$527:$S$547,'Main Injection'!AF$104,'Main Injection'!$U114)</f>
        <v>-14.960938000000001</v>
      </c>
      <c r="AG114" s="4">
        <f>_xll.Interp2dTab(-1,0,'Internal Flash'!$B$526:$S$526,'Internal Flash'!$A$527:$A$547,'Internal Flash'!$B$527:$S$547,'Main Injection'!AG$104,'Main Injection'!$U114)</f>
        <v>-14.960938000000001</v>
      </c>
      <c r="AH114" s="4">
        <f>_xll.Interp2dTab(-1,0,'Internal Flash'!$B$526:$S$526,'Internal Flash'!$A$527:$A$547,'Internal Flash'!$B$527:$S$547,'Main Injection'!AH$104,'Main Injection'!$U114)</f>
        <v>-14.960938000000001</v>
      </c>
      <c r="AI114" s="4">
        <f>_xll.Interp2dTab(-1,0,'Internal Flash'!$B$526:$S$526,'Internal Flash'!$A$527:$A$547,'Internal Flash'!$B$527:$S$547,'Main Injection'!AI$104,'Main Injection'!$U114)</f>
        <v>-14.960938000000001</v>
      </c>
      <c r="AJ114" s="4">
        <f>_xll.Interp2dTab(-1,0,'Internal Flash'!$B$526:$S$526,'Internal Flash'!$A$527:$A$547,'Internal Flash'!$B$527:$S$547,'Main Injection'!AJ$104,'Main Injection'!$U114)</f>
        <v>-14.960938000000001</v>
      </c>
      <c r="AK114" s="4">
        <f>_xll.Interp2dTab(-1,0,'Internal Flash'!$B$526:$S$526,'Internal Flash'!$A$527:$A$547,'Internal Flash'!$B$527:$S$547,'Main Injection'!AK$104,'Main Injection'!$U114)</f>
        <v>-14.960938000000001</v>
      </c>
      <c r="AL114" s="4">
        <f>_xll.Interp2dTab(-1,0,'Internal Flash'!$B$526:$S$526,'Internal Flash'!$A$527:$A$547,'Internal Flash'!$B$527:$S$547,'Main Injection'!AL$104,'Main Injection'!$U114)</f>
        <v>-14.960938000000001</v>
      </c>
      <c r="AM114" s="12">
        <f t="shared" si="72"/>
        <v>-14.960938000000001</v>
      </c>
    </row>
    <row r="115" spans="1:39" s="4" customFormat="1" x14ac:dyDescent="0.3">
      <c r="A115" s="6">
        <f>'CSP5'!$A$179</f>
        <v>2000</v>
      </c>
      <c r="B115" s="12">
        <f t="shared" si="69"/>
        <v>8.4333564749759997</v>
      </c>
      <c r="C115" s="4">
        <f t="shared" si="53"/>
        <v>8.4333564749759997</v>
      </c>
      <c r="D115" s="4">
        <f t="shared" si="54"/>
        <v>4.9176329549759998</v>
      </c>
      <c r="E115" s="4">
        <f t="shared" si="55"/>
        <v>5.8511434749759994</v>
      </c>
      <c r="F115" s="4">
        <f t="shared" si="56"/>
        <v>7.1415161789759996</v>
      </c>
      <c r="G115" s="4">
        <f t="shared" si="57"/>
        <v>1.5148747149759982</v>
      </c>
      <c r="H115" s="4">
        <f t="shared" si="58"/>
        <v>-6.1310030451733333</v>
      </c>
      <c r="I115" s="4">
        <f t="shared" si="59"/>
        <v>-10.204762316</v>
      </c>
      <c r="J115" s="4">
        <f t="shared" si="60"/>
        <v>-14.554541644</v>
      </c>
      <c r="K115" s="4">
        <f t="shared" si="61"/>
        <v>-19.415876631170672</v>
      </c>
      <c r="L115" s="4">
        <f t="shared" si="62"/>
        <v>-25.592333479023999</v>
      </c>
      <c r="M115" s="4">
        <f t="shared" si="63"/>
        <v>-29.595695455024</v>
      </c>
      <c r="N115" s="4">
        <f t="shared" si="64"/>
        <v>-31.767799135023999</v>
      </c>
      <c r="O115" s="4">
        <f t="shared" si="65"/>
        <v>-32.748642815023999</v>
      </c>
      <c r="P115" s="4">
        <f t="shared" si="66"/>
        <v>-30.897124415023999</v>
      </c>
      <c r="Q115" s="4">
        <f t="shared" si="67"/>
        <v>-30.502486783023997</v>
      </c>
      <c r="R115" s="4">
        <f t="shared" si="68"/>
        <v>-30.646049551023999</v>
      </c>
      <c r="S115" s="12">
        <f t="shared" si="70"/>
        <v>-30.646049551023999</v>
      </c>
      <c r="U115" s="6">
        <f>'CSP5'!$A$179</f>
        <v>2000</v>
      </c>
      <c r="V115" s="12">
        <f t="shared" si="71"/>
        <v>-14.960938000000001</v>
      </c>
      <c r="W115" s="4">
        <f>_xll.Interp2dTab(-1,0,'Internal Flash'!$B$526:$S$526,'Internal Flash'!$A$527:$A$547,'Internal Flash'!$B$527:$S$547,'Main Injection'!W$104,'Main Injection'!$U115)</f>
        <v>-14.960938000000001</v>
      </c>
      <c r="X115" s="4">
        <f>_xll.Interp2dTab(-1,0,'Internal Flash'!$B$526:$S$526,'Internal Flash'!$A$527:$A$547,'Internal Flash'!$B$527:$S$547,'Main Injection'!X$104,'Main Injection'!$U115)</f>
        <v>-14.960938000000001</v>
      </c>
      <c r="Y115" s="4">
        <f>_xll.Interp2dTab(-1,0,'Internal Flash'!$B$526:$S$526,'Internal Flash'!$A$527:$A$547,'Internal Flash'!$B$527:$S$547,'Main Injection'!Y$104,'Main Injection'!$U115)</f>
        <v>-14.960938000000001</v>
      </c>
      <c r="Z115" s="4">
        <f>_xll.Interp2dTab(-1,0,'Internal Flash'!$B$526:$S$526,'Internal Flash'!$A$527:$A$547,'Internal Flash'!$B$527:$S$547,'Main Injection'!Z$104,'Main Injection'!$U115)</f>
        <v>-14.960938000000001</v>
      </c>
      <c r="AA115" s="4">
        <f>_xll.Interp2dTab(-1,0,'Internal Flash'!$B$526:$S$526,'Internal Flash'!$A$527:$A$547,'Internal Flash'!$B$527:$S$547,'Main Injection'!AA$104,'Main Injection'!$U115)</f>
        <v>-14.960938000000001</v>
      </c>
      <c r="AB115" s="4">
        <f>_xll.Interp2dTab(-1,0,'Internal Flash'!$B$526:$S$526,'Internal Flash'!$A$527:$A$547,'Internal Flash'!$B$527:$S$547,'Main Injection'!AB$104,'Main Injection'!$U115)</f>
        <v>-14.960938000000001</v>
      </c>
      <c r="AC115" s="4">
        <f>_xll.Interp2dTab(-1,0,'Internal Flash'!$B$526:$S$526,'Internal Flash'!$A$527:$A$547,'Internal Flash'!$B$527:$S$547,'Main Injection'!AC$104,'Main Injection'!$U115)</f>
        <v>-14.960938000000001</v>
      </c>
      <c r="AD115" s="4">
        <f>_xll.Interp2dTab(-1,0,'Internal Flash'!$B$526:$S$526,'Internal Flash'!$A$527:$A$547,'Internal Flash'!$B$527:$S$547,'Main Injection'!AD$104,'Main Injection'!$U115)</f>
        <v>-14.960938000000001</v>
      </c>
      <c r="AE115" s="4">
        <f>_xll.Interp2dTab(-1,0,'Internal Flash'!$B$526:$S$526,'Internal Flash'!$A$527:$A$547,'Internal Flash'!$B$527:$S$547,'Main Injection'!AE$104,'Main Injection'!$U115)</f>
        <v>-14.960938000000001</v>
      </c>
      <c r="AF115" s="4">
        <f>_xll.Interp2dTab(-1,0,'Internal Flash'!$B$526:$S$526,'Internal Flash'!$A$527:$A$547,'Internal Flash'!$B$527:$S$547,'Main Injection'!AF$104,'Main Injection'!$U115)</f>
        <v>-14.960938000000001</v>
      </c>
      <c r="AG115" s="4">
        <f>_xll.Interp2dTab(-1,0,'Internal Flash'!$B$526:$S$526,'Internal Flash'!$A$527:$A$547,'Internal Flash'!$B$527:$S$547,'Main Injection'!AG$104,'Main Injection'!$U115)</f>
        <v>-14.960938000000001</v>
      </c>
      <c r="AH115" s="4">
        <f>_xll.Interp2dTab(-1,0,'Internal Flash'!$B$526:$S$526,'Internal Flash'!$A$527:$A$547,'Internal Flash'!$B$527:$S$547,'Main Injection'!AH$104,'Main Injection'!$U115)</f>
        <v>-14.960938000000001</v>
      </c>
      <c r="AI115" s="4">
        <f>_xll.Interp2dTab(-1,0,'Internal Flash'!$B$526:$S$526,'Internal Flash'!$A$527:$A$547,'Internal Flash'!$B$527:$S$547,'Main Injection'!AI$104,'Main Injection'!$U115)</f>
        <v>-14.960938000000001</v>
      </c>
      <c r="AJ115" s="4">
        <f>_xll.Interp2dTab(-1,0,'Internal Flash'!$B$526:$S$526,'Internal Flash'!$A$527:$A$547,'Internal Flash'!$B$527:$S$547,'Main Injection'!AJ$104,'Main Injection'!$U115)</f>
        <v>-14.960938000000001</v>
      </c>
      <c r="AK115" s="4">
        <f>_xll.Interp2dTab(-1,0,'Internal Flash'!$B$526:$S$526,'Internal Flash'!$A$527:$A$547,'Internal Flash'!$B$527:$S$547,'Main Injection'!AK$104,'Main Injection'!$U115)</f>
        <v>-14.960938000000001</v>
      </c>
      <c r="AL115" s="4">
        <f>_xll.Interp2dTab(-1,0,'Internal Flash'!$B$526:$S$526,'Internal Flash'!$A$527:$A$547,'Internal Flash'!$B$527:$S$547,'Main Injection'!AL$104,'Main Injection'!$U115)</f>
        <v>-14.960938000000001</v>
      </c>
      <c r="AM115" s="12">
        <f t="shared" si="72"/>
        <v>-14.960938000000001</v>
      </c>
    </row>
    <row r="116" spans="1:39" s="4" customFormat="1" x14ac:dyDescent="0.3">
      <c r="A116" s="6">
        <f>'CSP5'!$A$180</f>
        <v>2200</v>
      </c>
      <c r="B116" s="12">
        <f t="shared" si="69"/>
        <v>7.9646064749759997</v>
      </c>
      <c r="C116" s="4">
        <f t="shared" si="53"/>
        <v>7.9646064749759997</v>
      </c>
      <c r="D116" s="4">
        <f t="shared" si="54"/>
        <v>1.7590375629759998</v>
      </c>
      <c r="E116" s="4">
        <f t="shared" si="55"/>
        <v>-0.46252267862399954</v>
      </c>
      <c r="F116" s="4">
        <f t="shared" si="56"/>
        <v>-2.1094582626240008</v>
      </c>
      <c r="G116" s="4">
        <f t="shared" si="57"/>
        <v>-6.9043216610240021</v>
      </c>
      <c r="H116" s="4">
        <f t="shared" si="58"/>
        <v>-10.754175306506667</v>
      </c>
      <c r="I116" s="4">
        <f t="shared" si="59"/>
        <v>-15.416788914399998</v>
      </c>
      <c r="J116" s="4">
        <f t="shared" si="60"/>
        <v>-19.758941848799999</v>
      </c>
      <c r="K116" s="4">
        <f t="shared" si="61"/>
        <v>-24.502981629570669</v>
      </c>
      <c r="L116" s="4">
        <f t="shared" si="62"/>
        <v>-27.808445039024004</v>
      </c>
      <c r="M116" s="4">
        <f t="shared" si="63"/>
        <v>-32.101424754223999</v>
      </c>
      <c r="N116" s="4">
        <f t="shared" si="64"/>
        <v>-32.390573575024</v>
      </c>
      <c r="O116" s="4">
        <f t="shared" si="65"/>
        <v>-32.127502759024004</v>
      </c>
      <c r="P116" s="4">
        <f t="shared" si="66"/>
        <v>-31.697718103024002</v>
      </c>
      <c r="Q116" s="4">
        <f t="shared" si="67"/>
        <v>-30.807727007023999</v>
      </c>
      <c r="R116" s="4">
        <f t="shared" si="68"/>
        <v>-31.107650600623998</v>
      </c>
      <c r="S116" s="12">
        <f t="shared" si="70"/>
        <v>-31.107650600623998</v>
      </c>
      <c r="U116" s="6">
        <f>'CSP5'!$A$180</f>
        <v>2200</v>
      </c>
      <c r="V116" s="12">
        <f t="shared" si="71"/>
        <v>-14.960938000000001</v>
      </c>
      <c r="W116" s="4">
        <f>_xll.Interp2dTab(-1,0,'Internal Flash'!$B$526:$S$526,'Internal Flash'!$A$527:$A$547,'Internal Flash'!$B$527:$S$547,'Main Injection'!W$104,'Main Injection'!$U116)</f>
        <v>-14.960938000000001</v>
      </c>
      <c r="X116" s="4">
        <f>_xll.Interp2dTab(-1,0,'Internal Flash'!$B$526:$S$526,'Internal Flash'!$A$527:$A$547,'Internal Flash'!$B$527:$S$547,'Main Injection'!X$104,'Main Injection'!$U116)</f>
        <v>-14.960938000000001</v>
      </c>
      <c r="Y116" s="4">
        <f>_xll.Interp2dTab(-1,0,'Internal Flash'!$B$526:$S$526,'Internal Flash'!$A$527:$A$547,'Internal Flash'!$B$527:$S$547,'Main Injection'!Y$104,'Main Injection'!$U116)</f>
        <v>-14.960938000000001</v>
      </c>
      <c r="Z116" s="4">
        <f>_xll.Interp2dTab(-1,0,'Internal Flash'!$B$526:$S$526,'Internal Flash'!$A$527:$A$547,'Internal Flash'!$B$527:$S$547,'Main Injection'!Z$104,'Main Injection'!$U116)</f>
        <v>-14.960938000000001</v>
      </c>
      <c r="AA116" s="4">
        <f>_xll.Interp2dTab(-1,0,'Internal Flash'!$B$526:$S$526,'Internal Flash'!$A$527:$A$547,'Internal Flash'!$B$527:$S$547,'Main Injection'!AA$104,'Main Injection'!$U116)</f>
        <v>-14.960938000000001</v>
      </c>
      <c r="AB116" s="4">
        <f>_xll.Interp2dTab(-1,0,'Internal Flash'!$B$526:$S$526,'Internal Flash'!$A$527:$A$547,'Internal Flash'!$B$527:$S$547,'Main Injection'!AB$104,'Main Injection'!$U116)</f>
        <v>-14.960938000000001</v>
      </c>
      <c r="AC116" s="4">
        <f>_xll.Interp2dTab(-1,0,'Internal Flash'!$B$526:$S$526,'Internal Flash'!$A$527:$A$547,'Internal Flash'!$B$527:$S$547,'Main Injection'!AC$104,'Main Injection'!$U116)</f>
        <v>-14.960938000000001</v>
      </c>
      <c r="AD116" s="4">
        <f>_xll.Interp2dTab(-1,0,'Internal Flash'!$B$526:$S$526,'Internal Flash'!$A$527:$A$547,'Internal Flash'!$B$527:$S$547,'Main Injection'!AD$104,'Main Injection'!$U116)</f>
        <v>-14.960938000000001</v>
      </c>
      <c r="AE116" s="4">
        <f>_xll.Interp2dTab(-1,0,'Internal Flash'!$B$526:$S$526,'Internal Flash'!$A$527:$A$547,'Internal Flash'!$B$527:$S$547,'Main Injection'!AE$104,'Main Injection'!$U116)</f>
        <v>-14.960938000000001</v>
      </c>
      <c r="AF116" s="4">
        <f>_xll.Interp2dTab(-1,0,'Internal Flash'!$B$526:$S$526,'Internal Flash'!$A$527:$A$547,'Internal Flash'!$B$527:$S$547,'Main Injection'!AF$104,'Main Injection'!$U116)</f>
        <v>-14.960938000000001</v>
      </c>
      <c r="AG116" s="4">
        <f>_xll.Interp2dTab(-1,0,'Internal Flash'!$B$526:$S$526,'Internal Flash'!$A$527:$A$547,'Internal Flash'!$B$527:$S$547,'Main Injection'!AG$104,'Main Injection'!$U116)</f>
        <v>-14.960938000000001</v>
      </c>
      <c r="AH116" s="4">
        <f>_xll.Interp2dTab(-1,0,'Internal Flash'!$B$526:$S$526,'Internal Flash'!$A$527:$A$547,'Internal Flash'!$B$527:$S$547,'Main Injection'!AH$104,'Main Injection'!$U116)</f>
        <v>-14.960938000000001</v>
      </c>
      <c r="AI116" s="4">
        <f>_xll.Interp2dTab(-1,0,'Internal Flash'!$B$526:$S$526,'Internal Flash'!$A$527:$A$547,'Internal Flash'!$B$527:$S$547,'Main Injection'!AI$104,'Main Injection'!$U116)</f>
        <v>-14.960938000000001</v>
      </c>
      <c r="AJ116" s="4">
        <f>_xll.Interp2dTab(-1,0,'Internal Flash'!$B$526:$S$526,'Internal Flash'!$A$527:$A$547,'Internal Flash'!$B$527:$S$547,'Main Injection'!AJ$104,'Main Injection'!$U116)</f>
        <v>-14.960938000000001</v>
      </c>
      <c r="AK116" s="4">
        <f>_xll.Interp2dTab(-1,0,'Internal Flash'!$B$526:$S$526,'Internal Flash'!$A$527:$A$547,'Internal Flash'!$B$527:$S$547,'Main Injection'!AK$104,'Main Injection'!$U116)</f>
        <v>-14.960938000000001</v>
      </c>
      <c r="AL116" s="4">
        <f>_xll.Interp2dTab(-1,0,'Internal Flash'!$B$526:$S$526,'Internal Flash'!$A$527:$A$547,'Internal Flash'!$B$527:$S$547,'Main Injection'!AL$104,'Main Injection'!$U116)</f>
        <v>-14.960938000000001</v>
      </c>
      <c r="AM116" s="12">
        <f t="shared" si="72"/>
        <v>-14.960938000000001</v>
      </c>
    </row>
    <row r="117" spans="1:39" s="4" customFormat="1" x14ac:dyDescent="0.3">
      <c r="A117" s="6">
        <f>'CSP5'!$A$181</f>
        <v>2400</v>
      </c>
      <c r="B117" s="12">
        <f t="shared" si="69"/>
        <v>7.4958564749759997</v>
      </c>
      <c r="C117" s="4">
        <f t="shared" si="53"/>
        <v>7.4958564749759997</v>
      </c>
      <c r="D117" s="4">
        <f t="shared" si="54"/>
        <v>-0.50906073302400046</v>
      </c>
      <c r="E117" s="4">
        <f t="shared" si="55"/>
        <v>-4.8933990562240002</v>
      </c>
      <c r="F117" s="4">
        <f t="shared" si="56"/>
        <v>-7.9496343602239996</v>
      </c>
      <c r="G117" s="4">
        <f t="shared" si="57"/>
        <v>-12.900913789023999</v>
      </c>
      <c r="H117" s="4">
        <f t="shared" si="58"/>
        <v>-17.127450143840001</v>
      </c>
      <c r="I117" s="4">
        <f t="shared" si="59"/>
        <v>-21.644856781600001</v>
      </c>
      <c r="J117" s="4">
        <f t="shared" si="60"/>
        <v>-24.806415536799999</v>
      </c>
      <c r="K117" s="4">
        <f t="shared" si="61"/>
        <v>-28.707429501570665</v>
      </c>
      <c r="L117" s="4">
        <f t="shared" si="62"/>
        <v>-31.149890226224002</v>
      </c>
      <c r="M117" s="4">
        <f t="shared" si="63"/>
        <v>-33.680875371824001</v>
      </c>
      <c r="N117" s="4">
        <f t="shared" si="64"/>
        <v>-33.292270855024</v>
      </c>
      <c r="O117" s="4">
        <f t="shared" si="65"/>
        <v>-33.181496143024006</v>
      </c>
      <c r="P117" s="4">
        <f t="shared" si="66"/>
        <v>-32.722646183023997</v>
      </c>
      <c r="Q117" s="4">
        <f t="shared" si="67"/>
        <v>-31.059330791024003</v>
      </c>
      <c r="R117" s="4">
        <f t="shared" si="68"/>
        <v>-31.263274002223998</v>
      </c>
      <c r="S117" s="12">
        <f t="shared" si="70"/>
        <v>-31.263274002223998</v>
      </c>
      <c r="U117" s="6">
        <f>'CSP5'!$A$181</f>
        <v>2400</v>
      </c>
      <c r="V117" s="12">
        <f t="shared" si="71"/>
        <v>-14.960938000000001</v>
      </c>
      <c r="W117" s="4">
        <f>_xll.Interp2dTab(-1,0,'Internal Flash'!$B$526:$S$526,'Internal Flash'!$A$527:$A$547,'Internal Flash'!$B$527:$S$547,'Main Injection'!W$104,'Main Injection'!$U117)</f>
        <v>-14.960938000000001</v>
      </c>
      <c r="X117" s="4">
        <f>_xll.Interp2dTab(-1,0,'Internal Flash'!$B$526:$S$526,'Internal Flash'!$A$527:$A$547,'Internal Flash'!$B$527:$S$547,'Main Injection'!X$104,'Main Injection'!$U117)</f>
        <v>-14.960938000000001</v>
      </c>
      <c r="Y117" s="4">
        <f>_xll.Interp2dTab(-1,0,'Internal Flash'!$B$526:$S$526,'Internal Flash'!$A$527:$A$547,'Internal Flash'!$B$527:$S$547,'Main Injection'!Y$104,'Main Injection'!$U117)</f>
        <v>-14.960938000000001</v>
      </c>
      <c r="Z117" s="4">
        <f>_xll.Interp2dTab(-1,0,'Internal Flash'!$B$526:$S$526,'Internal Flash'!$A$527:$A$547,'Internal Flash'!$B$527:$S$547,'Main Injection'!Z$104,'Main Injection'!$U117)</f>
        <v>-14.960938000000001</v>
      </c>
      <c r="AA117" s="4">
        <f>_xll.Interp2dTab(-1,0,'Internal Flash'!$B$526:$S$526,'Internal Flash'!$A$527:$A$547,'Internal Flash'!$B$527:$S$547,'Main Injection'!AA$104,'Main Injection'!$U117)</f>
        <v>-14.960938000000001</v>
      </c>
      <c r="AB117" s="4">
        <f>_xll.Interp2dTab(-1,0,'Internal Flash'!$B$526:$S$526,'Internal Flash'!$A$527:$A$547,'Internal Flash'!$B$527:$S$547,'Main Injection'!AB$104,'Main Injection'!$U117)</f>
        <v>-14.960938000000001</v>
      </c>
      <c r="AC117" s="4">
        <f>_xll.Interp2dTab(-1,0,'Internal Flash'!$B$526:$S$526,'Internal Flash'!$A$527:$A$547,'Internal Flash'!$B$527:$S$547,'Main Injection'!AC$104,'Main Injection'!$U117)</f>
        <v>-14.960938000000001</v>
      </c>
      <c r="AD117" s="4">
        <f>_xll.Interp2dTab(-1,0,'Internal Flash'!$B$526:$S$526,'Internal Flash'!$A$527:$A$547,'Internal Flash'!$B$527:$S$547,'Main Injection'!AD$104,'Main Injection'!$U117)</f>
        <v>-14.960938000000001</v>
      </c>
      <c r="AE117" s="4">
        <f>_xll.Interp2dTab(-1,0,'Internal Flash'!$B$526:$S$526,'Internal Flash'!$A$527:$A$547,'Internal Flash'!$B$527:$S$547,'Main Injection'!AE$104,'Main Injection'!$U117)</f>
        <v>-14.960938000000001</v>
      </c>
      <c r="AF117" s="4">
        <f>_xll.Interp2dTab(-1,0,'Internal Flash'!$B$526:$S$526,'Internal Flash'!$A$527:$A$547,'Internal Flash'!$B$527:$S$547,'Main Injection'!AF$104,'Main Injection'!$U117)</f>
        <v>-14.960938000000001</v>
      </c>
      <c r="AG117" s="4">
        <f>_xll.Interp2dTab(-1,0,'Internal Flash'!$B$526:$S$526,'Internal Flash'!$A$527:$A$547,'Internal Flash'!$B$527:$S$547,'Main Injection'!AG$104,'Main Injection'!$U117)</f>
        <v>-14.960938000000001</v>
      </c>
      <c r="AH117" s="4">
        <f>_xll.Interp2dTab(-1,0,'Internal Flash'!$B$526:$S$526,'Internal Flash'!$A$527:$A$547,'Internal Flash'!$B$527:$S$547,'Main Injection'!AH$104,'Main Injection'!$U117)</f>
        <v>-14.960938000000001</v>
      </c>
      <c r="AI117" s="4">
        <f>_xll.Interp2dTab(-1,0,'Internal Flash'!$B$526:$S$526,'Internal Flash'!$A$527:$A$547,'Internal Flash'!$B$527:$S$547,'Main Injection'!AI$104,'Main Injection'!$U117)</f>
        <v>-14.960938000000001</v>
      </c>
      <c r="AJ117" s="4">
        <f>_xll.Interp2dTab(-1,0,'Internal Flash'!$B$526:$S$526,'Internal Flash'!$A$527:$A$547,'Internal Flash'!$B$527:$S$547,'Main Injection'!AJ$104,'Main Injection'!$U117)</f>
        <v>-14.960938000000001</v>
      </c>
      <c r="AK117" s="4">
        <f>_xll.Interp2dTab(-1,0,'Internal Flash'!$B$526:$S$526,'Internal Flash'!$A$527:$A$547,'Internal Flash'!$B$527:$S$547,'Main Injection'!AK$104,'Main Injection'!$U117)</f>
        <v>-14.960938000000001</v>
      </c>
      <c r="AL117" s="4">
        <f>_xll.Interp2dTab(-1,0,'Internal Flash'!$B$526:$S$526,'Internal Flash'!$A$527:$A$547,'Internal Flash'!$B$527:$S$547,'Main Injection'!AL$104,'Main Injection'!$U117)</f>
        <v>-14.960938000000001</v>
      </c>
      <c r="AM117" s="12">
        <f t="shared" si="72"/>
        <v>-14.960938000000001</v>
      </c>
    </row>
    <row r="118" spans="1:39" s="4" customFormat="1" x14ac:dyDescent="0.3">
      <c r="A118" s="6">
        <f>'CSP5'!$A$182</f>
        <v>2600</v>
      </c>
      <c r="B118" s="12">
        <f t="shared" si="69"/>
        <v>6.4411684749759992</v>
      </c>
      <c r="C118" s="4">
        <f t="shared" si="53"/>
        <v>6.4411684749759992</v>
      </c>
      <c r="D118" s="4">
        <f t="shared" si="54"/>
        <v>-1.8109891298240002</v>
      </c>
      <c r="E118" s="4">
        <f t="shared" si="55"/>
        <v>-6.3005423458239997</v>
      </c>
      <c r="F118" s="4">
        <f t="shared" si="56"/>
        <v>-8.8925150498240004</v>
      </c>
      <c r="G118" s="4">
        <f t="shared" si="57"/>
        <v>-11.565537061023999</v>
      </c>
      <c r="H118" s="4">
        <f t="shared" si="58"/>
        <v>-16.349952778357331</v>
      </c>
      <c r="I118" s="4">
        <f t="shared" si="59"/>
        <v>-19.673894163424002</v>
      </c>
      <c r="J118" s="4">
        <f t="shared" si="60"/>
        <v>-25.723159716384</v>
      </c>
      <c r="K118" s="4">
        <f t="shared" si="61"/>
        <v>-29.393125610370667</v>
      </c>
      <c r="L118" s="4">
        <f t="shared" si="62"/>
        <v>-31.924613365424001</v>
      </c>
      <c r="M118" s="4">
        <f t="shared" si="63"/>
        <v>-34.205859943024002</v>
      </c>
      <c r="N118" s="4">
        <f t="shared" si="64"/>
        <v>-34.405880695023995</v>
      </c>
      <c r="O118" s="4">
        <f t="shared" si="65"/>
        <v>-32.569528706223998</v>
      </c>
      <c r="P118" s="4">
        <f t="shared" si="66"/>
        <v>-31.273391240623997</v>
      </c>
      <c r="Q118" s="4">
        <f t="shared" si="67"/>
        <v>-29.254410315824003</v>
      </c>
      <c r="R118" s="4">
        <f t="shared" si="68"/>
        <v>-29.854018963824</v>
      </c>
      <c r="S118" s="12">
        <f t="shared" si="70"/>
        <v>-29.854018963824</v>
      </c>
      <c r="U118" s="6">
        <f>'CSP5'!$A$182</f>
        <v>2600</v>
      </c>
      <c r="V118" s="12">
        <f t="shared" si="71"/>
        <v>-14.960938000000001</v>
      </c>
      <c r="W118" s="4">
        <f>_xll.Interp2dTab(-1,0,'Internal Flash'!$B$526:$S$526,'Internal Flash'!$A$527:$A$547,'Internal Flash'!$B$527:$S$547,'Main Injection'!W$104,'Main Injection'!$U118)</f>
        <v>-14.960938000000001</v>
      </c>
      <c r="X118" s="4">
        <f>_xll.Interp2dTab(-1,0,'Internal Flash'!$B$526:$S$526,'Internal Flash'!$A$527:$A$547,'Internal Flash'!$B$527:$S$547,'Main Injection'!X$104,'Main Injection'!$U118)</f>
        <v>-14.960938000000001</v>
      </c>
      <c r="Y118" s="4">
        <f>_xll.Interp2dTab(-1,0,'Internal Flash'!$B$526:$S$526,'Internal Flash'!$A$527:$A$547,'Internal Flash'!$B$527:$S$547,'Main Injection'!Y$104,'Main Injection'!$U118)</f>
        <v>-14.960938000000001</v>
      </c>
      <c r="Z118" s="4">
        <f>_xll.Interp2dTab(-1,0,'Internal Flash'!$B$526:$S$526,'Internal Flash'!$A$527:$A$547,'Internal Flash'!$B$527:$S$547,'Main Injection'!Z$104,'Main Injection'!$U118)</f>
        <v>-14.960938000000001</v>
      </c>
      <c r="AA118" s="4">
        <f>_xll.Interp2dTab(-1,0,'Internal Flash'!$B$526:$S$526,'Internal Flash'!$A$527:$A$547,'Internal Flash'!$B$527:$S$547,'Main Injection'!AA$104,'Main Injection'!$U118)</f>
        <v>-14.960938000000001</v>
      </c>
      <c r="AB118" s="4">
        <f>_xll.Interp2dTab(-1,0,'Internal Flash'!$B$526:$S$526,'Internal Flash'!$A$527:$A$547,'Internal Flash'!$B$527:$S$547,'Main Injection'!AB$104,'Main Injection'!$U118)</f>
        <v>-14.960938000000001</v>
      </c>
      <c r="AC118" s="4">
        <f>_xll.Interp2dTab(-1,0,'Internal Flash'!$B$526:$S$526,'Internal Flash'!$A$527:$A$547,'Internal Flash'!$B$527:$S$547,'Main Injection'!AC$104,'Main Injection'!$U118)</f>
        <v>-14.960938000000001</v>
      </c>
      <c r="AD118" s="4">
        <f>_xll.Interp2dTab(-1,0,'Internal Flash'!$B$526:$S$526,'Internal Flash'!$A$527:$A$547,'Internal Flash'!$B$527:$S$547,'Main Injection'!AD$104,'Main Injection'!$U118)</f>
        <v>-14.960938000000001</v>
      </c>
      <c r="AE118" s="4">
        <f>_xll.Interp2dTab(-1,0,'Internal Flash'!$B$526:$S$526,'Internal Flash'!$A$527:$A$547,'Internal Flash'!$B$527:$S$547,'Main Injection'!AE$104,'Main Injection'!$U118)</f>
        <v>-14.960938000000001</v>
      </c>
      <c r="AF118" s="4">
        <f>_xll.Interp2dTab(-1,0,'Internal Flash'!$B$526:$S$526,'Internal Flash'!$A$527:$A$547,'Internal Flash'!$B$527:$S$547,'Main Injection'!AF$104,'Main Injection'!$U118)</f>
        <v>-14.960938000000001</v>
      </c>
      <c r="AG118" s="4">
        <f>_xll.Interp2dTab(-1,0,'Internal Flash'!$B$526:$S$526,'Internal Flash'!$A$527:$A$547,'Internal Flash'!$B$527:$S$547,'Main Injection'!AG$104,'Main Injection'!$U118)</f>
        <v>-14.960938000000001</v>
      </c>
      <c r="AH118" s="4">
        <f>_xll.Interp2dTab(-1,0,'Internal Flash'!$B$526:$S$526,'Internal Flash'!$A$527:$A$547,'Internal Flash'!$B$527:$S$547,'Main Injection'!AH$104,'Main Injection'!$U118)</f>
        <v>-14.960938000000001</v>
      </c>
      <c r="AI118" s="4">
        <f>_xll.Interp2dTab(-1,0,'Internal Flash'!$B$526:$S$526,'Internal Flash'!$A$527:$A$547,'Internal Flash'!$B$527:$S$547,'Main Injection'!AI$104,'Main Injection'!$U118)</f>
        <v>-14.960938000000001</v>
      </c>
      <c r="AJ118" s="4">
        <f>_xll.Interp2dTab(-1,0,'Internal Flash'!$B$526:$S$526,'Internal Flash'!$A$527:$A$547,'Internal Flash'!$B$527:$S$547,'Main Injection'!AJ$104,'Main Injection'!$U118)</f>
        <v>-14.960938000000001</v>
      </c>
      <c r="AK118" s="4">
        <f>_xll.Interp2dTab(-1,0,'Internal Flash'!$B$526:$S$526,'Internal Flash'!$A$527:$A$547,'Internal Flash'!$B$527:$S$547,'Main Injection'!AK$104,'Main Injection'!$U118)</f>
        <v>-14.960938000000001</v>
      </c>
      <c r="AL118" s="4">
        <f>_xll.Interp2dTab(-1,0,'Internal Flash'!$B$526:$S$526,'Internal Flash'!$A$527:$A$547,'Internal Flash'!$B$527:$S$547,'Main Injection'!AL$104,'Main Injection'!$U118)</f>
        <v>-14.960938000000001</v>
      </c>
      <c r="AM118" s="12">
        <f t="shared" si="72"/>
        <v>-14.960938000000001</v>
      </c>
    </row>
    <row r="119" spans="1:39" s="4" customFormat="1" x14ac:dyDescent="0.3">
      <c r="A119" s="6">
        <f>'CSP5'!$A$183</f>
        <v>2800</v>
      </c>
      <c r="B119" s="12">
        <f t="shared" si="69"/>
        <v>6.4411684749759992</v>
      </c>
      <c r="C119" s="4">
        <f t="shared" si="53"/>
        <v>6.4411684749759992</v>
      </c>
      <c r="D119" s="4">
        <f t="shared" si="54"/>
        <v>-2.0456215778240003</v>
      </c>
      <c r="E119" s="4">
        <f t="shared" si="55"/>
        <v>-6.1255749874239998</v>
      </c>
      <c r="F119" s="4">
        <f t="shared" si="56"/>
        <v>-9.5841625570239994</v>
      </c>
      <c r="G119" s="4">
        <f t="shared" si="57"/>
        <v>-12.094015573024002</v>
      </c>
      <c r="H119" s="4">
        <f t="shared" si="58"/>
        <v>-15.699959698357336</v>
      </c>
      <c r="I119" s="4">
        <f t="shared" si="59"/>
        <v>-18.168447158623998</v>
      </c>
      <c r="J119" s="4">
        <f t="shared" si="60"/>
        <v>-24.464833497824003</v>
      </c>
      <c r="K119" s="4">
        <f t="shared" si="61"/>
        <v>-27.272697136799998</v>
      </c>
      <c r="L119" s="4">
        <f t="shared" si="62"/>
        <v>-29.802430384799997</v>
      </c>
      <c r="M119" s="4">
        <f t="shared" si="63"/>
        <v>-33.235131398267995</v>
      </c>
      <c r="N119" s="4">
        <f t="shared" si="64"/>
        <v>-32.975085815023995</v>
      </c>
      <c r="O119" s="4">
        <f t="shared" si="65"/>
        <v>-31.695649736624002</v>
      </c>
      <c r="P119" s="4">
        <f t="shared" si="66"/>
        <v>-28.417606813424001</v>
      </c>
      <c r="Q119" s="4">
        <f t="shared" si="67"/>
        <v>-26.295911357424007</v>
      </c>
      <c r="R119" s="4">
        <f t="shared" si="68"/>
        <v>-26.986716901423996</v>
      </c>
      <c r="S119" s="12">
        <f t="shared" si="70"/>
        <v>-26.986716901423996</v>
      </c>
      <c r="U119" s="6">
        <f>'CSP5'!$A$183</f>
        <v>2800</v>
      </c>
      <c r="V119" s="12">
        <f t="shared" si="71"/>
        <v>-14.960938000000001</v>
      </c>
      <c r="W119" s="4">
        <f>_xll.Interp2dTab(-1,0,'Internal Flash'!$B$526:$S$526,'Internal Flash'!$A$527:$A$547,'Internal Flash'!$B$527:$S$547,'Main Injection'!W$104,'Main Injection'!$U119)</f>
        <v>-14.960938000000001</v>
      </c>
      <c r="X119" s="4">
        <f>_xll.Interp2dTab(-1,0,'Internal Flash'!$B$526:$S$526,'Internal Flash'!$A$527:$A$547,'Internal Flash'!$B$527:$S$547,'Main Injection'!X$104,'Main Injection'!$U119)</f>
        <v>-14.960938000000001</v>
      </c>
      <c r="Y119" s="4">
        <f>_xll.Interp2dTab(-1,0,'Internal Flash'!$B$526:$S$526,'Internal Flash'!$A$527:$A$547,'Internal Flash'!$B$527:$S$547,'Main Injection'!Y$104,'Main Injection'!$U119)</f>
        <v>-14.960938000000001</v>
      </c>
      <c r="Z119" s="4">
        <f>_xll.Interp2dTab(-1,0,'Internal Flash'!$B$526:$S$526,'Internal Flash'!$A$527:$A$547,'Internal Flash'!$B$527:$S$547,'Main Injection'!Z$104,'Main Injection'!$U119)</f>
        <v>-14.960938000000001</v>
      </c>
      <c r="AA119" s="4">
        <f>_xll.Interp2dTab(-1,0,'Internal Flash'!$B$526:$S$526,'Internal Flash'!$A$527:$A$547,'Internal Flash'!$B$527:$S$547,'Main Injection'!AA$104,'Main Injection'!$U119)</f>
        <v>-14.960938000000001</v>
      </c>
      <c r="AB119" s="4">
        <f>_xll.Interp2dTab(-1,0,'Internal Flash'!$B$526:$S$526,'Internal Flash'!$A$527:$A$547,'Internal Flash'!$B$527:$S$547,'Main Injection'!AB$104,'Main Injection'!$U119)</f>
        <v>-14.960938000000001</v>
      </c>
      <c r="AC119" s="4">
        <f>_xll.Interp2dTab(-1,0,'Internal Flash'!$B$526:$S$526,'Internal Flash'!$A$527:$A$547,'Internal Flash'!$B$527:$S$547,'Main Injection'!AC$104,'Main Injection'!$U119)</f>
        <v>-14.960938000000001</v>
      </c>
      <c r="AD119" s="4">
        <f>_xll.Interp2dTab(-1,0,'Internal Flash'!$B$526:$S$526,'Internal Flash'!$A$527:$A$547,'Internal Flash'!$B$527:$S$547,'Main Injection'!AD$104,'Main Injection'!$U119)</f>
        <v>-14.960938000000001</v>
      </c>
      <c r="AE119" s="4">
        <f>_xll.Interp2dTab(-1,0,'Internal Flash'!$B$526:$S$526,'Internal Flash'!$A$527:$A$547,'Internal Flash'!$B$527:$S$547,'Main Injection'!AE$104,'Main Injection'!$U119)</f>
        <v>-14.960938000000001</v>
      </c>
      <c r="AF119" s="4">
        <f>_xll.Interp2dTab(-1,0,'Internal Flash'!$B$526:$S$526,'Internal Flash'!$A$527:$A$547,'Internal Flash'!$B$527:$S$547,'Main Injection'!AF$104,'Main Injection'!$U119)</f>
        <v>-14.960938000000001</v>
      </c>
      <c r="AG119" s="4">
        <f>_xll.Interp2dTab(-1,0,'Internal Flash'!$B$526:$S$526,'Internal Flash'!$A$527:$A$547,'Internal Flash'!$B$527:$S$547,'Main Injection'!AG$104,'Main Injection'!$U119)</f>
        <v>-14.960938000000001</v>
      </c>
      <c r="AH119" s="4">
        <f>_xll.Interp2dTab(-1,0,'Internal Flash'!$B$526:$S$526,'Internal Flash'!$A$527:$A$547,'Internal Flash'!$B$527:$S$547,'Main Injection'!AH$104,'Main Injection'!$U119)</f>
        <v>-14.960938000000001</v>
      </c>
      <c r="AI119" s="4">
        <f>_xll.Interp2dTab(-1,0,'Internal Flash'!$B$526:$S$526,'Internal Flash'!$A$527:$A$547,'Internal Flash'!$B$527:$S$547,'Main Injection'!AI$104,'Main Injection'!$U119)</f>
        <v>-14.960938000000001</v>
      </c>
      <c r="AJ119" s="4">
        <f>_xll.Interp2dTab(-1,0,'Internal Flash'!$B$526:$S$526,'Internal Flash'!$A$527:$A$547,'Internal Flash'!$B$527:$S$547,'Main Injection'!AJ$104,'Main Injection'!$U119)</f>
        <v>-14.960938000000001</v>
      </c>
      <c r="AK119" s="4">
        <f>_xll.Interp2dTab(-1,0,'Internal Flash'!$B$526:$S$526,'Internal Flash'!$A$527:$A$547,'Internal Flash'!$B$527:$S$547,'Main Injection'!AK$104,'Main Injection'!$U119)</f>
        <v>-14.960938000000001</v>
      </c>
      <c r="AL119" s="4">
        <f>_xll.Interp2dTab(-1,0,'Internal Flash'!$B$526:$S$526,'Internal Flash'!$A$527:$A$547,'Internal Flash'!$B$527:$S$547,'Main Injection'!AL$104,'Main Injection'!$U119)</f>
        <v>-14.960938000000001</v>
      </c>
      <c r="AM119" s="12">
        <f t="shared" si="72"/>
        <v>-14.960938000000001</v>
      </c>
    </row>
    <row r="120" spans="1:39" s="4" customFormat="1" x14ac:dyDescent="0.3">
      <c r="A120" s="6">
        <f>'CSP5'!$A$184</f>
        <v>2900</v>
      </c>
      <c r="B120" s="12">
        <f t="shared" si="69"/>
        <v>1.8884086124879995</v>
      </c>
      <c r="C120" s="4">
        <f t="shared" si="53"/>
        <v>1.8884086124879995</v>
      </c>
      <c r="D120" s="4">
        <f t="shared" si="54"/>
        <v>-3.9264984467120003</v>
      </c>
      <c r="E120" s="4">
        <f t="shared" si="55"/>
        <v>-6.0034505459120009</v>
      </c>
      <c r="F120" s="4">
        <f t="shared" si="56"/>
        <v>-8.0516044543216001</v>
      </c>
      <c r="G120" s="4">
        <f t="shared" si="57"/>
        <v>-10.486862331424</v>
      </c>
      <c r="H120" s="4">
        <f t="shared" si="58"/>
        <v>-14.310682575690668</v>
      </c>
      <c r="I120" s="4">
        <f t="shared" si="59"/>
        <v>-17.371117545823999</v>
      </c>
      <c r="J120" s="4">
        <f t="shared" si="60"/>
        <v>-21.600216747423996</v>
      </c>
      <c r="K120" s="4">
        <f t="shared" si="61"/>
        <v>-25.715580410400001</v>
      </c>
      <c r="L120" s="4">
        <f t="shared" si="62"/>
        <v>-28.044771415200003</v>
      </c>
      <c r="M120" s="4">
        <f t="shared" si="63"/>
        <v>-30.841988559868</v>
      </c>
      <c r="N120" s="4">
        <f t="shared" si="64"/>
        <v>-30.400422402224002</v>
      </c>
      <c r="O120" s="4">
        <f t="shared" si="65"/>
        <v>-28.207137894224001</v>
      </c>
      <c r="P120" s="4">
        <f t="shared" si="66"/>
        <v>-26.248228386224003</v>
      </c>
      <c r="Q120" s="4">
        <f t="shared" si="67"/>
        <v>-24.640880878224003</v>
      </c>
      <c r="R120" s="4">
        <f t="shared" si="68"/>
        <v>-25.025721370223998</v>
      </c>
      <c r="S120" s="12">
        <f t="shared" si="70"/>
        <v>-25.025721370223998</v>
      </c>
      <c r="U120" s="6">
        <f>'CSP5'!$A$184</f>
        <v>2900</v>
      </c>
      <c r="V120" s="12">
        <f t="shared" si="71"/>
        <v>-14.960938000000001</v>
      </c>
      <c r="W120" s="4">
        <f>_xll.Interp2dTab(-1,0,'Internal Flash'!$B$526:$S$526,'Internal Flash'!$A$527:$A$547,'Internal Flash'!$B$527:$S$547,'Main Injection'!W$104,'Main Injection'!$U120)</f>
        <v>-14.960938000000001</v>
      </c>
      <c r="X120" s="4">
        <f>_xll.Interp2dTab(-1,0,'Internal Flash'!$B$526:$S$526,'Internal Flash'!$A$527:$A$547,'Internal Flash'!$B$527:$S$547,'Main Injection'!X$104,'Main Injection'!$U120)</f>
        <v>-14.960938000000001</v>
      </c>
      <c r="Y120" s="4">
        <f>_xll.Interp2dTab(-1,0,'Internal Flash'!$B$526:$S$526,'Internal Flash'!$A$527:$A$547,'Internal Flash'!$B$527:$S$547,'Main Injection'!Y$104,'Main Injection'!$U120)</f>
        <v>-14.960938000000001</v>
      </c>
      <c r="Z120" s="4">
        <f>_xll.Interp2dTab(-1,0,'Internal Flash'!$B$526:$S$526,'Internal Flash'!$A$527:$A$547,'Internal Flash'!$B$527:$S$547,'Main Injection'!Z$104,'Main Injection'!$U120)</f>
        <v>-14.960938000000001</v>
      </c>
      <c r="AA120" s="4">
        <f>_xll.Interp2dTab(-1,0,'Internal Flash'!$B$526:$S$526,'Internal Flash'!$A$527:$A$547,'Internal Flash'!$B$527:$S$547,'Main Injection'!AA$104,'Main Injection'!$U120)</f>
        <v>-14.960938000000001</v>
      </c>
      <c r="AB120" s="4">
        <f>_xll.Interp2dTab(-1,0,'Internal Flash'!$B$526:$S$526,'Internal Flash'!$A$527:$A$547,'Internal Flash'!$B$527:$S$547,'Main Injection'!AB$104,'Main Injection'!$U120)</f>
        <v>-14.960938000000001</v>
      </c>
      <c r="AC120" s="4">
        <f>_xll.Interp2dTab(-1,0,'Internal Flash'!$B$526:$S$526,'Internal Flash'!$A$527:$A$547,'Internal Flash'!$B$527:$S$547,'Main Injection'!AC$104,'Main Injection'!$U120)</f>
        <v>-14.960938000000001</v>
      </c>
      <c r="AD120" s="4">
        <f>_xll.Interp2dTab(-1,0,'Internal Flash'!$B$526:$S$526,'Internal Flash'!$A$527:$A$547,'Internal Flash'!$B$527:$S$547,'Main Injection'!AD$104,'Main Injection'!$U120)</f>
        <v>-14.960938000000001</v>
      </c>
      <c r="AE120" s="4">
        <f>_xll.Interp2dTab(-1,0,'Internal Flash'!$B$526:$S$526,'Internal Flash'!$A$527:$A$547,'Internal Flash'!$B$527:$S$547,'Main Injection'!AE$104,'Main Injection'!$U120)</f>
        <v>-14.960938000000001</v>
      </c>
      <c r="AF120" s="4">
        <f>_xll.Interp2dTab(-1,0,'Internal Flash'!$B$526:$S$526,'Internal Flash'!$A$527:$A$547,'Internal Flash'!$B$527:$S$547,'Main Injection'!AF$104,'Main Injection'!$U120)</f>
        <v>-14.960938000000001</v>
      </c>
      <c r="AG120" s="4">
        <f>_xll.Interp2dTab(-1,0,'Internal Flash'!$B$526:$S$526,'Internal Flash'!$A$527:$A$547,'Internal Flash'!$B$527:$S$547,'Main Injection'!AG$104,'Main Injection'!$U120)</f>
        <v>-14.960938000000001</v>
      </c>
      <c r="AH120" s="4">
        <f>_xll.Interp2dTab(-1,0,'Internal Flash'!$B$526:$S$526,'Internal Flash'!$A$527:$A$547,'Internal Flash'!$B$527:$S$547,'Main Injection'!AH$104,'Main Injection'!$U120)</f>
        <v>-14.960938000000001</v>
      </c>
      <c r="AI120" s="4">
        <f>_xll.Interp2dTab(-1,0,'Internal Flash'!$B$526:$S$526,'Internal Flash'!$A$527:$A$547,'Internal Flash'!$B$527:$S$547,'Main Injection'!AI$104,'Main Injection'!$U120)</f>
        <v>-14.960938000000001</v>
      </c>
      <c r="AJ120" s="4">
        <f>_xll.Interp2dTab(-1,0,'Internal Flash'!$B$526:$S$526,'Internal Flash'!$A$527:$A$547,'Internal Flash'!$B$527:$S$547,'Main Injection'!AJ$104,'Main Injection'!$U120)</f>
        <v>-14.960938000000001</v>
      </c>
      <c r="AK120" s="4">
        <f>_xll.Interp2dTab(-1,0,'Internal Flash'!$B$526:$S$526,'Internal Flash'!$A$527:$A$547,'Internal Flash'!$B$527:$S$547,'Main Injection'!AK$104,'Main Injection'!$U120)</f>
        <v>-14.960938000000001</v>
      </c>
      <c r="AL120" s="4">
        <f>_xll.Interp2dTab(-1,0,'Internal Flash'!$B$526:$S$526,'Internal Flash'!$A$527:$A$547,'Internal Flash'!$B$527:$S$547,'Main Injection'!AL$104,'Main Injection'!$U120)</f>
        <v>-14.960938000000001</v>
      </c>
      <c r="AM120" s="12">
        <f t="shared" si="72"/>
        <v>-14.960938000000001</v>
      </c>
    </row>
    <row r="121" spans="1:39" s="4" customFormat="1" x14ac:dyDescent="0.3">
      <c r="A121" s="6">
        <f>'CSP5'!$A$185</f>
        <v>3000</v>
      </c>
      <c r="B121" s="12">
        <f t="shared" si="69"/>
        <v>3.1950237499999998</v>
      </c>
      <c r="C121" s="4">
        <f t="shared" si="53"/>
        <v>3.1950237499999998</v>
      </c>
      <c r="D121" s="4">
        <f t="shared" si="54"/>
        <v>-1.8306540100000008</v>
      </c>
      <c r="E121" s="4">
        <f t="shared" si="55"/>
        <v>-3.0184725700000001</v>
      </c>
      <c r="F121" s="4">
        <f t="shared" si="56"/>
        <v>-6.7172110940192002</v>
      </c>
      <c r="G121" s="4">
        <f t="shared" si="57"/>
        <v>-9.2716651330240012</v>
      </c>
      <c r="H121" s="4">
        <f t="shared" si="58"/>
        <v>-13.221109485024</v>
      </c>
      <c r="I121" s="4">
        <f t="shared" si="59"/>
        <v>-16.881106045023998</v>
      </c>
      <c r="J121" s="4">
        <f t="shared" si="60"/>
        <v>-20.716482925024</v>
      </c>
      <c r="K121" s="4">
        <f t="shared" si="61"/>
        <v>-25.602000779999997</v>
      </c>
      <c r="L121" s="4">
        <f t="shared" si="62"/>
        <v>-27.787939660000003</v>
      </c>
      <c r="M121" s="4">
        <f t="shared" si="63"/>
        <v>-30.950796158268002</v>
      </c>
      <c r="N121" s="4">
        <f t="shared" si="64"/>
        <v>-29.428910079024</v>
      </c>
      <c r="O121" s="4">
        <f t="shared" si="65"/>
        <v>-29.273411519023998</v>
      </c>
      <c r="P121" s="4">
        <f t="shared" si="66"/>
        <v>-28.414786959024003</v>
      </c>
      <c r="Q121" s="4">
        <f t="shared" si="67"/>
        <v>-26.501475399024006</v>
      </c>
      <c r="R121" s="4">
        <f t="shared" si="68"/>
        <v>-27.400663839023998</v>
      </c>
      <c r="S121" s="12">
        <f t="shared" si="70"/>
        <v>-27.400663839023998</v>
      </c>
      <c r="U121" s="6">
        <f>'CSP5'!$A$185</f>
        <v>3000</v>
      </c>
      <c r="V121" s="12">
        <f t="shared" si="71"/>
        <v>-14.960938000000001</v>
      </c>
      <c r="W121" s="4">
        <f>_xll.Interp2dTab(-1,0,'Internal Flash'!$B$526:$S$526,'Internal Flash'!$A$527:$A$547,'Internal Flash'!$B$527:$S$547,'Main Injection'!W$104,'Main Injection'!$U121)</f>
        <v>-14.960938000000001</v>
      </c>
      <c r="X121" s="4">
        <f>_xll.Interp2dTab(-1,0,'Internal Flash'!$B$526:$S$526,'Internal Flash'!$A$527:$A$547,'Internal Flash'!$B$527:$S$547,'Main Injection'!X$104,'Main Injection'!$U121)</f>
        <v>-14.960938000000001</v>
      </c>
      <c r="Y121" s="4">
        <f>_xll.Interp2dTab(-1,0,'Internal Flash'!$B$526:$S$526,'Internal Flash'!$A$527:$A$547,'Internal Flash'!$B$527:$S$547,'Main Injection'!Y$104,'Main Injection'!$U121)</f>
        <v>-14.960938000000001</v>
      </c>
      <c r="Z121" s="4">
        <f>_xll.Interp2dTab(-1,0,'Internal Flash'!$B$526:$S$526,'Internal Flash'!$A$527:$A$547,'Internal Flash'!$B$527:$S$547,'Main Injection'!Z$104,'Main Injection'!$U121)</f>
        <v>-14.960938000000001</v>
      </c>
      <c r="AA121" s="4">
        <f>_xll.Interp2dTab(-1,0,'Internal Flash'!$B$526:$S$526,'Internal Flash'!$A$527:$A$547,'Internal Flash'!$B$527:$S$547,'Main Injection'!AA$104,'Main Injection'!$U121)</f>
        <v>-14.960938000000001</v>
      </c>
      <c r="AB121" s="4">
        <f>_xll.Interp2dTab(-1,0,'Internal Flash'!$B$526:$S$526,'Internal Flash'!$A$527:$A$547,'Internal Flash'!$B$527:$S$547,'Main Injection'!AB$104,'Main Injection'!$U121)</f>
        <v>-14.960938000000001</v>
      </c>
      <c r="AC121" s="4">
        <f>_xll.Interp2dTab(-1,0,'Internal Flash'!$B$526:$S$526,'Internal Flash'!$A$527:$A$547,'Internal Flash'!$B$527:$S$547,'Main Injection'!AC$104,'Main Injection'!$U121)</f>
        <v>-14.960938000000001</v>
      </c>
      <c r="AD121" s="4">
        <f>_xll.Interp2dTab(-1,0,'Internal Flash'!$B$526:$S$526,'Internal Flash'!$A$527:$A$547,'Internal Flash'!$B$527:$S$547,'Main Injection'!AD$104,'Main Injection'!$U121)</f>
        <v>-14.960938000000001</v>
      </c>
      <c r="AE121" s="4">
        <f>_xll.Interp2dTab(-1,0,'Internal Flash'!$B$526:$S$526,'Internal Flash'!$A$527:$A$547,'Internal Flash'!$B$527:$S$547,'Main Injection'!AE$104,'Main Injection'!$U121)</f>
        <v>-14.960938000000001</v>
      </c>
      <c r="AF121" s="4">
        <f>_xll.Interp2dTab(-1,0,'Internal Flash'!$B$526:$S$526,'Internal Flash'!$A$527:$A$547,'Internal Flash'!$B$527:$S$547,'Main Injection'!AF$104,'Main Injection'!$U121)</f>
        <v>-14.960938000000001</v>
      </c>
      <c r="AG121" s="4">
        <f>_xll.Interp2dTab(-1,0,'Internal Flash'!$B$526:$S$526,'Internal Flash'!$A$527:$A$547,'Internal Flash'!$B$527:$S$547,'Main Injection'!AG$104,'Main Injection'!$U121)</f>
        <v>-14.960938000000001</v>
      </c>
      <c r="AH121" s="4">
        <f>_xll.Interp2dTab(-1,0,'Internal Flash'!$B$526:$S$526,'Internal Flash'!$A$527:$A$547,'Internal Flash'!$B$527:$S$547,'Main Injection'!AH$104,'Main Injection'!$U121)</f>
        <v>-14.960938000000001</v>
      </c>
      <c r="AI121" s="4">
        <f>_xll.Interp2dTab(-1,0,'Internal Flash'!$B$526:$S$526,'Internal Flash'!$A$527:$A$547,'Internal Flash'!$B$527:$S$547,'Main Injection'!AI$104,'Main Injection'!$U121)</f>
        <v>-14.960938000000001</v>
      </c>
      <c r="AJ121" s="4">
        <f>_xll.Interp2dTab(-1,0,'Internal Flash'!$B$526:$S$526,'Internal Flash'!$A$527:$A$547,'Internal Flash'!$B$527:$S$547,'Main Injection'!AJ$104,'Main Injection'!$U121)</f>
        <v>-14.960938000000001</v>
      </c>
      <c r="AK121" s="4">
        <f>_xll.Interp2dTab(-1,0,'Internal Flash'!$B$526:$S$526,'Internal Flash'!$A$527:$A$547,'Internal Flash'!$B$527:$S$547,'Main Injection'!AK$104,'Main Injection'!$U121)</f>
        <v>-14.960938000000001</v>
      </c>
      <c r="AL121" s="4">
        <f>_xll.Interp2dTab(-1,0,'Internal Flash'!$B$526:$S$526,'Internal Flash'!$A$527:$A$547,'Internal Flash'!$B$527:$S$547,'Main Injection'!AL$104,'Main Injection'!$U121)</f>
        <v>-14.960938000000001</v>
      </c>
      <c r="AM121" s="12">
        <f t="shared" si="72"/>
        <v>-14.960938000000001</v>
      </c>
    </row>
    <row r="122" spans="1:39" s="4" customFormat="1" x14ac:dyDescent="0.3">
      <c r="A122" s="6">
        <f>'CSP5'!$A$186</f>
        <v>3200</v>
      </c>
      <c r="B122" s="12">
        <f t="shared" si="69"/>
        <v>9.1715867499999995</v>
      </c>
      <c r="C122" s="4">
        <f t="shared" si="53"/>
        <v>9.1715867499999995</v>
      </c>
      <c r="D122" s="4">
        <f t="shared" si="54"/>
        <v>0.88117580599999989</v>
      </c>
      <c r="E122" s="4">
        <f t="shared" si="55"/>
        <v>-2.3780176580000001</v>
      </c>
      <c r="F122" s="4">
        <f t="shared" si="56"/>
        <v>-5.6777577156000003</v>
      </c>
      <c r="G122" s="4">
        <f t="shared" si="57"/>
        <v>-9.2979489348000008</v>
      </c>
      <c r="H122" s="4">
        <f t="shared" si="58"/>
        <v>-12.832760207333335</v>
      </c>
      <c r="I122" s="4">
        <f t="shared" si="59"/>
        <v>-15.986756538</v>
      </c>
      <c r="J122" s="4">
        <f t="shared" si="60"/>
        <v>-17.57578114184</v>
      </c>
      <c r="K122" s="4">
        <f t="shared" si="61"/>
        <v>-22.947322652853334</v>
      </c>
      <c r="L122" s="4">
        <f t="shared" si="62"/>
        <v>-27.378483804000002</v>
      </c>
      <c r="M122" s="4">
        <f t="shared" si="63"/>
        <v>-29.410597355067999</v>
      </c>
      <c r="N122" s="4">
        <f t="shared" si="64"/>
        <v>-29.478074432624002</v>
      </c>
      <c r="O122" s="4">
        <f t="shared" si="65"/>
        <v>-32.460645768623998</v>
      </c>
      <c r="P122" s="4">
        <f t="shared" si="66"/>
        <v>-33.919780104623996</v>
      </c>
      <c r="Q122" s="4">
        <f t="shared" si="67"/>
        <v>-34.324227440624007</v>
      </c>
      <c r="R122" s="4">
        <f t="shared" si="68"/>
        <v>-35.783361776623998</v>
      </c>
      <c r="S122" s="12">
        <f t="shared" si="70"/>
        <v>-35.783361776623998</v>
      </c>
      <c r="U122" s="6">
        <f>'CSP5'!$A$186</f>
        <v>3200</v>
      </c>
      <c r="V122" s="12">
        <f t="shared" si="71"/>
        <v>-14.960938000000001</v>
      </c>
      <c r="W122" s="4">
        <f>_xll.Interp2dTab(-1,0,'Internal Flash'!$B$526:$S$526,'Internal Flash'!$A$527:$A$547,'Internal Flash'!$B$527:$S$547,'Main Injection'!W$104,'Main Injection'!$U122)</f>
        <v>-14.960938000000001</v>
      </c>
      <c r="X122" s="4">
        <f>_xll.Interp2dTab(-1,0,'Internal Flash'!$B$526:$S$526,'Internal Flash'!$A$527:$A$547,'Internal Flash'!$B$527:$S$547,'Main Injection'!X$104,'Main Injection'!$U122)</f>
        <v>-14.960938000000001</v>
      </c>
      <c r="Y122" s="4">
        <f>_xll.Interp2dTab(-1,0,'Internal Flash'!$B$526:$S$526,'Internal Flash'!$A$527:$A$547,'Internal Flash'!$B$527:$S$547,'Main Injection'!Y$104,'Main Injection'!$U122)</f>
        <v>-14.960938000000001</v>
      </c>
      <c r="Z122" s="4">
        <f>_xll.Interp2dTab(-1,0,'Internal Flash'!$B$526:$S$526,'Internal Flash'!$A$527:$A$547,'Internal Flash'!$B$527:$S$547,'Main Injection'!Z$104,'Main Injection'!$U122)</f>
        <v>-14.960938000000001</v>
      </c>
      <c r="AA122" s="4">
        <f>_xll.Interp2dTab(-1,0,'Internal Flash'!$B$526:$S$526,'Internal Flash'!$A$527:$A$547,'Internal Flash'!$B$527:$S$547,'Main Injection'!AA$104,'Main Injection'!$U122)</f>
        <v>-14.960938000000001</v>
      </c>
      <c r="AB122" s="4">
        <f>_xll.Interp2dTab(-1,0,'Internal Flash'!$B$526:$S$526,'Internal Flash'!$A$527:$A$547,'Internal Flash'!$B$527:$S$547,'Main Injection'!AB$104,'Main Injection'!$U122)</f>
        <v>-14.960938000000001</v>
      </c>
      <c r="AC122" s="4">
        <f>_xll.Interp2dTab(-1,0,'Internal Flash'!$B$526:$S$526,'Internal Flash'!$A$527:$A$547,'Internal Flash'!$B$527:$S$547,'Main Injection'!AC$104,'Main Injection'!$U122)</f>
        <v>-14.960938000000001</v>
      </c>
      <c r="AD122" s="4">
        <f>_xll.Interp2dTab(-1,0,'Internal Flash'!$B$526:$S$526,'Internal Flash'!$A$527:$A$547,'Internal Flash'!$B$527:$S$547,'Main Injection'!AD$104,'Main Injection'!$U122)</f>
        <v>-14.960938000000001</v>
      </c>
      <c r="AE122" s="4">
        <f>_xll.Interp2dTab(-1,0,'Internal Flash'!$B$526:$S$526,'Internal Flash'!$A$527:$A$547,'Internal Flash'!$B$527:$S$547,'Main Injection'!AE$104,'Main Injection'!$U122)</f>
        <v>-14.960938000000001</v>
      </c>
      <c r="AF122" s="4">
        <f>_xll.Interp2dTab(-1,0,'Internal Flash'!$B$526:$S$526,'Internal Flash'!$A$527:$A$547,'Internal Flash'!$B$527:$S$547,'Main Injection'!AF$104,'Main Injection'!$U122)</f>
        <v>-14.960938000000001</v>
      </c>
      <c r="AG122" s="4">
        <f>_xll.Interp2dTab(-1,0,'Internal Flash'!$B$526:$S$526,'Internal Flash'!$A$527:$A$547,'Internal Flash'!$B$527:$S$547,'Main Injection'!AG$104,'Main Injection'!$U122)</f>
        <v>-14.960938000000001</v>
      </c>
      <c r="AH122" s="4">
        <f>_xll.Interp2dTab(-1,0,'Internal Flash'!$B$526:$S$526,'Internal Flash'!$A$527:$A$547,'Internal Flash'!$B$527:$S$547,'Main Injection'!AH$104,'Main Injection'!$U122)</f>
        <v>-14.960938000000001</v>
      </c>
      <c r="AI122" s="4">
        <f>_xll.Interp2dTab(-1,0,'Internal Flash'!$B$526:$S$526,'Internal Flash'!$A$527:$A$547,'Internal Flash'!$B$527:$S$547,'Main Injection'!AI$104,'Main Injection'!$U122)</f>
        <v>-14.960938000000001</v>
      </c>
      <c r="AJ122" s="4">
        <f>_xll.Interp2dTab(-1,0,'Internal Flash'!$B$526:$S$526,'Internal Flash'!$A$527:$A$547,'Internal Flash'!$B$527:$S$547,'Main Injection'!AJ$104,'Main Injection'!$U122)</f>
        <v>-14.960938000000001</v>
      </c>
      <c r="AK122" s="4">
        <f>_xll.Interp2dTab(-1,0,'Internal Flash'!$B$526:$S$526,'Internal Flash'!$A$527:$A$547,'Internal Flash'!$B$527:$S$547,'Main Injection'!AK$104,'Main Injection'!$U122)</f>
        <v>-14.960938000000001</v>
      </c>
      <c r="AL122" s="4">
        <f>_xll.Interp2dTab(-1,0,'Internal Flash'!$B$526:$S$526,'Internal Flash'!$A$527:$A$547,'Internal Flash'!$B$527:$S$547,'Main Injection'!AL$104,'Main Injection'!$U122)</f>
        <v>-14.960938000000001</v>
      </c>
      <c r="AM122" s="12">
        <f t="shared" si="72"/>
        <v>-14.960938000000001</v>
      </c>
    </row>
    <row r="123" spans="1:39" s="4" customFormat="1" x14ac:dyDescent="0.3">
      <c r="A123" s="6">
        <f>'CSP5'!$A$187</f>
        <v>3300</v>
      </c>
      <c r="B123" s="12">
        <f t="shared" si="69"/>
        <v>9.1715867499999995</v>
      </c>
      <c r="C123" s="4">
        <f t="shared" si="53"/>
        <v>9.1715867499999995</v>
      </c>
      <c r="D123" s="4">
        <f t="shared" si="54"/>
        <v>0.71365321400001136</v>
      </c>
      <c r="E123" s="4">
        <f t="shared" si="55"/>
        <v>-2.6537674435999792</v>
      </c>
      <c r="F123" s="4">
        <f t="shared" si="56"/>
        <v>-5.9220731364000194</v>
      </c>
      <c r="G123" s="4">
        <f t="shared" si="57"/>
        <v>-9.7075133604000374</v>
      </c>
      <c r="H123" s="4">
        <f t="shared" si="58"/>
        <v>-13.488769508666664</v>
      </c>
      <c r="I123" s="4">
        <f t="shared" si="59"/>
        <v>-16.739534259600003</v>
      </c>
      <c r="J123" s="4">
        <f t="shared" si="60"/>
        <v>-18.687927130639949</v>
      </c>
      <c r="K123" s="4">
        <f t="shared" si="61"/>
        <v>-24.188605825653312</v>
      </c>
      <c r="L123" s="4">
        <f t="shared" si="62"/>
        <v>-28.987423077599999</v>
      </c>
      <c r="M123" s="4">
        <f t="shared" si="63"/>
        <v>-30.738689118267995</v>
      </c>
      <c r="N123" s="4">
        <f t="shared" si="64"/>
        <v>-33.388365135023996</v>
      </c>
      <c r="O123" s="4">
        <f t="shared" si="65"/>
        <v>-34.441503749424044</v>
      </c>
      <c r="P123" s="4">
        <f t="shared" si="66"/>
        <v>-35.494642363824042</v>
      </c>
      <c r="Q123" s="4">
        <f t="shared" si="67"/>
        <v>-35.961843978224039</v>
      </c>
      <c r="R123" s="4">
        <f t="shared" si="68"/>
        <v>-37.4837325926242</v>
      </c>
      <c r="S123" s="12">
        <f t="shared" si="70"/>
        <v>-37.4837325926242</v>
      </c>
      <c r="U123" s="6">
        <f>'CSP5'!$A$187</f>
        <v>3300</v>
      </c>
      <c r="V123" s="12">
        <f t="shared" si="71"/>
        <v>-14.960938000000001</v>
      </c>
      <c r="W123" s="4">
        <f>_xll.Interp2dTab(-1,0,'Internal Flash'!$B$526:$S$526,'Internal Flash'!$A$527:$A$547,'Internal Flash'!$B$527:$S$547,'Main Injection'!W$104,'Main Injection'!$U123)</f>
        <v>-14.960938000000001</v>
      </c>
      <c r="X123" s="4">
        <f>_xll.Interp2dTab(-1,0,'Internal Flash'!$B$526:$S$526,'Internal Flash'!$A$527:$A$547,'Internal Flash'!$B$527:$S$547,'Main Injection'!X$104,'Main Injection'!$U123)</f>
        <v>-14.960938000000001</v>
      </c>
      <c r="Y123" s="4">
        <f>_xll.Interp2dTab(-1,0,'Internal Flash'!$B$526:$S$526,'Internal Flash'!$A$527:$A$547,'Internal Flash'!$B$527:$S$547,'Main Injection'!Y$104,'Main Injection'!$U123)</f>
        <v>-14.960938000000001</v>
      </c>
      <c r="Z123" s="4">
        <f>_xll.Interp2dTab(-1,0,'Internal Flash'!$B$526:$S$526,'Internal Flash'!$A$527:$A$547,'Internal Flash'!$B$527:$S$547,'Main Injection'!Z$104,'Main Injection'!$U123)</f>
        <v>-14.960938000000001</v>
      </c>
      <c r="AA123" s="4">
        <f>_xll.Interp2dTab(-1,0,'Internal Flash'!$B$526:$S$526,'Internal Flash'!$A$527:$A$547,'Internal Flash'!$B$527:$S$547,'Main Injection'!AA$104,'Main Injection'!$U123)</f>
        <v>-14.960938000000001</v>
      </c>
      <c r="AB123" s="4">
        <f>_xll.Interp2dTab(-1,0,'Internal Flash'!$B$526:$S$526,'Internal Flash'!$A$527:$A$547,'Internal Flash'!$B$527:$S$547,'Main Injection'!AB$104,'Main Injection'!$U123)</f>
        <v>-14.960938000000001</v>
      </c>
      <c r="AC123" s="4">
        <f>_xll.Interp2dTab(-1,0,'Internal Flash'!$B$526:$S$526,'Internal Flash'!$A$527:$A$547,'Internal Flash'!$B$527:$S$547,'Main Injection'!AC$104,'Main Injection'!$U123)</f>
        <v>-14.960938000000001</v>
      </c>
      <c r="AD123" s="4">
        <f>_xll.Interp2dTab(-1,0,'Internal Flash'!$B$526:$S$526,'Internal Flash'!$A$527:$A$547,'Internal Flash'!$B$527:$S$547,'Main Injection'!AD$104,'Main Injection'!$U123)</f>
        <v>-14.960938000000001</v>
      </c>
      <c r="AE123" s="4">
        <f>_xll.Interp2dTab(-1,0,'Internal Flash'!$B$526:$S$526,'Internal Flash'!$A$527:$A$547,'Internal Flash'!$B$527:$S$547,'Main Injection'!AE$104,'Main Injection'!$U123)</f>
        <v>-14.960938000000001</v>
      </c>
      <c r="AF123" s="4">
        <f>_xll.Interp2dTab(-1,0,'Internal Flash'!$B$526:$S$526,'Internal Flash'!$A$527:$A$547,'Internal Flash'!$B$527:$S$547,'Main Injection'!AF$104,'Main Injection'!$U123)</f>
        <v>-14.960938000000001</v>
      </c>
      <c r="AG123" s="4">
        <f>_xll.Interp2dTab(-1,0,'Internal Flash'!$B$526:$S$526,'Internal Flash'!$A$527:$A$547,'Internal Flash'!$B$527:$S$547,'Main Injection'!AG$104,'Main Injection'!$U123)</f>
        <v>-14.960938000000001</v>
      </c>
      <c r="AH123" s="4">
        <f>_xll.Interp2dTab(-1,0,'Internal Flash'!$B$526:$S$526,'Internal Flash'!$A$527:$A$547,'Internal Flash'!$B$527:$S$547,'Main Injection'!AH$104,'Main Injection'!$U123)</f>
        <v>-14.960938000000001</v>
      </c>
      <c r="AI123" s="4">
        <f>_xll.Interp2dTab(-1,0,'Internal Flash'!$B$526:$S$526,'Internal Flash'!$A$527:$A$547,'Internal Flash'!$B$527:$S$547,'Main Injection'!AI$104,'Main Injection'!$U123)</f>
        <v>-14.960938000000001</v>
      </c>
      <c r="AJ123" s="4">
        <f>_xll.Interp2dTab(-1,0,'Internal Flash'!$B$526:$S$526,'Internal Flash'!$A$527:$A$547,'Internal Flash'!$B$527:$S$547,'Main Injection'!AJ$104,'Main Injection'!$U123)</f>
        <v>-14.960938000000001</v>
      </c>
      <c r="AK123" s="4">
        <f>_xll.Interp2dTab(-1,0,'Internal Flash'!$B$526:$S$526,'Internal Flash'!$A$527:$A$547,'Internal Flash'!$B$527:$S$547,'Main Injection'!AK$104,'Main Injection'!$U123)</f>
        <v>-14.960938000000001</v>
      </c>
      <c r="AL123" s="4">
        <f>_xll.Interp2dTab(-1,0,'Internal Flash'!$B$526:$S$526,'Internal Flash'!$A$527:$A$547,'Internal Flash'!$B$527:$S$547,'Main Injection'!AL$104,'Main Injection'!$U123)</f>
        <v>-14.960938000000001</v>
      </c>
      <c r="AM123" s="12">
        <f t="shared" si="72"/>
        <v>-14.960938000000001</v>
      </c>
    </row>
    <row r="124" spans="1:39" s="4" customFormat="1" x14ac:dyDescent="0.3">
      <c r="A124" s="6">
        <f>'CSP5'!$A$188</f>
        <v>3500</v>
      </c>
      <c r="B124" s="12">
        <f t="shared" si="69"/>
        <v>9.1715867499999995</v>
      </c>
      <c r="C124" s="4">
        <f t="shared" si="53"/>
        <v>9.1715867499999995</v>
      </c>
      <c r="D124" s="4">
        <f t="shared" si="54"/>
        <v>0.37860802999988064</v>
      </c>
      <c r="E124" s="4">
        <f t="shared" si="55"/>
        <v>-3.21781836200004</v>
      </c>
      <c r="F124" s="4">
        <f t="shared" si="56"/>
        <v>-6.4107039780000807</v>
      </c>
      <c r="G124" s="4">
        <f t="shared" si="57"/>
        <v>-10.546771626</v>
      </c>
      <c r="H124" s="4">
        <f t="shared" si="58"/>
        <v>-14.729595556666828</v>
      </c>
      <c r="I124" s="4">
        <f t="shared" si="59"/>
        <v>-18.173252482000002</v>
      </c>
      <c r="J124" s="4">
        <f t="shared" si="60"/>
        <v>-20.37678227784</v>
      </c>
      <c r="K124" s="4">
        <f t="shared" si="61"/>
        <v>-26.142081636853394</v>
      </c>
      <c r="L124" s="4">
        <f t="shared" si="62"/>
        <v>-31.215003291999999</v>
      </c>
      <c r="M124" s="4">
        <f t="shared" si="63"/>
        <v>-33.468447246267992</v>
      </c>
      <c r="N124" s="4">
        <f t="shared" si="64"/>
        <v>-36.366060975024041</v>
      </c>
      <c r="O124" s="4">
        <f t="shared" si="65"/>
        <v>-37.547849823024201</v>
      </c>
      <c r="P124" s="4">
        <f t="shared" si="66"/>
        <v>-37.742187999999999</v>
      </c>
      <c r="Q124" s="4">
        <f t="shared" si="67"/>
        <v>-37.742187999999999</v>
      </c>
      <c r="R124" s="4">
        <f t="shared" si="68"/>
        <v>-37.742187999999999</v>
      </c>
      <c r="S124" s="12">
        <f t="shared" si="70"/>
        <v>-37.742187999999999</v>
      </c>
      <c r="U124" s="6">
        <f>'CSP5'!$A$188</f>
        <v>3500</v>
      </c>
      <c r="V124" s="12">
        <f t="shared" si="71"/>
        <v>-14.960938000000001</v>
      </c>
      <c r="W124" s="4">
        <f>_xll.Interp2dTab(-1,0,'Internal Flash'!$B$526:$S$526,'Internal Flash'!$A$527:$A$547,'Internal Flash'!$B$527:$S$547,'Main Injection'!W$104,'Main Injection'!$U124)</f>
        <v>-14.960938000000001</v>
      </c>
      <c r="X124" s="4">
        <f>_xll.Interp2dTab(-1,0,'Internal Flash'!$B$526:$S$526,'Internal Flash'!$A$527:$A$547,'Internal Flash'!$B$527:$S$547,'Main Injection'!X$104,'Main Injection'!$U124)</f>
        <v>-14.960938000000001</v>
      </c>
      <c r="Y124" s="4">
        <f>_xll.Interp2dTab(-1,0,'Internal Flash'!$B$526:$S$526,'Internal Flash'!$A$527:$A$547,'Internal Flash'!$B$527:$S$547,'Main Injection'!Y$104,'Main Injection'!$U124)</f>
        <v>-14.960938000000001</v>
      </c>
      <c r="Z124" s="4">
        <f>_xll.Interp2dTab(-1,0,'Internal Flash'!$B$526:$S$526,'Internal Flash'!$A$527:$A$547,'Internal Flash'!$B$527:$S$547,'Main Injection'!Z$104,'Main Injection'!$U124)</f>
        <v>-14.960938000000001</v>
      </c>
      <c r="AA124" s="4">
        <f>_xll.Interp2dTab(-1,0,'Internal Flash'!$B$526:$S$526,'Internal Flash'!$A$527:$A$547,'Internal Flash'!$B$527:$S$547,'Main Injection'!AA$104,'Main Injection'!$U124)</f>
        <v>-14.960938000000001</v>
      </c>
      <c r="AB124" s="4">
        <f>_xll.Interp2dTab(-1,0,'Internal Flash'!$B$526:$S$526,'Internal Flash'!$A$527:$A$547,'Internal Flash'!$B$527:$S$547,'Main Injection'!AB$104,'Main Injection'!$U124)</f>
        <v>-14.960938000000001</v>
      </c>
      <c r="AC124" s="4">
        <f>_xll.Interp2dTab(-1,0,'Internal Flash'!$B$526:$S$526,'Internal Flash'!$A$527:$A$547,'Internal Flash'!$B$527:$S$547,'Main Injection'!AC$104,'Main Injection'!$U124)</f>
        <v>-14.960938000000001</v>
      </c>
      <c r="AD124" s="4">
        <f>_xll.Interp2dTab(-1,0,'Internal Flash'!$B$526:$S$526,'Internal Flash'!$A$527:$A$547,'Internal Flash'!$B$527:$S$547,'Main Injection'!AD$104,'Main Injection'!$U124)</f>
        <v>-14.960938000000001</v>
      </c>
      <c r="AE124" s="4">
        <f>_xll.Interp2dTab(-1,0,'Internal Flash'!$B$526:$S$526,'Internal Flash'!$A$527:$A$547,'Internal Flash'!$B$527:$S$547,'Main Injection'!AE$104,'Main Injection'!$U124)</f>
        <v>-14.960938000000001</v>
      </c>
      <c r="AF124" s="4">
        <f>_xll.Interp2dTab(-1,0,'Internal Flash'!$B$526:$S$526,'Internal Flash'!$A$527:$A$547,'Internal Flash'!$B$527:$S$547,'Main Injection'!AF$104,'Main Injection'!$U124)</f>
        <v>-14.960938000000001</v>
      </c>
      <c r="AG124" s="4">
        <f>_xll.Interp2dTab(-1,0,'Internal Flash'!$B$526:$S$526,'Internal Flash'!$A$527:$A$547,'Internal Flash'!$B$527:$S$547,'Main Injection'!AG$104,'Main Injection'!$U124)</f>
        <v>-14.960938000000001</v>
      </c>
      <c r="AH124" s="4">
        <f>_xll.Interp2dTab(-1,0,'Internal Flash'!$B$526:$S$526,'Internal Flash'!$A$527:$A$547,'Internal Flash'!$B$527:$S$547,'Main Injection'!AH$104,'Main Injection'!$U124)</f>
        <v>-14.960938000000001</v>
      </c>
      <c r="AI124" s="4">
        <f>_xll.Interp2dTab(-1,0,'Internal Flash'!$B$526:$S$526,'Internal Flash'!$A$527:$A$547,'Internal Flash'!$B$527:$S$547,'Main Injection'!AI$104,'Main Injection'!$U124)</f>
        <v>-14.960938000000001</v>
      </c>
      <c r="AJ124" s="4">
        <f>_xll.Interp2dTab(-1,0,'Internal Flash'!$B$526:$S$526,'Internal Flash'!$A$527:$A$547,'Internal Flash'!$B$527:$S$547,'Main Injection'!AJ$104,'Main Injection'!$U124)</f>
        <v>-14.960938000000001</v>
      </c>
      <c r="AK124" s="4">
        <f>_xll.Interp2dTab(-1,0,'Internal Flash'!$B$526:$S$526,'Internal Flash'!$A$527:$A$547,'Internal Flash'!$B$527:$S$547,'Main Injection'!AK$104,'Main Injection'!$U124)</f>
        <v>-14.960938000000001</v>
      </c>
      <c r="AL124" s="4">
        <f>_xll.Interp2dTab(-1,0,'Internal Flash'!$B$526:$S$526,'Internal Flash'!$A$527:$A$547,'Internal Flash'!$B$527:$S$547,'Main Injection'!AL$104,'Main Injection'!$U124)</f>
        <v>-14.960938000000001</v>
      </c>
      <c r="AM124" s="12">
        <f t="shared" si="72"/>
        <v>-14.960938000000001</v>
      </c>
    </row>
    <row r="125" spans="1:39" s="4" customFormat="1" x14ac:dyDescent="0.3">
      <c r="A125" s="12">
        <f>'CSP5'!$A$189</f>
        <v>3501</v>
      </c>
      <c r="B125" s="12">
        <f>B124</f>
        <v>9.1715867499999995</v>
      </c>
      <c r="C125" s="12">
        <f t="shared" ref="C125:S125" si="73">C124</f>
        <v>9.1715867499999995</v>
      </c>
      <c r="D125" s="12">
        <f t="shared" si="73"/>
        <v>0.37860802999988064</v>
      </c>
      <c r="E125" s="12">
        <f t="shared" si="73"/>
        <v>-3.21781836200004</v>
      </c>
      <c r="F125" s="12">
        <f t="shared" si="73"/>
        <v>-6.4107039780000807</v>
      </c>
      <c r="G125" s="12">
        <f t="shared" si="73"/>
        <v>-10.546771626</v>
      </c>
      <c r="H125" s="12">
        <f t="shared" si="73"/>
        <v>-14.729595556666828</v>
      </c>
      <c r="I125" s="12">
        <f t="shared" si="73"/>
        <v>-18.173252482000002</v>
      </c>
      <c r="J125" s="12">
        <f t="shared" si="73"/>
        <v>-20.37678227784</v>
      </c>
      <c r="K125" s="12">
        <f t="shared" si="73"/>
        <v>-26.142081636853394</v>
      </c>
      <c r="L125" s="12">
        <f t="shared" si="73"/>
        <v>-31.215003291999999</v>
      </c>
      <c r="M125" s="12">
        <f t="shared" si="73"/>
        <v>-33.468447246267992</v>
      </c>
      <c r="N125" s="12">
        <f t="shared" si="73"/>
        <v>-36.366060975024041</v>
      </c>
      <c r="O125" s="12">
        <f t="shared" si="73"/>
        <v>-37.547849823024201</v>
      </c>
      <c r="P125" s="12">
        <f t="shared" si="73"/>
        <v>-37.742187999999999</v>
      </c>
      <c r="Q125" s="12">
        <f t="shared" si="73"/>
        <v>-37.742187999999999</v>
      </c>
      <c r="R125" s="12">
        <f t="shared" si="73"/>
        <v>-37.742187999999999</v>
      </c>
      <c r="S125" s="12">
        <f t="shared" si="73"/>
        <v>-37.742187999999999</v>
      </c>
      <c r="U125" s="12">
        <f>'CSP5'!$A$189</f>
        <v>3501</v>
      </c>
      <c r="V125" s="12">
        <f>V124</f>
        <v>-14.960938000000001</v>
      </c>
      <c r="W125" s="12">
        <f t="shared" ref="W125:AM125" si="74">W124</f>
        <v>-14.960938000000001</v>
      </c>
      <c r="X125" s="12">
        <f t="shared" si="74"/>
        <v>-14.960938000000001</v>
      </c>
      <c r="Y125" s="12">
        <f t="shared" si="74"/>
        <v>-14.960938000000001</v>
      </c>
      <c r="Z125" s="12">
        <f t="shared" si="74"/>
        <v>-14.960938000000001</v>
      </c>
      <c r="AA125" s="12">
        <f t="shared" si="74"/>
        <v>-14.960938000000001</v>
      </c>
      <c r="AB125" s="12">
        <f t="shared" si="74"/>
        <v>-14.960938000000001</v>
      </c>
      <c r="AC125" s="12">
        <f t="shared" si="74"/>
        <v>-14.960938000000001</v>
      </c>
      <c r="AD125" s="12">
        <f t="shared" si="74"/>
        <v>-14.960938000000001</v>
      </c>
      <c r="AE125" s="12">
        <f t="shared" si="74"/>
        <v>-14.960938000000001</v>
      </c>
      <c r="AF125" s="12">
        <f t="shared" si="74"/>
        <v>-14.960938000000001</v>
      </c>
      <c r="AG125" s="12">
        <f t="shared" si="74"/>
        <v>-14.960938000000001</v>
      </c>
      <c r="AH125" s="12">
        <f t="shared" si="74"/>
        <v>-14.960938000000001</v>
      </c>
      <c r="AI125" s="12">
        <f t="shared" si="74"/>
        <v>-14.960938000000001</v>
      </c>
      <c r="AJ125" s="12">
        <f t="shared" si="74"/>
        <v>-14.960938000000001</v>
      </c>
      <c r="AK125" s="12">
        <f t="shared" si="74"/>
        <v>-14.960938000000001</v>
      </c>
      <c r="AL125" s="12">
        <f t="shared" si="74"/>
        <v>-14.960938000000001</v>
      </c>
      <c r="AM125" s="12">
        <f t="shared" si="74"/>
        <v>-14.960938000000001</v>
      </c>
    </row>
    <row r="127" spans="1:39" x14ac:dyDescent="0.3">
      <c r="A127" s="13"/>
      <c r="B127" s="35" t="s">
        <v>1137</v>
      </c>
      <c r="C127" s="35"/>
      <c r="D127" s="35"/>
      <c r="E127" s="35"/>
      <c r="F127" s="35"/>
      <c r="G127" s="35"/>
      <c r="H127" s="35"/>
      <c r="I127" s="35"/>
      <c r="J127" s="35"/>
      <c r="K127" s="35"/>
      <c r="L127" s="35"/>
      <c r="M127" s="35"/>
      <c r="N127" s="35"/>
      <c r="O127" s="35"/>
      <c r="P127" s="35"/>
      <c r="Q127" s="35"/>
      <c r="R127" s="35"/>
      <c r="S127" s="35"/>
      <c r="U127" s="13"/>
      <c r="V127" s="35" t="s">
        <v>1139</v>
      </c>
      <c r="W127" s="35"/>
      <c r="X127" s="35"/>
      <c r="Y127" s="35"/>
      <c r="Z127" s="35"/>
      <c r="AA127" s="35"/>
      <c r="AB127" s="35"/>
      <c r="AC127" s="35"/>
      <c r="AD127" s="35"/>
      <c r="AE127" s="35"/>
      <c r="AF127" s="35"/>
      <c r="AG127" s="35"/>
      <c r="AH127" s="35"/>
      <c r="AI127" s="35"/>
      <c r="AJ127" s="35"/>
      <c r="AK127" s="35"/>
      <c r="AL127" s="35"/>
      <c r="AM127" s="35"/>
    </row>
    <row r="128" spans="1:39" x14ac:dyDescent="0.3">
      <c r="A128" s="3"/>
      <c r="B128" s="3" t="str">
        <f>'CSP5'!$B$167</f>
        <v>mm3</v>
      </c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U128" s="3"/>
      <c r="V128" s="3" t="str">
        <f>'CSP5'!$B$167</f>
        <v>mm3</v>
      </c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</row>
    <row r="129" spans="1:39" x14ac:dyDescent="0.3">
      <c r="A129" s="3" t="str">
        <f>'CSP5'!$A$168</f>
        <v>RPM</v>
      </c>
      <c r="B129" s="9">
        <f>'CSP5'!$B$168</f>
        <v>-1</v>
      </c>
      <c r="C129" s="3">
        <f>'CSP5'!$C$168</f>
        <v>0</v>
      </c>
      <c r="D129" s="3">
        <f>'CSP5'!$D$168</f>
        <v>10</v>
      </c>
      <c r="E129" s="3">
        <f>'CSP5'!$E$168</f>
        <v>20</v>
      </c>
      <c r="F129" s="3">
        <f>'CSP5'!$F$168</f>
        <v>30</v>
      </c>
      <c r="G129" s="3">
        <f>'CSP5'!$G$168</f>
        <v>45</v>
      </c>
      <c r="H129" s="3">
        <f>'CSP5'!$H$168</f>
        <v>55</v>
      </c>
      <c r="I129" s="3">
        <f>'CSP5'!$I$168</f>
        <v>65</v>
      </c>
      <c r="J129" s="3">
        <f>'CSP5'!$J$168</f>
        <v>75</v>
      </c>
      <c r="K129" s="3">
        <f>'CSP5'!$K$168</f>
        <v>85</v>
      </c>
      <c r="L129" s="3">
        <f>'CSP5'!$L$168</f>
        <v>95</v>
      </c>
      <c r="M129" s="3">
        <f>'CSP5'!$M$168</f>
        <v>110</v>
      </c>
      <c r="N129" s="3">
        <f>'CSP5'!$N$168</f>
        <v>120</v>
      </c>
      <c r="O129" s="3">
        <f>'CSP5'!$O$168</f>
        <v>125</v>
      </c>
      <c r="P129" s="3">
        <f>'CSP5'!$P$168</f>
        <v>130</v>
      </c>
      <c r="Q129" s="3">
        <f>'CSP5'!$Q$168</f>
        <v>135</v>
      </c>
      <c r="R129" s="3">
        <f>'CSP5'!$R$168</f>
        <v>140</v>
      </c>
      <c r="S129" s="9">
        <f>'CSP5'!$S$168</f>
        <v>141</v>
      </c>
      <c r="U129" s="3" t="str">
        <f>'CSP5'!$A$168</f>
        <v>RPM</v>
      </c>
      <c r="V129" s="9">
        <f>'CSP5'!$B$168</f>
        <v>-1</v>
      </c>
      <c r="W129" s="3">
        <f>'CSP5'!$C$168</f>
        <v>0</v>
      </c>
      <c r="X129" s="3">
        <f>'CSP5'!$D$168</f>
        <v>10</v>
      </c>
      <c r="Y129" s="3">
        <f>'CSP5'!$E$168</f>
        <v>20</v>
      </c>
      <c r="Z129" s="3">
        <f>'CSP5'!$F$168</f>
        <v>30</v>
      </c>
      <c r="AA129" s="3">
        <f>'CSP5'!$G$168</f>
        <v>45</v>
      </c>
      <c r="AB129" s="3">
        <f>'CSP5'!$H$168</f>
        <v>55</v>
      </c>
      <c r="AC129" s="3">
        <f>'CSP5'!$I$168</f>
        <v>65</v>
      </c>
      <c r="AD129" s="3">
        <f>'CSP5'!$J$168</f>
        <v>75</v>
      </c>
      <c r="AE129" s="3">
        <f>'CSP5'!$K$168</f>
        <v>85</v>
      </c>
      <c r="AF129" s="3">
        <f>'CSP5'!$L$168</f>
        <v>95</v>
      </c>
      <c r="AG129" s="3">
        <f>'CSP5'!$M$168</f>
        <v>110</v>
      </c>
      <c r="AH129" s="3">
        <f>'CSP5'!$N$168</f>
        <v>120</v>
      </c>
      <c r="AI129" s="3">
        <f>'CSP5'!$O$168</f>
        <v>125</v>
      </c>
      <c r="AJ129" s="3">
        <f>'CSP5'!$P$168</f>
        <v>130</v>
      </c>
      <c r="AK129" s="3">
        <f>'CSP5'!$Q$168</f>
        <v>135</v>
      </c>
      <c r="AL129" s="3">
        <f>'CSP5'!$R$168</f>
        <v>140</v>
      </c>
      <c r="AM129" s="9">
        <f>'CSP5'!$S$168</f>
        <v>141</v>
      </c>
    </row>
    <row r="130" spans="1:39" s="4" customFormat="1" x14ac:dyDescent="0.3">
      <c r="A130" s="12">
        <f>'CSP5'!$A$169</f>
        <v>619</v>
      </c>
      <c r="B130" s="12">
        <f>B131</f>
        <v>0</v>
      </c>
      <c r="C130" s="12">
        <f t="shared" ref="C130:S130" si="75">C131</f>
        <v>0</v>
      </c>
      <c r="D130" s="12">
        <f t="shared" si="75"/>
        <v>0</v>
      </c>
      <c r="E130" s="12">
        <f t="shared" si="75"/>
        <v>0</v>
      </c>
      <c r="F130" s="12">
        <f t="shared" si="75"/>
        <v>0</v>
      </c>
      <c r="G130" s="12">
        <f t="shared" si="75"/>
        <v>0</v>
      </c>
      <c r="H130" s="12">
        <f t="shared" si="75"/>
        <v>0</v>
      </c>
      <c r="I130" s="12">
        <f t="shared" si="75"/>
        <v>0</v>
      </c>
      <c r="J130" s="12">
        <f t="shared" si="75"/>
        <v>0</v>
      </c>
      <c r="K130" s="12">
        <f t="shared" si="75"/>
        <v>0</v>
      </c>
      <c r="L130" s="12">
        <f t="shared" si="75"/>
        <v>0</v>
      </c>
      <c r="M130" s="12">
        <f t="shared" si="75"/>
        <v>0</v>
      </c>
      <c r="N130" s="12">
        <f t="shared" si="75"/>
        <v>0</v>
      </c>
      <c r="O130" s="12">
        <f t="shared" si="75"/>
        <v>0</v>
      </c>
      <c r="P130" s="12">
        <f t="shared" si="75"/>
        <v>0</v>
      </c>
      <c r="Q130" s="12">
        <f t="shared" si="75"/>
        <v>0</v>
      </c>
      <c r="R130" s="12">
        <f t="shared" si="75"/>
        <v>0</v>
      </c>
      <c r="S130" s="12">
        <f t="shared" si="75"/>
        <v>0</v>
      </c>
      <c r="U130" s="12">
        <f>'CSP5'!$A$169</f>
        <v>619</v>
      </c>
      <c r="V130" s="12">
        <f>V131</f>
        <v>25</v>
      </c>
      <c r="W130" s="12">
        <f t="shared" ref="W130:AM130" si="76">W131</f>
        <v>25</v>
      </c>
      <c r="X130" s="12">
        <f t="shared" si="76"/>
        <v>25</v>
      </c>
      <c r="Y130" s="12">
        <f t="shared" si="76"/>
        <v>25</v>
      </c>
      <c r="Z130" s="12">
        <f t="shared" si="76"/>
        <v>25</v>
      </c>
      <c r="AA130" s="12">
        <f t="shared" si="76"/>
        <v>25</v>
      </c>
      <c r="AB130" s="12">
        <f t="shared" si="76"/>
        <v>25</v>
      </c>
      <c r="AC130" s="12">
        <f t="shared" si="76"/>
        <v>25</v>
      </c>
      <c r="AD130" s="12">
        <f t="shared" si="76"/>
        <v>25</v>
      </c>
      <c r="AE130" s="12">
        <f t="shared" si="76"/>
        <v>25</v>
      </c>
      <c r="AF130" s="12">
        <f t="shared" si="76"/>
        <v>25</v>
      </c>
      <c r="AG130" s="12">
        <f t="shared" si="76"/>
        <v>25</v>
      </c>
      <c r="AH130" s="12">
        <f t="shared" si="76"/>
        <v>25</v>
      </c>
      <c r="AI130" s="12">
        <f t="shared" si="76"/>
        <v>25</v>
      </c>
      <c r="AJ130" s="12">
        <f t="shared" si="76"/>
        <v>25</v>
      </c>
      <c r="AK130" s="12">
        <f t="shared" si="76"/>
        <v>25</v>
      </c>
      <c r="AL130" s="12">
        <f t="shared" si="76"/>
        <v>25</v>
      </c>
      <c r="AM130" s="12">
        <f t="shared" si="76"/>
        <v>25</v>
      </c>
    </row>
    <row r="131" spans="1:39" s="4" customFormat="1" x14ac:dyDescent="0.3">
      <c r="A131" s="6">
        <f>'CSP5'!$A$170</f>
        <v>620</v>
      </c>
      <c r="B131" s="12">
        <f>C131</f>
        <v>0</v>
      </c>
      <c r="C131" s="4">
        <f t="shared" ref="C131:R131" si="77">(C56-C31)-C106</f>
        <v>0</v>
      </c>
      <c r="D131" s="4">
        <f t="shared" si="77"/>
        <v>0</v>
      </c>
      <c r="E131" s="4">
        <f t="shared" si="77"/>
        <v>0</v>
      </c>
      <c r="F131" s="4">
        <f t="shared" si="77"/>
        <v>0</v>
      </c>
      <c r="G131" s="4">
        <f t="shared" si="77"/>
        <v>0</v>
      </c>
      <c r="H131" s="4">
        <f t="shared" si="77"/>
        <v>0</v>
      </c>
      <c r="I131" s="4">
        <f t="shared" si="77"/>
        <v>0</v>
      </c>
      <c r="J131" s="4">
        <f t="shared" si="77"/>
        <v>0</v>
      </c>
      <c r="K131" s="4">
        <f t="shared" si="77"/>
        <v>0</v>
      </c>
      <c r="L131" s="4">
        <f t="shared" si="77"/>
        <v>0</v>
      </c>
      <c r="M131" s="4">
        <f t="shared" si="77"/>
        <v>0</v>
      </c>
      <c r="N131" s="4">
        <f t="shared" si="77"/>
        <v>0</v>
      </c>
      <c r="O131" s="4">
        <f t="shared" si="77"/>
        <v>0</v>
      </c>
      <c r="P131" s="4">
        <f t="shared" si="77"/>
        <v>0</v>
      </c>
      <c r="Q131" s="4">
        <f t="shared" si="77"/>
        <v>0</v>
      </c>
      <c r="R131" s="4">
        <f t="shared" si="77"/>
        <v>0</v>
      </c>
      <c r="S131" s="12">
        <f>R131</f>
        <v>0</v>
      </c>
      <c r="U131" s="6">
        <f>'CSP5'!$A$170</f>
        <v>620</v>
      </c>
      <c r="V131" s="12">
        <f>W131</f>
        <v>25</v>
      </c>
      <c r="W131" s="4">
        <f>MIN(_xll.Interp2dTab(-1,0,'Internal Flash'!$B$551:$S$551,'Internal Flash'!$A$552:$A$572,'Internal Flash'!$B$552:$S$572,'Main Injection'!W$129,'Main Injection'!$U131),'Internal Flash'!$B$390*-1)</f>
        <v>25</v>
      </c>
      <c r="X131" s="4">
        <f>MIN(_xll.Interp2dTab(-1,0,'Internal Flash'!$B$551:$S$551,'Internal Flash'!$A$552:$A$572,'Internal Flash'!$B$552:$S$572,'Main Injection'!X$129,'Main Injection'!$U131),'Internal Flash'!$B$390*-1)</f>
        <v>25</v>
      </c>
      <c r="Y131" s="4">
        <f>MIN(_xll.Interp2dTab(-1,0,'Internal Flash'!$B$551:$S$551,'Internal Flash'!$A$552:$A$572,'Internal Flash'!$B$552:$S$572,'Main Injection'!Y$129,'Main Injection'!$U131),'Internal Flash'!$B$390*-1)</f>
        <v>25</v>
      </c>
      <c r="Z131" s="4">
        <f>MIN(_xll.Interp2dTab(-1,0,'Internal Flash'!$B$551:$S$551,'Internal Flash'!$A$552:$A$572,'Internal Flash'!$B$552:$S$572,'Main Injection'!Z$129,'Main Injection'!$U131),'Internal Flash'!$B$390*-1)</f>
        <v>25</v>
      </c>
      <c r="AA131" s="4">
        <f>MIN(_xll.Interp2dTab(-1,0,'Internal Flash'!$B$551:$S$551,'Internal Flash'!$A$552:$A$572,'Internal Flash'!$B$552:$S$572,'Main Injection'!AA$129,'Main Injection'!$U131),'Internal Flash'!$B$390*-1)</f>
        <v>25</v>
      </c>
      <c r="AB131" s="4">
        <f>MIN(_xll.Interp2dTab(-1,0,'Internal Flash'!$B$551:$S$551,'Internal Flash'!$A$552:$A$572,'Internal Flash'!$B$552:$S$572,'Main Injection'!AB$129,'Main Injection'!$U131),'Internal Flash'!$B$390*-1)</f>
        <v>25</v>
      </c>
      <c r="AC131" s="4">
        <f>MIN(_xll.Interp2dTab(-1,0,'Internal Flash'!$B$551:$S$551,'Internal Flash'!$A$552:$A$572,'Internal Flash'!$B$552:$S$572,'Main Injection'!AC$129,'Main Injection'!$U131),'Internal Flash'!$B$390*-1)</f>
        <v>25</v>
      </c>
      <c r="AD131" s="4">
        <f>MIN(_xll.Interp2dTab(-1,0,'Internal Flash'!$B$551:$S$551,'Internal Flash'!$A$552:$A$572,'Internal Flash'!$B$552:$S$572,'Main Injection'!AD$129,'Main Injection'!$U131),'Internal Flash'!$B$390*-1)</f>
        <v>25</v>
      </c>
      <c r="AE131" s="4">
        <f>MIN(_xll.Interp2dTab(-1,0,'Internal Flash'!$B$551:$S$551,'Internal Flash'!$A$552:$A$572,'Internal Flash'!$B$552:$S$572,'Main Injection'!AE$129,'Main Injection'!$U131),'Internal Flash'!$B$390*-1)</f>
        <v>25</v>
      </c>
      <c r="AF131" s="4">
        <f>MIN(_xll.Interp2dTab(-1,0,'Internal Flash'!$B$551:$S$551,'Internal Flash'!$A$552:$A$572,'Internal Flash'!$B$552:$S$572,'Main Injection'!AF$129,'Main Injection'!$U131),'Internal Flash'!$B$390*-1)</f>
        <v>25</v>
      </c>
      <c r="AG131" s="4">
        <f>MIN(_xll.Interp2dTab(-1,0,'Internal Flash'!$B$551:$S$551,'Internal Flash'!$A$552:$A$572,'Internal Flash'!$B$552:$S$572,'Main Injection'!AG$129,'Main Injection'!$U131),'Internal Flash'!$B$390*-1)</f>
        <v>25</v>
      </c>
      <c r="AH131" s="4">
        <f>MIN(_xll.Interp2dTab(-1,0,'Internal Flash'!$B$551:$S$551,'Internal Flash'!$A$552:$A$572,'Internal Flash'!$B$552:$S$572,'Main Injection'!AH$129,'Main Injection'!$U131),'Internal Flash'!$B$390*-1)</f>
        <v>25</v>
      </c>
      <c r="AI131" s="4">
        <f>MIN(_xll.Interp2dTab(-1,0,'Internal Flash'!$B$551:$S$551,'Internal Flash'!$A$552:$A$572,'Internal Flash'!$B$552:$S$572,'Main Injection'!AI$129,'Main Injection'!$U131),'Internal Flash'!$B$390*-1)</f>
        <v>25</v>
      </c>
      <c r="AJ131" s="4">
        <f>MIN(_xll.Interp2dTab(-1,0,'Internal Flash'!$B$551:$S$551,'Internal Flash'!$A$552:$A$572,'Internal Flash'!$B$552:$S$572,'Main Injection'!AJ$129,'Main Injection'!$U131),'Internal Flash'!$B$390*-1)</f>
        <v>25</v>
      </c>
      <c r="AK131" s="4">
        <f>MIN(_xll.Interp2dTab(-1,0,'Internal Flash'!$B$551:$S$551,'Internal Flash'!$A$552:$A$572,'Internal Flash'!$B$552:$S$572,'Main Injection'!AK$129,'Main Injection'!$U131),'Internal Flash'!$B$390*-1)</f>
        <v>25</v>
      </c>
      <c r="AL131" s="4">
        <f>MIN(_xll.Interp2dTab(-1,0,'Internal Flash'!$B$551:$S$551,'Internal Flash'!$A$552:$A$572,'Internal Flash'!$B$552:$S$572,'Main Injection'!AL$129,'Main Injection'!$U131),'Internal Flash'!$B$390*-1)</f>
        <v>25</v>
      </c>
      <c r="AM131" s="12">
        <f>AL131</f>
        <v>25</v>
      </c>
    </row>
    <row r="132" spans="1:39" s="4" customFormat="1" x14ac:dyDescent="0.3">
      <c r="A132" s="6">
        <f>'CSP5'!$A$171</f>
        <v>650</v>
      </c>
      <c r="B132" s="12">
        <f t="shared" ref="B132:B149" si="78">C132</f>
        <v>0</v>
      </c>
      <c r="C132" s="4">
        <f t="shared" ref="C132:R132" si="79">(C57-C32)-C107</f>
        <v>0</v>
      </c>
      <c r="D132" s="4">
        <f t="shared" si="79"/>
        <v>0</v>
      </c>
      <c r="E132" s="4">
        <f t="shared" si="79"/>
        <v>0</v>
      </c>
      <c r="F132" s="4">
        <f t="shared" si="79"/>
        <v>0</v>
      </c>
      <c r="G132" s="4">
        <f t="shared" si="79"/>
        <v>0</v>
      </c>
      <c r="H132" s="4">
        <f t="shared" si="79"/>
        <v>0</v>
      </c>
      <c r="I132" s="4">
        <f t="shared" si="79"/>
        <v>0</v>
      </c>
      <c r="J132" s="4">
        <f t="shared" si="79"/>
        <v>0</v>
      </c>
      <c r="K132" s="4">
        <f t="shared" si="79"/>
        <v>0</v>
      </c>
      <c r="L132" s="4">
        <f t="shared" si="79"/>
        <v>0</v>
      </c>
      <c r="M132" s="4">
        <f t="shared" si="79"/>
        <v>0</v>
      </c>
      <c r="N132" s="4">
        <f t="shared" si="79"/>
        <v>0</v>
      </c>
      <c r="O132" s="4">
        <f t="shared" si="79"/>
        <v>0</v>
      </c>
      <c r="P132" s="4">
        <f t="shared" si="79"/>
        <v>0</v>
      </c>
      <c r="Q132" s="4">
        <f t="shared" si="79"/>
        <v>0</v>
      </c>
      <c r="R132" s="4">
        <f t="shared" si="79"/>
        <v>0</v>
      </c>
      <c r="S132" s="12">
        <f t="shared" ref="S132:S149" si="80">R132</f>
        <v>0</v>
      </c>
      <c r="U132" s="6">
        <f>'CSP5'!$A$171</f>
        <v>650</v>
      </c>
      <c r="V132" s="12">
        <f t="shared" ref="V132:V149" si="81">W132</f>
        <v>25</v>
      </c>
      <c r="W132" s="4">
        <f>MIN(_xll.Interp2dTab(-1,0,'Internal Flash'!$B$551:$S$551,'Internal Flash'!$A$552:$A$572,'Internal Flash'!$B$552:$S$572,'Main Injection'!W$129,'Main Injection'!$U132),'Internal Flash'!$B$390*-1)</f>
        <v>25</v>
      </c>
      <c r="X132" s="4">
        <f>MIN(_xll.Interp2dTab(-1,0,'Internal Flash'!$B$551:$S$551,'Internal Flash'!$A$552:$A$572,'Internal Flash'!$B$552:$S$572,'Main Injection'!X$129,'Main Injection'!$U132),'Internal Flash'!$B$390*-1)</f>
        <v>25</v>
      </c>
      <c r="Y132" s="4">
        <f>MIN(_xll.Interp2dTab(-1,0,'Internal Flash'!$B$551:$S$551,'Internal Flash'!$A$552:$A$572,'Internal Flash'!$B$552:$S$572,'Main Injection'!Y$129,'Main Injection'!$U132),'Internal Flash'!$B$390*-1)</f>
        <v>25</v>
      </c>
      <c r="Z132" s="4">
        <f>MIN(_xll.Interp2dTab(-1,0,'Internal Flash'!$B$551:$S$551,'Internal Flash'!$A$552:$A$572,'Internal Flash'!$B$552:$S$572,'Main Injection'!Z$129,'Main Injection'!$U132),'Internal Flash'!$B$390*-1)</f>
        <v>25</v>
      </c>
      <c r="AA132" s="4">
        <f>MIN(_xll.Interp2dTab(-1,0,'Internal Flash'!$B$551:$S$551,'Internal Flash'!$A$552:$A$572,'Internal Flash'!$B$552:$S$572,'Main Injection'!AA$129,'Main Injection'!$U132),'Internal Flash'!$B$390*-1)</f>
        <v>25</v>
      </c>
      <c r="AB132" s="4">
        <f>MIN(_xll.Interp2dTab(-1,0,'Internal Flash'!$B$551:$S$551,'Internal Flash'!$A$552:$A$572,'Internal Flash'!$B$552:$S$572,'Main Injection'!AB$129,'Main Injection'!$U132),'Internal Flash'!$B$390*-1)</f>
        <v>25</v>
      </c>
      <c r="AC132" s="4">
        <f>MIN(_xll.Interp2dTab(-1,0,'Internal Flash'!$B$551:$S$551,'Internal Flash'!$A$552:$A$572,'Internal Flash'!$B$552:$S$572,'Main Injection'!AC$129,'Main Injection'!$U132),'Internal Flash'!$B$390*-1)</f>
        <v>25</v>
      </c>
      <c r="AD132" s="4">
        <f>MIN(_xll.Interp2dTab(-1,0,'Internal Flash'!$B$551:$S$551,'Internal Flash'!$A$552:$A$572,'Internal Flash'!$B$552:$S$572,'Main Injection'!AD$129,'Main Injection'!$U132),'Internal Flash'!$B$390*-1)</f>
        <v>25</v>
      </c>
      <c r="AE132" s="4">
        <f>MIN(_xll.Interp2dTab(-1,0,'Internal Flash'!$B$551:$S$551,'Internal Flash'!$A$552:$A$572,'Internal Flash'!$B$552:$S$572,'Main Injection'!AE$129,'Main Injection'!$U132),'Internal Flash'!$B$390*-1)</f>
        <v>25</v>
      </c>
      <c r="AF132" s="4">
        <f>MIN(_xll.Interp2dTab(-1,0,'Internal Flash'!$B$551:$S$551,'Internal Flash'!$A$552:$A$572,'Internal Flash'!$B$552:$S$572,'Main Injection'!AF$129,'Main Injection'!$U132),'Internal Flash'!$B$390*-1)</f>
        <v>25</v>
      </c>
      <c r="AG132" s="4">
        <f>MIN(_xll.Interp2dTab(-1,0,'Internal Flash'!$B$551:$S$551,'Internal Flash'!$A$552:$A$572,'Internal Flash'!$B$552:$S$572,'Main Injection'!AG$129,'Main Injection'!$U132),'Internal Flash'!$B$390*-1)</f>
        <v>25</v>
      </c>
      <c r="AH132" s="4">
        <f>MIN(_xll.Interp2dTab(-1,0,'Internal Flash'!$B$551:$S$551,'Internal Flash'!$A$552:$A$572,'Internal Flash'!$B$552:$S$572,'Main Injection'!AH$129,'Main Injection'!$U132),'Internal Flash'!$B$390*-1)</f>
        <v>25</v>
      </c>
      <c r="AI132" s="4">
        <f>MIN(_xll.Interp2dTab(-1,0,'Internal Flash'!$B$551:$S$551,'Internal Flash'!$A$552:$A$572,'Internal Flash'!$B$552:$S$572,'Main Injection'!AI$129,'Main Injection'!$U132),'Internal Flash'!$B$390*-1)</f>
        <v>25</v>
      </c>
      <c r="AJ132" s="4">
        <f>MIN(_xll.Interp2dTab(-1,0,'Internal Flash'!$B$551:$S$551,'Internal Flash'!$A$552:$A$572,'Internal Flash'!$B$552:$S$572,'Main Injection'!AJ$129,'Main Injection'!$U132),'Internal Flash'!$B$390*-1)</f>
        <v>25</v>
      </c>
      <c r="AK132" s="4">
        <f>MIN(_xll.Interp2dTab(-1,0,'Internal Flash'!$B$551:$S$551,'Internal Flash'!$A$552:$A$572,'Internal Flash'!$B$552:$S$572,'Main Injection'!AK$129,'Main Injection'!$U132),'Internal Flash'!$B$390*-1)</f>
        <v>25</v>
      </c>
      <c r="AL132" s="4">
        <f>MIN(_xll.Interp2dTab(-1,0,'Internal Flash'!$B$551:$S$551,'Internal Flash'!$A$552:$A$572,'Internal Flash'!$B$552:$S$572,'Main Injection'!AL$129,'Main Injection'!$U132),'Internal Flash'!$B$390*-1)</f>
        <v>25</v>
      </c>
      <c r="AM132" s="12">
        <f t="shared" ref="AM132:AM149" si="82">AL132</f>
        <v>25</v>
      </c>
    </row>
    <row r="133" spans="1:39" s="4" customFormat="1" x14ac:dyDescent="0.3">
      <c r="A133" s="6">
        <f>'CSP5'!$A$172</f>
        <v>800</v>
      </c>
      <c r="B133" s="12">
        <f t="shared" si="78"/>
        <v>0</v>
      </c>
      <c r="C133" s="4">
        <f t="shared" ref="C133:R133" si="83">(C58-C33)-C108</f>
        <v>0</v>
      </c>
      <c r="D133" s="4">
        <f t="shared" si="83"/>
        <v>0</v>
      </c>
      <c r="E133" s="4">
        <f t="shared" si="83"/>
        <v>0</v>
      </c>
      <c r="F133" s="4">
        <f t="shared" si="83"/>
        <v>0</v>
      </c>
      <c r="G133" s="4">
        <f t="shared" si="83"/>
        <v>0</v>
      </c>
      <c r="H133" s="4">
        <f t="shared" si="83"/>
        <v>0</v>
      </c>
      <c r="I133" s="4">
        <f t="shared" si="83"/>
        <v>0</v>
      </c>
      <c r="J133" s="4">
        <f t="shared" si="83"/>
        <v>0</v>
      </c>
      <c r="K133" s="4">
        <f t="shared" si="83"/>
        <v>0</v>
      </c>
      <c r="L133" s="4">
        <f t="shared" si="83"/>
        <v>0</v>
      </c>
      <c r="M133" s="4">
        <f t="shared" si="83"/>
        <v>0</v>
      </c>
      <c r="N133" s="4">
        <f t="shared" si="83"/>
        <v>0</v>
      </c>
      <c r="O133" s="4">
        <f t="shared" si="83"/>
        <v>0</v>
      </c>
      <c r="P133" s="4">
        <f t="shared" si="83"/>
        <v>0</v>
      </c>
      <c r="Q133" s="4">
        <f t="shared" si="83"/>
        <v>0</v>
      </c>
      <c r="R133" s="4">
        <f t="shared" si="83"/>
        <v>0</v>
      </c>
      <c r="S133" s="12">
        <f t="shared" si="80"/>
        <v>0</v>
      </c>
      <c r="U133" s="6">
        <f>'CSP5'!$A$172</f>
        <v>800</v>
      </c>
      <c r="V133" s="12">
        <f t="shared" si="81"/>
        <v>25</v>
      </c>
      <c r="W133" s="4">
        <f>MIN(_xll.Interp2dTab(-1,0,'Internal Flash'!$B$551:$S$551,'Internal Flash'!$A$552:$A$572,'Internal Flash'!$B$552:$S$572,'Main Injection'!W$129,'Main Injection'!$U133),'Internal Flash'!$B$390*-1)</f>
        <v>25</v>
      </c>
      <c r="X133" s="4">
        <f>MIN(_xll.Interp2dTab(-1,0,'Internal Flash'!$B$551:$S$551,'Internal Flash'!$A$552:$A$572,'Internal Flash'!$B$552:$S$572,'Main Injection'!X$129,'Main Injection'!$U133),'Internal Flash'!$B$390*-1)</f>
        <v>25</v>
      </c>
      <c r="Y133" s="4">
        <f>MIN(_xll.Interp2dTab(-1,0,'Internal Flash'!$B$551:$S$551,'Internal Flash'!$A$552:$A$572,'Internal Flash'!$B$552:$S$572,'Main Injection'!Y$129,'Main Injection'!$U133),'Internal Flash'!$B$390*-1)</f>
        <v>25</v>
      </c>
      <c r="Z133" s="4">
        <f>MIN(_xll.Interp2dTab(-1,0,'Internal Flash'!$B$551:$S$551,'Internal Flash'!$A$552:$A$572,'Internal Flash'!$B$552:$S$572,'Main Injection'!Z$129,'Main Injection'!$U133),'Internal Flash'!$B$390*-1)</f>
        <v>25</v>
      </c>
      <c r="AA133" s="4">
        <f>MIN(_xll.Interp2dTab(-1,0,'Internal Flash'!$B$551:$S$551,'Internal Flash'!$A$552:$A$572,'Internal Flash'!$B$552:$S$572,'Main Injection'!AA$129,'Main Injection'!$U133),'Internal Flash'!$B$390*-1)</f>
        <v>25</v>
      </c>
      <c r="AB133" s="4">
        <f>MIN(_xll.Interp2dTab(-1,0,'Internal Flash'!$B$551:$S$551,'Internal Flash'!$A$552:$A$572,'Internal Flash'!$B$552:$S$572,'Main Injection'!AB$129,'Main Injection'!$U133),'Internal Flash'!$B$390*-1)</f>
        <v>25</v>
      </c>
      <c r="AC133" s="4">
        <f>MIN(_xll.Interp2dTab(-1,0,'Internal Flash'!$B$551:$S$551,'Internal Flash'!$A$552:$A$572,'Internal Flash'!$B$552:$S$572,'Main Injection'!AC$129,'Main Injection'!$U133),'Internal Flash'!$B$390*-1)</f>
        <v>25</v>
      </c>
      <c r="AD133" s="4">
        <f>MIN(_xll.Interp2dTab(-1,0,'Internal Flash'!$B$551:$S$551,'Internal Flash'!$A$552:$A$572,'Internal Flash'!$B$552:$S$572,'Main Injection'!AD$129,'Main Injection'!$U133),'Internal Flash'!$B$390*-1)</f>
        <v>25</v>
      </c>
      <c r="AE133" s="4">
        <f>MIN(_xll.Interp2dTab(-1,0,'Internal Flash'!$B$551:$S$551,'Internal Flash'!$A$552:$A$572,'Internal Flash'!$B$552:$S$572,'Main Injection'!AE$129,'Main Injection'!$U133),'Internal Flash'!$B$390*-1)</f>
        <v>25</v>
      </c>
      <c r="AF133" s="4">
        <f>MIN(_xll.Interp2dTab(-1,0,'Internal Flash'!$B$551:$S$551,'Internal Flash'!$A$552:$A$572,'Internal Flash'!$B$552:$S$572,'Main Injection'!AF$129,'Main Injection'!$U133),'Internal Flash'!$B$390*-1)</f>
        <v>25</v>
      </c>
      <c r="AG133" s="4">
        <f>MIN(_xll.Interp2dTab(-1,0,'Internal Flash'!$B$551:$S$551,'Internal Flash'!$A$552:$A$572,'Internal Flash'!$B$552:$S$572,'Main Injection'!AG$129,'Main Injection'!$U133),'Internal Flash'!$B$390*-1)</f>
        <v>25</v>
      </c>
      <c r="AH133" s="4">
        <f>MIN(_xll.Interp2dTab(-1,0,'Internal Flash'!$B$551:$S$551,'Internal Flash'!$A$552:$A$572,'Internal Flash'!$B$552:$S$572,'Main Injection'!AH$129,'Main Injection'!$U133),'Internal Flash'!$B$390*-1)</f>
        <v>25</v>
      </c>
      <c r="AI133" s="4">
        <f>MIN(_xll.Interp2dTab(-1,0,'Internal Flash'!$B$551:$S$551,'Internal Flash'!$A$552:$A$572,'Internal Flash'!$B$552:$S$572,'Main Injection'!AI$129,'Main Injection'!$U133),'Internal Flash'!$B$390*-1)</f>
        <v>25</v>
      </c>
      <c r="AJ133" s="4">
        <f>MIN(_xll.Interp2dTab(-1,0,'Internal Flash'!$B$551:$S$551,'Internal Flash'!$A$552:$A$572,'Internal Flash'!$B$552:$S$572,'Main Injection'!AJ$129,'Main Injection'!$U133),'Internal Flash'!$B$390*-1)</f>
        <v>25</v>
      </c>
      <c r="AK133" s="4">
        <f>MIN(_xll.Interp2dTab(-1,0,'Internal Flash'!$B$551:$S$551,'Internal Flash'!$A$552:$A$572,'Internal Flash'!$B$552:$S$572,'Main Injection'!AK$129,'Main Injection'!$U133),'Internal Flash'!$B$390*-1)</f>
        <v>25</v>
      </c>
      <c r="AL133" s="4">
        <f>MIN(_xll.Interp2dTab(-1,0,'Internal Flash'!$B$551:$S$551,'Internal Flash'!$A$552:$A$572,'Internal Flash'!$B$552:$S$572,'Main Injection'!AL$129,'Main Injection'!$U133),'Internal Flash'!$B$390*-1)</f>
        <v>25</v>
      </c>
      <c r="AM133" s="12">
        <f t="shared" si="82"/>
        <v>25</v>
      </c>
    </row>
    <row r="134" spans="1:39" s="4" customFormat="1" x14ac:dyDescent="0.3">
      <c r="A134" s="6">
        <f>'CSP5'!$A$173</f>
        <v>1000</v>
      </c>
      <c r="B134" s="12">
        <f t="shared" si="78"/>
        <v>0</v>
      </c>
      <c r="C134" s="4">
        <f t="shared" ref="C134:R134" si="84">(C59-C34)-C109</f>
        <v>0</v>
      </c>
      <c r="D134" s="4">
        <f t="shared" si="84"/>
        <v>0</v>
      </c>
      <c r="E134" s="4">
        <f t="shared" si="84"/>
        <v>0</v>
      </c>
      <c r="F134" s="4">
        <f t="shared" si="84"/>
        <v>0</v>
      </c>
      <c r="G134" s="4">
        <f t="shared" si="84"/>
        <v>0</v>
      </c>
      <c r="H134" s="4">
        <f t="shared" si="84"/>
        <v>0</v>
      </c>
      <c r="I134" s="4">
        <f t="shared" si="84"/>
        <v>0</v>
      </c>
      <c r="J134" s="4">
        <f t="shared" si="84"/>
        <v>0</v>
      </c>
      <c r="K134" s="4">
        <f t="shared" si="84"/>
        <v>0</v>
      </c>
      <c r="L134" s="4">
        <f t="shared" si="84"/>
        <v>0</v>
      </c>
      <c r="M134" s="4">
        <f t="shared" si="84"/>
        <v>0</v>
      </c>
      <c r="N134" s="4">
        <f>(N59-N34)-N109</f>
        <v>0</v>
      </c>
      <c r="O134" s="4">
        <f t="shared" si="84"/>
        <v>0</v>
      </c>
      <c r="P134" s="4">
        <f t="shared" si="84"/>
        <v>0</v>
      </c>
      <c r="Q134" s="4">
        <f t="shared" si="84"/>
        <v>0</v>
      </c>
      <c r="R134" s="4">
        <f t="shared" si="84"/>
        <v>0</v>
      </c>
      <c r="S134" s="12">
        <f t="shared" si="80"/>
        <v>0</v>
      </c>
      <c r="U134" s="6">
        <f>'CSP5'!$A$173</f>
        <v>1000</v>
      </c>
      <c r="V134" s="12">
        <f t="shared" si="81"/>
        <v>25</v>
      </c>
      <c r="W134" s="4">
        <f>MIN(_xll.Interp2dTab(-1,0,'Internal Flash'!$B$551:$S$551,'Internal Flash'!$A$552:$A$572,'Internal Flash'!$B$552:$S$572,'Main Injection'!W$129,'Main Injection'!$U134),'Internal Flash'!$B$390*-1)</f>
        <v>25</v>
      </c>
      <c r="X134" s="4">
        <f>MIN(_xll.Interp2dTab(-1,0,'Internal Flash'!$B$551:$S$551,'Internal Flash'!$A$552:$A$572,'Internal Flash'!$B$552:$S$572,'Main Injection'!X$129,'Main Injection'!$U134),'Internal Flash'!$B$390*-1)</f>
        <v>25</v>
      </c>
      <c r="Y134" s="4">
        <f>MIN(_xll.Interp2dTab(-1,0,'Internal Flash'!$B$551:$S$551,'Internal Flash'!$A$552:$A$572,'Internal Flash'!$B$552:$S$572,'Main Injection'!Y$129,'Main Injection'!$U134),'Internal Flash'!$B$390*-1)</f>
        <v>25</v>
      </c>
      <c r="Z134" s="4">
        <f>MIN(_xll.Interp2dTab(-1,0,'Internal Flash'!$B$551:$S$551,'Internal Flash'!$A$552:$A$572,'Internal Flash'!$B$552:$S$572,'Main Injection'!Z$129,'Main Injection'!$U134),'Internal Flash'!$B$390*-1)</f>
        <v>25</v>
      </c>
      <c r="AA134" s="4">
        <f>MIN(_xll.Interp2dTab(-1,0,'Internal Flash'!$B$551:$S$551,'Internal Flash'!$A$552:$A$572,'Internal Flash'!$B$552:$S$572,'Main Injection'!AA$129,'Main Injection'!$U134),'Internal Flash'!$B$390*-1)</f>
        <v>25</v>
      </c>
      <c r="AB134" s="4">
        <f>MIN(_xll.Interp2dTab(-1,0,'Internal Flash'!$B$551:$S$551,'Internal Flash'!$A$552:$A$572,'Internal Flash'!$B$552:$S$572,'Main Injection'!AB$129,'Main Injection'!$U134),'Internal Flash'!$B$390*-1)</f>
        <v>25</v>
      </c>
      <c r="AC134" s="4">
        <f>MIN(_xll.Interp2dTab(-1,0,'Internal Flash'!$B$551:$S$551,'Internal Flash'!$A$552:$A$572,'Internal Flash'!$B$552:$S$572,'Main Injection'!AC$129,'Main Injection'!$U134),'Internal Flash'!$B$390*-1)</f>
        <v>25</v>
      </c>
      <c r="AD134" s="4">
        <f>MIN(_xll.Interp2dTab(-1,0,'Internal Flash'!$B$551:$S$551,'Internal Flash'!$A$552:$A$572,'Internal Flash'!$B$552:$S$572,'Main Injection'!AD$129,'Main Injection'!$U134),'Internal Flash'!$B$390*-1)</f>
        <v>25</v>
      </c>
      <c r="AE134" s="4">
        <f>MIN(_xll.Interp2dTab(-1,0,'Internal Flash'!$B$551:$S$551,'Internal Flash'!$A$552:$A$572,'Internal Flash'!$B$552:$S$572,'Main Injection'!AE$129,'Main Injection'!$U134),'Internal Flash'!$B$390*-1)</f>
        <v>25</v>
      </c>
      <c r="AF134" s="4">
        <f>MIN(_xll.Interp2dTab(-1,0,'Internal Flash'!$B$551:$S$551,'Internal Flash'!$A$552:$A$572,'Internal Flash'!$B$552:$S$572,'Main Injection'!AF$129,'Main Injection'!$U134),'Internal Flash'!$B$390*-1)</f>
        <v>25</v>
      </c>
      <c r="AG134" s="4">
        <f>MIN(_xll.Interp2dTab(-1,0,'Internal Flash'!$B$551:$S$551,'Internal Flash'!$A$552:$A$572,'Internal Flash'!$B$552:$S$572,'Main Injection'!AG$129,'Main Injection'!$U134),'Internal Flash'!$B$390*-1)</f>
        <v>25</v>
      </c>
      <c r="AH134" s="4">
        <f>MIN(_xll.Interp2dTab(-1,0,'Internal Flash'!$B$551:$S$551,'Internal Flash'!$A$552:$A$572,'Internal Flash'!$B$552:$S$572,'Main Injection'!AH$129,'Main Injection'!$U134),'Internal Flash'!$B$390*-1)</f>
        <v>25</v>
      </c>
      <c r="AI134" s="4">
        <f>MIN(_xll.Interp2dTab(-1,0,'Internal Flash'!$B$551:$S$551,'Internal Flash'!$A$552:$A$572,'Internal Flash'!$B$552:$S$572,'Main Injection'!AI$129,'Main Injection'!$U134),'Internal Flash'!$B$390*-1)</f>
        <v>25</v>
      </c>
      <c r="AJ134" s="4">
        <f>MIN(_xll.Interp2dTab(-1,0,'Internal Flash'!$B$551:$S$551,'Internal Flash'!$A$552:$A$572,'Internal Flash'!$B$552:$S$572,'Main Injection'!AJ$129,'Main Injection'!$U134),'Internal Flash'!$B$390*-1)</f>
        <v>25</v>
      </c>
      <c r="AK134" s="4">
        <f>MIN(_xll.Interp2dTab(-1,0,'Internal Flash'!$B$551:$S$551,'Internal Flash'!$A$552:$A$572,'Internal Flash'!$B$552:$S$572,'Main Injection'!AK$129,'Main Injection'!$U134),'Internal Flash'!$B$390*-1)</f>
        <v>25</v>
      </c>
      <c r="AL134" s="4">
        <f>MIN(_xll.Interp2dTab(-1,0,'Internal Flash'!$B$551:$S$551,'Internal Flash'!$A$552:$A$572,'Internal Flash'!$B$552:$S$572,'Main Injection'!AL$129,'Main Injection'!$U134),'Internal Flash'!$B$390*-1)</f>
        <v>25</v>
      </c>
      <c r="AM134" s="12">
        <f t="shared" si="82"/>
        <v>25</v>
      </c>
    </row>
    <row r="135" spans="1:39" s="4" customFormat="1" x14ac:dyDescent="0.3">
      <c r="A135" s="6">
        <f>'CSP5'!$A$174</f>
        <v>1200</v>
      </c>
      <c r="B135" s="12">
        <f t="shared" si="78"/>
        <v>0</v>
      </c>
      <c r="C135" s="4">
        <f t="shared" ref="C135:R135" si="85">(C60-C35)-C110</f>
        <v>0</v>
      </c>
      <c r="D135" s="4">
        <f t="shared" si="85"/>
        <v>0</v>
      </c>
      <c r="E135" s="4">
        <f t="shared" si="85"/>
        <v>0</v>
      </c>
      <c r="F135" s="4">
        <f t="shared" si="85"/>
        <v>0</v>
      </c>
      <c r="G135" s="4">
        <f t="shared" si="85"/>
        <v>0</v>
      </c>
      <c r="H135" s="4">
        <f t="shared" si="85"/>
        <v>0</v>
      </c>
      <c r="I135" s="4">
        <f t="shared" si="85"/>
        <v>0</v>
      </c>
      <c r="J135" s="4">
        <f t="shared" si="85"/>
        <v>0</v>
      </c>
      <c r="K135" s="4">
        <f t="shared" si="85"/>
        <v>0</v>
      </c>
      <c r="L135" s="4">
        <f t="shared" si="85"/>
        <v>0</v>
      </c>
      <c r="M135" s="4">
        <f t="shared" si="85"/>
        <v>0</v>
      </c>
      <c r="N135" s="4">
        <f t="shared" si="85"/>
        <v>0</v>
      </c>
      <c r="O135" s="4">
        <f t="shared" si="85"/>
        <v>0</v>
      </c>
      <c r="P135" s="4">
        <f t="shared" si="85"/>
        <v>0</v>
      </c>
      <c r="Q135" s="4">
        <f t="shared" si="85"/>
        <v>0</v>
      </c>
      <c r="R135" s="4">
        <f t="shared" si="85"/>
        <v>0</v>
      </c>
      <c r="S135" s="12">
        <f t="shared" si="80"/>
        <v>0</v>
      </c>
      <c r="U135" s="6">
        <f>'CSP5'!$A$174</f>
        <v>1200</v>
      </c>
      <c r="V135" s="12">
        <f t="shared" si="81"/>
        <v>25</v>
      </c>
      <c r="W135" s="4">
        <f>MIN(_xll.Interp2dTab(-1,0,'Internal Flash'!$B$551:$S$551,'Internal Flash'!$A$552:$A$572,'Internal Flash'!$B$552:$S$572,'Main Injection'!W$129,'Main Injection'!$U135),'Internal Flash'!$B$390*-1)</f>
        <v>25</v>
      </c>
      <c r="X135" s="4">
        <f>MIN(_xll.Interp2dTab(-1,0,'Internal Flash'!$B$551:$S$551,'Internal Flash'!$A$552:$A$572,'Internal Flash'!$B$552:$S$572,'Main Injection'!X$129,'Main Injection'!$U135),'Internal Flash'!$B$390*-1)</f>
        <v>25</v>
      </c>
      <c r="Y135" s="4">
        <f>MIN(_xll.Interp2dTab(-1,0,'Internal Flash'!$B$551:$S$551,'Internal Flash'!$A$552:$A$572,'Internal Flash'!$B$552:$S$572,'Main Injection'!Y$129,'Main Injection'!$U135),'Internal Flash'!$B$390*-1)</f>
        <v>25</v>
      </c>
      <c r="Z135" s="4">
        <f>MIN(_xll.Interp2dTab(-1,0,'Internal Flash'!$B$551:$S$551,'Internal Flash'!$A$552:$A$572,'Internal Flash'!$B$552:$S$572,'Main Injection'!Z$129,'Main Injection'!$U135),'Internal Flash'!$B$390*-1)</f>
        <v>25</v>
      </c>
      <c r="AA135" s="4">
        <f>MIN(_xll.Interp2dTab(-1,0,'Internal Flash'!$B$551:$S$551,'Internal Flash'!$A$552:$A$572,'Internal Flash'!$B$552:$S$572,'Main Injection'!AA$129,'Main Injection'!$U135),'Internal Flash'!$B$390*-1)</f>
        <v>25</v>
      </c>
      <c r="AB135" s="4">
        <f>MIN(_xll.Interp2dTab(-1,0,'Internal Flash'!$B$551:$S$551,'Internal Flash'!$A$552:$A$572,'Internal Flash'!$B$552:$S$572,'Main Injection'!AB$129,'Main Injection'!$U135),'Internal Flash'!$B$390*-1)</f>
        <v>25</v>
      </c>
      <c r="AC135" s="4">
        <f>MIN(_xll.Interp2dTab(-1,0,'Internal Flash'!$B$551:$S$551,'Internal Flash'!$A$552:$A$572,'Internal Flash'!$B$552:$S$572,'Main Injection'!AC$129,'Main Injection'!$U135),'Internal Flash'!$B$390*-1)</f>
        <v>25</v>
      </c>
      <c r="AD135" s="4">
        <f>MIN(_xll.Interp2dTab(-1,0,'Internal Flash'!$B$551:$S$551,'Internal Flash'!$A$552:$A$572,'Internal Flash'!$B$552:$S$572,'Main Injection'!AD$129,'Main Injection'!$U135),'Internal Flash'!$B$390*-1)</f>
        <v>25</v>
      </c>
      <c r="AE135" s="4">
        <f>MIN(_xll.Interp2dTab(-1,0,'Internal Flash'!$B$551:$S$551,'Internal Flash'!$A$552:$A$572,'Internal Flash'!$B$552:$S$572,'Main Injection'!AE$129,'Main Injection'!$U135),'Internal Flash'!$B$390*-1)</f>
        <v>25</v>
      </c>
      <c r="AF135" s="4">
        <f>MIN(_xll.Interp2dTab(-1,0,'Internal Flash'!$B$551:$S$551,'Internal Flash'!$A$552:$A$572,'Internal Flash'!$B$552:$S$572,'Main Injection'!AF$129,'Main Injection'!$U135),'Internal Flash'!$B$390*-1)</f>
        <v>25</v>
      </c>
      <c r="AG135" s="4">
        <f>MIN(_xll.Interp2dTab(-1,0,'Internal Flash'!$B$551:$S$551,'Internal Flash'!$A$552:$A$572,'Internal Flash'!$B$552:$S$572,'Main Injection'!AG$129,'Main Injection'!$U135),'Internal Flash'!$B$390*-1)</f>
        <v>25</v>
      </c>
      <c r="AH135" s="4">
        <f>MIN(_xll.Interp2dTab(-1,0,'Internal Flash'!$B$551:$S$551,'Internal Flash'!$A$552:$A$572,'Internal Flash'!$B$552:$S$572,'Main Injection'!AH$129,'Main Injection'!$U135),'Internal Flash'!$B$390*-1)</f>
        <v>25</v>
      </c>
      <c r="AI135" s="4">
        <f>MIN(_xll.Interp2dTab(-1,0,'Internal Flash'!$B$551:$S$551,'Internal Flash'!$A$552:$A$572,'Internal Flash'!$B$552:$S$572,'Main Injection'!AI$129,'Main Injection'!$U135),'Internal Flash'!$B$390*-1)</f>
        <v>25</v>
      </c>
      <c r="AJ135" s="4">
        <f>MIN(_xll.Interp2dTab(-1,0,'Internal Flash'!$B$551:$S$551,'Internal Flash'!$A$552:$A$572,'Internal Flash'!$B$552:$S$572,'Main Injection'!AJ$129,'Main Injection'!$U135),'Internal Flash'!$B$390*-1)</f>
        <v>25</v>
      </c>
      <c r="AK135" s="4">
        <f>MIN(_xll.Interp2dTab(-1,0,'Internal Flash'!$B$551:$S$551,'Internal Flash'!$A$552:$A$572,'Internal Flash'!$B$552:$S$572,'Main Injection'!AK$129,'Main Injection'!$U135),'Internal Flash'!$B$390*-1)</f>
        <v>25</v>
      </c>
      <c r="AL135" s="4">
        <f>MIN(_xll.Interp2dTab(-1,0,'Internal Flash'!$B$551:$S$551,'Internal Flash'!$A$552:$A$572,'Internal Flash'!$B$552:$S$572,'Main Injection'!AL$129,'Main Injection'!$U135),'Internal Flash'!$B$390*-1)</f>
        <v>25</v>
      </c>
      <c r="AM135" s="12">
        <f t="shared" si="82"/>
        <v>25</v>
      </c>
    </row>
    <row r="136" spans="1:39" s="4" customFormat="1" x14ac:dyDescent="0.3">
      <c r="A136" s="6">
        <f>'CSP5'!$A$175</f>
        <v>1400</v>
      </c>
      <c r="B136" s="12">
        <f t="shared" si="78"/>
        <v>0</v>
      </c>
      <c r="C136" s="4">
        <f t="shared" ref="C136:R136" si="86">(C61-C36)-C111</f>
        <v>0</v>
      </c>
      <c r="D136" s="4">
        <f t="shared" si="86"/>
        <v>0</v>
      </c>
      <c r="E136" s="4">
        <f t="shared" si="86"/>
        <v>0</v>
      </c>
      <c r="F136" s="4">
        <f t="shared" si="86"/>
        <v>0</v>
      </c>
      <c r="G136" s="4">
        <f t="shared" si="86"/>
        <v>0</v>
      </c>
      <c r="H136" s="4">
        <f t="shared" si="86"/>
        <v>0</v>
      </c>
      <c r="I136" s="4">
        <f t="shared" si="86"/>
        <v>0</v>
      </c>
      <c r="J136" s="4">
        <f t="shared" si="86"/>
        <v>0</v>
      </c>
      <c r="K136" s="4">
        <f t="shared" si="86"/>
        <v>0</v>
      </c>
      <c r="L136" s="4">
        <f t="shared" si="86"/>
        <v>0</v>
      </c>
      <c r="M136" s="4">
        <f t="shared" si="86"/>
        <v>0</v>
      </c>
      <c r="N136" s="4">
        <f t="shared" si="86"/>
        <v>0</v>
      </c>
      <c r="O136" s="4">
        <f t="shared" si="86"/>
        <v>0</v>
      </c>
      <c r="P136" s="4">
        <f t="shared" si="86"/>
        <v>0</v>
      </c>
      <c r="Q136" s="4">
        <f t="shared" si="86"/>
        <v>0</v>
      </c>
      <c r="R136" s="4">
        <f t="shared" si="86"/>
        <v>0</v>
      </c>
      <c r="S136" s="12">
        <f t="shared" si="80"/>
        <v>0</v>
      </c>
      <c r="U136" s="6">
        <f>'CSP5'!$A$175</f>
        <v>1400</v>
      </c>
      <c r="V136" s="12">
        <f t="shared" si="81"/>
        <v>25</v>
      </c>
      <c r="W136" s="4">
        <f>MIN(_xll.Interp2dTab(-1,0,'Internal Flash'!$B$551:$S$551,'Internal Flash'!$A$552:$A$572,'Internal Flash'!$B$552:$S$572,'Main Injection'!W$129,'Main Injection'!$U136),'Internal Flash'!$B$390*-1)</f>
        <v>25</v>
      </c>
      <c r="X136" s="4">
        <f>MIN(_xll.Interp2dTab(-1,0,'Internal Flash'!$B$551:$S$551,'Internal Flash'!$A$552:$A$572,'Internal Flash'!$B$552:$S$572,'Main Injection'!X$129,'Main Injection'!$U136),'Internal Flash'!$B$390*-1)</f>
        <v>25</v>
      </c>
      <c r="Y136" s="4">
        <f>MIN(_xll.Interp2dTab(-1,0,'Internal Flash'!$B$551:$S$551,'Internal Flash'!$A$552:$A$572,'Internal Flash'!$B$552:$S$572,'Main Injection'!Y$129,'Main Injection'!$U136),'Internal Flash'!$B$390*-1)</f>
        <v>25</v>
      </c>
      <c r="Z136" s="4">
        <f>MIN(_xll.Interp2dTab(-1,0,'Internal Flash'!$B$551:$S$551,'Internal Flash'!$A$552:$A$572,'Internal Flash'!$B$552:$S$572,'Main Injection'!Z$129,'Main Injection'!$U136),'Internal Flash'!$B$390*-1)</f>
        <v>25</v>
      </c>
      <c r="AA136" s="4">
        <f>MIN(_xll.Interp2dTab(-1,0,'Internal Flash'!$B$551:$S$551,'Internal Flash'!$A$552:$A$572,'Internal Flash'!$B$552:$S$572,'Main Injection'!AA$129,'Main Injection'!$U136),'Internal Flash'!$B$390*-1)</f>
        <v>25</v>
      </c>
      <c r="AB136" s="4">
        <f>MIN(_xll.Interp2dTab(-1,0,'Internal Flash'!$B$551:$S$551,'Internal Flash'!$A$552:$A$572,'Internal Flash'!$B$552:$S$572,'Main Injection'!AB$129,'Main Injection'!$U136),'Internal Flash'!$B$390*-1)</f>
        <v>25</v>
      </c>
      <c r="AC136" s="4">
        <f>MIN(_xll.Interp2dTab(-1,0,'Internal Flash'!$B$551:$S$551,'Internal Flash'!$A$552:$A$572,'Internal Flash'!$B$552:$S$572,'Main Injection'!AC$129,'Main Injection'!$U136),'Internal Flash'!$B$390*-1)</f>
        <v>25</v>
      </c>
      <c r="AD136" s="4">
        <f>MIN(_xll.Interp2dTab(-1,0,'Internal Flash'!$B$551:$S$551,'Internal Flash'!$A$552:$A$572,'Internal Flash'!$B$552:$S$572,'Main Injection'!AD$129,'Main Injection'!$U136),'Internal Flash'!$B$390*-1)</f>
        <v>25</v>
      </c>
      <c r="AE136" s="4">
        <f>MIN(_xll.Interp2dTab(-1,0,'Internal Flash'!$B$551:$S$551,'Internal Flash'!$A$552:$A$572,'Internal Flash'!$B$552:$S$572,'Main Injection'!AE$129,'Main Injection'!$U136),'Internal Flash'!$B$390*-1)</f>
        <v>25</v>
      </c>
      <c r="AF136" s="4">
        <f>MIN(_xll.Interp2dTab(-1,0,'Internal Flash'!$B$551:$S$551,'Internal Flash'!$A$552:$A$572,'Internal Flash'!$B$552:$S$572,'Main Injection'!AF$129,'Main Injection'!$U136),'Internal Flash'!$B$390*-1)</f>
        <v>25</v>
      </c>
      <c r="AG136" s="4">
        <f>MIN(_xll.Interp2dTab(-1,0,'Internal Flash'!$B$551:$S$551,'Internal Flash'!$A$552:$A$572,'Internal Flash'!$B$552:$S$572,'Main Injection'!AG$129,'Main Injection'!$U136),'Internal Flash'!$B$390*-1)</f>
        <v>25</v>
      </c>
      <c r="AH136" s="4">
        <f>MIN(_xll.Interp2dTab(-1,0,'Internal Flash'!$B$551:$S$551,'Internal Flash'!$A$552:$A$572,'Internal Flash'!$B$552:$S$572,'Main Injection'!AH$129,'Main Injection'!$U136),'Internal Flash'!$B$390*-1)</f>
        <v>25</v>
      </c>
      <c r="AI136" s="4">
        <f>MIN(_xll.Interp2dTab(-1,0,'Internal Flash'!$B$551:$S$551,'Internal Flash'!$A$552:$A$572,'Internal Flash'!$B$552:$S$572,'Main Injection'!AI$129,'Main Injection'!$U136),'Internal Flash'!$B$390*-1)</f>
        <v>25</v>
      </c>
      <c r="AJ136" s="4">
        <f>MIN(_xll.Interp2dTab(-1,0,'Internal Flash'!$B$551:$S$551,'Internal Flash'!$A$552:$A$572,'Internal Flash'!$B$552:$S$572,'Main Injection'!AJ$129,'Main Injection'!$U136),'Internal Flash'!$B$390*-1)</f>
        <v>25</v>
      </c>
      <c r="AK136" s="4">
        <f>MIN(_xll.Interp2dTab(-1,0,'Internal Flash'!$B$551:$S$551,'Internal Flash'!$A$552:$A$572,'Internal Flash'!$B$552:$S$572,'Main Injection'!AK$129,'Main Injection'!$U136),'Internal Flash'!$B$390*-1)</f>
        <v>25</v>
      </c>
      <c r="AL136" s="4">
        <f>MIN(_xll.Interp2dTab(-1,0,'Internal Flash'!$B$551:$S$551,'Internal Flash'!$A$552:$A$572,'Internal Flash'!$B$552:$S$572,'Main Injection'!AL$129,'Main Injection'!$U136),'Internal Flash'!$B$390*-1)</f>
        <v>25</v>
      </c>
      <c r="AM136" s="12">
        <f t="shared" si="82"/>
        <v>25</v>
      </c>
    </row>
    <row r="137" spans="1:39" s="4" customFormat="1" x14ac:dyDescent="0.3">
      <c r="A137" s="6">
        <f>'CSP5'!$A$176</f>
        <v>1550</v>
      </c>
      <c r="B137" s="12">
        <f t="shared" si="78"/>
        <v>0</v>
      </c>
      <c r="C137" s="4">
        <f t="shared" ref="C137:R137" si="87">(C62-C37)-C112</f>
        <v>0</v>
      </c>
      <c r="D137" s="4">
        <f t="shared" si="87"/>
        <v>0</v>
      </c>
      <c r="E137" s="4">
        <f t="shared" si="87"/>
        <v>0</v>
      </c>
      <c r="F137" s="4">
        <f t="shared" si="87"/>
        <v>0</v>
      </c>
      <c r="G137" s="4">
        <f t="shared" si="87"/>
        <v>0</v>
      </c>
      <c r="H137" s="4">
        <f t="shared" si="87"/>
        <v>0</v>
      </c>
      <c r="I137" s="4">
        <f t="shared" si="87"/>
        <v>0</v>
      </c>
      <c r="J137" s="4">
        <f t="shared" si="87"/>
        <v>0</v>
      </c>
      <c r="K137" s="4">
        <f t="shared" si="87"/>
        <v>0</v>
      </c>
      <c r="L137" s="4">
        <f t="shared" si="87"/>
        <v>0</v>
      </c>
      <c r="M137" s="4">
        <f t="shared" si="87"/>
        <v>0</v>
      </c>
      <c r="N137" s="4">
        <f t="shared" si="87"/>
        <v>0</v>
      </c>
      <c r="O137" s="4">
        <f t="shared" si="87"/>
        <v>0</v>
      </c>
      <c r="P137" s="4">
        <f t="shared" si="87"/>
        <v>0</v>
      </c>
      <c r="Q137" s="4">
        <f t="shared" si="87"/>
        <v>0</v>
      </c>
      <c r="R137" s="4">
        <f t="shared" si="87"/>
        <v>0</v>
      </c>
      <c r="S137" s="12">
        <f t="shared" si="80"/>
        <v>0</v>
      </c>
      <c r="U137" s="6">
        <f>'CSP5'!$A$176</f>
        <v>1550</v>
      </c>
      <c r="V137" s="12">
        <f t="shared" si="81"/>
        <v>25</v>
      </c>
      <c r="W137" s="4">
        <f>MIN(_xll.Interp2dTab(-1,0,'Internal Flash'!$B$551:$S$551,'Internal Flash'!$A$552:$A$572,'Internal Flash'!$B$552:$S$572,'Main Injection'!W$129,'Main Injection'!$U137),'Internal Flash'!$B$390*-1)</f>
        <v>25</v>
      </c>
      <c r="X137" s="4">
        <f>MIN(_xll.Interp2dTab(-1,0,'Internal Flash'!$B$551:$S$551,'Internal Flash'!$A$552:$A$572,'Internal Flash'!$B$552:$S$572,'Main Injection'!X$129,'Main Injection'!$U137),'Internal Flash'!$B$390*-1)</f>
        <v>25</v>
      </c>
      <c r="Y137" s="4">
        <f>MIN(_xll.Interp2dTab(-1,0,'Internal Flash'!$B$551:$S$551,'Internal Flash'!$A$552:$A$572,'Internal Flash'!$B$552:$S$572,'Main Injection'!Y$129,'Main Injection'!$U137),'Internal Flash'!$B$390*-1)</f>
        <v>25</v>
      </c>
      <c r="Z137" s="4">
        <f>MIN(_xll.Interp2dTab(-1,0,'Internal Flash'!$B$551:$S$551,'Internal Flash'!$A$552:$A$572,'Internal Flash'!$B$552:$S$572,'Main Injection'!Z$129,'Main Injection'!$U137),'Internal Flash'!$B$390*-1)</f>
        <v>25</v>
      </c>
      <c r="AA137" s="4">
        <f>MIN(_xll.Interp2dTab(-1,0,'Internal Flash'!$B$551:$S$551,'Internal Flash'!$A$552:$A$572,'Internal Flash'!$B$552:$S$572,'Main Injection'!AA$129,'Main Injection'!$U137),'Internal Flash'!$B$390*-1)</f>
        <v>25</v>
      </c>
      <c r="AB137" s="4">
        <f>MIN(_xll.Interp2dTab(-1,0,'Internal Flash'!$B$551:$S$551,'Internal Flash'!$A$552:$A$572,'Internal Flash'!$B$552:$S$572,'Main Injection'!AB$129,'Main Injection'!$U137),'Internal Flash'!$B$390*-1)</f>
        <v>25</v>
      </c>
      <c r="AC137" s="4">
        <f>MIN(_xll.Interp2dTab(-1,0,'Internal Flash'!$B$551:$S$551,'Internal Flash'!$A$552:$A$572,'Internal Flash'!$B$552:$S$572,'Main Injection'!AC$129,'Main Injection'!$U137),'Internal Flash'!$B$390*-1)</f>
        <v>25</v>
      </c>
      <c r="AD137" s="4">
        <f>MIN(_xll.Interp2dTab(-1,0,'Internal Flash'!$B$551:$S$551,'Internal Flash'!$A$552:$A$572,'Internal Flash'!$B$552:$S$572,'Main Injection'!AD$129,'Main Injection'!$U137),'Internal Flash'!$B$390*-1)</f>
        <v>25</v>
      </c>
      <c r="AE137" s="4">
        <f>MIN(_xll.Interp2dTab(-1,0,'Internal Flash'!$B$551:$S$551,'Internal Flash'!$A$552:$A$572,'Internal Flash'!$B$552:$S$572,'Main Injection'!AE$129,'Main Injection'!$U137),'Internal Flash'!$B$390*-1)</f>
        <v>25</v>
      </c>
      <c r="AF137" s="4">
        <f>MIN(_xll.Interp2dTab(-1,0,'Internal Flash'!$B$551:$S$551,'Internal Flash'!$A$552:$A$572,'Internal Flash'!$B$552:$S$572,'Main Injection'!AF$129,'Main Injection'!$U137),'Internal Flash'!$B$390*-1)</f>
        <v>25</v>
      </c>
      <c r="AG137" s="4">
        <f>MIN(_xll.Interp2dTab(-1,0,'Internal Flash'!$B$551:$S$551,'Internal Flash'!$A$552:$A$572,'Internal Flash'!$B$552:$S$572,'Main Injection'!AG$129,'Main Injection'!$U137),'Internal Flash'!$B$390*-1)</f>
        <v>25</v>
      </c>
      <c r="AH137" s="4">
        <f>MIN(_xll.Interp2dTab(-1,0,'Internal Flash'!$B$551:$S$551,'Internal Flash'!$A$552:$A$572,'Internal Flash'!$B$552:$S$572,'Main Injection'!AH$129,'Main Injection'!$U137),'Internal Flash'!$B$390*-1)</f>
        <v>25</v>
      </c>
      <c r="AI137" s="4">
        <f>MIN(_xll.Interp2dTab(-1,0,'Internal Flash'!$B$551:$S$551,'Internal Flash'!$A$552:$A$572,'Internal Flash'!$B$552:$S$572,'Main Injection'!AI$129,'Main Injection'!$U137),'Internal Flash'!$B$390*-1)</f>
        <v>25</v>
      </c>
      <c r="AJ137" s="4">
        <f>MIN(_xll.Interp2dTab(-1,0,'Internal Flash'!$B$551:$S$551,'Internal Flash'!$A$552:$A$572,'Internal Flash'!$B$552:$S$572,'Main Injection'!AJ$129,'Main Injection'!$U137),'Internal Flash'!$B$390*-1)</f>
        <v>25</v>
      </c>
      <c r="AK137" s="4">
        <f>MIN(_xll.Interp2dTab(-1,0,'Internal Flash'!$B$551:$S$551,'Internal Flash'!$A$552:$A$572,'Internal Flash'!$B$552:$S$572,'Main Injection'!AK$129,'Main Injection'!$U137),'Internal Flash'!$B$390*-1)</f>
        <v>25</v>
      </c>
      <c r="AL137" s="4">
        <f>MIN(_xll.Interp2dTab(-1,0,'Internal Flash'!$B$551:$S$551,'Internal Flash'!$A$552:$A$572,'Internal Flash'!$B$552:$S$572,'Main Injection'!AL$129,'Main Injection'!$U137),'Internal Flash'!$B$390*-1)</f>
        <v>25</v>
      </c>
      <c r="AM137" s="12">
        <f t="shared" si="82"/>
        <v>25</v>
      </c>
    </row>
    <row r="138" spans="1:39" s="4" customFormat="1" x14ac:dyDescent="0.3">
      <c r="A138" s="6">
        <f>'CSP5'!$A$177</f>
        <v>1700</v>
      </c>
      <c r="B138" s="12">
        <f t="shared" si="78"/>
        <v>0</v>
      </c>
      <c r="C138" s="4">
        <f t="shared" ref="C138:R138" si="88">(C63-C38)-C113</f>
        <v>0</v>
      </c>
      <c r="D138" s="4">
        <f t="shared" si="88"/>
        <v>0</v>
      </c>
      <c r="E138" s="4">
        <f t="shared" si="88"/>
        <v>0</v>
      </c>
      <c r="F138" s="4">
        <f t="shared" si="88"/>
        <v>0</v>
      </c>
      <c r="G138" s="4">
        <f t="shared" si="88"/>
        <v>0</v>
      </c>
      <c r="H138" s="4">
        <f t="shared" si="88"/>
        <v>0</v>
      </c>
      <c r="I138" s="4">
        <f t="shared" si="88"/>
        <v>0</v>
      </c>
      <c r="J138" s="4">
        <f t="shared" si="88"/>
        <v>0</v>
      </c>
      <c r="K138" s="4">
        <f t="shared" si="88"/>
        <v>0</v>
      </c>
      <c r="L138" s="4">
        <f t="shared" si="88"/>
        <v>0</v>
      </c>
      <c r="M138" s="4">
        <f t="shared" si="88"/>
        <v>0</v>
      </c>
      <c r="N138" s="4">
        <f t="shared" si="88"/>
        <v>0</v>
      </c>
      <c r="O138" s="4">
        <f t="shared" si="88"/>
        <v>0</v>
      </c>
      <c r="P138" s="4">
        <f t="shared" si="88"/>
        <v>0</v>
      </c>
      <c r="Q138" s="4">
        <f t="shared" si="88"/>
        <v>0</v>
      </c>
      <c r="R138" s="4">
        <f t="shared" si="88"/>
        <v>0</v>
      </c>
      <c r="S138" s="12">
        <f t="shared" si="80"/>
        <v>0</v>
      </c>
      <c r="U138" s="6">
        <f>'CSP5'!$A$177</f>
        <v>1700</v>
      </c>
      <c r="V138" s="12">
        <f t="shared" si="81"/>
        <v>25</v>
      </c>
      <c r="W138" s="4">
        <f>MIN(_xll.Interp2dTab(-1,0,'Internal Flash'!$B$551:$S$551,'Internal Flash'!$A$552:$A$572,'Internal Flash'!$B$552:$S$572,'Main Injection'!W$129,'Main Injection'!$U138),'Internal Flash'!$B$390*-1)</f>
        <v>25</v>
      </c>
      <c r="X138" s="4">
        <f>MIN(_xll.Interp2dTab(-1,0,'Internal Flash'!$B$551:$S$551,'Internal Flash'!$A$552:$A$572,'Internal Flash'!$B$552:$S$572,'Main Injection'!X$129,'Main Injection'!$U138),'Internal Flash'!$B$390*-1)</f>
        <v>25</v>
      </c>
      <c r="Y138" s="4">
        <f>MIN(_xll.Interp2dTab(-1,0,'Internal Flash'!$B$551:$S$551,'Internal Flash'!$A$552:$A$572,'Internal Flash'!$B$552:$S$572,'Main Injection'!Y$129,'Main Injection'!$U138),'Internal Flash'!$B$390*-1)</f>
        <v>25</v>
      </c>
      <c r="Z138" s="4">
        <f>MIN(_xll.Interp2dTab(-1,0,'Internal Flash'!$B$551:$S$551,'Internal Flash'!$A$552:$A$572,'Internal Flash'!$B$552:$S$572,'Main Injection'!Z$129,'Main Injection'!$U138),'Internal Flash'!$B$390*-1)</f>
        <v>25</v>
      </c>
      <c r="AA138" s="4">
        <f>MIN(_xll.Interp2dTab(-1,0,'Internal Flash'!$B$551:$S$551,'Internal Flash'!$A$552:$A$572,'Internal Flash'!$B$552:$S$572,'Main Injection'!AA$129,'Main Injection'!$U138),'Internal Flash'!$B$390*-1)</f>
        <v>25</v>
      </c>
      <c r="AB138" s="4">
        <f>MIN(_xll.Interp2dTab(-1,0,'Internal Flash'!$B$551:$S$551,'Internal Flash'!$A$552:$A$572,'Internal Flash'!$B$552:$S$572,'Main Injection'!AB$129,'Main Injection'!$U138),'Internal Flash'!$B$390*-1)</f>
        <v>25</v>
      </c>
      <c r="AC138" s="4">
        <f>MIN(_xll.Interp2dTab(-1,0,'Internal Flash'!$B$551:$S$551,'Internal Flash'!$A$552:$A$572,'Internal Flash'!$B$552:$S$572,'Main Injection'!AC$129,'Main Injection'!$U138),'Internal Flash'!$B$390*-1)</f>
        <v>25</v>
      </c>
      <c r="AD138" s="4">
        <f>MIN(_xll.Interp2dTab(-1,0,'Internal Flash'!$B$551:$S$551,'Internal Flash'!$A$552:$A$572,'Internal Flash'!$B$552:$S$572,'Main Injection'!AD$129,'Main Injection'!$U138),'Internal Flash'!$B$390*-1)</f>
        <v>25</v>
      </c>
      <c r="AE138" s="4">
        <f>MIN(_xll.Interp2dTab(-1,0,'Internal Flash'!$B$551:$S$551,'Internal Flash'!$A$552:$A$572,'Internal Flash'!$B$552:$S$572,'Main Injection'!AE$129,'Main Injection'!$U138),'Internal Flash'!$B$390*-1)</f>
        <v>25</v>
      </c>
      <c r="AF138" s="4">
        <f>MIN(_xll.Interp2dTab(-1,0,'Internal Flash'!$B$551:$S$551,'Internal Flash'!$A$552:$A$572,'Internal Flash'!$B$552:$S$572,'Main Injection'!AF$129,'Main Injection'!$U138),'Internal Flash'!$B$390*-1)</f>
        <v>25</v>
      </c>
      <c r="AG138" s="4">
        <f>MIN(_xll.Interp2dTab(-1,0,'Internal Flash'!$B$551:$S$551,'Internal Flash'!$A$552:$A$572,'Internal Flash'!$B$552:$S$572,'Main Injection'!AG$129,'Main Injection'!$U138),'Internal Flash'!$B$390*-1)</f>
        <v>25</v>
      </c>
      <c r="AH138" s="4">
        <f>MIN(_xll.Interp2dTab(-1,0,'Internal Flash'!$B$551:$S$551,'Internal Flash'!$A$552:$A$572,'Internal Flash'!$B$552:$S$572,'Main Injection'!AH$129,'Main Injection'!$U138),'Internal Flash'!$B$390*-1)</f>
        <v>25</v>
      </c>
      <c r="AI138" s="4">
        <f>MIN(_xll.Interp2dTab(-1,0,'Internal Flash'!$B$551:$S$551,'Internal Flash'!$A$552:$A$572,'Internal Flash'!$B$552:$S$572,'Main Injection'!AI$129,'Main Injection'!$U138),'Internal Flash'!$B$390*-1)</f>
        <v>25</v>
      </c>
      <c r="AJ138" s="4">
        <f>MIN(_xll.Interp2dTab(-1,0,'Internal Flash'!$B$551:$S$551,'Internal Flash'!$A$552:$A$572,'Internal Flash'!$B$552:$S$572,'Main Injection'!AJ$129,'Main Injection'!$U138),'Internal Flash'!$B$390*-1)</f>
        <v>25</v>
      </c>
      <c r="AK138" s="4">
        <f>MIN(_xll.Interp2dTab(-1,0,'Internal Flash'!$B$551:$S$551,'Internal Flash'!$A$552:$A$572,'Internal Flash'!$B$552:$S$572,'Main Injection'!AK$129,'Main Injection'!$U138),'Internal Flash'!$B$390*-1)</f>
        <v>25</v>
      </c>
      <c r="AL138" s="4">
        <f>MIN(_xll.Interp2dTab(-1,0,'Internal Flash'!$B$551:$S$551,'Internal Flash'!$A$552:$A$572,'Internal Flash'!$B$552:$S$572,'Main Injection'!AL$129,'Main Injection'!$U138),'Internal Flash'!$B$390*-1)</f>
        <v>25</v>
      </c>
      <c r="AM138" s="12">
        <f t="shared" si="82"/>
        <v>25</v>
      </c>
    </row>
    <row r="139" spans="1:39" s="4" customFormat="1" x14ac:dyDescent="0.3">
      <c r="A139" s="6">
        <f>'CSP5'!$A$178</f>
        <v>1800</v>
      </c>
      <c r="B139" s="12">
        <f t="shared" si="78"/>
        <v>0</v>
      </c>
      <c r="C139" s="4">
        <f t="shared" ref="C139:R139" si="89">(C64-C39)-C114</f>
        <v>0</v>
      </c>
      <c r="D139" s="4">
        <f t="shared" si="89"/>
        <v>0</v>
      </c>
      <c r="E139" s="4">
        <f t="shared" si="89"/>
        <v>0</v>
      </c>
      <c r="F139" s="4">
        <f t="shared" si="89"/>
        <v>0</v>
      </c>
      <c r="G139" s="4">
        <f t="shared" si="89"/>
        <v>0</v>
      </c>
      <c r="H139" s="4">
        <f t="shared" si="89"/>
        <v>0</v>
      </c>
      <c r="I139" s="4">
        <f t="shared" si="89"/>
        <v>0</v>
      </c>
      <c r="J139" s="4">
        <f t="shared" si="89"/>
        <v>0</v>
      </c>
      <c r="K139" s="4">
        <f t="shared" si="89"/>
        <v>0</v>
      </c>
      <c r="L139" s="4">
        <f t="shared" si="89"/>
        <v>0</v>
      </c>
      <c r="M139" s="4">
        <f t="shared" si="89"/>
        <v>0</v>
      </c>
      <c r="N139" s="4">
        <f t="shared" si="89"/>
        <v>0</v>
      </c>
      <c r="O139" s="4">
        <f t="shared" si="89"/>
        <v>0</v>
      </c>
      <c r="P139" s="4">
        <f t="shared" si="89"/>
        <v>0</v>
      </c>
      <c r="Q139" s="4">
        <f t="shared" si="89"/>
        <v>0</v>
      </c>
      <c r="R139" s="4">
        <f t="shared" si="89"/>
        <v>0</v>
      </c>
      <c r="S139" s="12">
        <f t="shared" si="80"/>
        <v>0</v>
      </c>
      <c r="U139" s="6">
        <f>'CSP5'!$A$178</f>
        <v>1800</v>
      </c>
      <c r="V139" s="12">
        <f t="shared" si="81"/>
        <v>25</v>
      </c>
      <c r="W139" s="4">
        <f>MIN(_xll.Interp2dTab(-1,0,'Internal Flash'!$B$551:$S$551,'Internal Flash'!$A$552:$A$572,'Internal Flash'!$B$552:$S$572,'Main Injection'!W$129,'Main Injection'!$U139),'Internal Flash'!$B$390*-1)</f>
        <v>25</v>
      </c>
      <c r="X139" s="4">
        <f>MIN(_xll.Interp2dTab(-1,0,'Internal Flash'!$B$551:$S$551,'Internal Flash'!$A$552:$A$572,'Internal Flash'!$B$552:$S$572,'Main Injection'!X$129,'Main Injection'!$U139),'Internal Flash'!$B$390*-1)</f>
        <v>25</v>
      </c>
      <c r="Y139" s="4">
        <f>MIN(_xll.Interp2dTab(-1,0,'Internal Flash'!$B$551:$S$551,'Internal Flash'!$A$552:$A$572,'Internal Flash'!$B$552:$S$572,'Main Injection'!Y$129,'Main Injection'!$U139),'Internal Flash'!$B$390*-1)</f>
        <v>25</v>
      </c>
      <c r="Z139" s="4">
        <f>MIN(_xll.Interp2dTab(-1,0,'Internal Flash'!$B$551:$S$551,'Internal Flash'!$A$552:$A$572,'Internal Flash'!$B$552:$S$572,'Main Injection'!Z$129,'Main Injection'!$U139),'Internal Flash'!$B$390*-1)</f>
        <v>25</v>
      </c>
      <c r="AA139" s="4">
        <f>MIN(_xll.Interp2dTab(-1,0,'Internal Flash'!$B$551:$S$551,'Internal Flash'!$A$552:$A$572,'Internal Flash'!$B$552:$S$572,'Main Injection'!AA$129,'Main Injection'!$U139),'Internal Flash'!$B$390*-1)</f>
        <v>25</v>
      </c>
      <c r="AB139" s="4">
        <f>MIN(_xll.Interp2dTab(-1,0,'Internal Flash'!$B$551:$S$551,'Internal Flash'!$A$552:$A$572,'Internal Flash'!$B$552:$S$572,'Main Injection'!AB$129,'Main Injection'!$U139),'Internal Flash'!$B$390*-1)</f>
        <v>25</v>
      </c>
      <c r="AC139" s="4">
        <f>MIN(_xll.Interp2dTab(-1,0,'Internal Flash'!$B$551:$S$551,'Internal Flash'!$A$552:$A$572,'Internal Flash'!$B$552:$S$572,'Main Injection'!AC$129,'Main Injection'!$U139),'Internal Flash'!$B$390*-1)</f>
        <v>25</v>
      </c>
      <c r="AD139" s="4">
        <f>MIN(_xll.Interp2dTab(-1,0,'Internal Flash'!$B$551:$S$551,'Internal Flash'!$A$552:$A$572,'Internal Flash'!$B$552:$S$572,'Main Injection'!AD$129,'Main Injection'!$U139),'Internal Flash'!$B$390*-1)</f>
        <v>25</v>
      </c>
      <c r="AE139" s="4">
        <f>MIN(_xll.Interp2dTab(-1,0,'Internal Flash'!$B$551:$S$551,'Internal Flash'!$A$552:$A$572,'Internal Flash'!$B$552:$S$572,'Main Injection'!AE$129,'Main Injection'!$U139),'Internal Flash'!$B$390*-1)</f>
        <v>25</v>
      </c>
      <c r="AF139" s="4">
        <f>MIN(_xll.Interp2dTab(-1,0,'Internal Flash'!$B$551:$S$551,'Internal Flash'!$A$552:$A$572,'Internal Flash'!$B$552:$S$572,'Main Injection'!AF$129,'Main Injection'!$U139),'Internal Flash'!$B$390*-1)</f>
        <v>25</v>
      </c>
      <c r="AG139" s="4">
        <f>MIN(_xll.Interp2dTab(-1,0,'Internal Flash'!$B$551:$S$551,'Internal Flash'!$A$552:$A$572,'Internal Flash'!$B$552:$S$572,'Main Injection'!AG$129,'Main Injection'!$U139),'Internal Flash'!$B$390*-1)</f>
        <v>25</v>
      </c>
      <c r="AH139" s="4">
        <f>MIN(_xll.Interp2dTab(-1,0,'Internal Flash'!$B$551:$S$551,'Internal Flash'!$A$552:$A$572,'Internal Flash'!$B$552:$S$572,'Main Injection'!AH$129,'Main Injection'!$U139),'Internal Flash'!$B$390*-1)</f>
        <v>25</v>
      </c>
      <c r="AI139" s="4">
        <f>MIN(_xll.Interp2dTab(-1,0,'Internal Flash'!$B$551:$S$551,'Internal Flash'!$A$552:$A$572,'Internal Flash'!$B$552:$S$572,'Main Injection'!AI$129,'Main Injection'!$U139),'Internal Flash'!$B$390*-1)</f>
        <v>25</v>
      </c>
      <c r="AJ139" s="4">
        <f>MIN(_xll.Interp2dTab(-1,0,'Internal Flash'!$B$551:$S$551,'Internal Flash'!$A$552:$A$572,'Internal Flash'!$B$552:$S$572,'Main Injection'!AJ$129,'Main Injection'!$U139),'Internal Flash'!$B$390*-1)</f>
        <v>25</v>
      </c>
      <c r="AK139" s="4">
        <f>MIN(_xll.Interp2dTab(-1,0,'Internal Flash'!$B$551:$S$551,'Internal Flash'!$A$552:$A$572,'Internal Flash'!$B$552:$S$572,'Main Injection'!AK$129,'Main Injection'!$U139),'Internal Flash'!$B$390*-1)</f>
        <v>25</v>
      </c>
      <c r="AL139" s="4">
        <f>MIN(_xll.Interp2dTab(-1,0,'Internal Flash'!$B$551:$S$551,'Internal Flash'!$A$552:$A$572,'Internal Flash'!$B$552:$S$572,'Main Injection'!AL$129,'Main Injection'!$U139),'Internal Flash'!$B$390*-1)</f>
        <v>25</v>
      </c>
      <c r="AM139" s="12">
        <f t="shared" si="82"/>
        <v>25</v>
      </c>
    </row>
    <row r="140" spans="1:39" s="4" customFormat="1" x14ac:dyDescent="0.3">
      <c r="A140" s="6">
        <f>'CSP5'!$A$179</f>
        <v>2000</v>
      </c>
      <c r="B140" s="12">
        <f t="shared" si="78"/>
        <v>0</v>
      </c>
      <c r="C140" s="4">
        <f t="shared" ref="C140:R140" si="90">(C65-C40)-C115</f>
        <v>0</v>
      </c>
      <c r="D140" s="4">
        <f t="shared" si="90"/>
        <v>0</v>
      </c>
      <c r="E140" s="4">
        <f t="shared" si="90"/>
        <v>0</v>
      </c>
      <c r="F140" s="4">
        <f t="shared" si="90"/>
        <v>0</v>
      </c>
      <c r="G140" s="4">
        <f t="shared" si="90"/>
        <v>0</v>
      </c>
      <c r="H140" s="4">
        <f t="shared" si="90"/>
        <v>0</v>
      </c>
      <c r="I140" s="4">
        <f t="shared" si="90"/>
        <v>0</v>
      </c>
      <c r="J140" s="4">
        <f t="shared" si="90"/>
        <v>0</v>
      </c>
      <c r="K140" s="4">
        <f t="shared" si="90"/>
        <v>0</v>
      </c>
      <c r="L140" s="4">
        <f t="shared" si="90"/>
        <v>0</v>
      </c>
      <c r="M140" s="4">
        <f t="shared" si="90"/>
        <v>0</v>
      </c>
      <c r="N140" s="4">
        <f t="shared" si="90"/>
        <v>0</v>
      </c>
      <c r="O140" s="4">
        <f t="shared" si="90"/>
        <v>0</v>
      </c>
      <c r="P140" s="4">
        <f t="shared" si="90"/>
        <v>0</v>
      </c>
      <c r="Q140" s="4">
        <f t="shared" si="90"/>
        <v>0</v>
      </c>
      <c r="R140" s="4">
        <f t="shared" si="90"/>
        <v>0</v>
      </c>
      <c r="S140" s="12">
        <f t="shared" si="80"/>
        <v>0</v>
      </c>
      <c r="U140" s="6">
        <f>'CSP5'!$A$179</f>
        <v>2000</v>
      </c>
      <c r="V140" s="12">
        <f t="shared" si="81"/>
        <v>25</v>
      </c>
      <c r="W140" s="4">
        <f>MIN(_xll.Interp2dTab(-1,0,'Internal Flash'!$B$551:$S$551,'Internal Flash'!$A$552:$A$572,'Internal Flash'!$B$552:$S$572,'Main Injection'!W$129,'Main Injection'!$U140),'Internal Flash'!$B$390*-1)</f>
        <v>25</v>
      </c>
      <c r="X140" s="4">
        <f>MIN(_xll.Interp2dTab(-1,0,'Internal Flash'!$B$551:$S$551,'Internal Flash'!$A$552:$A$572,'Internal Flash'!$B$552:$S$572,'Main Injection'!X$129,'Main Injection'!$U140),'Internal Flash'!$B$390*-1)</f>
        <v>25</v>
      </c>
      <c r="Y140" s="4">
        <f>MIN(_xll.Interp2dTab(-1,0,'Internal Flash'!$B$551:$S$551,'Internal Flash'!$A$552:$A$572,'Internal Flash'!$B$552:$S$572,'Main Injection'!Y$129,'Main Injection'!$U140),'Internal Flash'!$B$390*-1)</f>
        <v>25</v>
      </c>
      <c r="Z140" s="4">
        <f>MIN(_xll.Interp2dTab(-1,0,'Internal Flash'!$B$551:$S$551,'Internal Flash'!$A$552:$A$572,'Internal Flash'!$B$552:$S$572,'Main Injection'!Z$129,'Main Injection'!$U140),'Internal Flash'!$B$390*-1)</f>
        <v>25</v>
      </c>
      <c r="AA140" s="4">
        <f>MIN(_xll.Interp2dTab(-1,0,'Internal Flash'!$B$551:$S$551,'Internal Flash'!$A$552:$A$572,'Internal Flash'!$B$552:$S$572,'Main Injection'!AA$129,'Main Injection'!$U140),'Internal Flash'!$B$390*-1)</f>
        <v>25</v>
      </c>
      <c r="AB140" s="4">
        <f>MIN(_xll.Interp2dTab(-1,0,'Internal Flash'!$B$551:$S$551,'Internal Flash'!$A$552:$A$572,'Internal Flash'!$B$552:$S$572,'Main Injection'!AB$129,'Main Injection'!$U140),'Internal Flash'!$B$390*-1)</f>
        <v>25</v>
      </c>
      <c r="AC140" s="4">
        <f>MIN(_xll.Interp2dTab(-1,0,'Internal Flash'!$B$551:$S$551,'Internal Flash'!$A$552:$A$572,'Internal Flash'!$B$552:$S$572,'Main Injection'!AC$129,'Main Injection'!$U140),'Internal Flash'!$B$390*-1)</f>
        <v>25</v>
      </c>
      <c r="AD140" s="4">
        <f>MIN(_xll.Interp2dTab(-1,0,'Internal Flash'!$B$551:$S$551,'Internal Flash'!$A$552:$A$572,'Internal Flash'!$B$552:$S$572,'Main Injection'!AD$129,'Main Injection'!$U140),'Internal Flash'!$B$390*-1)</f>
        <v>25</v>
      </c>
      <c r="AE140" s="4">
        <f>MIN(_xll.Interp2dTab(-1,0,'Internal Flash'!$B$551:$S$551,'Internal Flash'!$A$552:$A$572,'Internal Flash'!$B$552:$S$572,'Main Injection'!AE$129,'Main Injection'!$U140),'Internal Flash'!$B$390*-1)</f>
        <v>25</v>
      </c>
      <c r="AF140" s="4">
        <f>MIN(_xll.Interp2dTab(-1,0,'Internal Flash'!$B$551:$S$551,'Internal Flash'!$A$552:$A$572,'Internal Flash'!$B$552:$S$572,'Main Injection'!AF$129,'Main Injection'!$U140),'Internal Flash'!$B$390*-1)</f>
        <v>25</v>
      </c>
      <c r="AG140" s="4">
        <f>MIN(_xll.Interp2dTab(-1,0,'Internal Flash'!$B$551:$S$551,'Internal Flash'!$A$552:$A$572,'Internal Flash'!$B$552:$S$572,'Main Injection'!AG$129,'Main Injection'!$U140),'Internal Flash'!$B$390*-1)</f>
        <v>25</v>
      </c>
      <c r="AH140" s="4">
        <f>MIN(_xll.Interp2dTab(-1,0,'Internal Flash'!$B$551:$S$551,'Internal Flash'!$A$552:$A$572,'Internal Flash'!$B$552:$S$572,'Main Injection'!AH$129,'Main Injection'!$U140),'Internal Flash'!$B$390*-1)</f>
        <v>25</v>
      </c>
      <c r="AI140" s="4">
        <f>MIN(_xll.Interp2dTab(-1,0,'Internal Flash'!$B$551:$S$551,'Internal Flash'!$A$552:$A$572,'Internal Flash'!$B$552:$S$572,'Main Injection'!AI$129,'Main Injection'!$U140),'Internal Flash'!$B$390*-1)</f>
        <v>25</v>
      </c>
      <c r="AJ140" s="4">
        <f>MIN(_xll.Interp2dTab(-1,0,'Internal Flash'!$B$551:$S$551,'Internal Flash'!$A$552:$A$572,'Internal Flash'!$B$552:$S$572,'Main Injection'!AJ$129,'Main Injection'!$U140),'Internal Flash'!$B$390*-1)</f>
        <v>25</v>
      </c>
      <c r="AK140" s="4">
        <f>MIN(_xll.Interp2dTab(-1,0,'Internal Flash'!$B$551:$S$551,'Internal Flash'!$A$552:$A$572,'Internal Flash'!$B$552:$S$572,'Main Injection'!AK$129,'Main Injection'!$U140),'Internal Flash'!$B$390*-1)</f>
        <v>25</v>
      </c>
      <c r="AL140" s="4">
        <f>MIN(_xll.Interp2dTab(-1,0,'Internal Flash'!$B$551:$S$551,'Internal Flash'!$A$552:$A$572,'Internal Flash'!$B$552:$S$572,'Main Injection'!AL$129,'Main Injection'!$U140),'Internal Flash'!$B$390*-1)</f>
        <v>25</v>
      </c>
      <c r="AM140" s="12">
        <f t="shared" si="82"/>
        <v>25</v>
      </c>
    </row>
    <row r="141" spans="1:39" s="4" customFormat="1" x14ac:dyDescent="0.3">
      <c r="A141" s="6">
        <f>'CSP5'!$A$180</f>
        <v>2200</v>
      </c>
      <c r="B141" s="12">
        <f t="shared" si="78"/>
        <v>0</v>
      </c>
      <c r="C141" s="4">
        <f t="shared" ref="C141:R141" si="91">(C66-C41)-C116</f>
        <v>0</v>
      </c>
      <c r="D141" s="4">
        <f t="shared" si="91"/>
        <v>0</v>
      </c>
      <c r="E141" s="4">
        <f t="shared" si="91"/>
        <v>0</v>
      </c>
      <c r="F141" s="4">
        <f t="shared" si="91"/>
        <v>0</v>
      </c>
      <c r="G141" s="4">
        <f t="shared" si="91"/>
        <v>0</v>
      </c>
      <c r="H141" s="4">
        <f t="shared" si="91"/>
        <v>0</v>
      </c>
      <c r="I141" s="4">
        <f t="shared" si="91"/>
        <v>0</v>
      </c>
      <c r="J141" s="4">
        <f t="shared" si="91"/>
        <v>0</v>
      </c>
      <c r="K141" s="4">
        <f t="shared" si="91"/>
        <v>0</v>
      </c>
      <c r="L141" s="4">
        <f t="shared" si="91"/>
        <v>0</v>
      </c>
      <c r="M141" s="4">
        <f t="shared" si="91"/>
        <v>0</v>
      </c>
      <c r="N141" s="4">
        <f t="shared" si="91"/>
        <v>0</v>
      </c>
      <c r="O141" s="4">
        <f t="shared" si="91"/>
        <v>0</v>
      </c>
      <c r="P141" s="4">
        <f t="shared" si="91"/>
        <v>0</v>
      </c>
      <c r="Q141" s="4">
        <f t="shared" si="91"/>
        <v>0</v>
      </c>
      <c r="R141" s="4">
        <f t="shared" si="91"/>
        <v>0</v>
      </c>
      <c r="S141" s="12">
        <f t="shared" si="80"/>
        <v>0</v>
      </c>
      <c r="U141" s="6">
        <f>'CSP5'!$A$180</f>
        <v>2200</v>
      </c>
      <c r="V141" s="12">
        <f t="shared" si="81"/>
        <v>25</v>
      </c>
      <c r="W141" s="4">
        <f>MIN(_xll.Interp2dTab(-1,0,'Internal Flash'!$B$551:$S$551,'Internal Flash'!$A$552:$A$572,'Internal Flash'!$B$552:$S$572,'Main Injection'!W$129,'Main Injection'!$U141),'Internal Flash'!$B$390*-1)</f>
        <v>25</v>
      </c>
      <c r="X141" s="4">
        <f>MIN(_xll.Interp2dTab(-1,0,'Internal Flash'!$B$551:$S$551,'Internal Flash'!$A$552:$A$572,'Internal Flash'!$B$552:$S$572,'Main Injection'!X$129,'Main Injection'!$U141),'Internal Flash'!$B$390*-1)</f>
        <v>25</v>
      </c>
      <c r="Y141" s="4">
        <f>MIN(_xll.Interp2dTab(-1,0,'Internal Flash'!$B$551:$S$551,'Internal Flash'!$A$552:$A$572,'Internal Flash'!$B$552:$S$572,'Main Injection'!Y$129,'Main Injection'!$U141),'Internal Flash'!$B$390*-1)</f>
        <v>25</v>
      </c>
      <c r="Z141" s="4">
        <f>MIN(_xll.Interp2dTab(-1,0,'Internal Flash'!$B$551:$S$551,'Internal Flash'!$A$552:$A$572,'Internal Flash'!$B$552:$S$572,'Main Injection'!Z$129,'Main Injection'!$U141),'Internal Flash'!$B$390*-1)</f>
        <v>25</v>
      </c>
      <c r="AA141" s="4">
        <f>MIN(_xll.Interp2dTab(-1,0,'Internal Flash'!$B$551:$S$551,'Internal Flash'!$A$552:$A$572,'Internal Flash'!$B$552:$S$572,'Main Injection'!AA$129,'Main Injection'!$U141),'Internal Flash'!$B$390*-1)</f>
        <v>25</v>
      </c>
      <c r="AB141" s="4">
        <f>MIN(_xll.Interp2dTab(-1,0,'Internal Flash'!$B$551:$S$551,'Internal Flash'!$A$552:$A$572,'Internal Flash'!$B$552:$S$572,'Main Injection'!AB$129,'Main Injection'!$U141),'Internal Flash'!$B$390*-1)</f>
        <v>25</v>
      </c>
      <c r="AC141" s="4">
        <f>MIN(_xll.Interp2dTab(-1,0,'Internal Flash'!$B$551:$S$551,'Internal Flash'!$A$552:$A$572,'Internal Flash'!$B$552:$S$572,'Main Injection'!AC$129,'Main Injection'!$U141),'Internal Flash'!$B$390*-1)</f>
        <v>25</v>
      </c>
      <c r="AD141" s="4">
        <f>MIN(_xll.Interp2dTab(-1,0,'Internal Flash'!$B$551:$S$551,'Internal Flash'!$A$552:$A$572,'Internal Flash'!$B$552:$S$572,'Main Injection'!AD$129,'Main Injection'!$U141),'Internal Flash'!$B$390*-1)</f>
        <v>25</v>
      </c>
      <c r="AE141" s="4">
        <f>MIN(_xll.Interp2dTab(-1,0,'Internal Flash'!$B$551:$S$551,'Internal Flash'!$A$552:$A$572,'Internal Flash'!$B$552:$S$572,'Main Injection'!AE$129,'Main Injection'!$U141),'Internal Flash'!$B$390*-1)</f>
        <v>25</v>
      </c>
      <c r="AF141" s="4">
        <f>MIN(_xll.Interp2dTab(-1,0,'Internal Flash'!$B$551:$S$551,'Internal Flash'!$A$552:$A$572,'Internal Flash'!$B$552:$S$572,'Main Injection'!AF$129,'Main Injection'!$U141),'Internal Flash'!$B$390*-1)</f>
        <v>25</v>
      </c>
      <c r="AG141" s="4">
        <f>MIN(_xll.Interp2dTab(-1,0,'Internal Flash'!$B$551:$S$551,'Internal Flash'!$A$552:$A$572,'Internal Flash'!$B$552:$S$572,'Main Injection'!AG$129,'Main Injection'!$U141),'Internal Flash'!$B$390*-1)</f>
        <v>25</v>
      </c>
      <c r="AH141" s="4">
        <f>MIN(_xll.Interp2dTab(-1,0,'Internal Flash'!$B$551:$S$551,'Internal Flash'!$A$552:$A$572,'Internal Flash'!$B$552:$S$572,'Main Injection'!AH$129,'Main Injection'!$U141),'Internal Flash'!$B$390*-1)</f>
        <v>25</v>
      </c>
      <c r="AI141" s="4">
        <f>MIN(_xll.Interp2dTab(-1,0,'Internal Flash'!$B$551:$S$551,'Internal Flash'!$A$552:$A$572,'Internal Flash'!$B$552:$S$572,'Main Injection'!AI$129,'Main Injection'!$U141),'Internal Flash'!$B$390*-1)</f>
        <v>25</v>
      </c>
      <c r="AJ141" s="4">
        <f>MIN(_xll.Interp2dTab(-1,0,'Internal Flash'!$B$551:$S$551,'Internal Flash'!$A$552:$A$572,'Internal Flash'!$B$552:$S$572,'Main Injection'!AJ$129,'Main Injection'!$U141),'Internal Flash'!$B$390*-1)</f>
        <v>25</v>
      </c>
      <c r="AK141" s="4">
        <f>MIN(_xll.Interp2dTab(-1,0,'Internal Flash'!$B$551:$S$551,'Internal Flash'!$A$552:$A$572,'Internal Flash'!$B$552:$S$572,'Main Injection'!AK$129,'Main Injection'!$U141),'Internal Flash'!$B$390*-1)</f>
        <v>25</v>
      </c>
      <c r="AL141" s="4">
        <f>MIN(_xll.Interp2dTab(-1,0,'Internal Flash'!$B$551:$S$551,'Internal Flash'!$A$552:$A$572,'Internal Flash'!$B$552:$S$572,'Main Injection'!AL$129,'Main Injection'!$U141),'Internal Flash'!$B$390*-1)</f>
        <v>25</v>
      </c>
      <c r="AM141" s="12">
        <f t="shared" si="82"/>
        <v>25</v>
      </c>
    </row>
    <row r="142" spans="1:39" s="4" customFormat="1" x14ac:dyDescent="0.3">
      <c r="A142" s="6">
        <f>'CSP5'!$A$181</f>
        <v>2400</v>
      </c>
      <c r="B142" s="12">
        <f t="shared" si="78"/>
        <v>0</v>
      </c>
      <c r="C142" s="4">
        <f t="shared" ref="C142:R142" si="92">(C67-C42)-C117</f>
        <v>0</v>
      </c>
      <c r="D142" s="4">
        <f t="shared" si="92"/>
        <v>0</v>
      </c>
      <c r="E142" s="4">
        <f t="shared" si="92"/>
        <v>0</v>
      </c>
      <c r="F142" s="4">
        <f t="shared" si="92"/>
        <v>0</v>
      </c>
      <c r="G142" s="4">
        <f t="shared" si="92"/>
        <v>0</v>
      </c>
      <c r="H142" s="4">
        <f t="shared" si="92"/>
        <v>0</v>
      </c>
      <c r="I142" s="4">
        <f t="shared" si="92"/>
        <v>0</v>
      </c>
      <c r="J142" s="4">
        <f t="shared" si="92"/>
        <v>0</v>
      </c>
      <c r="K142" s="4">
        <f t="shared" si="92"/>
        <v>0</v>
      </c>
      <c r="L142" s="4">
        <f t="shared" si="92"/>
        <v>0</v>
      </c>
      <c r="M142" s="4">
        <f t="shared" si="92"/>
        <v>0</v>
      </c>
      <c r="N142" s="4">
        <f t="shared" si="92"/>
        <v>0</v>
      </c>
      <c r="O142" s="4">
        <f t="shared" si="92"/>
        <v>0</v>
      </c>
      <c r="P142" s="4">
        <f t="shared" si="92"/>
        <v>0</v>
      </c>
      <c r="Q142" s="4">
        <f t="shared" si="92"/>
        <v>0</v>
      </c>
      <c r="R142" s="4">
        <f t="shared" si="92"/>
        <v>0</v>
      </c>
      <c r="S142" s="12">
        <f t="shared" si="80"/>
        <v>0</v>
      </c>
      <c r="U142" s="6">
        <f>'CSP5'!$A$181</f>
        <v>2400</v>
      </c>
      <c r="V142" s="12">
        <f t="shared" si="81"/>
        <v>25</v>
      </c>
      <c r="W142" s="4">
        <f>MIN(_xll.Interp2dTab(-1,0,'Internal Flash'!$B$551:$S$551,'Internal Flash'!$A$552:$A$572,'Internal Flash'!$B$552:$S$572,'Main Injection'!W$129,'Main Injection'!$U142),'Internal Flash'!$B$390*-1)</f>
        <v>25</v>
      </c>
      <c r="X142" s="4">
        <f>MIN(_xll.Interp2dTab(-1,0,'Internal Flash'!$B$551:$S$551,'Internal Flash'!$A$552:$A$572,'Internal Flash'!$B$552:$S$572,'Main Injection'!X$129,'Main Injection'!$U142),'Internal Flash'!$B$390*-1)</f>
        <v>25</v>
      </c>
      <c r="Y142" s="4">
        <f>MIN(_xll.Interp2dTab(-1,0,'Internal Flash'!$B$551:$S$551,'Internal Flash'!$A$552:$A$572,'Internal Flash'!$B$552:$S$572,'Main Injection'!Y$129,'Main Injection'!$U142),'Internal Flash'!$B$390*-1)</f>
        <v>25</v>
      </c>
      <c r="Z142" s="4">
        <f>MIN(_xll.Interp2dTab(-1,0,'Internal Flash'!$B$551:$S$551,'Internal Flash'!$A$552:$A$572,'Internal Flash'!$B$552:$S$572,'Main Injection'!Z$129,'Main Injection'!$U142),'Internal Flash'!$B$390*-1)</f>
        <v>25</v>
      </c>
      <c r="AA142" s="4">
        <f>MIN(_xll.Interp2dTab(-1,0,'Internal Flash'!$B$551:$S$551,'Internal Flash'!$A$552:$A$572,'Internal Flash'!$B$552:$S$572,'Main Injection'!AA$129,'Main Injection'!$U142),'Internal Flash'!$B$390*-1)</f>
        <v>25</v>
      </c>
      <c r="AB142" s="4">
        <f>MIN(_xll.Interp2dTab(-1,0,'Internal Flash'!$B$551:$S$551,'Internal Flash'!$A$552:$A$572,'Internal Flash'!$B$552:$S$572,'Main Injection'!AB$129,'Main Injection'!$U142),'Internal Flash'!$B$390*-1)</f>
        <v>25</v>
      </c>
      <c r="AC142" s="4">
        <f>MIN(_xll.Interp2dTab(-1,0,'Internal Flash'!$B$551:$S$551,'Internal Flash'!$A$552:$A$572,'Internal Flash'!$B$552:$S$572,'Main Injection'!AC$129,'Main Injection'!$U142),'Internal Flash'!$B$390*-1)</f>
        <v>25</v>
      </c>
      <c r="AD142" s="4">
        <f>MIN(_xll.Interp2dTab(-1,0,'Internal Flash'!$B$551:$S$551,'Internal Flash'!$A$552:$A$572,'Internal Flash'!$B$552:$S$572,'Main Injection'!AD$129,'Main Injection'!$U142),'Internal Flash'!$B$390*-1)</f>
        <v>25</v>
      </c>
      <c r="AE142" s="4">
        <f>MIN(_xll.Interp2dTab(-1,0,'Internal Flash'!$B$551:$S$551,'Internal Flash'!$A$552:$A$572,'Internal Flash'!$B$552:$S$572,'Main Injection'!AE$129,'Main Injection'!$U142),'Internal Flash'!$B$390*-1)</f>
        <v>25</v>
      </c>
      <c r="AF142" s="4">
        <f>MIN(_xll.Interp2dTab(-1,0,'Internal Flash'!$B$551:$S$551,'Internal Flash'!$A$552:$A$572,'Internal Flash'!$B$552:$S$572,'Main Injection'!AF$129,'Main Injection'!$U142),'Internal Flash'!$B$390*-1)</f>
        <v>25</v>
      </c>
      <c r="AG142" s="4">
        <f>MIN(_xll.Interp2dTab(-1,0,'Internal Flash'!$B$551:$S$551,'Internal Flash'!$A$552:$A$572,'Internal Flash'!$B$552:$S$572,'Main Injection'!AG$129,'Main Injection'!$U142),'Internal Flash'!$B$390*-1)</f>
        <v>25</v>
      </c>
      <c r="AH142" s="4">
        <f>MIN(_xll.Interp2dTab(-1,0,'Internal Flash'!$B$551:$S$551,'Internal Flash'!$A$552:$A$572,'Internal Flash'!$B$552:$S$572,'Main Injection'!AH$129,'Main Injection'!$U142),'Internal Flash'!$B$390*-1)</f>
        <v>25</v>
      </c>
      <c r="AI142" s="4">
        <f>MIN(_xll.Interp2dTab(-1,0,'Internal Flash'!$B$551:$S$551,'Internal Flash'!$A$552:$A$572,'Internal Flash'!$B$552:$S$572,'Main Injection'!AI$129,'Main Injection'!$U142),'Internal Flash'!$B$390*-1)</f>
        <v>25</v>
      </c>
      <c r="AJ142" s="4">
        <f>MIN(_xll.Interp2dTab(-1,0,'Internal Flash'!$B$551:$S$551,'Internal Flash'!$A$552:$A$572,'Internal Flash'!$B$552:$S$572,'Main Injection'!AJ$129,'Main Injection'!$U142),'Internal Flash'!$B$390*-1)</f>
        <v>25</v>
      </c>
      <c r="AK142" s="4">
        <f>MIN(_xll.Interp2dTab(-1,0,'Internal Flash'!$B$551:$S$551,'Internal Flash'!$A$552:$A$572,'Internal Flash'!$B$552:$S$572,'Main Injection'!AK$129,'Main Injection'!$U142),'Internal Flash'!$B$390*-1)</f>
        <v>25</v>
      </c>
      <c r="AL142" s="4">
        <f>MIN(_xll.Interp2dTab(-1,0,'Internal Flash'!$B$551:$S$551,'Internal Flash'!$A$552:$A$572,'Internal Flash'!$B$552:$S$572,'Main Injection'!AL$129,'Main Injection'!$U142),'Internal Flash'!$B$390*-1)</f>
        <v>25</v>
      </c>
      <c r="AM142" s="12">
        <f t="shared" si="82"/>
        <v>25</v>
      </c>
    </row>
    <row r="143" spans="1:39" s="4" customFormat="1" x14ac:dyDescent="0.3">
      <c r="A143" s="6">
        <f>'CSP5'!$A$182</f>
        <v>2600</v>
      </c>
      <c r="B143" s="12">
        <f t="shared" si="78"/>
        <v>0</v>
      </c>
      <c r="C143" s="4">
        <f t="shared" ref="C143:R143" si="93">(C68-C43)-C118</f>
        <v>0</v>
      </c>
      <c r="D143" s="4">
        <f t="shared" si="93"/>
        <v>0</v>
      </c>
      <c r="E143" s="4">
        <f t="shared" si="93"/>
        <v>0</v>
      </c>
      <c r="F143" s="4">
        <f t="shared" si="93"/>
        <v>0</v>
      </c>
      <c r="G143" s="4">
        <f t="shared" si="93"/>
        <v>0</v>
      </c>
      <c r="H143" s="4">
        <f t="shared" si="93"/>
        <v>0</v>
      </c>
      <c r="I143" s="4">
        <f t="shared" si="93"/>
        <v>0</v>
      </c>
      <c r="J143" s="4">
        <f t="shared" si="93"/>
        <v>0</v>
      </c>
      <c r="K143" s="4">
        <f t="shared" si="93"/>
        <v>0</v>
      </c>
      <c r="L143" s="4">
        <f t="shared" si="93"/>
        <v>0</v>
      </c>
      <c r="M143" s="4">
        <f t="shared" si="93"/>
        <v>0</v>
      </c>
      <c r="N143" s="4">
        <f t="shared" si="93"/>
        <v>0</v>
      </c>
      <c r="O143" s="4">
        <f t="shared" si="93"/>
        <v>0</v>
      </c>
      <c r="P143" s="4">
        <f t="shared" si="93"/>
        <v>0</v>
      </c>
      <c r="Q143" s="4">
        <f t="shared" si="93"/>
        <v>0</v>
      </c>
      <c r="R143" s="4">
        <f t="shared" si="93"/>
        <v>0</v>
      </c>
      <c r="S143" s="12">
        <f t="shared" si="80"/>
        <v>0</v>
      </c>
      <c r="U143" s="6">
        <f>'CSP5'!$A$182</f>
        <v>2600</v>
      </c>
      <c r="V143" s="12">
        <f t="shared" si="81"/>
        <v>25</v>
      </c>
      <c r="W143" s="4">
        <f>MIN(_xll.Interp2dTab(-1,0,'Internal Flash'!$B$551:$S$551,'Internal Flash'!$A$552:$A$572,'Internal Flash'!$B$552:$S$572,'Main Injection'!W$129,'Main Injection'!$U143),'Internal Flash'!$B$390*-1)</f>
        <v>25</v>
      </c>
      <c r="X143" s="4">
        <f>MIN(_xll.Interp2dTab(-1,0,'Internal Flash'!$B$551:$S$551,'Internal Flash'!$A$552:$A$572,'Internal Flash'!$B$552:$S$572,'Main Injection'!X$129,'Main Injection'!$U143),'Internal Flash'!$B$390*-1)</f>
        <v>25</v>
      </c>
      <c r="Y143" s="4">
        <f>MIN(_xll.Interp2dTab(-1,0,'Internal Flash'!$B$551:$S$551,'Internal Flash'!$A$552:$A$572,'Internal Flash'!$B$552:$S$572,'Main Injection'!Y$129,'Main Injection'!$U143),'Internal Flash'!$B$390*-1)</f>
        <v>25</v>
      </c>
      <c r="Z143" s="4">
        <f>MIN(_xll.Interp2dTab(-1,0,'Internal Flash'!$B$551:$S$551,'Internal Flash'!$A$552:$A$572,'Internal Flash'!$B$552:$S$572,'Main Injection'!Z$129,'Main Injection'!$U143),'Internal Flash'!$B$390*-1)</f>
        <v>25</v>
      </c>
      <c r="AA143" s="4">
        <f>MIN(_xll.Interp2dTab(-1,0,'Internal Flash'!$B$551:$S$551,'Internal Flash'!$A$552:$A$572,'Internal Flash'!$B$552:$S$572,'Main Injection'!AA$129,'Main Injection'!$U143),'Internal Flash'!$B$390*-1)</f>
        <v>25</v>
      </c>
      <c r="AB143" s="4">
        <f>MIN(_xll.Interp2dTab(-1,0,'Internal Flash'!$B$551:$S$551,'Internal Flash'!$A$552:$A$572,'Internal Flash'!$B$552:$S$572,'Main Injection'!AB$129,'Main Injection'!$U143),'Internal Flash'!$B$390*-1)</f>
        <v>25</v>
      </c>
      <c r="AC143" s="4">
        <f>MIN(_xll.Interp2dTab(-1,0,'Internal Flash'!$B$551:$S$551,'Internal Flash'!$A$552:$A$572,'Internal Flash'!$B$552:$S$572,'Main Injection'!AC$129,'Main Injection'!$U143),'Internal Flash'!$B$390*-1)</f>
        <v>25</v>
      </c>
      <c r="AD143" s="4">
        <f>MIN(_xll.Interp2dTab(-1,0,'Internal Flash'!$B$551:$S$551,'Internal Flash'!$A$552:$A$572,'Internal Flash'!$B$552:$S$572,'Main Injection'!AD$129,'Main Injection'!$U143),'Internal Flash'!$B$390*-1)</f>
        <v>25</v>
      </c>
      <c r="AE143" s="4">
        <f>MIN(_xll.Interp2dTab(-1,0,'Internal Flash'!$B$551:$S$551,'Internal Flash'!$A$552:$A$572,'Internal Flash'!$B$552:$S$572,'Main Injection'!AE$129,'Main Injection'!$U143),'Internal Flash'!$B$390*-1)</f>
        <v>25</v>
      </c>
      <c r="AF143" s="4">
        <f>MIN(_xll.Interp2dTab(-1,0,'Internal Flash'!$B$551:$S$551,'Internal Flash'!$A$552:$A$572,'Internal Flash'!$B$552:$S$572,'Main Injection'!AF$129,'Main Injection'!$U143),'Internal Flash'!$B$390*-1)</f>
        <v>25</v>
      </c>
      <c r="AG143" s="4">
        <f>MIN(_xll.Interp2dTab(-1,0,'Internal Flash'!$B$551:$S$551,'Internal Flash'!$A$552:$A$572,'Internal Flash'!$B$552:$S$572,'Main Injection'!AG$129,'Main Injection'!$U143),'Internal Flash'!$B$390*-1)</f>
        <v>25</v>
      </c>
      <c r="AH143" s="4">
        <f>MIN(_xll.Interp2dTab(-1,0,'Internal Flash'!$B$551:$S$551,'Internal Flash'!$A$552:$A$572,'Internal Flash'!$B$552:$S$572,'Main Injection'!AH$129,'Main Injection'!$U143),'Internal Flash'!$B$390*-1)</f>
        <v>25</v>
      </c>
      <c r="AI143" s="4">
        <f>MIN(_xll.Interp2dTab(-1,0,'Internal Flash'!$B$551:$S$551,'Internal Flash'!$A$552:$A$572,'Internal Flash'!$B$552:$S$572,'Main Injection'!AI$129,'Main Injection'!$U143),'Internal Flash'!$B$390*-1)</f>
        <v>25</v>
      </c>
      <c r="AJ143" s="4">
        <f>MIN(_xll.Interp2dTab(-1,0,'Internal Flash'!$B$551:$S$551,'Internal Flash'!$A$552:$A$572,'Internal Flash'!$B$552:$S$572,'Main Injection'!AJ$129,'Main Injection'!$U143),'Internal Flash'!$B$390*-1)</f>
        <v>25</v>
      </c>
      <c r="AK143" s="4">
        <f>MIN(_xll.Interp2dTab(-1,0,'Internal Flash'!$B$551:$S$551,'Internal Flash'!$A$552:$A$572,'Internal Flash'!$B$552:$S$572,'Main Injection'!AK$129,'Main Injection'!$U143),'Internal Flash'!$B$390*-1)</f>
        <v>25</v>
      </c>
      <c r="AL143" s="4">
        <f>MIN(_xll.Interp2dTab(-1,0,'Internal Flash'!$B$551:$S$551,'Internal Flash'!$A$552:$A$572,'Internal Flash'!$B$552:$S$572,'Main Injection'!AL$129,'Main Injection'!$U143),'Internal Flash'!$B$390*-1)</f>
        <v>25</v>
      </c>
      <c r="AM143" s="12">
        <f t="shared" si="82"/>
        <v>25</v>
      </c>
    </row>
    <row r="144" spans="1:39" s="4" customFormat="1" x14ac:dyDescent="0.3">
      <c r="A144" s="6">
        <f>'CSP5'!$A$183</f>
        <v>2800</v>
      </c>
      <c r="B144" s="12">
        <f t="shared" si="78"/>
        <v>0</v>
      </c>
      <c r="C144" s="4">
        <f t="shared" ref="C144:R144" si="94">(C69-C44)-C119</f>
        <v>0</v>
      </c>
      <c r="D144" s="4">
        <f t="shared" si="94"/>
        <v>0</v>
      </c>
      <c r="E144" s="4">
        <f t="shared" si="94"/>
        <v>0</v>
      </c>
      <c r="F144" s="4">
        <f t="shared" si="94"/>
        <v>0</v>
      </c>
      <c r="G144" s="4">
        <f t="shared" si="94"/>
        <v>0</v>
      </c>
      <c r="H144" s="4">
        <f t="shared" si="94"/>
        <v>0</v>
      </c>
      <c r="I144" s="4">
        <f t="shared" si="94"/>
        <v>0</v>
      </c>
      <c r="J144" s="4">
        <f t="shared" si="94"/>
        <v>0</v>
      </c>
      <c r="K144" s="4">
        <f t="shared" si="94"/>
        <v>0</v>
      </c>
      <c r="L144" s="4">
        <f t="shared" si="94"/>
        <v>0</v>
      </c>
      <c r="M144" s="4">
        <f t="shared" si="94"/>
        <v>0</v>
      </c>
      <c r="N144" s="4">
        <f t="shared" si="94"/>
        <v>0</v>
      </c>
      <c r="O144" s="4">
        <f t="shared" si="94"/>
        <v>0</v>
      </c>
      <c r="P144" s="4">
        <f t="shared" si="94"/>
        <v>0</v>
      </c>
      <c r="Q144" s="4">
        <f t="shared" si="94"/>
        <v>0</v>
      </c>
      <c r="R144" s="4">
        <f t="shared" si="94"/>
        <v>0</v>
      </c>
      <c r="S144" s="12">
        <f t="shared" si="80"/>
        <v>0</v>
      </c>
      <c r="U144" s="6">
        <f>'CSP5'!$A$183</f>
        <v>2800</v>
      </c>
      <c r="V144" s="12">
        <f t="shared" si="81"/>
        <v>25</v>
      </c>
      <c r="W144" s="4">
        <f>MIN(_xll.Interp2dTab(-1,0,'Internal Flash'!$B$551:$S$551,'Internal Flash'!$A$552:$A$572,'Internal Flash'!$B$552:$S$572,'Main Injection'!W$129,'Main Injection'!$U144),'Internal Flash'!$B$390*-1)</f>
        <v>25</v>
      </c>
      <c r="X144" s="4">
        <f>MIN(_xll.Interp2dTab(-1,0,'Internal Flash'!$B$551:$S$551,'Internal Flash'!$A$552:$A$572,'Internal Flash'!$B$552:$S$572,'Main Injection'!X$129,'Main Injection'!$U144),'Internal Flash'!$B$390*-1)</f>
        <v>25</v>
      </c>
      <c r="Y144" s="4">
        <f>MIN(_xll.Interp2dTab(-1,0,'Internal Flash'!$B$551:$S$551,'Internal Flash'!$A$552:$A$572,'Internal Flash'!$B$552:$S$572,'Main Injection'!Y$129,'Main Injection'!$U144),'Internal Flash'!$B$390*-1)</f>
        <v>25</v>
      </c>
      <c r="Z144" s="4">
        <f>MIN(_xll.Interp2dTab(-1,0,'Internal Flash'!$B$551:$S$551,'Internal Flash'!$A$552:$A$572,'Internal Flash'!$B$552:$S$572,'Main Injection'!Z$129,'Main Injection'!$U144),'Internal Flash'!$B$390*-1)</f>
        <v>25</v>
      </c>
      <c r="AA144" s="4">
        <f>MIN(_xll.Interp2dTab(-1,0,'Internal Flash'!$B$551:$S$551,'Internal Flash'!$A$552:$A$572,'Internal Flash'!$B$552:$S$572,'Main Injection'!AA$129,'Main Injection'!$U144),'Internal Flash'!$B$390*-1)</f>
        <v>25</v>
      </c>
      <c r="AB144" s="4">
        <f>MIN(_xll.Interp2dTab(-1,0,'Internal Flash'!$B$551:$S$551,'Internal Flash'!$A$552:$A$572,'Internal Flash'!$B$552:$S$572,'Main Injection'!AB$129,'Main Injection'!$U144),'Internal Flash'!$B$390*-1)</f>
        <v>25</v>
      </c>
      <c r="AC144" s="4">
        <f>MIN(_xll.Interp2dTab(-1,0,'Internal Flash'!$B$551:$S$551,'Internal Flash'!$A$552:$A$572,'Internal Flash'!$B$552:$S$572,'Main Injection'!AC$129,'Main Injection'!$U144),'Internal Flash'!$B$390*-1)</f>
        <v>25</v>
      </c>
      <c r="AD144" s="4">
        <f>MIN(_xll.Interp2dTab(-1,0,'Internal Flash'!$B$551:$S$551,'Internal Flash'!$A$552:$A$572,'Internal Flash'!$B$552:$S$572,'Main Injection'!AD$129,'Main Injection'!$U144),'Internal Flash'!$B$390*-1)</f>
        <v>25</v>
      </c>
      <c r="AE144" s="4">
        <f>MIN(_xll.Interp2dTab(-1,0,'Internal Flash'!$B$551:$S$551,'Internal Flash'!$A$552:$A$572,'Internal Flash'!$B$552:$S$572,'Main Injection'!AE$129,'Main Injection'!$U144),'Internal Flash'!$B$390*-1)</f>
        <v>25</v>
      </c>
      <c r="AF144" s="4">
        <f>MIN(_xll.Interp2dTab(-1,0,'Internal Flash'!$B$551:$S$551,'Internal Flash'!$A$552:$A$572,'Internal Flash'!$B$552:$S$572,'Main Injection'!AF$129,'Main Injection'!$U144),'Internal Flash'!$B$390*-1)</f>
        <v>25</v>
      </c>
      <c r="AG144" s="4">
        <f>MIN(_xll.Interp2dTab(-1,0,'Internal Flash'!$B$551:$S$551,'Internal Flash'!$A$552:$A$572,'Internal Flash'!$B$552:$S$572,'Main Injection'!AG$129,'Main Injection'!$U144),'Internal Flash'!$B$390*-1)</f>
        <v>25</v>
      </c>
      <c r="AH144" s="4">
        <f>MIN(_xll.Interp2dTab(-1,0,'Internal Flash'!$B$551:$S$551,'Internal Flash'!$A$552:$A$572,'Internal Flash'!$B$552:$S$572,'Main Injection'!AH$129,'Main Injection'!$U144),'Internal Flash'!$B$390*-1)</f>
        <v>25</v>
      </c>
      <c r="AI144" s="4">
        <f>MIN(_xll.Interp2dTab(-1,0,'Internal Flash'!$B$551:$S$551,'Internal Flash'!$A$552:$A$572,'Internal Flash'!$B$552:$S$572,'Main Injection'!AI$129,'Main Injection'!$U144),'Internal Flash'!$B$390*-1)</f>
        <v>25</v>
      </c>
      <c r="AJ144" s="4">
        <f>MIN(_xll.Interp2dTab(-1,0,'Internal Flash'!$B$551:$S$551,'Internal Flash'!$A$552:$A$572,'Internal Flash'!$B$552:$S$572,'Main Injection'!AJ$129,'Main Injection'!$U144),'Internal Flash'!$B$390*-1)</f>
        <v>25</v>
      </c>
      <c r="AK144" s="4">
        <f>MIN(_xll.Interp2dTab(-1,0,'Internal Flash'!$B$551:$S$551,'Internal Flash'!$A$552:$A$572,'Internal Flash'!$B$552:$S$572,'Main Injection'!AK$129,'Main Injection'!$U144),'Internal Flash'!$B$390*-1)</f>
        <v>25</v>
      </c>
      <c r="AL144" s="4">
        <f>MIN(_xll.Interp2dTab(-1,0,'Internal Flash'!$B$551:$S$551,'Internal Flash'!$A$552:$A$572,'Internal Flash'!$B$552:$S$572,'Main Injection'!AL$129,'Main Injection'!$U144),'Internal Flash'!$B$390*-1)</f>
        <v>25</v>
      </c>
      <c r="AM144" s="12">
        <f t="shared" si="82"/>
        <v>25</v>
      </c>
    </row>
    <row r="145" spans="1:39" s="4" customFormat="1" x14ac:dyDescent="0.3">
      <c r="A145" s="6">
        <f>'CSP5'!$A$184</f>
        <v>2900</v>
      </c>
      <c r="B145" s="12">
        <f t="shared" si="78"/>
        <v>0</v>
      </c>
      <c r="C145" s="4">
        <f t="shared" ref="C145:R145" si="95">(C70-C45)-C120</f>
        <v>0</v>
      </c>
      <c r="D145" s="4">
        <f t="shared" si="95"/>
        <v>0</v>
      </c>
      <c r="E145" s="4">
        <f t="shared" si="95"/>
        <v>0</v>
      </c>
      <c r="F145" s="4">
        <f t="shared" si="95"/>
        <v>0</v>
      </c>
      <c r="G145" s="4">
        <f t="shared" si="95"/>
        <v>0</v>
      </c>
      <c r="H145" s="4">
        <f t="shared" si="95"/>
        <v>0</v>
      </c>
      <c r="I145" s="4">
        <f t="shared" si="95"/>
        <v>0</v>
      </c>
      <c r="J145" s="4">
        <f t="shared" si="95"/>
        <v>0</v>
      </c>
      <c r="K145" s="4">
        <f t="shared" si="95"/>
        <v>0</v>
      </c>
      <c r="L145" s="4">
        <f t="shared" si="95"/>
        <v>0</v>
      </c>
      <c r="M145" s="4">
        <f t="shared" si="95"/>
        <v>0</v>
      </c>
      <c r="N145" s="4">
        <f t="shared" si="95"/>
        <v>0</v>
      </c>
      <c r="O145" s="4">
        <f t="shared" si="95"/>
        <v>0</v>
      </c>
      <c r="P145" s="4">
        <f t="shared" si="95"/>
        <v>0</v>
      </c>
      <c r="Q145" s="4">
        <f t="shared" si="95"/>
        <v>0</v>
      </c>
      <c r="R145" s="4">
        <f t="shared" si="95"/>
        <v>0</v>
      </c>
      <c r="S145" s="12">
        <f t="shared" si="80"/>
        <v>0</v>
      </c>
      <c r="U145" s="6">
        <f>'CSP5'!$A$184</f>
        <v>2900</v>
      </c>
      <c r="V145" s="12">
        <f t="shared" si="81"/>
        <v>25</v>
      </c>
      <c r="W145" s="4">
        <f>MIN(_xll.Interp2dTab(-1,0,'Internal Flash'!$B$551:$S$551,'Internal Flash'!$A$552:$A$572,'Internal Flash'!$B$552:$S$572,'Main Injection'!W$129,'Main Injection'!$U145),'Internal Flash'!$B$390*-1)</f>
        <v>25</v>
      </c>
      <c r="X145" s="4">
        <f>MIN(_xll.Interp2dTab(-1,0,'Internal Flash'!$B$551:$S$551,'Internal Flash'!$A$552:$A$572,'Internal Flash'!$B$552:$S$572,'Main Injection'!X$129,'Main Injection'!$U145),'Internal Flash'!$B$390*-1)</f>
        <v>25</v>
      </c>
      <c r="Y145" s="4">
        <f>MIN(_xll.Interp2dTab(-1,0,'Internal Flash'!$B$551:$S$551,'Internal Flash'!$A$552:$A$572,'Internal Flash'!$B$552:$S$572,'Main Injection'!Y$129,'Main Injection'!$U145),'Internal Flash'!$B$390*-1)</f>
        <v>25</v>
      </c>
      <c r="Z145" s="4">
        <f>MIN(_xll.Interp2dTab(-1,0,'Internal Flash'!$B$551:$S$551,'Internal Flash'!$A$552:$A$572,'Internal Flash'!$B$552:$S$572,'Main Injection'!Z$129,'Main Injection'!$U145),'Internal Flash'!$B$390*-1)</f>
        <v>25</v>
      </c>
      <c r="AA145" s="4">
        <f>MIN(_xll.Interp2dTab(-1,0,'Internal Flash'!$B$551:$S$551,'Internal Flash'!$A$552:$A$572,'Internal Flash'!$B$552:$S$572,'Main Injection'!AA$129,'Main Injection'!$U145),'Internal Flash'!$B$390*-1)</f>
        <v>25</v>
      </c>
      <c r="AB145" s="4">
        <f>MIN(_xll.Interp2dTab(-1,0,'Internal Flash'!$B$551:$S$551,'Internal Flash'!$A$552:$A$572,'Internal Flash'!$B$552:$S$572,'Main Injection'!AB$129,'Main Injection'!$U145),'Internal Flash'!$B$390*-1)</f>
        <v>25</v>
      </c>
      <c r="AC145" s="4">
        <f>MIN(_xll.Interp2dTab(-1,0,'Internal Flash'!$B$551:$S$551,'Internal Flash'!$A$552:$A$572,'Internal Flash'!$B$552:$S$572,'Main Injection'!AC$129,'Main Injection'!$U145),'Internal Flash'!$B$390*-1)</f>
        <v>25</v>
      </c>
      <c r="AD145" s="4">
        <f>MIN(_xll.Interp2dTab(-1,0,'Internal Flash'!$B$551:$S$551,'Internal Flash'!$A$552:$A$572,'Internal Flash'!$B$552:$S$572,'Main Injection'!AD$129,'Main Injection'!$U145),'Internal Flash'!$B$390*-1)</f>
        <v>25</v>
      </c>
      <c r="AE145" s="4">
        <f>MIN(_xll.Interp2dTab(-1,0,'Internal Flash'!$B$551:$S$551,'Internal Flash'!$A$552:$A$572,'Internal Flash'!$B$552:$S$572,'Main Injection'!AE$129,'Main Injection'!$U145),'Internal Flash'!$B$390*-1)</f>
        <v>25</v>
      </c>
      <c r="AF145" s="4">
        <f>MIN(_xll.Interp2dTab(-1,0,'Internal Flash'!$B$551:$S$551,'Internal Flash'!$A$552:$A$572,'Internal Flash'!$B$552:$S$572,'Main Injection'!AF$129,'Main Injection'!$U145),'Internal Flash'!$B$390*-1)</f>
        <v>25</v>
      </c>
      <c r="AG145" s="4">
        <f>MIN(_xll.Interp2dTab(-1,0,'Internal Flash'!$B$551:$S$551,'Internal Flash'!$A$552:$A$572,'Internal Flash'!$B$552:$S$572,'Main Injection'!AG$129,'Main Injection'!$U145),'Internal Flash'!$B$390*-1)</f>
        <v>25</v>
      </c>
      <c r="AH145" s="4">
        <f>MIN(_xll.Interp2dTab(-1,0,'Internal Flash'!$B$551:$S$551,'Internal Flash'!$A$552:$A$572,'Internal Flash'!$B$552:$S$572,'Main Injection'!AH$129,'Main Injection'!$U145),'Internal Flash'!$B$390*-1)</f>
        <v>25</v>
      </c>
      <c r="AI145" s="4">
        <f>MIN(_xll.Interp2dTab(-1,0,'Internal Flash'!$B$551:$S$551,'Internal Flash'!$A$552:$A$572,'Internal Flash'!$B$552:$S$572,'Main Injection'!AI$129,'Main Injection'!$U145),'Internal Flash'!$B$390*-1)</f>
        <v>25</v>
      </c>
      <c r="AJ145" s="4">
        <f>MIN(_xll.Interp2dTab(-1,0,'Internal Flash'!$B$551:$S$551,'Internal Flash'!$A$552:$A$572,'Internal Flash'!$B$552:$S$572,'Main Injection'!AJ$129,'Main Injection'!$U145),'Internal Flash'!$B$390*-1)</f>
        <v>25</v>
      </c>
      <c r="AK145" s="4">
        <f>MIN(_xll.Interp2dTab(-1,0,'Internal Flash'!$B$551:$S$551,'Internal Flash'!$A$552:$A$572,'Internal Flash'!$B$552:$S$572,'Main Injection'!AK$129,'Main Injection'!$U145),'Internal Flash'!$B$390*-1)</f>
        <v>25</v>
      </c>
      <c r="AL145" s="4">
        <f>MIN(_xll.Interp2dTab(-1,0,'Internal Flash'!$B$551:$S$551,'Internal Flash'!$A$552:$A$572,'Internal Flash'!$B$552:$S$572,'Main Injection'!AL$129,'Main Injection'!$U145),'Internal Flash'!$B$390*-1)</f>
        <v>25</v>
      </c>
      <c r="AM145" s="12">
        <f t="shared" si="82"/>
        <v>25</v>
      </c>
    </row>
    <row r="146" spans="1:39" s="4" customFormat="1" x14ac:dyDescent="0.3">
      <c r="A146" s="6">
        <f>'CSP5'!$A$185</f>
        <v>3000</v>
      </c>
      <c r="B146" s="12">
        <f t="shared" si="78"/>
        <v>0</v>
      </c>
      <c r="C146" s="4">
        <f t="shared" ref="C146:R146" si="96">(C71-C46)-C121</f>
        <v>0</v>
      </c>
      <c r="D146" s="4">
        <f t="shared" si="96"/>
        <v>0</v>
      </c>
      <c r="E146" s="4">
        <f t="shared" si="96"/>
        <v>0</v>
      </c>
      <c r="F146" s="4">
        <f t="shared" si="96"/>
        <v>0</v>
      </c>
      <c r="G146" s="4">
        <f t="shared" si="96"/>
        <v>0</v>
      </c>
      <c r="H146" s="4">
        <f t="shared" si="96"/>
        <v>0</v>
      </c>
      <c r="I146" s="4">
        <f t="shared" si="96"/>
        <v>0</v>
      </c>
      <c r="J146" s="4">
        <f t="shared" si="96"/>
        <v>0</v>
      </c>
      <c r="K146" s="4">
        <f t="shared" si="96"/>
        <v>0</v>
      </c>
      <c r="L146" s="4">
        <f t="shared" si="96"/>
        <v>0</v>
      </c>
      <c r="M146" s="4">
        <f t="shared" si="96"/>
        <v>0</v>
      </c>
      <c r="N146" s="4">
        <f t="shared" si="96"/>
        <v>0</v>
      </c>
      <c r="O146" s="4">
        <f t="shared" si="96"/>
        <v>0</v>
      </c>
      <c r="P146" s="4">
        <f t="shared" si="96"/>
        <v>0</v>
      </c>
      <c r="Q146" s="4">
        <f t="shared" si="96"/>
        <v>0</v>
      </c>
      <c r="R146" s="4">
        <f t="shared" si="96"/>
        <v>0</v>
      </c>
      <c r="S146" s="12">
        <f t="shared" si="80"/>
        <v>0</v>
      </c>
      <c r="U146" s="6">
        <f>'CSP5'!$A$185</f>
        <v>3000</v>
      </c>
      <c r="V146" s="12">
        <f t="shared" si="81"/>
        <v>25</v>
      </c>
      <c r="W146" s="4">
        <f>MIN(_xll.Interp2dTab(-1,0,'Internal Flash'!$B$551:$S$551,'Internal Flash'!$A$552:$A$572,'Internal Flash'!$B$552:$S$572,'Main Injection'!W$129,'Main Injection'!$U146),'Internal Flash'!$B$390*-1)</f>
        <v>25</v>
      </c>
      <c r="X146" s="4">
        <f>MIN(_xll.Interp2dTab(-1,0,'Internal Flash'!$B$551:$S$551,'Internal Flash'!$A$552:$A$572,'Internal Flash'!$B$552:$S$572,'Main Injection'!X$129,'Main Injection'!$U146),'Internal Flash'!$B$390*-1)</f>
        <v>25</v>
      </c>
      <c r="Y146" s="4">
        <f>MIN(_xll.Interp2dTab(-1,0,'Internal Flash'!$B$551:$S$551,'Internal Flash'!$A$552:$A$572,'Internal Flash'!$B$552:$S$572,'Main Injection'!Y$129,'Main Injection'!$U146),'Internal Flash'!$B$390*-1)</f>
        <v>25</v>
      </c>
      <c r="Z146" s="4">
        <f>MIN(_xll.Interp2dTab(-1,0,'Internal Flash'!$B$551:$S$551,'Internal Flash'!$A$552:$A$572,'Internal Flash'!$B$552:$S$572,'Main Injection'!Z$129,'Main Injection'!$U146),'Internal Flash'!$B$390*-1)</f>
        <v>25</v>
      </c>
      <c r="AA146" s="4">
        <f>MIN(_xll.Interp2dTab(-1,0,'Internal Flash'!$B$551:$S$551,'Internal Flash'!$A$552:$A$572,'Internal Flash'!$B$552:$S$572,'Main Injection'!AA$129,'Main Injection'!$U146),'Internal Flash'!$B$390*-1)</f>
        <v>25</v>
      </c>
      <c r="AB146" s="4">
        <f>MIN(_xll.Interp2dTab(-1,0,'Internal Flash'!$B$551:$S$551,'Internal Flash'!$A$552:$A$572,'Internal Flash'!$B$552:$S$572,'Main Injection'!AB$129,'Main Injection'!$U146),'Internal Flash'!$B$390*-1)</f>
        <v>25</v>
      </c>
      <c r="AC146" s="4">
        <f>MIN(_xll.Interp2dTab(-1,0,'Internal Flash'!$B$551:$S$551,'Internal Flash'!$A$552:$A$572,'Internal Flash'!$B$552:$S$572,'Main Injection'!AC$129,'Main Injection'!$U146),'Internal Flash'!$B$390*-1)</f>
        <v>25</v>
      </c>
      <c r="AD146" s="4">
        <f>MIN(_xll.Interp2dTab(-1,0,'Internal Flash'!$B$551:$S$551,'Internal Flash'!$A$552:$A$572,'Internal Flash'!$B$552:$S$572,'Main Injection'!AD$129,'Main Injection'!$U146),'Internal Flash'!$B$390*-1)</f>
        <v>25</v>
      </c>
      <c r="AE146" s="4">
        <f>MIN(_xll.Interp2dTab(-1,0,'Internal Flash'!$B$551:$S$551,'Internal Flash'!$A$552:$A$572,'Internal Flash'!$B$552:$S$572,'Main Injection'!AE$129,'Main Injection'!$U146),'Internal Flash'!$B$390*-1)</f>
        <v>25</v>
      </c>
      <c r="AF146" s="4">
        <f>MIN(_xll.Interp2dTab(-1,0,'Internal Flash'!$B$551:$S$551,'Internal Flash'!$A$552:$A$572,'Internal Flash'!$B$552:$S$572,'Main Injection'!AF$129,'Main Injection'!$U146),'Internal Flash'!$B$390*-1)</f>
        <v>25</v>
      </c>
      <c r="AG146" s="4">
        <f>MIN(_xll.Interp2dTab(-1,0,'Internal Flash'!$B$551:$S$551,'Internal Flash'!$A$552:$A$572,'Internal Flash'!$B$552:$S$572,'Main Injection'!AG$129,'Main Injection'!$U146),'Internal Flash'!$B$390*-1)</f>
        <v>25</v>
      </c>
      <c r="AH146" s="4">
        <f>MIN(_xll.Interp2dTab(-1,0,'Internal Flash'!$B$551:$S$551,'Internal Flash'!$A$552:$A$572,'Internal Flash'!$B$552:$S$572,'Main Injection'!AH$129,'Main Injection'!$U146),'Internal Flash'!$B$390*-1)</f>
        <v>25</v>
      </c>
      <c r="AI146" s="4">
        <f>MIN(_xll.Interp2dTab(-1,0,'Internal Flash'!$B$551:$S$551,'Internal Flash'!$A$552:$A$572,'Internal Flash'!$B$552:$S$572,'Main Injection'!AI$129,'Main Injection'!$U146),'Internal Flash'!$B$390*-1)</f>
        <v>25</v>
      </c>
      <c r="AJ146" s="4">
        <f>MIN(_xll.Interp2dTab(-1,0,'Internal Flash'!$B$551:$S$551,'Internal Flash'!$A$552:$A$572,'Internal Flash'!$B$552:$S$572,'Main Injection'!AJ$129,'Main Injection'!$U146),'Internal Flash'!$B$390*-1)</f>
        <v>25</v>
      </c>
      <c r="AK146" s="4">
        <f>MIN(_xll.Interp2dTab(-1,0,'Internal Flash'!$B$551:$S$551,'Internal Flash'!$A$552:$A$572,'Internal Flash'!$B$552:$S$572,'Main Injection'!AK$129,'Main Injection'!$U146),'Internal Flash'!$B$390*-1)</f>
        <v>25</v>
      </c>
      <c r="AL146" s="4">
        <f>MIN(_xll.Interp2dTab(-1,0,'Internal Flash'!$B$551:$S$551,'Internal Flash'!$A$552:$A$572,'Internal Flash'!$B$552:$S$572,'Main Injection'!AL$129,'Main Injection'!$U146),'Internal Flash'!$B$390*-1)</f>
        <v>25</v>
      </c>
      <c r="AM146" s="12">
        <f t="shared" si="82"/>
        <v>25</v>
      </c>
    </row>
    <row r="147" spans="1:39" s="4" customFormat="1" x14ac:dyDescent="0.3">
      <c r="A147" s="6">
        <f>'CSP5'!$A$186</f>
        <v>3200</v>
      </c>
      <c r="B147" s="12">
        <f t="shared" si="78"/>
        <v>0</v>
      </c>
      <c r="C147" s="4">
        <f t="shared" ref="C147:R147" si="97">(C72-C47)-C122</f>
        <v>0</v>
      </c>
      <c r="D147" s="4">
        <f t="shared" si="97"/>
        <v>0</v>
      </c>
      <c r="E147" s="4">
        <f t="shared" si="97"/>
        <v>0</v>
      </c>
      <c r="F147" s="4">
        <f t="shared" si="97"/>
        <v>0</v>
      </c>
      <c r="G147" s="4">
        <f t="shared" si="97"/>
        <v>0</v>
      </c>
      <c r="H147" s="4">
        <f t="shared" si="97"/>
        <v>0</v>
      </c>
      <c r="I147" s="4">
        <f t="shared" si="97"/>
        <v>0</v>
      </c>
      <c r="J147" s="4">
        <f t="shared" si="97"/>
        <v>0</v>
      </c>
      <c r="K147" s="4">
        <f t="shared" si="97"/>
        <v>0</v>
      </c>
      <c r="L147" s="4">
        <f t="shared" si="97"/>
        <v>0</v>
      </c>
      <c r="M147" s="4">
        <f t="shared" si="97"/>
        <v>0</v>
      </c>
      <c r="N147" s="4">
        <f t="shared" si="97"/>
        <v>0</v>
      </c>
      <c r="O147" s="4">
        <f t="shared" si="97"/>
        <v>0</v>
      </c>
      <c r="P147" s="4">
        <f t="shared" si="97"/>
        <v>0</v>
      </c>
      <c r="Q147" s="4">
        <f t="shared" si="97"/>
        <v>0</v>
      </c>
      <c r="R147" s="4">
        <f t="shared" si="97"/>
        <v>0</v>
      </c>
      <c r="S147" s="12">
        <f t="shared" si="80"/>
        <v>0</v>
      </c>
      <c r="U147" s="6">
        <f>'CSP5'!$A$186</f>
        <v>3200</v>
      </c>
      <c r="V147" s="12">
        <f t="shared" si="81"/>
        <v>25</v>
      </c>
      <c r="W147" s="4">
        <f>MIN(_xll.Interp2dTab(-1,0,'Internal Flash'!$B$551:$S$551,'Internal Flash'!$A$552:$A$572,'Internal Flash'!$B$552:$S$572,'Main Injection'!W$129,'Main Injection'!$U147),'Internal Flash'!$B$390*-1)</f>
        <v>25</v>
      </c>
      <c r="X147" s="4">
        <f>MIN(_xll.Interp2dTab(-1,0,'Internal Flash'!$B$551:$S$551,'Internal Flash'!$A$552:$A$572,'Internal Flash'!$B$552:$S$572,'Main Injection'!X$129,'Main Injection'!$U147),'Internal Flash'!$B$390*-1)</f>
        <v>25</v>
      </c>
      <c r="Y147" s="4">
        <f>MIN(_xll.Interp2dTab(-1,0,'Internal Flash'!$B$551:$S$551,'Internal Flash'!$A$552:$A$572,'Internal Flash'!$B$552:$S$572,'Main Injection'!Y$129,'Main Injection'!$U147),'Internal Flash'!$B$390*-1)</f>
        <v>25</v>
      </c>
      <c r="Z147" s="4">
        <f>MIN(_xll.Interp2dTab(-1,0,'Internal Flash'!$B$551:$S$551,'Internal Flash'!$A$552:$A$572,'Internal Flash'!$B$552:$S$572,'Main Injection'!Z$129,'Main Injection'!$U147),'Internal Flash'!$B$390*-1)</f>
        <v>25</v>
      </c>
      <c r="AA147" s="4">
        <f>MIN(_xll.Interp2dTab(-1,0,'Internal Flash'!$B$551:$S$551,'Internal Flash'!$A$552:$A$572,'Internal Flash'!$B$552:$S$572,'Main Injection'!AA$129,'Main Injection'!$U147),'Internal Flash'!$B$390*-1)</f>
        <v>25</v>
      </c>
      <c r="AB147" s="4">
        <f>MIN(_xll.Interp2dTab(-1,0,'Internal Flash'!$B$551:$S$551,'Internal Flash'!$A$552:$A$572,'Internal Flash'!$B$552:$S$572,'Main Injection'!AB$129,'Main Injection'!$U147),'Internal Flash'!$B$390*-1)</f>
        <v>25</v>
      </c>
      <c r="AC147" s="4">
        <f>MIN(_xll.Interp2dTab(-1,0,'Internal Flash'!$B$551:$S$551,'Internal Flash'!$A$552:$A$572,'Internal Flash'!$B$552:$S$572,'Main Injection'!AC$129,'Main Injection'!$U147),'Internal Flash'!$B$390*-1)</f>
        <v>25</v>
      </c>
      <c r="AD147" s="4">
        <f>MIN(_xll.Interp2dTab(-1,0,'Internal Flash'!$B$551:$S$551,'Internal Flash'!$A$552:$A$572,'Internal Flash'!$B$552:$S$572,'Main Injection'!AD$129,'Main Injection'!$U147),'Internal Flash'!$B$390*-1)</f>
        <v>25</v>
      </c>
      <c r="AE147" s="4">
        <f>MIN(_xll.Interp2dTab(-1,0,'Internal Flash'!$B$551:$S$551,'Internal Flash'!$A$552:$A$572,'Internal Flash'!$B$552:$S$572,'Main Injection'!AE$129,'Main Injection'!$U147),'Internal Flash'!$B$390*-1)</f>
        <v>25</v>
      </c>
      <c r="AF147" s="4">
        <f>MIN(_xll.Interp2dTab(-1,0,'Internal Flash'!$B$551:$S$551,'Internal Flash'!$A$552:$A$572,'Internal Flash'!$B$552:$S$572,'Main Injection'!AF$129,'Main Injection'!$U147),'Internal Flash'!$B$390*-1)</f>
        <v>25</v>
      </c>
      <c r="AG147" s="4">
        <f>MIN(_xll.Interp2dTab(-1,0,'Internal Flash'!$B$551:$S$551,'Internal Flash'!$A$552:$A$572,'Internal Flash'!$B$552:$S$572,'Main Injection'!AG$129,'Main Injection'!$U147),'Internal Flash'!$B$390*-1)</f>
        <v>25</v>
      </c>
      <c r="AH147" s="4">
        <f>MIN(_xll.Interp2dTab(-1,0,'Internal Flash'!$B$551:$S$551,'Internal Flash'!$A$552:$A$572,'Internal Flash'!$B$552:$S$572,'Main Injection'!AH$129,'Main Injection'!$U147),'Internal Flash'!$B$390*-1)</f>
        <v>25</v>
      </c>
      <c r="AI147" s="4">
        <f>MIN(_xll.Interp2dTab(-1,0,'Internal Flash'!$B$551:$S$551,'Internal Flash'!$A$552:$A$572,'Internal Flash'!$B$552:$S$572,'Main Injection'!AI$129,'Main Injection'!$U147),'Internal Flash'!$B$390*-1)</f>
        <v>25</v>
      </c>
      <c r="AJ147" s="4">
        <f>MIN(_xll.Interp2dTab(-1,0,'Internal Flash'!$B$551:$S$551,'Internal Flash'!$A$552:$A$572,'Internal Flash'!$B$552:$S$572,'Main Injection'!AJ$129,'Main Injection'!$U147),'Internal Flash'!$B$390*-1)</f>
        <v>25</v>
      </c>
      <c r="AK147" s="4">
        <f>MIN(_xll.Interp2dTab(-1,0,'Internal Flash'!$B$551:$S$551,'Internal Flash'!$A$552:$A$572,'Internal Flash'!$B$552:$S$572,'Main Injection'!AK$129,'Main Injection'!$U147),'Internal Flash'!$B$390*-1)</f>
        <v>25</v>
      </c>
      <c r="AL147" s="4">
        <f>MIN(_xll.Interp2dTab(-1,0,'Internal Flash'!$B$551:$S$551,'Internal Flash'!$A$552:$A$572,'Internal Flash'!$B$552:$S$572,'Main Injection'!AL$129,'Main Injection'!$U147),'Internal Flash'!$B$390*-1)</f>
        <v>25</v>
      </c>
      <c r="AM147" s="12">
        <f t="shared" si="82"/>
        <v>25</v>
      </c>
    </row>
    <row r="148" spans="1:39" s="4" customFormat="1" x14ac:dyDescent="0.3">
      <c r="A148" s="6">
        <f>'CSP5'!$A$187</f>
        <v>3300</v>
      </c>
      <c r="B148" s="12">
        <f t="shared" si="78"/>
        <v>0</v>
      </c>
      <c r="C148" s="4">
        <f t="shared" ref="C148:R148" si="98">(C73-C48)-C123</f>
        <v>0</v>
      </c>
      <c r="D148" s="4">
        <f t="shared" si="98"/>
        <v>0</v>
      </c>
      <c r="E148" s="4">
        <f t="shared" si="98"/>
        <v>0</v>
      </c>
      <c r="F148" s="4">
        <f t="shared" si="98"/>
        <v>0</v>
      </c>
      <c r="G148" s="4">
        <f t="shared" si="98"/>
        <v>0</v>
      </c>
      <c r="H148" s="4">
        <f t="shared" si="98"/>
        <v>0</v>
      </c>
      <c r="I148" s="4">
        <f t="shared" si="98"/>
        <v>0</v>
      </c>
      <c r="J148" s="4">
        <f t="shared" si="98"/>
        <v>0</v>
      </c>
      <c r="K148" s="4">
        <f t="shared" si="98"/>
        <v>0</v>
      </c>
      <c r="L148" s="4">
        <f t="shared" si="98"/>
        <v>0</v>
      </c>
      <c r="M148" s="4">
        <f t="shared" si="98"/>
        <v>0</v>
      </c>
      <c r="N148" s="4">
        <f t="shared" si="98"/>
        <v>0</v>
      </c>
      <c r="O148" s="4">
        <f t="shared" si="98"/>
        <v>0</v>
      </c>
      <c r="P148" s="4">
        <f t="shared" si="98"/>
        <v>0</v>
      </c>
      <c r="Q148" s="4">
        <f t="shared" si="98"/>
        <v>0</v>
      </c>
      <c r="R148" s="4">
        <f t="shared" si="98"/>
        <v>0</v>
      </c>
      <c r="S148" s="12">
        <f t="shared" si="80"/>
        <v>0</v>
      </c>
      <c r="U148" s="6">
        <f>'CSP5'!$A$187</f>
        <v>3300</v>
      </c>
      <c r="V148" s="12">
        <f t="shared" si="81"/>
        <v>25</v>
      </c>
      <c r="W148" s="4">
        <f>MIN(_xll.Interp2dTab(-1,0,'Internal Flash'!$B$551:$S$551,'Internal Flash'!$A$552:$A$572,'Internal Flash'!$B$552:$S$572,'Main Injection'!W$129,'Main Injection'!$U148),'Internal Flash'!$B$390*-1)</f>
        <v>25</v>
      </c>
      <c r="X148" s="4">
        <f>MIN(_xll.Interp2dTab(-1,0,'Internal Flash'!$B$551:$S$551,'Internal Flash'!$A$552:$A$572,'Internal Flash'!$B$552:$S$572,'Main Injection'!X$129,'Main Injection'!$U148),'Internal Flash'!$B$390*-1)</f>
        <v>25</v>
      </c>
      <c r="Y148" s="4">
        <f>MIN(_xll.Interp2dTab(-1,0,'Internal Flash'!$B$551:$S$551,'Internal Flash'!$A$552:$A$572,'Internal Flash'!$B$552:$S$572,'Main Injection'!Y$129,'Main Injection'!$U148),'Internal Flash'!$B$390*-1)</f>
        <v>25</v>
      </c>
      <c r="Z148" s="4">
        <f>MIN(_xll.Interp2dTab(-1,0,'Internal Flash'!$B$551:$S$551,'Internal Flash'!$A$552:$A$572,'Internal Flash'!$B$552:$S$572,'Main Injection'!Z$129,'Main Injection'!$U148),'Internal Flash'!$B$390*-1)</f>
        <v>25</v>
      </c>
      <c r="AA148" s="4">
        <f>MIN(_xll.Interp2dTab(-1,0,'Internal Flash'!$B$551:$S$551,'Internal Flash'!$A$552:$A$572,'Internal Flash'!$B$552:$S$572,'Main Injection'!AA$129,'Main Injection'!$U148),'Internal Flash'!$B$390*-1)</f>
        <v>25</v>
      </c>
      <c r="AB148" s="4">
        <f>MIN(_xll.Interp2dTab(-1,0,'Internal Flash'!$B$551:$S$551,'Internal Flash'!$A$552:$A$572,'Internal Flash'!$B$552:$S$572,'Main Injection'!AB$129,'Main Injection'!$U148),'Internal Flash'!$B$390*-1)</f>
        <v>25</v>
      </c>
      <c r="AC148" s="4">
        <f>MIN(_xll.Interp2dTab(-1,0,'Internal Flash'!$B$551:$S$551,'Internal Flash'!$A$552:$A$572,'Internal Flash'!$B$552:$S$572,'Main Injection'!AC$129,'Main Injection'!$U148),'Internal Flash'!$B$390*-1)</f>
        <v>25</v>
      </c>
      <c r="AD148" s="4">
        <f>MIN(_xll.Interp2dTab(-1,0,'Internal Flash'!$B$551:$S$551,'Internal Flash'!$A$552:$A$572,'Internal Flash'!$B$552:$S$572,'Main Injection'!AD$129,'Main Injection'!$U148),'Internal Flash'!$B$390*-1)</f>
        <v>25</v>
      </c>
      <c r="AE148" s="4">
        <f>MIN(_xll.Interp2dTab(-1,0,'Internal Flash'!$B$551:$S$551,'Internal Flash'!$A$552:$A$572,'Internal Flash'!$B$552:$S$572,'Main Injection'!AE$129,'Main Injection'!$U148),'Internal Flash'!$B$390*-1)</f>
        <v>25</v>
      </c>
      <c r="AF148" s="4">
        <f>MIN(_xll.Interp2dTab(-1,0,'Internal Flash'!$B$551:$S$551,'Internal Flash'!$A$552:$A$572,'Internal Flash'!$B$552:$S$572,'Main Injection'!AF$129,'Main Injection'!$U148),'Internal Flash'!$B$390*-1)</f>
        <v>25</v>
      </c>
      <c r="AG148" s="4">
        <f>MIN(_xll.Interp2dTab(-1,0,'Internal Flash'!$B$551:$S$551,'Internal Flash'!$A$552:$A$572,'Internal Flash'!$B$552:$S$572,'Main Injection'!AG$129,'Main Injection'!$U148),'Internal Flash'!$B$390*-1)</f>
        <v>25</v>
      </c>
      <c r="AH148" s="4">
        <f>MIN(_xll.Interp2dTab(-1,0,'Internal Flash'!$B$551:$S$551,'Internal Flash'!$A$552:$A$572,'Internal Flash'!$B$552:$S$572,'Main Injection'!AH$129,'Main Injection'!$U148),'Internal Flash'!$B$390*-1)</f>
        <v>25</v>
      </c>
      <c r="AI148" s="4">
        <f>MIN(_xll.Interp2dTab(-1,0,'Internal Flash'!$B$551:$S$551,'Internal Flash'!$A$552:$A$572,'Internal Flash'!$B$552:$S$572,'Main Injection'!AI$129,'Main Injection'!$U148),'Internal Flash'!$B$390*-1)</f>
        <v>25</v>
      </c>
      <c r="AJ148" s="4">
        <f>MIN(_xll.Interp2dTab(-1,0,'Internal Flash'!$B$551:$S$551,'Internal Flash'!$A$552:$A$572,'Internal Flash'!$B$552:$S$572,'Main Injection'!AJ$129,'Main Injection'!$U148),'Internal Flash'!$B$390*-1)</f>
        <v>25</v>
      </c>
      <c r="AK148" s="4">
        <f>MIN(_xll.Interp2dTab(-1,0,'Internal Flash'!$B$551:$S$551,'Internal Flash'!$A$552:$A$572,'Internal Flash'!$B$552:$S$572,'Main Injection'!AK$129,'Main Injection'!$U148),'Internal Flash'!$B$390*-1)</f>
        <v>25</v>
      </c>
      <c r="AL148" s="4">
        <f>MIN(_xll.Interp2dTab(-1,0,'Internal Flash'!$B$551:$S$551,'Internal Flash'!$A$552:$A$572,'Internal Flash'!$B$552:$S$572,'Main Injection'!AL$129,'Main Injection'!$U148),'Internal Flash'!$B$390*-1)</f>
        <v>25</v>
      </c>
      <c r="AM148" s="12">
        <f t="shared" si="82"/>
        <v>25</v>
      </c>
    </row>
    <row r="149" spans="1:39" s="4" customFormat="1" x14ac:dyDescent="0.3">
      <c r="A149" s="6">
        <f>'CSP5'!$A$188</f>
        <v>3500</v>
      </c>
      <c r="B149" s="12">
        <f t="shared" si="78"/>
        <v>0</v>
      </c>
      <c r="C149" s="4">
        <f t="shared" ref="C149:R149" si="99">(C74-C49)-C124</f>
        <v>0</v>
      </c>
      <c r="D149" s="4">
        <f t="shared" si="99"/>
        <v>0</v>
      </c>
      <c r="E149" s="4">
        <f t="shared" si="99"/>
        <v>0</v>
      </c>
      <c r="F149" s="4">
        <f t="shared" si="99"/>
        <v>0</v>
      </c>
      <c r="G149" s="4">
        <f t="shared" si="99"/>
        <v>0</v>
      </c>
      <c r="H149" s="4">
        <f t="shared" si="99"/>
        <v>0</v>
      </c>
      <c r="I149" s="4">
        <f t="shared" si="99"/>
        <v>0</v>
      </c>
      <c r="J149" s="4">
        <f t="shared" si="99"/>
        <v>0</v>
      </c>
      <c r="K149" s="4">
        <f t="shared" si="99"/>
        <v>0</v>
      </c>
      <c r="L149" s="4">
        <f t="shared" si="99"/>
        <v>0</v>
      </c>
      <c r="M149" s="4">
        <f t="shared" si="99"/>
        <v>0</v>
      </c>
      <c r="N149" s="4">
        <f t="shared" si="99"/>
        <v>0</v>
      </c>
      <c r="O149" s="4">
        <f t="shared" si="99"/>
        <v>0</v>
      </c>
      <c r="P149" s="4">
        <f t="shared" si="99"/>
        <v>-0.98745067102387907</v>
      </c>
      <c r="Q149" s="4">
        <f t="shared" si="99"/>
        <v>-1.5833025190245138</v>
      </c>
      <c r="R149" s="4">
        <f t="shared" si="99"/>
        <v>-3.233841367023885</v>
      </c>
      <c r="S149" s="12">
        <f t="shared" si="80"/>
        <v>-3.233841367023885</v>
      </c>
      <c r="U149" s="6">
        <f>'CSP5'!$A$188</f>
        <v>3500</v>
      </c>
      <c r="V149" s="12">
        <f t="shared" si="81"/>
        <v>25</v>
      </c>
      <c r="W149" s="4">
        <f>MIN(_xll.Interp2dTab(-1,0,'Internal Flash'!$B$551:$S$551,'Internal Flash'!$A$552:$A$572,'Internal Flash'!$B$552:$S$572,'Main Injection'!W$129,'Main Injection'!$U149),'Internal Flash'!$B$390*-1)</f>
        <v>25</v>
      </c>
      <c r="X149" s="4">
        <f>MIN(_xll.Interp2dTab(-1,0,'Internal Flash'!$B$551:$S$551,'Internal Flash'!$A$552:$A$572,'Internal Flash'!$B$552:$S$572,'Main Injection'!X$129,'Main Injection'!$U149),'Internal Flash'!$B$390*-1)</f>
        <v>25</v>
      </c>
      <c r="Y149" s="4">
        <f>MIN(_xll.Interp2dTab(-1,0,'Internal Flash'!$B$551:$S$551,'Internal Flash'!$A$552:$A$572,'Internal Flash'!$B$552:$S$572,'Main Injection'!Y$129,'Main Injection'!$U149),'Internal Flash'!$B$390*-1)</f>
        <v>25</v>
      </c>
      <c r="Z149" s="4">
        <f>MIN(_xll.Interp2dTab(-1,0,'Internal Flash'!$B$551:$S$551,'Internal Flash'!$A$552:$A$572,'Internal Flash'!$B$552:$S$572,'Main Injection'!Z$129,'Main Injection'!$U149),'Internal Flash'!$B$390*-1)</f>
        <v>25</v>
      </c>
      <c r="AA149" s="4">
        <f>MIN(_xll.Interp2dTab(-1,0,'Internal Flash'!$B$551:$S$551,'Internal Flash'!$A$552:$A$572,'Internal Flash'!$B$552:$S$572,'Main Injection'!AA$129,'Main Injection'!$U149),'Internal Flash'!$B$390*-1)</f>
        <v>25</v>
      </c>
      <c r="AB149" s="4">
        <f>MIN(_xll.Interp2dTab(-1,0,'Internal Flash'!$B$551:$S$551,'Internal Flash'!$A$552:$A$572,'Internal Flash'!$B$552:$S$572,'Main Injection'!AB$129,'Main Injection'!$U149),'Internal Flash'!$B$390*-1)</f>
        <v>25</v>
      </c>
      <c r="AC149" s="4">
        <f>MIN(_xll.Interp2dTab(-1,0,'Internal Flash'!$B$551:$S$551,'Internal Flash'!$A$552:$A$572,'Internal Flash'!$B$552:$S$572,'Main Injection'!AC$129,'Main Injection'!$U149),'Internal Flash'!$B$390*-1)</f>
        <v>25</v>
      </c>
      <c r="AD149" s="4">
        <f>MIN(_xll.Interp2dTab(-1,0,'Internal Flash'!$B$551:$S$551,'Internal Flash'!$A$552:$A$572,'Internal Flash'!$B$552:$S$572,'Main Injection'!AD$129,'Main Injection'!$U149),'Internal Flash'!$B$390*-1)</f>
        <v>25</v>
      </c>
      <c r="AE149" s="4">
        <f>MIN(_xll.Interp2dTab(-1,0,'Internal Flash'!$B$551:$S$551,'Internal Flash'!$A$552:$A$572,'Internal Flash'!$B$552:$S$572,'Main Injection'!AE$129,'Main Injection'!$U149),'Internal Flash'!$B$390*-1)</f>
        <v>25</v>
      </c>
      <c r="AF149" s="4">
        <f>MIN(_xll.Interp2dTab(-1,0,'Internal Flash'!$B$551:$S$551,'Internal Flash'!$A$552:$A$572,'Internal Flash'!$B$552:$S$572,'Main Injection'!AF$129,'Main Injection'!$U149),'Internal Flash'!$B$390*-1)</f>
        <v>25</v>
      </c>
      <c r="AG149" s="4">
        <f>MIN(_xll.Interp2dTab(-1,0,'Internal Flash'!$B$551:$S$551,'Internal Flash'!$A$552:$A$572,'Internal Flash'!$B$552:$S$572,'Main Injection'!AG$129,'Main Injection'!$U149),'Internal Flash'!$B$390*-1)</f>
        <v>25</v>
      </c>
      <c r="AH149" s="4">
        <f>MIN(_xll.Interp2dTab(-1,0,'Internal Flash'!$B$551:$S$551,'Internal Flash'!$A$552:$A$572,'Internal Flash'!$B$552:$S$572,'Main Injection'!AH$129,'Main Injection'!$U149),'Internal Flash'!$B$390*-1)</f>
        <v>25</v>
      </c>
      <c r="AI149" s="4">
        <f>MIN(_xll.Interp2dTab(-1,0,'Internal Flash'!$B$551:$S$551,'Internal Flash'!$A$552:$A$572,'Internal Flash'!$B$552:$S$572,'Main Injection'!AI$129,'Main Injection'!$U149),'Internal Flash'!$B$390*-1)</f>
        <v>25</v>
      </c>
      <c r="AJ149" s="4">
        <f>MIN(_xll.Interp2dTab(-1,0,'Internal Flash'!$B$551:$S$551,'Internal Flash'!$A$552:$A$572,'Internal Flash'!$B$552:$S$572,'Main Injection'!AJ$129,'Main Injection'!$U149),'Internal Flash'!$B$390*-1)</f>
        <v>25</v>
      </c>
      <c r="AK149" s="4">
        <f>MIN(_xll.Interp2dTab(-1,0,'Internal Flash'!$B$551:$S$551,'Internal Flash'!$A$552:$A$572,'Internal Flash'!$B$552:$S$572,'Main Injection'!AK$129,'Main Injection'!$U149),'Internal Flash'!$B$390*-1)</f>
        <v>25</v>
      </c>
      <c r="AL149" s="4">
        <f>MIN(_xll.Interp2dTab(-1,0,'Internal Flash'!$B$551:$S$551,'Internal Flash'!$A$552:$A$572,'Internal Flash'!$B$552:$S$572,'Main Injection'!AL$129,'Main Injection'!$U149),'Internal Flash'!$B$390*-1)</f>
        <v>25</v>
      </c>
      <c r="AM149" s="12">
        <f t="shared" si="82"/>
        <v>25</v>
      </c>
    </row>
    <row r="150" spans="1:39" s="4" customFormat="1" x14ac:dyDescent="0.3">
      <c r="A150" s="12">
        <f>'CSP5'!$A$189</f>
        <v>3501</v>
      </c>
      <c r="B150" s="12">
        <f>B149</f>
        <v>0</v>
      </c>
      <c r="C150" s="12">
        <f t="shared" ref="C150:S150" si="100">C149</f>
        <v>0</v>
      </c>
      <c r="D150" s="12">
        <f t="shared" si="100"/>
        <v>0</v>
      </c>
      <c r="E150" s="12">
        <f t="shared" si="100"/>
        <v>0</v>
      </c>
      <c r="F150" s="12">
        <f t="shared" si="100"/>
        <v>0</v>
      </c>
      <c r="G150" s="12">
        <f t="shared" si="100"/>
        <v>0</v>
      </c>
      <c r="H150" s="12">
        <f t="shared" si="100"/>
        <v>0</v>
      </c>
      <c r="I150" s="12">
        <f t="shared" si="100"/>
        <v>0</v>
      </c>
      <c r="J150" s="12">
        <f t="shared" si="100"/>
        <v>0</v>
      </c>
      <c r="K150" s="12">
        <f t="shared" si="100"/>
        <v>0</v>
      </c>
      <c r="L150" s="12">
        <f t="shared" si="100"/>
        <v>0</v>
      </c>
      <c r="M150" s="12">
        <f t="shared" si="100"/>
        <v>0</v>
      </c>
      <c r="N150" s="12">
        <f t="shared" si="100"/>
        <v>0</v>
      </c>
      <c r="O150" s="12">
        <f t="shared" si="100"/>
        <v>0</v>
      </c>
      <c r="P150" s="12">
        <f t="shared" si="100"/>
        <v>-0.98745067102387907</v>
      </c>
      <c r="Q150" s="12">
        <f t="shared" si="100"/>
        <v>-1.5833025190245138</v>
      </c>
      <c r="R150" s="12">
        <f t="shared" si="100"/>
        <v>-3.233841367023885</v>
      </c>
      <c r="S150" s="12">
        <f t="shared" si="100"/>
        <v>-3.233841367023885</v>
      </c>
      <c r="U150" s="12">
        <f>'CSP5'!$A$189</f>
        <v>3501</v>
      </c>
      <c r="V150" s="12">
        <f>V149</f>
        <v>25</v>
      </c>
      <c r="W150" s="12">
        <f t="shared" ref="W150:AM150" si="101">W149</f>
        <v>25</v>
      </c>
      <c r="X150" s="12">
        <f t="shared" si="101"/>
        <v>25</v>
      </c>
      <c r="Y150" s="12">
        <f t="shared" si="101"/>
        <v>25</v>
      </c>
      <c r="Z150" s="12">
        <f t="shared" si="101"/>
        <v>25</v>
      </c>
      <c r="AA150" s="12">
        <f t="shared" si="101"/>
        <v>25</v>
      </c>
      <c r="AB150" s="12">
        <f t="shared" si="101"/>
        <v>25</v>
      </c>
      <c r="AC150" s="12">
        <f t="shared" si="101"/>
        <v>25</v>
      </c>
      <c r="AD150" s="12">
        <f t="shared" si="101"/>
        <v>25</v>
      </c>
      <c r="AE150" s="12">
        <f t="shared" si="101"/>
        <v>25</v>
      </c>
      <c r="AF150" s="12">
        <f t="shared" si="101"/>
        <v>25</v>
      </c>
      <c r="AG150" s="12">
        <f t="shared" si="101"/>
        <v>25</v>
      </c>
      <c r="AH150" s="12">
        <f t="shared" si="101"/>
        <v>25</v>
      </c>
      <c r="AI150" s="12">
        <f t="shared" si="101"/>
        <v>25</v>
      </c>
      <c r="AJ150" s="12">
        <f t="shared" si="101"/>
        <v>25</v>
      </c>
      <c r="AK150" s="12">
        <f t="shared" si="101"/>
        <v>25</v>
      </c>
      <c r="AL150" s="12">
        <f t="shared" si="101"/>
        <v>25</v>
      </c>
      <c r="AM150" s="12">
        <f t="shared" si="101"/>
        <v>25</v>
      </c>
    </row>
    <row r="152" spans="1:39" x14ac:dyDescent="0.3">
      <c r="A152" s="13"/>
      <c r="B152" s="35" t="s">
        <v>1138</v>
      </c>
      <c r="C152" s="35"/>
      <c r="D152" s="35"/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  <c r="S152" s="35"/>
      <c r="U152" s="13"/>
      <c r="V152" s="35" t="s">
        <v>1136</v>
      </c>
      <c r="W152" s="35"/>
      <c r="X152" s="35"/>
      <c r="Y152" s="35"/>
      <c r="Z152" s="35"/>
      <c r="AA152" s="35"/>
      <c r="AB152" s="35"/>
      <c r="AC152" s="35"/>
      <c r="AD152" s="35"/>
      <c r="AE152" s="35"/>
      <c r="AF152" s="35"/>
      <c r="AG152" s="35"/>
      <c r="AH152" s="35"/>
      <c r="AI152" s="35"/>
      <c r="AJ152" s="35"/>
      <c r="AK152" s="35"/>
      <c r="AL152" s="35"/>
      <c r="AM152" s="35"/>
    </row>
    <row r="153" spans="1:39" x14ac:dyDescent="0.3">
      <c r="A153" s="3"/>
      <c r="B153" s="3" t="str">
        <f>'CSP5'!$B$167</f>
        <v>mm3</v>
      </c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U153" s="3"/>
      <c r="V153" s="3" t="str">
        <f>'CSP5'!$B$167</f>
        <v>mm3</v>
      </c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</row>
    <row r="154" spans="1:39" x14ac:dyDescent="0.3">
      <c r="A154" s="3" t="str">
        <f>'CSP5'!$A$168</f>
        <v>RPM</v>
      </c>
      <c r="B154" s="9">
        <f>'CSP5'!$B$168</f>
        <v>-1</v>
      </c>
      <c r="C154" s="3">
        <f>'CSP5'!$C$168</f>
        <v>0</v>
      </c>
      <c r="D154" s="3">
        <f>'CSP5'!$D$168</f>
        <v>10</v>
      </c>
      <c r="E154" s="3">
        <f>'CSP5'!$E$168</f>
        <v>20</v>
      </c>
      <c r="F154" s="3">
        <f>'CSP5'!$F$168</f>
        <v>30</v>
      </c>
      <c r="G154" s="3">
        <f>'CSP5'!$G$168</f>
        <v>45</v>
      </c>
      <c r="H154" s="3">
        <f>'CSP5'!$H$168</f>
        <v>55</v>
      </c>
      <c r="I154" s="3">
        <f>'CSP5'!$I$168</f>
        <v>65</v>
      </c>
      <c r="J154" s="3">
        <f>'CSP5'!$J$168</f>
        <v>75</v>
      </c>
      <c r="K154" s="3">
        <f>'CSP5'!$K$168</f>
        <v>85</v>
      </c>
      <c r="L154" s="3">
        <f>'CSP5'!$L$168</f>
        <v>95</v>
      </c>
      <c r="M154" s="3">
        <f>'CSP5'!$M$168</f>
        <v>110</v>
      </c>
      <c r="N154" s="3">
        <f>'CSP5'!$N$168</f>
        <v>120</v>
      </c>
      <c r="O154" s="3">
        <f>'CSP5'!$O$168</f>
        <v>125</v>
      </c>
      <c r="P154" s="3">
        <f>'CSP5'!$P$168</f>
        <v>130</v>
      </c>
      <c r="Q154" s="3">
        <f>'CSP5'!$Q$168</f>
        <v>135</v>
      </c>
      <c r="R154" s="3">
        <f>'CSP5'!$R$168</f>
        <v>140</v>
      </c>
      <c r="S154" s="9">
        <f>'CSP5'!$S$168</f>
        <v>141</v>
      </c>
      <c r="U154" s="3" t="str">
        <f>'CSP5'!$A$168</f>
        <v>RPM</v>
      </c>
      <c r="V154" s="9">
        <f>'CSP5'!$B$168</f>
        <v>-1</v>
      </c>
      <c r="W154" s="3">
        <f>'CSP5'!$C$168</f>
        <v>0</v>
      </c>
      <c r="X154" s="3">
        <f>'CSP5'!$D$168</f>
        <v>10</v>
      </c>
      <c r="Y154" s="3">
        <f>'CSP5'!$E$168</f>
        <v>20</v>
      </c>
      <c r="Z154" s="3">
        <f>'CSP5'!$F$168</f>
        <v>30</v>
      </c>
      <c r="AA154" s="3">
        <f>'CSP5'!$G$168</f>
        <v>45</v>
      </c>
      <c r="AB154" s="3">
        <f>'CSP5'!$H$168</f>
        <v>55</v>
      </c>
      <c r="AC154" s="3">
        <f>'CSP5'!$I$168</f>
        <v>65</v>
      </c>
      <c r="AD154" s="3">
        <f>'CSP5'!$J$168</f>
        <v>75</v>
      </c>
      <c r="AE154" s="3">
        <f>'CSP5'!$K$168</f>
        <v>85</v>
      </c>
      <c r="AF154" s="3">
        <f>'CSP5'!$L$168</f>
        <v>95</v>
      </c>
      <c r="AG154" s="3">
        <f>'CSP5'!$M$168</f>
        <v>110</v>
      </c>
      <c r="AH154" s="3">
        <f>'CSP5'!$N$168</f>
        <v>120</v>
      </c>
      <c r="AI154" s="3">
        <f>'CSP5'!$O$168</f>
        <v>125</v>
      </c>
      <c r="AJ154" s="3">
        <f>'CSP5'!$P$168</f>
        <v>130</v>
      </c>
      <c r="AK154" s="3">
        <f>'CSP5'!$Q$168</f>
        <v>135</v>
      </c>
      <c r="AL154" s="3">
        <f>'CSP5'!$R$168</f>
        <v>140</v>
      </c>
      <c r="AM154" s="9">
        <f>'CSP5'!$S$168</f>
        <v>141</v>
      </c>
    </row>
    <row r="155" spans="1:39" s="4" customFormat="1" x14ac:dyDescent="0.3">
      <c r="A155" s="12">
        <f>'CSP5'!$A$169</f>
        <v>619</v>
      </c>
      <c r="B155" s="12">
        <f>B156</f>
        <v>0</v>
      </c>
      <c r="C155" s="12">
        <f t="shared" ref="C155:S155" si="102">C156</f>
        <v>0</v>
      </c>
      <c r="D155" s="12">
        <f t="shared" si="102"/>
        <v>0</v>
      </c>
      <c r="E155" s="12">
        <f t="shared" si="102"/>
        <v>0</v>
      </c>
      <c r="F155" s="12">
        <f t="shared" si="102"/>
        <v>0</v>
      </c>
      <c r="G155" s="12">
        <f t="shared" si="102"/>
        <v>0</v>
      </c>
      <c r="H155" s="12">
        <f t="shared" si="102"/>
        <v>0</v>
      </c>
      <c r="I155" s="12">
        <f t="shared" si="102"/>
        <v>0</v>
      </c>
      <c r="J155" s="12">
        <f t="shared" si="102"/>
        <v>0</v>
      </c>
      <c r="K155" s="12">
        <f t="shared" si="102"/>
        <v>0</v>
      </c>
      <c r="L155" s="12">
        <f t="shared" si="102"/>
        <v>0</v>
      </c>
      <c r="M155" s="12">
        <f t="shared" si="102"/>
        <v>0</v>
      </c>
      <c r="N155" s="12">
        <f t="shared" si="102"/>
        <v>0</v>
      </c>
      <c r="O155" s="12">
        <f t="shared" si="102"/>
        <v>0</v>
      </c>
      <c r="P155" s="12">
        <f t="shared" si="102"/>
        <v>0</v>
      </c>
      <c r="Q155" s="12">
        <f t="shared" si="102"/>
        <v>0</v>
      </c>
      <c r="R155" s="12">
        <f t="shared" si="102"/>
        <v>0</v>
      </c>
      <c r="S155" s="12">
        <f t="shared" si="102"/>
        <v>0</v>
      </c>
      <c r="U155" s="12">
        <f>'CSP5'!$A$169</f>
        <v>619</v>
      </c>
      <c r="V155" s="12">
        <f>V156</f>
        <v>-40</v>
      </c>
      <c r="W155" s="12">
        <f t="shared" ref="W155:AM155" si="103">W156</f>
        <v>-40</v>
      </c>
      <c r="X155" s="12">
        <f t="shared" si="103"/>
        <v>-40</v>
      </c>
      <c r="Y155" s="12">
        <f t="shared" si="103"/>
        <v>-40</v>
      </c>
      <c r="Z155" s="12">
        <f t="shared" si="103"/>
        <v>-40</v>
      </c>
      <c r="AA155" s="12">
        <f t="shared" si="103"/>
        <v>-40</v>
      </c>
      <c r="AB155" s="12">
        <f t="shared" si="103"/>
        <v>-40</v>
      </c>
      <c r="AC155" s="12">
        <f t="shared" si="103"/>
        <v>-40</v>
      </c>
      <c r="AD155" s="12">
        <f t="shared" si="103"/>
        <v>-40</v>
      </c>
      <c r="AE155" s="12">
        <f t="shared" si="103"/>
        <v>-40</v>
      </c>
      <c r="AF155" s="12">
        <f t="shared" si="103"/>
        <v>-40</v>
      </c>
      <c r="AG155" s="12">
        <f t="shared" si="103"/>
        <v>-40</v>
      </c>
      <c r="AH155" s="12">
        <f t="shared" si="103"/>
        <v>-40</v>
      </c>
      <c r="AI155" s="12">
        <f t="shared" si="103"/>
        <v>-40</v>
      </c>
      <c r="AJ155" s="12">
        <f t="shared" si="103"/>
        <v>-40</v>
      </c>
      <c r="AK155" s="12">
        <f t="shared" si="103"/>
        <v>-40</v>
      </c>
      <c r="AL155" s="12">
        <f t="shared" si="103"/>
        <v>-40</v>
      </c>
      <c r="AM155" s="12">
        <f t="shared" si="103"/>
        <v>-40</v>
      </c>
    </row>
    <row r="156" spans="1:39" s="4" customFormat="1" x14ac:dyDescent="0.3">
      <c r="A156" s="6">
        <f>'CSP5'!$A$170</f>
        <v>620</v>
      </c>
      <c r="B156" s="12">
        <f>C156</f>
        <v>0</v>
      </c>
      <c r="C156" s="4">
        <f>(C131*60*1000000)/($A156*360)</f>
        <v>0</v>
      </c>
      <c r="D156" s="4">
        <f t="shared" ref="D156:R156" si="104">(D131*60*1000000)/($A156*360)</f>
        <v>0</v>
      </c>
      <c r="E156" s="4">
        <f t="shared" si="104"/>
        <v>0</v>
      </c>
      <c r="F156" s="4">
        <f t="shared" si="104"/>
        <v>0</v>
      </c>
      <c r="G156" s="4">
        <f t="shared" si="104"/>
        <v>0</v>
      </c>
      <c r="H156" s="4">
        <f t="shared" si="104"/>
        <v>0</v>
      </c>
      <c r="I156" s="4">
        <f t="shared" si="104"/>
        <v>0</v>
      </c>
      <c r="J156" s="4">
        <f t="shared" si="104"/>
        <v>0</v>
      </c>
      <c r="K156" s="4">
        <f t="shared" si="104"/>
        <v>0</v>
      </c>
      <c r="L156" s="4">
        <f t="shared" si="104"/>
        <v>0</v>
      </c>
      <c r="M156" s="4">
        <f t="shared" si="104"/>
        <v>0</v>
      </c>
      <c r="N156" s="4">
        <f t="shared" si="104"/>
        <v>0</v>
      </c>
      <c r="O156" s="4">
        <f t="shared" si="104"/>
        <v>0</v>
      </c>
      <c r="P156" s="4">
        <f t="shared" si="104"/>
        <v>0</v>
      </c>
      <c r="Q156" s="4">
        <f t="shared" si="104"/>
        <v>0</v>
      </c>
      <c r="R156" s="4">
        <f t="shared" si="104"/>
        <v>0</v>
      </c>
      <c r="S156" s="12">
        <f>R156</f>
        <v>0</v>
      </c>
      <c r="U156" s="6">
        <f>'CSP5'!$A$170</f>
        <v>620</v>
      </c>
      <c r="V156" s="12">
        <f>W156</f>
        <v>-40</v>
      </c>
      <c r="W156" s="4">
        <f>MIN(_xll.Interp1d(-1,'Internal Flash'!$A$576:$A$584,'Internal Flash'!$B$576:$B$584,$U156),'Internal Flash'!$B$389)*-1</f>
        <v>-40</v>
      </c>
      <c r="X156" s="4">
        <f>MIN(_xll.Interp1d(-1,'Internal Flash'!$A$576:$A$584,'Internal Flash'!$B$576:$B$584,$U156),'Internal Flash'!$B$389)*-1</f>
        <v>-40</v>
      </c>
      <c r="Y156" s="4">
        <f>MIN(_xll.Interp1d(-1,'Internal Flash'!$A$576:$A$584,'Internal Flash'!$B$576:$B$584,$U156),'Internal Flash'!$B$389)*-1</f>
        <v>-40</v>
      </c>
      <c r="Z156" s="4">
        <f>MIN(_xll.Interp1d(-1,'Internal Flash'!$A$576:$A$584,'Internal Flash'!$B$576:$B$584,$U156),'Internal Flash'!$B$389)*-1</f>
        <v>-40</v>
      </c>
      <c r="AA156" s="4">
        <f>MIN(_xll.Interp1d(-1,'Internal Flash'!$A$576:$A$584,'Internal Flash'!$B$576:$B$584,$U156),'Internal Flash'!$B$389)*-1</f>
        <v>-40</v>
      </c>
      <c r="AB156" s="4">
        <f>MIN(_xll.Interp1d(-1,'Internal Flash'!$A$576:$A$584,'Internal Flash'!$B$576:$B$584,$U156),'Internal Flash'!$B$389)*-1</f>
        <v>-40</v>
      </c>
      <c r="AC156" s="4">
        <f>MIN(_xll.Interp1d(-1,'Internal Flash'!$A$576:$A$584,'Internal Flash'!$B$576:$B$584,$U156),'Internal Flash'!$B$389)*-1</f>
        <v>-40</v>
      </c>
      <c r="AD156" s="4">
        <f>MIN(_xll.Interp1d(-1,'Internal Flash'!$A$576:$A$584,'Internal Flash'!$B$576:$B$584,$U156),'Internal Flash'!$B$389)*-1</f>
        <v>-40</v>
      </c>
      <c r="AE156" s="4">
        <f>MIN(_xll.Interp1d(-1,'Internal Flash'!$A$576:$A$584,'Internal Flash'!$B$576:$B$584,$U156),'Internal Flash'!$B$389)*-1</f>
        <v>-40</v>
      </c>
      <c r="AF156" s="4">
        <f>MIN(_xll.Interp1d(-1,'Internal Flash'!$A$576:$A$584,'Internal Flash'!$B$576:$B$584,$U156),'Internal Flash'!$B$389)*-1</f>
        <v>-40</v>
      </c>
      <c r="AG156" s="4">
        <f>MIN(_xll.Interp1d(-1,'Internal Flash'!$A$576:$A$584,'Internal Flash'!$B$576:$B$584,$U156),'Internal Flash'!$B$389)*-1</f>
        <v>-40</v>
      </c>
      <c r="AH156" s="4">
        <f>MIN(_xll.Interp1d(-1,'Internal Flash'!$A$576:$A$584,'Internal Flash'!$B$576:$B$584,$U156),'Internal Flash'!$B$389)*-1</f>
        <v>-40</v>
      </c>
      <c r="AI156" s="4">
        <f>MIN(_xll.Interp1d(-1,'Internal Flash'!$A$576:$A$584,'Internal Flash'!$B$576:$B$584,$U156),'Internal Flash'!$B$389)*-1</f>
        <v>-40</v>
      </c>
      <c r="AJ156" s="4">
        <f>MIN(_xll.Interp1d(-1,'Internal Flash'!$A$576:$A$584,'Internal Flash'!$B$576:$B$584,$U156),'Internal Flash'!$B$389)*-1</f>
        <v>-40</v>
      </c>
      <c r="AK156" s="4">
        <f>MIN(_xll.Interp1d(-1,'Internal Flash'!$A$576:$A$584,'Internal Flash'!$B$576:$B$584,$U156),'Internal Flash'!$B$389)*-1</f>
        <v>-40</v>
      </c>
      <c r="AL156" s="4">
        <f>MIN(_xll.Interp1d(-1,'Internal Flash'!$A$576:$A$584,'Internal Flash'!$B$576:$B$584,$U156),'Internal Flash'!$B$389)*-1</f>
        <v>-40</v>
      </c>
      <c r="AM156" s="12">
        <f>AL156</f>
        <v>-40</v>
      </c>
    </row>
    <row r="157" spans="1:39" s="4" customFormat="1" x14ac:dyDescent="0.3">
      <c r="A157" s="6">
        <f>'CSP5'!$A$171</f>
        <v>650</v>
      </c>
      <c r="B157" s="12">
        <f t="shared" ref="B157:B174" si="105">C157</f>
        <v>0</v>
      </c>
      <c r="C157" s="4">
        <f t="shared" ref="C157:R157" si="106">(C132*60*1000000)/($A157*360)</f>
        <v>0</v>
      </c>
      <c r="D157" s="4">
        <f t="shared" si="106"/>
        <v>0</v>
      </c>
      <c r="E157" s="4">
        <f t="shared" si="106"/>
        <v>0</v>
      </c>
      <c r="F157" s="4">
        <f t="shared" si="106"/>
        <v>0</v>
      </c>
      <c r="G157" s="4">
        <f t="shared" si="106"/>
        <v>0</v>
      </c>
      <c r="H157" s="4">
        <f t="shared" si="106"/>
        <v>0</v>
      </c>
      <c r="I157" s="4">
        <f t="shared" si="106"/>
        <v>0</v>
      </c>
      <c r="J157" s="4">
        <f t="shared" si="106"/>
        <v>0</v>
      </c>
      <c r="K157" s="4">
        <f t="shared" si="106"/>
        <v>0</v>
      </c>
      <c r="L157" s="4">
        <f t="shared" si="106"/>
        <v>0</v>
      </c>
      <c r="M157" s="4">
        <f t="shared" si="106"/>
        <v>0</v>
      </c>
      <c r="N157" s="4">
        <f t="shared" si="106"/>
        <v>0</v>
      </c>
      <c r="O157" s="4">
        <f t="shared" si="106"/>
        <v>0</v>
      </c>
      <c r="P157" s="4">
        <f t="shared" si="106"/>
        <v>0</v>
      </c>
      <c r="Q157" s="4">
        <f t="shared" si="106"/>
        <v>0</v>
      </c>
      <c r="R157" s="4">
        <f t="shared" si="106"/>
        <v>0</v>
      </c>
      <c r="S157" s="12">
        <f t="shared" ref="S157:S174" si="107">R157</f>
        <v>0</v>
      </c>
      <c r="U157" s="6">
        <f>'CSP5'!$A$171</f>
        <v>650</v>
      </c>
      <c r="V157" s="12">
        <f t="shared" ref="V157:V174" si="108">W157</f>
        <v>-40</v>
      </c>
      <c r="W157" s="4">
        <f>MIN(_xll.Interp1d(-1,'Internal Flash'!$A$576:$A$584,'Internal Flash'!$B$576:$B$584,$U157),'Internal Flash'!$B$389)*-1</f>
        <v>-40</v>
      </c>
      <c r="X157" s="4">
        <f>MIN(_xll.Interp1d(-1,'Internal Flash'!$A$576:$A$584,'Internal Flash'!$B$576:$B$584,$U157),'Internal Flash'!$B$389)*-1</f>
        <v>-40</v>
      </c>
      <c r="Y157" s="4">
        <f>MIN(_xll.Interp1d(-1,'Internal Flash'!$A$576:$A$584,'Internal Flash'!$B$576:$B$584,$U157),'Internal Flash'!$B$389)*-1</f>
        <v>-40</v>
      </c>
      <c r="Z157" s="4">
        <f>MIN(_xll.Interp1d(-1,'Internal Flash'!$A$576:$A$584,'Internal Flash'!$B$576:$B$584,$U157),'Internal Flash'!$B$389)*-1</f>
        <v>-40</v>
      </c>
      <c r="AA157" s="4">
        <f>MIN(_xll.Interp1d(-1,'Internal Flash'!$A$576:$A$584,'Internal Flash'!$B$576:$B$584,$U157),'Internal Flash'!$B$389)*-1</f>
        <v>-40</v>
      </c>
      <c r="AB157" s="4">
        <f>MIN(_xll.Interp1d(-1,'Internal Flash'!$A$576:$A$584,'Internal Flash'!$B$576:$B$584,$U157),'Internal Flash'!$B$389)*-1</f>
        <v>-40</v>
      </c>
      <c r="AC157" s="4">
        <f>MIN(_xll.Interp1d(-1,'Internal Flash'!$A$576:$A$584,'Internal Flash'!$B$576:$B$584,$U157),'Internal Flash'!$B$389)*-1</f>
        <v>-40</v>
      </c>
      <c r="AD157" s="4">
        <f>MIN(_xll.Interp1d(-1,'Internal Flash'!$A$576:$A$584,'Internal Flash'!$B$576:$B$584,$U157),'Internal Flash'!$B$389)*-1</f>
        <v>-40</v>
      </c>
      <c r="AE157" s="4">
        <f>MIN(_xll.Interp1d(-1,'Internal Flash'!$A$576:$A$584,'Internal Flash'!$B$576:$B$584,$U157),'Internal Flash'!$B$389)*-1</f>
        <v>-40</v>
      </c>
      <c r="AF157" s="4">
        <f>MIN(_xll.Interp1d(-1,'Internal Flash'!$A$576:$A$584,'Internal Flash'!$B$576:$B$584,$U157),'Internal Flash'!$B$389)*-1</f>
        <v>-40</v>
      </c>
      <c r="AG157" s="4">
        <f>MIN(_xll.Interp1d(-1,'Internal Flash'!$A$576:$A$584,'Internal Flash'!$B$576:$B$584,$U157),'Internal Flash'!$B$389)*-1</f>
        <v>-40</v>
      </c>
      <c r="AH157" s="4">
        <f>MIN(_xll.Interp1d(-1,'Internal Flash'!$A$576:$A$584,'Internal Flash'!$B$576:$B$584,$U157),'Internal Flash'!$B$389)*-1</f>
        <v>-40</v>
      </c>
      <c r="AI157" s="4">
        <f>MIN(_xll.Interp1d(-1,'Internal Flash'!$A$576:$A$584,'Internal Flash'!$B$576:$B$584,$U157),'Internal Flash'!$B$389)*-1</f>
        <v>-40</v>
      </c>
      <c r="AJ157" s="4">
        <f>MIN(_xll.Interp1d(-1,'Internal Flash'!$A$576:$A$584,'Internal Flash'!$B$576:$B$584,$U157),'Internal Flash'!$B$389)*-1</f>
        <v>-40</v>
      </c>
      <c r="AK157" s="4">
        <f>MIN(_xll.Interp1d(-1,'Internal Flash'!$A$576:$A$584,'Internal Flash'!$B$576:$B$584,$U157),'Internal Flash'!$B$389)*-1</f>
        <v>-40</v>
      </c>
      <c r="AL157" s="4">
        <f>MIN(_xll.Interp1d(-1,'Internal Flash'!$A$576:$A$584,'Internal Flash'!$B$576:$B$584,$U157),'Internal Flash'!$B$389)*-1</f>
        <v>-40</v>
      </c>
      <c r="AM157" s="12">
        <f t="shared" ref="AM157:AM174" si="109">AL157</f>
        <v>-40</v>
      </c>
    </row>
    <row r="158" spans="1:39" s="4" customFormat="1" x14ac:dyDescent="0.3">
      <c r="A158" s="6">
        <f>'CSP5'!$A$172</f>
        <v>800</v>
      </c>
      <c r="B158" s="12">
        <f t="shared" si="105"/>
        <v>0</v>
      </c>
      <c r="C158" s="4">
        <f t="shared" ref="C158:R158" si="110">(C133*60*1000000)/($A158*360)</f>
        <v>0</v>
      </c>
      <c r="D158" s="4">
        <f t="shared" si="110"/>
        <v>0</v>
      </c>
      <c r="E158" s="4">
        <f t="shared" si="110"/>
        <v>0</v>
      </c>
      <c r="F158" s="4">
        <f t="shared" si="110"/>
        <v>0</v>
      </c>
      <c r="G158" s="4">
        <f t="shared" si="110"/>
        <v>0</v>
      </c>
      <c r="H158" s="4">
        <f t="shared" si="110"/>
        <v>0</v>
      </c>
      <c r="I158" s="4">
        <f t="shared" si="110"/>
        <v>0</v>
      </c>
      <c r="J158" s="4">
        <f t="shared" si="110"/>
        <v>0</v>
      </c>
      <c r="K158" s="4">
        <f t="shared" si="110"/>
        <v>0</v>
      </c>
      <c r="L158" s="4">
        <f t="shared" si="110"/>
        <v>0</v>
      </c>
      <c r="M158" s="4">
        <f t="shared" si="110"/>
        <v>0</v>
      </c>
      <c r="N158" s="4">
        <f t="shared" si="110"/>
        <v>0</v>
      </c>
      <c r="O158" s="4">
        <f t="shared" si="110"/>
        <v>0</v>
      </c>
      <c r="P158" s="4">
        <f t="shared" si="110"/>
        <v>0</v>
      </c>
      <c r="Q158" s="4">
        <f t="shared" si="110"/>
        <v>0</v>
      </c>
      <c r="R158" s="4">
        <f t="shared" si="110"/>
        <v>0</v>
      </c>
      <c r="S158" s="12">
        <f t="shared" si="107"/>
        <v>0</v>
      </c>
      <c r="U158" s="6">
        <f>'CSP5'!$A$172</f>
        <v>800</v>
      </c>
      <c r="V158" s="12">
        <f t="shared" si="108"/>
        <v>-40</v>
      </c>
      <c r="W158" s="4">
        <f>MIN(_xll.Interp1d(-1,'Internal Flash'!$A$576:$A$584,'Internal Flash'!$B$576:$B$584,$U158),'Internal Flash'!$B$389)*-1</f>
        <v>-40</v>
      </c>
      <c r="X158" s="4">
        <f>MIN(_xll.Interp1d(-1,'Internal Flash'!$A$576:$A$584,'Internal Flash'!$B$576:$B$584,$U158),'Internal Flash'!$B$389)*-1</f>
        <v>-40</v>
      </c>
      <c r="Y158" s="4">
        <f>MIN(_xll.Interp1d(-1,'Internal Flash'!$A$576:$A$584,'Internal Flash'!$B$576:$B$584,$U158),'Internal Flash'!$B$389)*-1</f>
        <v>-40</v>
      </c>
      <c r="Z158" s="4">
        <f>MIN(_xll.Interp1d(-1,'Internal Flash'!$A$576:$A$584,'Internal Flash'!$B$576:$B$584,$U158),'Internal Flash'!$B$389)*-1</f>
        <v>-40</v>
      </c>
      <c r="AA158" s="4">
        <f>MIN(_xll.Interp1d(-1,'Internal Flash'!$A$576:$A$584,'Internal Flash'!$B$576:$B$584,$U158),'Internal Flash'!$B$389)*-1</f>
        <v>-40</v>
      </c>
      <c r="AB158" s="4">
        <f>MIN(_xll.Interp1d(-1,'Internal Flash'!$A$576:$A$584,'Internal Flash'!$B$576:$B$584,$U158),'Internal Flash'!$B$389)*-1</f>
        <v>-40</v>
      </c>
      <c r="AC158" s="4">
        <f>MIN(_xll.Interp1d(-1,'Internal Flash'!$A$576:$A$584,'Internal Flash'!$B$576:$B$584,$U158),'Internal Flash'!$B$389)*-1</f>
        <v>-40</v>
      </c>
      <c r="AD158" s="4">
        <f>MIN(_xll.Interp1d(-1,'Internal Flash'!$A$576:$A$584,'Internal Flash'!$B$576:$B$584,$U158),'Internal Flash'!$B$389)*-1</f>
        <v>-40</v>
      </c>
      <c r="AE158" s="4">
        <f>MIN(_xll.Interp1d(-1,'Internal Flash'!$A$576:$A$584,'Internal Flash'!$B$576:$B$584,$U158),'Internal Flash'!$B$389)*-1</f>
        <v>-40</v>
      </c>
      <c r="AF158" s="4">
        <f>MIN(_xll.Interp1d(-1,'Internal Flash'!$A$576:$A$584,'Internal Flash'!$B$576:$B$584,$U158),'Internal Flash'!$B$389)*-1</f>
        <v>-40</v>
      </c>
      <c r="AG158" s="4">
        <f>MIN(_xll.Interp1d(-1,'Internal Flash'!$A$576:$A$584,'Internal Flash'!$B$576:$B$584,$U158),'Internal Flash'!$B$389)*-1</f>
        <v>-40</v>
      </c>
      <c r="AH158" s="4">
        <f>MIN(_xll.Interp1d(-1,'Internal Flash'!$A$576:$A$584,'Internal Flash'!$B$576:$B$584,$U158),'Internal Flash'!$B$389)*-1</f>
        <v>-40</v>
      </c>
      <c r="AI158" s="4">
        <f>MIN(_xll.Interp1d(-1,'Internal Flash'!$A$576:$A$584,'Internal Flash'!$B$576:$B$584,$U158),'Internal Flash'!$B$389)*-1</f>
        <v>-40</v>
      </c>
      <c r="AJ158" s="4">
        <f>MIN(_xll.Interp1d(-1,'Internal Flash'!$A$576:$A$584,'Internal Flash'!$B$576:$B$584,$U158),'Internal Flash'!$B$389)*-1</f>
        <v>-40</v>
      </c>
      <c r="AK158" s="4">
        <f>MIN(_xll.Interp1d(-1,'Internal Flash'!$A$576:$A$584,'Internal Flash'!$B$576:$B$584,$U158),'Internal Flash'!$B$389)*-1</f>
        <v>-40</v>
      </c>
      <c r="AL158" s="4">
        <f>MIN(_xll.Interp1d(-1,'Internal Flash'!$A$576:$A$584,'Internal Flash'!$B$576:$B$584,$U158),'Internal Flash'!$B$389)*-1</f>
        <v>-40</v>
      </c>
      <c r="AM158" s="12">
        <f t="shared" si="109"/>
        <v>-40</v>
      </c>
    </row>
    <row r="159" spans="1:39" s="4" customFormat="1" x14ac:dyDescent="0.3">
      <c r="A159" s="6">
        <f>'CSP5'!$A$173</f>
        <v>1000</v>
      </c>
      <c r="B159" s="12">
        <f t="shared" si="105"/>
        <v>0</v>
      </c>
      <c r="C159" s="4">
        <f t="shared" ref="C159:R159" si="111">(C134*60*1000000)/($A159*360)</f>
        <v>0</v>
      </c>
      <c r="D159" s="4">
        <f t="shared" si="111"/>
        <v>0</v>
      </c>
      <c r="E159" s="4">
        <f t="shared" si="111"/>
        <v>0</v>
      </c>
      <c r="F159" s="4">
        <f t="shared" si="111"/>
        <v>0</v>
      </c>
      <c r="G159" s="4">
        <f t="shared" si="111"/>
        <v>0</v>
      </c>
      <c r="H159" s="4">
        <f t="shared" si="111"/>
        <v>0</v>
      </c>
      <c r="I159" s="4">
        <f t="shared" si="111"/>
        <v>0</v>
      </c>
      <c r="J159" s="4">
        <f t="shared" si="111"/>
        <v>0</v>
      </c>
      <c r="K159" s="4">
        <f t="shared" si="111"/>
        <v>0</v>
      </c>
      <c r="L159" s="4">
        <f t="shared" si="111"/>
        <v>0</v>
      </c>
      <c r="M159" s="4">
        <f t="shared" si="111"/>
        <v>0</v>
      </c>
      <c r="N159" s="4">
        <f t="shared" si="111"/>
        <v>0</v>
      </c>
      <c r="O159" s="4">
        <f t="shared" si="111"/>
        <v>0</v>
      </c>
      <c r="P159" s="4">
        <f t="shared" si="111"/>
        <v>0</v>
      </c>
      <c r="Q159" s="4">
        <f t="shared" si="111"/>
        <v>0</v>
      </c>
      <c r="R159" s="4">
        <f t="shared" si="111"/>
        <v>0</v>
      </c>
      <c r="S159" s="12">
        <f t="shared" si="107"/>
        <v>0</v>
      </c>
      <c r="U159" s="6">
        <f>'CSP5'!$A$173</f>
        <v>1000</v>
      </c>
      <c r="V159" s="12">
        <f t="shared" si="108"/>
        <v>-40</v>
      </c>
      <c r="W159" s="4">
        <f>MIN(_xll.Interp1d(-1,'Internal Flash'!$A$576:$A$584,'Internal Flash'!$B$576:$B$584,$U159),'Internal Flash'!$B$389)*-1</f>
        <v>-40</v>
      </c>
      <c r="X159" s="4">
        <f>MIN(_xll.Interp1d(-1,'Internal Flash'!$A$576:$A$584,'Internal Flash'!$B$576:$B$584,$U159),'Internal Flash'!$B$389)*-1</f>
        <v>-40</v>
      </c>
      <c r="Y159" s="4">
        <f>MIN(_xll.Interp1d(-1,'Internal Flash'!$A$576:$A$584,'Internal Flash'!$B$576:$B$584,$U159),'Internal Flash'!$B$389)*-1</f>
        <v>-40</v>
      </c>
      <c r="Z159" s="4">
        <f>MIN(_xll.Interp1d(-1,'Internal Flash'!$A$576:$A$584,'Internal Flash'!$B$576:$B$584,$U159),'Internal Flash'!$B$389)*-1</f>
        <v>-40</v>
      </c>
      <c r="AA159" s="4">
        <f>MIN(_xll.Interp1d(-1,'Internal Flash'!$A$576:$A$584,'Internal Flash'!$B$576:$B$584,$U159),'Internal Flash'!$B$389)*-1</f>
        <v>-40</v>
      </c>
      <c r="AB159" s="4">
        <f>MIN(_xll.Interp1d(-1,'Internal Flash'!$A$576:$A$584,'Internal Flash'!$B$576:$B$584,$U159),'Internal Flash'!$B$389)*-1</f>
        <v>-40</v>
      </c>
      <c r="AC159" s="4">
        <f>MIN(_xll.Interp1d(-1,'Internal Flash'!$A$576:$A$584,'Internal Flash'!$B$576:$B$584,$U159),'Internal Flash'!$B$389)*-1</f>
        <v>-40</v>
      </c>
      <c r="AD159" s="4">
        <f>MIN(_xll.Interp1d(-1,'Internal Flash'!$A$576:$A$584,'Internal Flash'!$B$576:$B$584,$U159),'Internal Flash'!$B$389)*-1</f>
        <v>-40</v>
      </c>
      <c r="AE159" s="4">
        <f>MIN(_xll.Interp1d(-1,'Internal Flash'!$A$576:$A$584,'Internal Flash'!$B$576:$B$584,$U159),'Internal Flash'!$B$389)*-1</f>
        <v>-40</v>
      </c>
      <c r="AF159" s="4">
        <f>MIN(_xll.Interp1d(-1,'Internal Flash'!$A$576:$A$584,'Internal Flash'!$B$576:$B$584,$U159),'Internal Flash'!$B$389)*-1</f>
        <v>-40</v>
      </c>
      <c r="AG159" s="4">
        <f>MIN(_xll.Interp1d(-1,'Internal Flash'!$A$576:$A$584,'Internal Flash'!$B$576:$B$584,$U159),'Internal Flash'!$B$389)*-1</f>
        <v>-40</v>
      </c>
      <c r="AH159" s="4">
        <f>MIN(_xll.Interp1d(-1,'Internal Flash'!$A$576:$A$584,'Internal Flash'!$B$576:$B$584,$U159),'Internal Flash'!$B$389)*-1</f>
        <v>-40</v>
      </c>
      <c r="AI159" s="4">
        <f>MIN(_xll.Interp1d(-1,'Internal Flash'!$A$576:$A$584,'Internal Flash'!$B$576:$B$584,$U159),'Internal Flash'!$B$389)*-1</f>
        <v>-40</v>
      </c>
      <c r="AJ159" s="4">
        <f>MIN(_xll.Interp1d(-1,'Internal Flash'!$A$576:$A$584,'Internal Flash'!$B$576:$B$584,$U159),'Internal Flash'!$B$389)*-1</f>
        <v>-40</v>
      </c>
      <c r="AK159" s="4">
        <f>MIN(_xll.Interp1d(-1,'Internal Flash'!$A$576:$A$584,'Internal Flash'!$B$576:$B$584,$U159),'Internal Flash'!$B$389)*-1</f>
        <v>-40</v>
      </c>
      <c r="AL159" s="4">
        <f>MIN(_xll.Interp1d(-1,'Internal Flash'!$A$576:$A$584,'Internal Flash'!$B$576:$B$584,$U159),'Internal Flash'!$B$389)*-1</f>
        <v>-40</v>
      </c>
      <c r="AM159" s="12">
        <f t="shared" si="109"/>
        <v>-40</v>
      </c>
    </row>
    <row r="160" spans="1:39" s="4" customFormat="1" x14ac:dyDescent="0.3">
      <c r="A160" s="6">
        <f>'CSP5'!$A$174</f>
        <v>1200</v>
      </c>
      <c r="B160" s="12">
        <f t="shared" si="105"/>
        <v>0</v>
      </c>
      <c r="C160" s="4">
        <f t="shared" ref="C160:R160" si="112">(C135*60*1000000)/($A160*360)</f>
        <v>0</v>
      </c>
      <c r="D160" s="4">
        <f t="shared" si="112"/>
        <v>0</v>
      </c>
      <c r="E160" s="4">
        <f t="shared" si="112"/>
        <v>0</v>
      </c>
      <c r="F160" s="4">
        <f t="shared" si="112"/>
        <v>0</v>
      </c>
      <c r="G160" s="4">
        <f t="shared" si="112"/>
        <v>0</v>
      </c>
      <c r="H160" s="4">
        <f t="shared" si="112"/>
        <v>0</v>
      </c>
      <c r="I160" s="4">
        <f t="shared" si="112"/>
        <v>0</v>
      </c>
      <c r="J160" s="4">
        <f t="shared" si="112"/>
        <v>0</v>
      </c>
      <c r="K160" s="4">
        <f t="shared" si="112"/>
        <v>0</v>
      </c>
      <c r="L160" s="4">
        <f t="shared" si="112"/>
        <v>0</v>
      </c>
      <c r="M160" s="4">
        <f t="shared" si="112"/>
        <v>0</v>
      </c>
      <c r="N160" s="4">
        <f t="shared" si="112"/>
        <v>0</v>
      </c>
      <c r="O160" s="4">
        <f t="shared" si="112"/>
        <v>0</v>
      </c>
      <c r="P160" s="4">
        <f t="shared" si="112"/>
        <v>0</v>
      </c>
      <c r="Q160" s="4">
        <f t="shared" si="112"/>
        <v>0</v>
      </c>
      <c r="R160" s="4">
        <f t="shared" si="112"/>
        <v>0</v>
      </c>
      <c r="S160" s="12">
        <f t="shared" si="107"/>
        <v>0</v>
      </c>
      <c r="U160" s="6">
        <f>'CSP5'!$A$174</f>
        <v>1200</v>
      </c>
      <c r="V160" s="12">
        <f t="shared" si="108"/>
        <v>-40</v>
      </c>
      <c r="W160" s="4">
        <f>MIN(_xll.Interp1d(-1,'Internal Flash'!$A$576:$A$584,'Internal Flash'!$B$576:$B$584,$U160),'Internal Flash'!$B$389)*-1</f>
        <v>-40</v>
      </c>
      <c r="X160" s="4">
        <f>MIN(_xll.Interp1d(-1,'Internal Flash'!$A$576:$A$584,'Internal Flash'!$B$576:$B$584,$U160),'Internal Flash'!$B$389)*-1</f>
        <v>-40</v>
      </c>
      <c r="Y160" s="4">
        <f>MIN(_xll.Interp1d(-1,'Internal Flash'!$A$576:$A$584,'Internal Flash'!$B$576:$B$584,$U160),'Internal Flash'!$B$389)*-1</f>
        <v>-40</v>
      </c>
      <c r="Z160" s="4">
        <f>MIN(_xll.Interp1d(-1,'Internal Flash'!$A$576:$A$584,'Internal Flash'!$B$576:$B$584,$U160),'Internal Flash'!$B$389)*-1</f>
        <v>-40</v>
      </c>
      <c r="AA160" s="4">
        <f>MIN(_xll.Interp1d(-1,'Internal Flash'!$A$576:$A$584,'Internal Flash'!$B$576:$B$584,$U160),'Internal Flash'!$B$389)*-1</f>
        <v>-40</v>
      </c>
      <c r="AB160" s="4">
        <f>MIN(_xll.Interp1d(-1,'Internal Flash'!$A$576:$A$584,'Internal Flash'!$B$576:$B$584,$U160),'Internal Flash'!$B$389)*-1</f>
        <v>-40</v>
      </c>
      <c r="AC160" s="4">
        <f>MIN(_xll.Interp1d(-1,'Internal Flash'!$A$576:$A$584,'Internal Flash'!$B$576:$B$584,$U160),'Internal Flash'!$B$389)*-1</f>
        <v>-40</v>
      </c>
      <c r="AD160" s="4">
        <f>MIN(_xll.Interp1d(-1,'Internal Flash'!$A$576:$A$584,'Internal Flash'!$B$576:$B$584,$U160),'Internal Flash'!$B$389)*-1</f>
        <v>-40</v>
      </c>
      <c r="AE160" s="4">
        <f>MIN(_xll.Interp1d(-1,'Internal Flash'!$A$576:$A$584,'Internal Flash'!$B$576:$B$584,$U160),'Internal Flash'!$B$389)*-1</f>
        <v>-40</v>
      </c>
      <c r="AF160" s="4">
        <f>MIN(_xll.Interp1d(-1,'Internal Flash'!$A$576:$A$584,'Internal Flash'!$B$576:$B$584,$U160),'Internal Flash'!$B$389)*-1</f>
        <v>-40</v>
      </c>
      <c r="AG160" s="4">
        <f>MIN(_xll.Interp1d(-1,'Internal Flash'!$A$576:$A$584,'Internal Flash'!$B$576:$B$584,$U160),'Internal Flash'!$B$389)*-1</f>
        <v>-40</v>
      </c>
      <c r="AH160" s="4">
        <f>MIN(_xll.Interp1d(-1,'Internal Flash'!$A$576:$A$584,'Internal Flash'!$B$576:$B$584,$U160),'Internal Flash'!$B$389)*-1</f>
        <v>-40</v>
      </c>
      <c r="AI160" s="4">
        <f>MIN(_xll.Interp1d(-1,'Internal Flash'!$A$576:$A$584,'Internal Flash'!$B$576:$B$584,$U160),'Internal Flash'!$B$389)*-1</f>
        <v>-40</v>
      </c>
      <c r="AJ160" s="4">
        <f>MIN(_xll.Interp1d(-1,'Internal Flash'!$A$576:$A$584,'Internal Flash'!$B$576:$B$584,$U160),'Internal Flash'!$B$389)*-1</f>
        <v>-40</v>
      </c>
      <c r="AK160" s="4">
        <f>MIN(_xll.Interp1d(-1,'Internal Flash'!$A$576:$A$584,'Internal Flash'!$B$576:$B$584,$U160),'Internal Flash'!$B$389)*-1</f>
        <v>-40</v>
      </c>
      <c r="AL160" s="4">
        <f>MIN(_xll.Interp1d(-1,'Internal Flash'!$A$576:$A$584,'Internal Flash'!$B$576:$B$584,$U160),'Internal Flash'!$B$389)*-1</f>
        <v>-40</v>
      </c>
      <c r="AM160" s="12">
        <f t="shared" si="109"/>
        <v>-40</v>
      </c>
    </row>
    <row r="161" spans="1:39" s="4" customFormat="1" x14ac:dyDescent="0.3">
      <c r="A161" s="6">
        <f>'CSP5'!$A$175</f>
        <v>1400</v>
      </c>
      <c r="B161" s="12">
        <f t="shared" si="105"/>
        <v>0</v>
      </c>
      <c r="C161" s="4">
        <f t="shared" ref="C161:R161" si="113">(C136*60*1000000)/($A161*360)</f>
        <v>0</v>
      </c>
      <c r="D161" s="4">
        <f t="shared" si="113"/>
        <v>0</v>
      </c>
      <c r="E161" s="4">
        <f t="shared" si="113"/>
        <v>0</v>
      </c>
      <c r="F161" s="4">
        <f t="shared" si="113"/>
        <v>0</v>
      </c>
      <c r="G161" s="4">
        <f t="shared" si="113"/>
        <v>0</v>
      </c>
      <c r="H161" s="4">
        <f t="shared" si="113"/>
        <v>0</v>
      </c>
      <c r="I161" s="4">
        <f t="shared" si="113"/>
        <v>0</v>
      </c>
      <c r="J161" s="4">
        <f t="shared" si="113"/>
        <v>0</v>
      </c>
      <c r="K161" s="4">
        <f t="shared" si="113"/>
        <v>0</v>
      </c>
      <c r="L161" s="4">
        <f t="shared" si="113"/>
        <v>0</v>
      </c>
      <c r="M161" s="4">
        <f t="shared" si="113"/>
        <v>0</v>
      </c>
      <c r="N161" s="4">
        <f t="shared" si="113"/>
        <v>0</v>
      </c>
      <c r="O161" s="4">
        <f t="shared" si="113"/>
        <v>0</v>
      </c>
      <c r="P161" s="4">
        <f t="shared" si="113"/>
        <v>0</v>
      </c>
      <c r="Q161" s="4">
        <f t="shared" si="113"/>
        <v>0</v>
      </c>
      <c r="R161" s="4">
        <f t="shared" si="113"/>
        <v>0</v>
      </c>
      <c r="S161" s="12">
        <f t="shared" si="107"/>
        <v>0</v>
      </c>
      <c r="U161" s="6">
        <f>'CSP5'!$A$175</f>
        <v>1400</v>
      </c>
      <c r="V161" s="12">
        <f t="shared" si="108"/>
        <v>-40</v>
      </c>
      <c r="W161" s="4">
        <f>MIN(_xll.Interp1d(-1,'Internal Flash'!$A$576:$A$584,'Internal Flash'!$B$576:$B$584,$U161),'Internal Flash'!$B$389)*-1</f>
        <v>-40</v>
      </c>
      <c r="X161" s="4">
        <f>MIN(_xll.Interp1d(-1,'Internal Flash'!$A$576:$A$584,'Internal Flash'!$B$576:$B$584,$U161),'Internal Flash'!$B$389)*-1</f>
        <v>-40</v>
      </c>
      <c r="Y161" s="4">
        <f>MIN(_xll.Interp1d(-1,'Internal Flash'!$A$576:$A$584,'Internal Flash'!$B$576:$B$584,$U161),'Internal Flash'!$B$389)*-1</f>
        <v>-40</v>
      </c>
      <c r="Z161" s="4">
        <f>MIN(_xll.Interp1d(-1,'Internal Flash'!$A$576:$A$584,'Internal Flash'!$B$576:$B$584,$U161),'Internal Flash'!$B$389)*-1</f>
        <v>-40</v>
      </c>
      <c r="AA161" s="4">
        <f>MIN(_xll.Interp1d(-1,'Internal Flash'!$A$576:$A$584,'Internal Flash'!$B$576:$B$584,$U161),'Internal Flash'!$B$389)*-1</f>
        <v>-40</v>
      </c>
      <c r="AB161" s="4">
        <f>MIN(_xll.Interp1d(-1,'Internal Flash'!$A$576:$A$584,'Internal Flash'!$B$576:$B$584,$U161),'Internal Flash'!$B$389)*-1</f>
        <v>-40</v>
      </c>
      <c r="AC161" s="4">
        <f>MIN(_xll.Interp1d(-1,'Internal Flash'!$A$576:$A$584,'Internal Flash'!$B$576:$B$584,$U161),'Internal Flash'!$B$389)*-1</f>
        <v>-40</v>
      </c>
      <c r="AD161" s="4">
        <f>MIN(_xll.Interp1d(-1,'Internal Flash'!$A$576:$A$584,'Internal Flash'!$B$576:$B$584,$U161),'Internal Flash'!$B$389)*-1</f>
        <v>-40</v>
      </c>
      <c r="AE161" s="4">
        <f>MIN(_xll.Interp1d(-1,'Internal Flash'!$A$576:$A$584,'Internal Flash'!$B$576:$B$584,$U161),'Internal Flash'!$B$389)*-1</f>
        <v>-40</v>
      </c>
      <c r="AF161" s="4">
        <f>MIN(_xll.Interp1d(-1,'Internal Flash'!$A$576:$A$584,'Internal Flash'!$B$576:$B$584,$U161),'Internal Flash'!$B$389)*-1</f>
        <v>-40</v>
      </c>
      <c r="AG161" s="4">
        <f>MIN(_xll.Interp1d(-1,'Internal Flash'!$A$576:$A$584,'Internal Flash'!$B$576:$B$584,$U161),'Internal Flash'!$B$389)*-1</f>
        <v>-40</v>
      </c>
      <c r="AH161" s="4">
        <f>MIN(_xll.Interp1d(-1,'Internal Flash'!$A$576:$A$584,'Internal Flash'!$B$576:$B$584,$U161),'Internal Flash'!$B$389)*-1</f>
        <v>-40</v>
      </c>
      <c r="AI161" s="4">
        <f>MIN(_xll.Interp1d(-1,'Internal Flash'!$A$576:$A$584,'Internal Flash'!$B$576:$B$584,$U161),'Internal Flash'!$B$389)*-1</f>
        <v>-40</v>
      </c>
      <c r="AJ161" s="4">
        <f>MIN(_xll.Interp1d(-1,'Internal Flash'!$A$576:$A$584,'Internal Flash'!$B$576:$B$584,$U161),'Internal Flash'!$B$389)*-1</f>
        <v>-40</v>
      </c>
      <c r="AK161" s="4">
        <f>MIN(_xll.Interp1d(-1,'Internal Flash'!$A$576:$A$584,'Internal Flash'!$B$576:$B$584,$U161),'Internal Flash'!$B$389)*-1</f>
        <v>-40</v>
      </c>
      <c r="AL161" s="4">
        <f>MIN(_xll.Interp1d(-1,'Internal Flash'!$A$576:$A$584,'Internal Flash'!$B$576:$B$584,$U161),'Internal Flash'!$B$389)*-1</f>
        <v>-40</v>
      </c>
      <c r="AM161" s="12">
        <f t="shared" si="109"/>
        <v>-40</v>
      </c>
    </row>
    <row r="162" spans="1:39" s="4" customFormat="1" x14ac:dyDescent="0.3">
      <c r="A162" s="6">
        <f>'CSP5'!$A$176</f>
        <v>1550</v>
      </c>
      <c r="B162" s="12">
        <f t="shared" si="105"/>
        <v>0</v>
      </c>
      <c r="C162" s="4">
        <f t="shared" ref="C162:R162" si="114">(C137*60*1000000)/($A162*360)</f>
        <v>0</v>
      </c>
      <c r="D162" s="4">
        <f t="shared" si="114"/>
        <v>0</v>
      </c>
      <c r="E162" s="4">
        <f t="shared" si="114"/>
        <v>0</v>
      </c>
      <c r="F162" s="4">
        <f t="shared" si="114"/>
        <v>0</v>
      </c>
      <c r="G162" s="4">
        <f t="shared" si="114"/>
        <v>0</v>
      </c>
      <c r="H162" s="4">
        <f t="shared" si="114"/>
        <v>0</v>
      </c>
      <c r="I162" s="4">
        <f t="shared" si="114"/>
        <v>0</v>
      </c>
      <c r="J162" s="4">
        <f t="shared" si="114"/>
        <v>0</v>
      </c>
      <c r="K162" s="4">
        <f t="shared" si="114"/>
        <v>0</v>
      </c>
      <c r="L162" s="4">
        <f t="shared" si="114"/>
        <v>0</v>
      </c>
      <c r="M162" s="4">
        <f t="shared" si="114"/>
        <v>0</v>
      </c>
      <c r="N162" s="4">
        <f t="shared" si="114"/>
        <v>0</v>
      </c>
      <c r="O162" s="4">
        <f t="shared" si="114"/>
        <v>0</v>
      </c>
      <c r="P162" s="4">
        <f t="shared" si="114"/>
        <v>0</v>
      </c>
      <c r="Q162" s="4">
        <f t="shared" si="114"/>
        <v>0</v>
      </c>
      <c r="R162" s="4">
        <f t="shared" si="114"/>
        <v>0</v>
      </c>
      <c r="S162" s="12">
        <f t="shared" si="107"/>
        <v>0</v>
      </c>
      <c r="U162" s="6">
        <f>'CSP5'!$A$176</f>
        <v>1550</v>
      </c>
      <c r="V162" s="12">
        <f t="shared" si="108"/>
        <v>-40</v>
      </c>
      <c r="W162" s="4">
        <f>MIN(_xll.Interp1d(-1,'Internal Flash'!$A$576:$A$584,'Internal Flash'!$B$576:$B$584,$U162),'Internal Flash'!$B$389)*-1</f>
        <v>-40</v>
      </c>
      <c r="X162" s="4">
        <f>MIN(_xll.Interp1d(-1,'Internal Flash'!$A$576:$A$584,'Internal Flash'!$B$576:$B$584,$U162),'Internal Flash'!$B$389)*-1</f>
        <v>-40</v>
      </c>
      <c r="Y162" s="4">
        <f>MIN(_xll.Interp1d(-1,'Internal Flash'!$A$576:$A$584,'Internal Flash'!$B$576:$B$584,$U162),'Internal Flash'!$B$389)*-1</f>
        <v>-40</v>
      </c>
      <c r="Z162" s="4">
        <f>MIN(_xll.Interp1d(-1,'Internal Flash'!$A$576:$A$584,'Internal Flash'!$B$576:$B$584,$U162),'Internal Flash'!$B$389)*-1</f>
        <v>-40</v>
      </c>
      <c r="AA162" s="4">
        <f>MIN(_xll.Interp1d(-1,'Internal Flash'!$A$576:$A$584,'Internal Flash'!$B$576:$B$584,$U162),'Internal Flash'!$B$389)*-1</f>
        <v>-40</v>
      </c>
      <c r="AB162" s="4">
        <f>MIN(_xll.Interp1d(-1,'Internal Flash'!$A$576:$A$584,'Internal Flash'!$B$576:$B$584,$U162),'Internal Flash'!$B$389)*-1</f>
        <v>-40</v>
      </c>
      <c r="AC162" s="4">
        <f>MIN(_xll.Interp1d(-1,'Internal Flash'!$A$576:$A$584,'Internal Flash'!$B$576:$B$584,$U162),'Internal Flash'!$B$389)*-1</f>
        <v>-40</v>
      </c>
      <c r="AD162" s="4">
        <f>MIN(_xll.Interp1d(-1,'Internal Flash'!$A$576:$A$584,'Internal Flash'!$B$576:$B$584,$U162),'Internal Flash'!$B$389)*-1</f>
        <v>-40</v>
      </c>
      <c r="AE162" s="4">
        <f>MIN(_xll.Interp1d(-1,'Internal Flash'!$A$576:$A$584,'Internal Flash'!$B$576:$B$584,$U162),'Internal Flash'!$B$389)*-1</f>
        <v>-40</v>
      </c>
      <c r="AF162" s="4">
        <f>MIN(_xll.Interp1d(-1,'Internal Flash'!$A$576:$A$584,'Internal Flash'!$B$576:$B$584,$U162),'Internal Flash'!$B$389)*-1</f>
        <v>-40</v>
      </c>
      <c r="AG162" s="4">
        <f>MIN(_xll.Interp1d(-1,'Internal Flash'!$A$576:$A$584,'Internal Flash'!$B$576:$B$584,$U162),'Internal Flash'!$B$389)*-1</f>
        <v>-40</v>
      </c>
      <c r="AH162" s="4">
        <f>MIN(_xll.Interp1d(-1,'Internal Flash'!$A$576:$A$584,'Internal Flash'!$B$576:$B$584,$U162),'Internal Flash'!$B$389)*-1</f>
        <v>-40</v>
      </c>
      <c r="AI162" s="4">
        <f>MIN(_xll.Interp1d(-1,'Internal Flash'!$A$576:$A$584,'Internal Flash'!$B$576:$B$584,$U162),'Internal Flash'!$B$389)*-1</f>
        <v>-40</v>
      </c>
      <c r="AJ162" s="4">
        <f>MIN(_xll.Interp1d(-1,'Internal Flash'!$A$576:$A$584,'Internal Flash'!$B$576:$B$584,$U162),'Internal Flash'!$B$389)*-1</f>
        <v>-40</v>
      </c>
      <c r="AK162" s="4">
        <f>MIN(_xll.Interp1d(-1,'Internal Flash'!$A$576:$A$584,'Internal Flash'!$B$576:$B$584,$U162),'Internal Flash'!$B$389)*-1</f>
        <v>-40</v>
      </c>
      <c r="AL162" s="4">
        <f>MIN(_xll.Interp1d(-1,'Internal Flash'!$A$576:$A$584,'Internal Flash'!$B$576:$B$584,$U162),'Internal Flash'!$B$389)*-1</f>
        <v>-40</v>
      </c>
      <c r="AM162" s="12">
        <f t="shared" si="109"/>
        <v>-40</v>
      </c>
    </row>
    <row r="163" spans="1:39" s="4" customFormat="1" x14ac:dyDescent="0.3">
      <c r="A163" s="6">
        <f>'CSP5'!$A$177</f>
        <v>1700</v>
      </c>
      <c r="B163" s="12">
        <f t="shared" si="105"/>
        <v>0</v>
      </c>
      <c r="C163" s="4">
        <f t="shared" ref="C163:R163" si="115">(C138*60*1000000)/($A163*360)</f>
        <v>0</v>
      </c>
      <c r="D163" s="4">
        <f t="shared" si="115"/>
        <v>0</v>
      </c>
      <c r="E163" s="4">
        <f t="shared" si="115"/>
        <v>0</v>
      </c>
      <c r="F163" s="4">
        <f t="shared" si="115"/>
        <v>0</v>
      </c>
      <c r="G163" s="4">
        <f t="shared" si="115"/>
        <v>0</v>
      </c>
      <c r="H163" s="4">
        <f t="shared" si="115"/>
        <v>0</v>
      </c>
      <c r="I163" s="4">
        <f t="shared" si="115"/>
        <v>0</v>
      </c>
      <c r="J163" s="4">
        <f t="shared" si="115"/>
        <v>0</v>
      </c>
      <c r="K163" s="4">
        <f t="shared" si="115"/>
        <v>0</v>
      </c>
      <c r="L163" s="4">
        <f t="shared" si="115"/>
        <v>0</v>
      </c>
      <c r="M163" s="4">
        <f t="shared" si="115"/>
        <v>0</v>
      </c>
      <c r="N163" s="4">
        <f t="shared" si="115"/>
        <v>0</v>
      </c>
      <c r="O163" s="4">
        <f t="shared" si="115"/>
        <v>0</v>
      </c>
      <c r="P163" s="4">
        <f t="shared" si="115"/>
        <v>0</v>
      </c>
      <c r="Q163" s="4">
        <f t="shared" si="115"/>
        <v>0</v>
      </c>
      <c r="R163" s="4">
        <f t="shared" si="115"/>
        <v>0</v>
      </c>
      <c r="S163" s="12">
        <f t="shared" si="107"/>
        <v>0</v>
      </c>
      <c r="U163" s="6">
        <f>'CSP5'!$A$177</f>
        <v>1700</v>
      </c>
      <c r="V163" s="12">
        <f t="shared" si="108"/>
        <v>-40</v>
      </c>
      <c r="W163" s="4">
        <f>MIN(_xll.Interp1d(-1,'Internal Flash'!$A$576:$A$584,'Internal Flash'!$B$576:$B$584,$U163),'Internal Flash'!$B$389)*-1</f>
        <v>-40</v>
      </c>
      <c r="X163" s="4">
        <f>MIN(_xll.Interp1d(-1,'Internal Flash'!$A$576:$A$584,'Internal Flash'!$B$576:$B$584,$U163),'Internal Flash'!$B$389)*-1</f>
        <v>-40</v>
      </c>
      <c r="Y163" s="4">
        <f>MIN(_xll.Interp1d(-1,'Internal Flash'!$A$576:$A$584,'Internal Flash'!$B$576:$B$584,$U163),'Internal Flash'!$B$389)*-1</f>
        <v>-40</v>
      </c>
      <c r="Z163" s="4">
        <f>MIN(_xll.Interp1d(-1,'Internal Flash'!$A$576:$A$584,'Internal Flash'!$B$576:$B$584,$U163),'Internal Flash'!$B$389)*-1</f>
        <v>-40</v>
      </c>
      <c r="AA163" s="4">
        <f>MIN(_xll.Interp1d(-1,'Internal Flash'!$A$576:$A$584,'Internal Flash'!$B$576:$B$584,$U163),'Internal Flash'!$B$389)*-1</f>
        <v>-40</v>
      </c>
      <c r="AB163" s="4">
        <f>MIN(_xll.Interp1d(-1,'Internal Flash'!$A$576:$A$584,'Internal Flash'!$B$576:$B$584,$U163),'Internal Flash'!$B$389)*-1</f>
        <v>-40</v>
      </c>
      <c r="AC163" s="4">
        <f>MIN(_xll.Interp1d(-1,'Internal Flash'!$A$576:$A$584,'Internal Flash'!$B$576:$B$584,$U163),'Internal Flash'!$B$389)*-1</f>
        <v>-40</v>
      </c>
      <c r="AD163" s="4">
        <f>MIN(_xll.Interp1d(-1,'Internal Flash'!$A$576:$A$584,'Internal Flash'!$B$576:$B$584,$U163),'Internal Flash'!$B$389)*-1</f>
        <v>-40</v>
      </c>
      <c r="AE163" s="4">
        <f>MIN(_xll.Interp1d(-1,'Internal Flash'!$A$576:$A$584,'Internal Flash'!$B$576:$B$584,$U163),'Internal Flash'!$B$389)*-1</f>
        <v>-40</v>
      </c>
      <c r="AF163" s="4">
        <f>MIN(_xll.Interp1d(-1,'Internal Flash'!$A$576:$A$584,'Internal Flash'!$B$576:$B$584,$U163),'Internal Flash'!$B$389)*-1</f>
        <v>-40</v>
      </c>
      <c r="AG163" s="4">
        <f>MIN(_xll.Interp1d(-1,'Internal Flash'!$A$576:$A$584,'Internal Flash'!$B$576:$B$584,$U163),'Internal Flash'!$B$389)*-1</f>
        <v>-40</v>
      </c>
      <c r="AH163" s="4">
        <f>MIN(_xll.Interp1d(-1,'Internal Flash'!$A$576:$A$584,'Internal Flash'!$B$576:$B$584,$U163),'Internal Flash'!$B$389)*-1</f>
        <v>-40</v>
      </c>
      <c r="AI163" s="4">
        <f>MIN(_xll.Interp1d(-1,'Internal Flash'!$A$576:$A$584,'Internal Flash'!$B$576:$B$584,$U163),'Internal Flash'!$B$389)*-1</f>
        <v>-40</v>
      </c>
      <c r="AJ163" s="4">
        <f>MIN(_xll.Interp1d(-1,'Internal Flash'!$A$576:$A$584,'Internal Flash'!$B$576:$B$584,$U163),'Internal Flash'!$B$389)*-1</f>
        <v>-40</v>
      </c>
      <c r="AK163" s="4">
        <f>MIN(_xll.Interp1d(-1,'Internal Flash'!$A$576:$A$584,'Internal Flash'!$B$576:$B$584,$U163),'Internal Flash'!$B$389)*-1</f>
        <v>-40</v>
      </c>
      <c r="AL163" s="4">
        <f>MIN(_xll.Interp1d(-1,'Internal Flash'!$A$576:$A$584,'Internal Flash'!$B$576:$B$584,$U163),'Internal Flash'!$B$389)*-1</f>
        <v>-40</v>
      </c>
      <c r="AM163" s="12">
        <f t="shared" si="109"/>
        <v>-40</v>
      </c>
    </row>
    <row r="164" spans="1:39" s="4" customFormat="1" x14ac:dyDescent="0.3">
      <c r="A164" s="6">
        <f>'CSP5'!$A$178</f>
        <v>1800</v>
      </c>
      <c r="B164" s="12">
        <f t="shared" si="105"/>
        <v>0</v>
      </c>
      <c r="C164" s="4">
        <f t="shared" ref="C164:R164" si="116">(C139*60*1000000)/($A164*360)</f>
        <v>0</v>
      </c>
      <c r="D164" s="4">
        <f t="shared" si="116"/>
        <v>0</v>
      </c>
      <c r="E164" s="4">
        <f t="shared" si="116"/>
        <v>0</v>
      </c>
      <c r="F164" s="4">
        <f t="shared" si="116"/>
        <v>0</v>
      </c>
      <c r="G164" s="4">
        <f t="shared" si="116"/>
        <v>0</v>
      </c>
      <c r="H164" s="4">
        <f t="shared" si="116"/>
        <v>0</v>
      </c>
      <c r="I164" s="4">
        <f t="shared" si="116"/>
        <v>0</v>
      </c>
      <c r="J164" s="4">
        <f t="shared" si="116"/>
        <v>0</v>
      </c>
      <c r="K164" s="4">
        <f t="shared" si="116"/>
        <v>0</v>
      </c>
      <c r="L164" s="4">
        <f t="shared" si="116"/>
        <v>0</v>
      </c>
      <c r="M164" s="4">
        <f t="shared" si="116"/>
        <v>0</v>
      </c>
      <c r="N164" s="4">
        <f t="shared" si="116"/>
        <v>0</v>
      </c>
      <c r="O164" s="4">
        <f t="shared" si="116"/>
        <v>0</v>
      </c>
      <c r="P164" s="4">
        <f t="shared" si="116"/>
        <v>0</v>
      </c>
      <c r="Q164" s="4">
        <f t="shared" si="116"/>
        <v>0</v>
      </c>
      <c r="R164" s="4">
        <f t="shared" si="116"/>
        <v>0</v>
      </c>
      <c r="S164" s="12">
        <f t="shared" si="107"/>
        <v>0</v>
      </c>
      <c r="U164" s="6">
        <f>'CSP5'!$A$178</f>
        <v>1800</v>
      </c>
      <c r="V164" s="12">
        <f t="shared" si="108"/>
        <v>-40</v>
      </c>
      <c r="W164" s="4">
        <f>MIN(_xll.Interp1d(-1,'Internal Flash'!$A$576:$A$584,'Internal Flash'!$B$576:$B$584,$U164),'Internal Flash'!$B$389)*-1</f>
        <v>-40</v>
      </c>
      <c r="X164" s="4">
        <f>MIN(_xll.Interp1d(-1,'Internal Flash'!$A$576:$A$584,'Internal Flash'!$B$576:$B$584,$U164),'Internal Flash'!$B$389)*-1</f>
        <v>-40</v>
      </c>
      <c r="Y164" s="4">
        <f>MIN(_xll.Interp1d(-1,'Internal Flash'!$A$576:$A$584,'Internal Flash'!$B$576:$B$584,$U164),'Internal Flash'!$B$389)*-1</f>
        <v>-40</v>
      </c>
      <c r="Z164" s="4">
        <f>MIN(_xll.Interp1d(-1,'Internal Flash'!$A$576:$A$584,'Internal Flash'!$B$576:$B$584,$U164),'Internal Flash'!$B$389)*-1</f>
        <v>-40</v>
      </c>
      <c r="AA164" s="4">
        <f>MIN(_xll.Interp1d(-1,'Internal Flash'!$A$576:$A$584,'Internal Flash'!$B$576:$B$584,$U164),'Internal Flash'!$B$389)*-1</f>
        <v>-40</v>
      </c>
      <c r="AB164" s="4">
        <f>MIN(_xll.Interp1d(-1,'Internal Flash'!$A$576:$A$584,'Internal Flash'!$B$576:$B$584,$U164),'Internal Flash'!$B$389)*-1</f>
        <v>-40</v>
      </c>
      <c r="AC164" s="4">
        <f>MIN(_xll.Interp1d(-1,'Internal Flash'!$A$576:$A$584,'Internal Flash'!$B$576:$B$584,$U164),'Internal Flash'!$B$389)*-1</f>
        <v>-40</v>
      </c>
      <c r="AD164" s="4">
        <f>MIN(_xll.Interp1d(-1,'Internal Flash'!$A$576:$A$584,'Internal Flash'!$B$576:$B$584,$U164),'Internal Flash'!$B$389)*-1</f>
        <v>-40</v>
      </c>
      <c r="AE164" s="4">
        <f>MIN(_xll.Interp1d(-1,'Internal Flash'!$A$576:$A$584,'Internal Flash'!$B$576:$B$584,$U164),'Internal Flash'!$B$389)*-1</f>
        <v>-40</v>
      </c>
      <c r="AF164" s="4">
        <f>MIN(_xll.Interp1d(-1,'Internal Flash'!$A$576:$A$584,'Internal Flash'!$B$576:$B$584,$U164),'Internal Flash'!$B$389)*-1</f>
        <v>-40</v>
      </c>
      <c r="AG164" s="4">
        <f>MIN(_xll.Interp1d(-1,'Internal Flash'!$A$576:$A$584,'Internal Flash'!$B$576:$B$584,$U164),'Internal Flash'!$B$389)*-1</f>
        <v>-40</v>
      </c>
      <c r="AH164" s="4">
        <f>MIN(_xll.Interp1d(-1,'Internal Flash'!$A$576:$A$584,'Internal Flash'!$B$576:$B$584,$U164),'Internal Flash'!$B$389)*-1</f>
        <v>-40</v>
      </c>
      <c r="AI164" s="4">
        <f>MIN(_xll.Interp1d(-1,'Internal Flash'!$A$576:$A$584,'Internal Flash'!$B$576:$B$584,$U164),'Internal Flash'!$B$389)*-1</f>
        <v>-40</v>
      </c>
      <c r="AJ164" s="4">
        <f>MIN(_xll.Interp1d(-1,'Internal Flash'!$A$576:$A$584,'Internal Flash'!$B$576:$B$584,$U164),'Internal Flash'!$B$389)*-1</f>
        <v>-40</v>
      </c>
      <c r="AK164" s="4">
        <f>MIN(_xll.Interp1d(-1,'Internal Flash'!$A$576:$A$584,'Internal Flash'!$B$576:$B$584,$U164),'Internal Flash'!$B$389)*-1</f>
        <v>-40</v>
      </c>
      <c r="AL164" s="4">
        <f>MIN(_xll.Interp1d(-1,'Internal Flash'!$A$576:$A$584,'Internal Flash'!$B$576:$B$584,$U164),'Internal Flash'!$B$389)*-1</f>
        <v>-40</v>
      </c>
      <c r="AM164" s="12">
        <f t="shared" si="109"/>
        <v>-40</v>
      </c>
    </row>
    <row r="165" spans="1:39" s="4" customFormat="1" x14ac:dyDescent="0.3">
      <c r="A165" s="6">
        <f>'CSP5'!$A$179</f>
        <v>2000</v>
      </c>
      <c r="B165" s="12">
        <f t="shared" si="105"/>
        <v>0</v>
      </c>
      <c r="C165" s="4">
        <f t="shared" ref="C165:R165" si="117">(C140*60*1000000)/($A165*360)</f>
        <v>0</v>
      </c>
      <c r="D165" s="4">
        <f t="shared" si="117"/>
        <v>0</v>
      </c>
      <c r="E165" s="4">
        <f t="shared" si="117"/>
        <v>0</v>
      </c>
      <c r="F165" s="4">
        <f t="shared" si="117"/>
        <v>0</v>
      </c>
      <c r="G165" s="4">
        <f t="shared" si="117"/>
        <v>0</v>
      </c>
      <c r="H165" s="4">
        <f t="shared" si="117"/>
        <v>0</v>
      </c>
      <c r="I165" s="4">
        <f t="shared" si="117"/>
        <v>0</v>
      </c>
      <c r="J165" s="4">
        <f t="shared" si="117"/>
        <v>0</v>
      </c>
      <c r="K165" s="4">
        <f t="shared" si="117"/>
        <v>0</v>
      </c>
      <c r="L165" s="4">
        <f t="shared" si="117"/>
        <v>0</v>
      </c>
      <c r="M165" s="4">
        <f t="shared" si="117"/>
        <v>0</v>
      </c>
      <c r="N165" s="4">
        <f t="shared" si="117"/>
        <v>0</v>
      </c>
      <c r="O165" s="4">
        <f t="shared" si="117"/>
        <v>0</v>
      </c>
      <c r="P165" s="4">
        <f t="shared" si="117"/>
        <v>0</v>
      </c>
      <c r="Q165" s="4">
        <f t="shared" si="117"/>
        <v>0</v>
      </c>
      <c r="R165" s="4">
        <f t="shared" si="117"/>
        <v>0</v>
      </c>
      <c r="S165" s="12">
        <f t="shared" si="107"/>
        <v>0</v>
      </c>
      <c r="U165" s="6">
        <f>'CSP5'!$A$179</f>
        <v>2000</v>
      </c>
      <c r="V165" s="12">
        <f t="shared" si="108"/>
        <v>-40</v>
      </c>
      <c r="W165" s="4">
        <f>MIN(_xll.Interp1d(-1,'Internal Flash'!$A$576:$A$584,'Internal Flash'!$B$576:$B$584,$U165),'Internal Flash'!$B$389)*-1</f>
        <v>-40</v>
      </c>
      <c r="X165" s="4">
        <f>MIN(_xll.Interp1d(-1,'Internal Flash'!$A$576:$A$584,'Internal Flash'!$B$576:$B$584,$U165),'Internal Flash'!$B$389)*-1</f>
        <v>-40</v>
      </c>
      <c r="Y165" s="4">
        <f>MIN(_xll.Interp1d(-1,'Internal Flash'!$A$576:$A$584,'Internal Flash'!$B$576:$B$584,$U165),'Internal Flash'!$B$389)*-1</f>
        <v>-40</v>
      </c>
      <c r="Z165" s="4">
        <f>MIN(_xll.Interp1d(-1,'Internal Flash'!$A$576:$A$584,'Internal Flash'!$B$576:$B$584,$U165),'Internal Flash'!$B$389)*-1</f>
        <v>-40</v>
      </c>
      <c r="AA165" s="4">
        <f>MIN(_xll.Interp1d(-1,'Internal Flash'!$A$576:$A$584,'Internal Flash'!$B$576:$B$584,$U165),'Internal Flash'!$B$389)*-1</f>
        <v>-40</v>
      </c>
      <c r="AB165" s="4">
        <f>MIN(_xll.Interp1d(-1,'Internal Flash'!$A$576:$A$584,'Internal Flash'!$B$576:$B$584,$U165),'Internal Flash'!$B$389)*-1</f>
        <v>-40</v>
      </c>
      <c r="AC165" s="4">
        <f>MIN(_xll.Interp1d(-1,'Internal Flash'!$A$576:$A$584,'Internal Flash'!$B$576:$B$584,$U165),'Internal Flash'!$B$389)*-1</f>
        <v>-40</v>
      </c>
      <c r="AD165" s="4">
        <f>MIN(_xll.Interp1d(-1,'Internal Flash'!$A$576:$A$584,'Internal Flash'!$B$576:$B$584,$U165),'Internal Flash'!$B$389)*-1</f>
        <v>-40</v>
      </c>
      <c r="AE165" s="4">
        <f>MIN(_xll.Interp1d(-1,'Internal Flash'!$A$576:$A$584,'Internal Flash'!$B$576:$B$584,$U165),'Internal Flash'!$B$389)*-1</f>
        <v>-40</v>
      </c>
      <c r="AF165" s="4">
        <f>MIN(_xll.Interp1d(-1,'Internal Flash'!$A$576:$A$584,'Internal Flash'!$B$576:$B$584,$U165),'Internal Flash'!$B$389)*-1</f>
        <v>-40</v>
      </c>
      <c r="AG165" s="4">
        <f>MIN(_xll.Interp1d(-1,'Internal Flash'!$A$576:$A$584,'Internal Flash'!$B$576:$B$584,$U165),'Internal Flash'!$B$389)*-1</f>
        <v>-40</v>
      </c>
      <c r="AH165" s="4">
        <f>MIN(_xll.Interp1d(-1,'Internal Flash'!$A$576:$A$584,'Internal Flash'!$B$576:$B$584,$U165),'Internal Flash'!$B$389)*-1</f>
        <v>-40</v>
      </c>
      <c r="AI165" s="4">
        <f>MIN(_xll.Interp1d(-1,'Internal Flash'!$A$576:$A$584,'Internal Flash'!$B$576:$B$584,$U165),'Internal Flash'!$B$389)*-1</f>
        <v>-40</v>
      </c>
      <c r="AJ165" s="4">
        <f>MIN(_xll.Interp1d(-1,'Internal Flash'!$A$576:$A$584,'Internal Flash'!$B$576:$B$584,$U165),'Internal Flash'!$B$389)*-1</f>
        <v>-40</v>
      </c>
      <c r="AK165" s="4">
        <f>MIN(_xll.Interp1d(-1,'Internal Flash'!$A$576:$A$584,'Internal Flash'!$B$576:$B$584,$U165),'Internal Flash'!$B$389)*-1</f>
        <v>-40</v>
      </c>
      <c r="AL165" s="4">
        <f>MIN(_xll.Interp1d(-1,'Internal Flash'!$A$576:$A$584,'Internal Flash'!$B$576:$B$584,$U165),'Internal Flash'!$B$389)*-1</f>
        <v>-40</v>
      </c>
      <c r="AM165" s="12">
        <f t="shared" si="109"/>
        <v>-40</v>
      </c>
    </row>
    <row r="166" spans="1:39" s="4" customFormat="1" x14ac:dyDescent="0.3">
      <c r="A166" s="6">
        <f>'CSP5'!$A$180</f>
        <v>2200</v>
      </c>
      <c r="B166" s="12">
        <f t="shared" si="105"/>
        <v>0</v>
      </c>
      <c r="C166" s="4">
        <f t="shared" ref="C166:R166" si="118">(C141*60*1000000)/($A166*360)</f>
        <v>0</v>
      </c>
      <c r="D166" s="4">
        <f t="shared" si="118"/>
        <v>0</v>
      </c>
      <c r="E166" s="4">
        <f t="shared" si="118"/>
        <v>0</v>
      </c>
      <c r="F166" s="4">
        <f t="shared" si="118"/>
        <v>0</v>
      </c>
      <c r="G166" s="4">
        <f t="shared" si="118"/>
        <v>0</v>
      </c>
      <c r="H166" s="4">
        <f t="shared" si="118"/>
        <v>0</v>
      </c>
      <c r="I166" s="4">
        <f t="shared" si="118"/>
        <v>0</v>
      </c>
      <c r="J166" s="4">
        <f t="shared" si="118"/>
        <v>0</v>
      </c>
      <c r="K166" s="4">
        <f t="shared" si="118"/>
        <v>0</v>
      </c>
      <c r="L166" s="4">
        <f t="shared" si="118"/>
        <v>0</v>
      </c>
      <c r="M166" s="4">
        <f t="shared" si="118"/>
        <v>0</v>
      </c>
      <c r="N166" s="4">
        <f t="shared" si="118"/>
        <v>0</v>
      </c>
      <c r="O166" s="4">
        <f t="shared" si="118"/>
        <v>0</v>
      </c>
      <c r="P166" s="4">
        <f t="shared" si="118"/>
        <v>0</v>
      </c>
      <c r="Q166" s="4">
        <f t="shared" si="118"/>
        <v>0</v>
      </c>
      <c r="R166" s="4">
        <f t="shared" si="118"/>
        <v>0</v>
      </c>
      <c r="S166" s="12">
        <f t="shared" si="107"/>
        <v>0</v>
      </c>
      <c r="U166" s="6">
        <f>'CSP5'!$A$180</f>
        <v>2200</v>
      </c>
      <c r="V166" s="12">
        <f t="shared" si="108"/>
        <v>-40</v>
      </c>
      <c r="W166" s="4">
        <f>MIN(_xll.Interp1d(-1,'Internal Flash'!$A$576:$A$584,'Internal Flash'!$B$576:$B$584,$U166),'Internal Flash'!$B$389)*-1</f>
        <v>-40</v>
      </c>
      <c r="X166" s="4">
        <f>MIN(_xll.Interp1d(-1,'Internal Flash'!$A$576:$A$584,'Internal Flash'!$B$576:$B$584,$U166),'Internal Flash'!$B$389)*-1</f>
        <v>-40</v>
      </c>
      <c r="Y166" s="4">
        <f>MIN(_xll.Interp1d(-1,'Internal Flash'!$A$576:$A$584,'Internal Flash'!$B$576:$B$584,$U166),'Internal Flash'!$B$389)*-1</f>
        <v>-40</v>
      </c>
      <c r="Z166" s="4">
        <f>MIN(_xll.Interp1d(-1,'Internal Flash'!$A$576:$A$584,'Internal Flash'!$B$576:$B$584,$U166),'Internal Flash'!$B$389)*-1</f>
        <v>-40</v>
      </c>
      <c r="AA166" s="4">
        <f>MIN(_xll.Interp1d(-1,'Internal Flash'!$A$576:$A$584,'Internal Flash'!$B$576:$B$584,$U166),'Internal Flash'!$B$389)*-1</f>
        <v>-40</v>
      </c>
      <c r="AB166" s="4">
        <f>MIN(_xll.Interp1d(-1,'Internal Flash'!$A$576:$A$584,'Internal Flash'!$B$576:$B$584,$U166),'Internal Flash'!$B$389)*-1</f>
        <v>-40</v>
      </c>
      <c r="AC166" s="4">
        <f>MIN(_xll.Interp1d(-1,'Internal Flash'!$A$576:$A$584,'Internal Flash'!$B$576:$B$584,$U166),'Internal Flash'!$B$389)*-1</f>
        <v>-40</v>
      </c>
      <c r="AD166" s="4">
        <f>MIN(_xll.Interp1d(-1,'Internal Flash'!$A$576:$A$584,'Internal Flash'!$B$576:$B$584,$U166),'Internal Flash'!$B$389)*-1</f>
        <v>-40</v>
      </c>
      <c r="AE166" s="4">
        <f>MIN(_xll.Interp1d(-1,'Internal Flash'!$A$576:$A$584,'Internal Flash'!$B$576:$B$584,$U166),'Internal Flash'!$B$389)*-1</f>
        <v>-40</v>
      </c>
      <c r="AF166" s="4">
        <f>MIN(_xll.Interp1d(-1,'Internal Flash'!$A$576:$A$584,'Internal Flash'!$B$576:$B$584,$U166),'Internal Flash'!$B$389)*-1</f>
        <v>-40</v>
      </c>
      <c r="AG166" s="4">
        <f>MIN(_xll.Interp1d(-1,'Internal Flash'!$A$576:$A$584,'Internal Flash'!$B$576:$B$584,$U166),'Internal Flash'!$B$389)*-1</f>
        <v>-40</v>
      </c>
      <c r="AH166" s="4">
        <f>MIN(_xll.Interp1d(-1,'Internal Flash'!$A$576:$A$584,'Internal Flash'!$B$576:$B$584,$U166),'Internal Flash'!$B$389)*-1</f>
        <v>-40</v>
      </c>
      <c r="AI166" s="4">
        <f>MIN(_xll.Interp1d(-1,'Internal Flash'!$A$576:$A$584,'Internal Flash'!$B$576:$B$584,$U166),'Internal Flash'!$B$389)*-1</f>
        <v>-40</v>
      </c>
      <c r="AJ166" s="4">
        <f>MIN(_xll.Interp1d(-1,'Internal Flash'!$A$576:$A$584,'Internal Flash'!$B$576:$B$584,$U166),'Internal Flash'!$B$389)*-1</f>
        <v>-40</v>
      </c>
      <c r="AK166" s="4">
        <f>MIN(_xll.Interp1d(-1,'Internal Flash'!$A$576:$A$584,'Internal Flash'!$B$576:$B$584,$U166),'Internal Flash'!$B$389)*-1</f>
        <v>-40</v>
      </c>
      <c r="AL166" s="4">
        <f>MIN(_xll.Interp1d(-1,'Internal Flash'!$A$576:$A$584,'Internal Flash'!$B$576:$B$584,$U166),'Internal Flash'!$B$389)*-1</f>
        <v>-40</v>
      </c>
      <c r="AM166" s="12">
        <f t="shared" si="109"/>
        <v>-40</v>
      </c>
    </row>
    <row r="167" spans="1:39" s="4" customFormat="1" x14ac:dyDescent="0.3">
      <c r="A167" s="6">
        <f>'CSP5'!$A$181</f>
        <v>2400</v>
      </c>
      <c r="B167" s="12">
        <f t="shared" si="105"/>
        <v>0</v>
      </c>
      <c r="C167" s="4">
        <f t="shared" ref="C167:R167" si="119">(C142*60*1000000)/($A167*360)</f>
        <v>0</v>
      </c>
      <c r="D167" s="4">
        <f t="shared" si="119"/>
        <v>0</v>
      </c>
      <c r="E167" s="4">
        <f t="shared" si="119"/>
        <v>0</v>
      </c>
      <c r="F167" s="4">
        <f t="shared" si="119"/>
        <v>0</v>
      </c>
      <c r="G167" s="4">
        <f t="shared" si="119"/>
        <v>0</v>
      </c>
      <c r="H167" s="4">
        <f t="shared" si="119"/>
        <v>0</v>
      </c>
      <c r="I167" s="4">
        <f t="shared" si="119"/>
        <v>0</v>
      </c>
      <c r="J167" s="4">
        <f t="shared" si="119"/>
        <v>0</v>
      </c>
      <c r="K167" s="4">
        <f t="shared" si="119"/>
        <v>0</v>
      </c>
      <c r="L167" s="4">
        <f t="shared" si="119"/>
        <v>0</v>
      </c>
      <c r="M167" s="4">
        <f t="shared" si="119"/>
        <v>0</v>
      </c>
      <c r="N167" s="4">
        <f t="shared" si="119"/>
        <v>0</v>
      </c>
      <c r="O167" s="4">
        <f t="shared" si="119"/>
        <v>0</v>
      </c>
      <c r="P167" s="4">
        <f t="shared" si="119"/>
        <v>0</v>
      </c>
      <c r="Q167" s="4">
        <f t="shared" si="119"/>
        <v>0</v>
      </c>
      <c r="R167" s="4">
        <f t="shared" si="119"/>
        <v>0</v>
      </c>
      <c r="S167" s="12">
        <f t="shared" si="107"/>
        <v>0</v>
      </c>
      <c r="U167" s="6">
        <f>'CSP5'!$A$181</f>
        <v>2400</v>
      </c>
      <c r="V167" s="12">
        <f t="shared" si="108"/>
        <v>-40</v>
      </c>
      <c r="W167" s="4">
        <f>MIN(_xll.Interp1d(-1,'Internal Flash'!$A$576:$A$584,'Internal Flash'!$B$576:$B$584,$U167),'Internal Flash'!$B$389)*-1</f>
        <v>-40</v>
      </c>
      <c r="X167" s="4">
        <f>MIN(_xll.Interp1d(-1,'Internal Flash'!$A$576:$A$584,'Internal Flash'!$B$576:$B$584,$U167),'Internal Flash'!$B$389)*-1</f>
        <v>-40</v>
      </c>
      <c r="Y167" s="4">
        <f>MIN(_xll.Interp1d(-1,'Internal Flash'!$A$576:$A$584,'Internal Flash'!$B$576:$B$584,$U167),'Internal Flash'!$B$389)*-1</f>
        <v>-40</v>
      </c>
      <c r="Z167" s="4">
        <f>MIN(_xll.Interp1d(-1,'Internal Flash'!$A$576:$A$584,'Internal Flash'!$B$576:$B$584,$U167),'Internal Flash'!$B$389)*-1</f>
        <v>-40</v>
      </c>
      <c r="AA167" s="4">
        <f>MIN(_xll.Interp1d(-1,'Internal Flash'!$A$576:$A$584,'Internal Flash'!$B$576:$B$584,$U167),'Internal Flash'!$B$389)*-1</f>
        <v>-40</v>
      </c>
      <c r="AB167" s="4">
        <f>MIN(_xll.Interp1d(-1,'Internal Flash'!$A$576:$A$584,'Internal Flash'!$B$576:$B$584,$U167),'Internal Flash'!$B$389)*-1</f>
        <v>-40</v>
      </c>
      <c r="AC167" s="4">
        <f>MIN(_xll.Interp1d(-1,'Internal Flash'!$A$576:$A$584,'Internal Flash'!$B$576:$B$584,$U167),'Internal Flash'!$B$389)*-1</f>
        <v>-40</v>
      </c>
      <c r="AD167" s="4">
        <f>MIN(_xll.Interp1d(-1,'Internal Flash'!$A$576:$A$584,'Internal Flash'!$B$576:$B$584,$U167),'Internal Flash'!$B$389)*-1</f>
        <v>-40</v>
      </c>
      <c r="AE167" s="4">
        <f>MIN(_xll.Interp1d(-1,'Internal Flash'!$A$576:$A$584,'Internal Flash'!$B$576:$B$584,$U167),'Internal Flash'!$B$389)*-1</f>
        <v>-40</v>
      </c>
      <c r="AF167" s="4">
        <f>MIN(_xll.Interp1d(-1,'Internal Flash'!$A$576:$A$584,'Internal Flash'!$B$576:$B$584,$U167),'Internal Flash'!$B$389)*-1</f>
        <v>-40</v>
      </c>
      <c r="AG167" s="4">
        <f>MIN(_xll.Interp1d(-1,'Internal Flash'!$A$576:$A$584,'Internal Flash'!$B$576:$B$584,$U167),'Internal Flash'!$B$389)*-1</f>
        <v>-40</v>
      </c>
      <c r="AH167" s="4">
        <f>MIN(_xll.Interp1d(-1,'Internal Flash'!$A$576:$A$584,'Internal Flash'!$B$576:$B$584,$U167),'Internal Flash'!$B$389)*-1</f>
        <v>-40</v>
      </c>
      <c r="AI167" s="4">
        <f>MIN(_xll.Interp1d(-1,'Internal Flash'!$A$576:$A$584,'Internal Flash'!$B$576:$B$584,$U167),'Internal Flash'!$B$389)*-1</f>
        <v>-40</v>
      </c>
      <c r="AJ167" s="4">
        <f>MIN(_xll.Interp1d(-1,'Internal Flash'!$A$576:$A$584,'Internal Flash'!$B$576:$B$584,$U167),'Internal Flash'!$B$389)*-1</f>
        <v>-40</v>
      </c>
      <c r="AK167" s="4">
        <f>MIN(_xll.Interp1d(-1,'Internal Flash'!$A$576:$A$584,'Internal Flash'!$B$576:$B$584,$U167),'Internal Flash'!$B$389)*-1</f>
        <v>-40</v>
      </c>
      <c r="AL167" s="4">
        <f>MIN(_xll.Interp1d(-1,'Internal Flash'!$A$576:$A$584,'Internal Flash'!$B$576:$B$584,$U167),'Internal Flash'!$B$389)*-1</f>
        <v>-40</v>
      </c>
      <c r="AM167" s="12">
        <f t="shared" si="109"/>
        <v>-40</v>
      </c>
    </row>
    <row r="168" spans="1:39" s="4" customFormat="1" x14ac:dyDescent="0.3">
      <c r="A168" s="6">
        <f>'CSP5'!$A$182</f>
        <v>2600</v>
      </c>
      <c r="B168" s="12">
        <f t="shared" si="105"/>
        <v>0</v>
      </c>
      <c r="C168" s="4">
        <f t="shared" ref="C168:R168" si="120">(C143*60*1000000)/($A168*360)</f>
        <v>0</v>
      </c>
      <c r="D168" s="4">
        <f t="shared" si="120"/>
        <v>0</v>
      </c>
      <c r="E168" s="4">
        <f t="shared" si="120"/>
        <v>0</v>
      </c>
      <c r="F168" s="4">
        <f t="shared" si="120"/>
        <v>0</v>
      </c>
      <c r="G168" s="4">
        <f t="shared" si="120"/>
        <v>0</v>
      </c>
      <c r="H168" s="4">
        <f t="shared" si="120"/>
        <v>0</v>
      </c>
      <c r="I168" s="4">
        <f t="shared" si="120"/>
        <v>0</v>
      </c>
      <c r="J168" s="4">
        <f t="shared" si="120"/>
        <v>0</v>
      </c>
      <c r="K168" s="4">
        <f t="shared" si="120"/>
        <v>0</v>
      </c>
      <c r="L168" s="4">
        <f t="shared" si="120"/>
        <v>0</v>
      </c>
      <c r="M168" s="4">
        <f t="shared" si="120"/>
        <v>0</v>
      </c>
      <c r="N168" s="4">
        <f t="shared" si="120"/>
        <v>0</v>
      </c>
      <c r="O168" s="4">
        <f t="shared" si="120"/>
        <v>0</v>
      </c>
      <c r="P168" s="4">
        <f t="shared" si="120"/>
        <v>0</v>
      </c>
      <c r="Q168" s="4">
        <f t="shared" si="120"/>
        <v>0</v>
      </c>
      <c r="R168" s="4">
        <f t="shared" si="120"/>
        <v>0</v>
      </c>
      <c r="S168" s="12">
        <f t="shared" si="107"/>
        <v>0</v>
      </c>
      <c r="U168" s="6">
        <f>'CSP5'!$A$182</f>
        <v>2600</v>
      </c>
      <c r="V168" s="12">
        <f t="shared" si="108"/>
        <v>-40</v>
      </c>
      <c r="W168" s="4">
        <f>MIN(_xll.Interp1d(-1,'Internal Flash'!$A$576:$A$584,'Internal Flash'!$B$576:$B$584,$U168),'Internal Flash'!$B$389)*-1</f>
        <v>-40</v>
      </c>
      <c r="X168" s="4">
        <f>MIN(_xll.Interp1d(-1,'Internal Flash'!$A$576:$A$584,'Internal Flash'!$B$576:$B$584,$U168),'Internal Flash'!$B$389)*-1</f>
        <v>-40</v>
      </c>
      <c r="Y168" s="4">
        <f>MIN(_xll.Interp1d(-1,'Internal Flash'!$A$576:$A$584,'Internal Flash'!$B$576:$B$584,$U168),'Internal Flash'!$B$389)*-1</f>
        <v>-40</v>
      </c>
      <c r="Z168" s="4">
        <f>MIN(_xll.Interp1d(-1,'Internal Flash'!$A$576:$A$584,'Internal Flash'!$B$576:$B$584,$U168),'Internal Flash'!$B$389)*-1</f>
        <v>-40</v>
      </c>
      <c r="AA168" s="4">
        <f>MIN(_xll.Interp1d(-1,'Internal Flash'!$A$576:$A$584,'Internal Flash'!$B$576:$B$584,$U168),'Internal Flash'!$B$389)*-1</f>
        <v>-40</v>
      </c>
      <c r="AB168" s="4">
        <f>MIN(_xll.Interp1d(-1,'Internal Flash'!$A$576:$A$584,'Internal Flash'!$B$576:$B$584,$U168),'Internal Flash'!$B$389)*-1</f>
        <v>-40</v>
      </c>
      <c r="AC168" s="4">
        <f>MIN(_xll.Interp1d(-1,'Internal Flash'!$A$576:$A$584,'Internal Flash'!$B$576:$B$584,$U168),'Internal Flash'!$B$389)*-1</f>
        <v>-40</v>
      </c>
      <c r="AD168" s="4">
        <f>MIN(_xll.Interp1d(-1,'Internal Flash'!$A$576:$A$584,'Internal Flash'!$B$576:$B$584,$U168),'Internal Flash'!$B$389)*-1</f>
        <v>-40</v>
      </c>
      <c r="AE168" s="4">
        <f>MIN(_xll.Interp1d(-1,'Internal Flash'!$A$576:$A$584,'Internal Flash'!$B$576:$B$584,$U168),'Internal Flash'!$B$389)*-1</f>
        <v>-40</v>
      </c>
      <c r="AF168" s="4">
        <f>MIN(_xll.Interp1d(-1,'Internal Flash'!$A$576:$A$584,'Internal Flash'!$B$576:$B$584,$U168),'Internal Flash'!$B$389)*-1</f>
        <v>-40</v>
      </c>
      <c r="AG168" s="4">
        <f>MIN(_xll.Interp1d(-1,'Internal Flash'!$A$576:$A$584,'Internal Flash'!$B$576:$B$584,$U168),'Internal Flash'!$B$389)*-1</f>
        <v>-40</v>
      </c>
      <c r="AH168" s="4">
        <f>MIN(_xll.Interp1d(-1,'Internal Flash'!$A$576:$A$584,'Internal Flash'!$B$576:$B$584,$U168),'Internal Flash'!$B$389)*-1</f>
        <v>-40</v>
      </c>
      <c r="AI168" s="4">
        <f>MIN(_xll.Interp1d(-1,'Internal Flash'!$A$576:$A$584,'Internal Flash'!$B$576:$B$584,$U168),'Internal Flash'!$B$389)*-1</f>
        <v>-40</v>
      </c>
      <c r="AJ168" s="4">
        <f>MIN(_xll.Interp1d(-1,'Internal Flash'!$A$576:$A$584,'Internal Flash'!$B$576:$B$584,$U168),'Internal Flash'!$B$389)*-1</f>
        <v>-40</v>
      </c>
      <c r="AK168" s="4">
        <f>MIN(_xll.Interp1d(-1,'Internal Flash'!$A$576:$A$584,'Internal Flash'!$B$576:$B$584,$U168),'Internal Flash'!$B$389)*-1</f>
        <v>-40</v>
      </c>
      <c r="AL168" s="4">
        <f>MIN(_xll.Interp1d(-1,'Internal Flash'!$A$576:$A$584,'Internal Flash'!$B$576:$B$584,$U168),'Internal Flash'!$B$389)*-1</f>
        <v>-40</v>
      </c>
      <c r="AM168" s="12">
        <f t="shared" si="109"/>
        <v>-40</v>
      </c>
    </row>
    <row r="169" spans="1:39" s="4" customFormat="1" x14ac:dyDescent="0.3">
      <c r="A169" s="6">
        <f>'CSP5'!$A$183</f>
        <v>2800</v>
      </c>
      <c r="B169" s="12">
        <f t="shared" si="105"/>
        <v>0</v>
      </c>
      <c r="C169" s="4">
        <f t="shared" ref="C169:R169" si="121">(C144*60*1000000)/($A169*360)</f>
        <v>0</v>
      </c>
      <c r="D169" s="4">
        <f t="shared" si="121"/>
        <v>0</v>
      </c>
      <c r="E169" s="4">
        <f t="shared" si="121"/>
        <v>0</v>
      </c>
      <c r="F169" s="4">
        <f t="shared" si="121"/>
        <v>0</v>
      </c>
      <c r="G169" s="4">
        <f t="shared" si="121"/>
        <v>0</v>
      </c>
      <c r="H169" s="4">
        <f t="shared" si="121"/>
        <v>0</v>
      </c>
      <c r="I169" s="4">
        <f t="shared" si="121"/>
        <v>0</v>
      </c>
      <c r="J169" s="4">
        <f t="shared" si="121"/>
        <v>0</v>
      </c>
      <c r="K169" s="4">
        <f t="shared" si="121"/>
        <v>0</v>
      </c>
      <c r="L169" s="4">
        <f t="shared" si="121"/>
        <v>0</v>
      </c>
      <c r="M169" s="4">
        <f t="shared" si="121"/>
        <v>0</v>
      </c>
      <c r="N169" s="4">
        <f t="shared" si="121"/>
        <v>0</v>
      </c>
      <c r="O169" s="4">
        <f t="shared" si="121"/>
        <v>0</v>
      </c>
      <c r="P169" s="4">
        <f t="shared" si="121"/>
        <v>0</v>
      </c>
      <c r="Q169" s="4">
        <f t="shared" si="121"/>
        <v>0</v>
      </c>
      <c r="R169" s="4">
        <f t="shared" si="121"/>
        <v>0</v>
      </c>
      <c r="S169" s="12">
        <f t="shared" si="107"/>
        <v>0</v>
      </c>
      <c r="U169" s="6">
        <f>'CSP5'!$A$183</f>
        <v>2800</v>
      </c>
      <c r="V169" s="12">
        <f t="shared" si="108"/>
        <v>-40</v>
      </c>
      <c r="W169" s="4">
        <f>MIN(_xll.Interp1d(-1,'Internal Flash'!$A$576:$A$584,'Internal Flash'!$B$576:$B$584,$U169),'Internal Flash'!$B$389)*-1</f>
        <v>-40</v>
      </c>
      <c r="X169" s="4">
        <f>MIN(_xll.Interp1d(-1,'Internal Flash'!$A$576:$A$584,'Internal Flash'!$B$576:$B$584,$U169),'Internal Flash'!$B$389)*-1</f>
        <v>-40</v>
      </c>
      <c r="Y169" s="4">
        <f>MIN(_xll.Interp1d(-1,'Internal Flash'!$A$576:$A$584,'Internal Flash'!$B$576:$B$584,$U169),'Internal Flash'!$B$389)*-1</f>
        <v>-40</v>
      </c>
      <c r="Z169" s="4">
        <f>MIN(_xll.Interp1d(-1,'Internal Flash'!$A$576:$A$584,'Internal Flash'!$B$576:$B$584,$U169),'Internal Flash'!$B$389)*-1</f>
        <v>-40</v>
      </c>
      <c r="AA169" s="4">
        <f>MIN(_xll.Interp1d(-1,'Internal Flash'!$A$576:$A$584,'Internal Flash'!$B$576:$B$584,$U169),'Internal Flash'!$B$389)*-1</f>
        <v>-40</v>
      </c>
      <c r="AB169" s="4">
        <f>MIN(_xll.Interp1d(-1,'Internal Flash'!$A$576:$A$584,'Internal Flash'!$B$576:$B$584,$U169),'Internal Flash'!$B$389)*-1</f>
        <v>-40</v>
      </c>
      <c r="AC169" s="4">
        <f>MIN(_xll.Interp1d(-1,'Internal Flash'!$A$576:$A$584,'Internal Flash'!$B$576:$B$584,$U169),'Internal Flash'!$B$389)*-1</f>
        <v>-40</v>
      </c>
      <c r="AD169" s="4">
        <f>MIN(_xll.Interp1d(-1,'Internal Flash'!$A$576:$A$584,'Internal Flash'!$B$576:$B$584,$U169),'Internal Flash'!$B$389)*-1</f>
        <v>-40</v>
      </c>
      <c r="AE169" s="4">
        <f>MIN(_xll.Interp1d(-1,'Internal Flash'!$A$576:$A$584,'Internal Flash'!$B$576:$B$584,$U169),'Internal Flash'!$B$389)*-1</f>
        <v>-40</v>
      </c>
      <c r="AF169" s="4">
        <f>MIN(_xll.Interp1d(-1,'Internal Flash'!$A$576:$A$584,'Internal Flash'!$B$576:$B$584,$U169),'Internal Flash'!$B$389)*-1</f>
        <v>-40</v>
      </c>
      <c r="AG169" s="4">
        <f>MIN(_xll.Interp1d(-1,'Internal Flash'!$A$576:$A$584,'Internal Flash'!$B$576:$B$584,$U169),'Internal Flash'!$B$389)*-1</f>
        <v>-40</v>
      </c>
      <c r="AH169" s="4">
        <f>MIN(_xll.Interp1d(-1,'Internal Flash'!$A$576:$A$584,'Internal Flash'!$B$576:$B$584,$U169),'Internal Flash'!$B$389)*-1</f>
        <v>-40</v>
      </c>
      <c r="AI169" s="4">
        <f>MIN(_xll.Interp1d(-1,'Internal Flash'!$A$576:$A$584,'Internal Flash'!$B$576:$B$584,$U169),'Internal Flash'!$B$389)*-1</f>
        <v>-40</v>
      </c>
      <c r="AJ169" s="4">
        <f>MIN(_xll.Interp1d(-1,'Internal Flash'!$A$576:$A$584,'Internal Flash'!$B$576:$B$584,$U169),'Internal Flash'!$B$389)*-1</f>
        <v>-40</v>
      </c>
      <c r="AK169" s="4">
        <f>MIN(_xll.Interp1d(-1,'Internal Flash'!$A$576:$A$584,'Internal Flash'!$B$576:$B$584,$U169),'Internal Flash'!$B$389)*-1</f>
        <v>-40</v>
      </c>
      <c r="AL169" s="4">
        <f>MIN(_xll.Interp1d(-1,'Internal Flash'!$A$576:$A$584,'Internal Flash'!$B$576:$B$584,$U169),'Internal Flash'!$B$389)*-1</f>
        <v>-40</v>
      </c>
      <c r="AM169" s="12">
        <f t="shared" si="109"/>
        <v>-40</v>
      </c>
    </row>
    <row r="170" spans="1:39" s="4" customFormat="1" x14ac:dyDescent="0.3">
      <c r="A170" s="6">
        <f>'CSP5'!$A$184</f>
        <v>2900</v>
      </c>
      <c r="B170" s="12">
        <f t="shared" si="105"/>
        <v>0</v>
      </c>
      <c r="C170" s="4">
        <f t="shared" ref="C170:R170" si="122">(C145*60*1000000)/($A170*360)</f>
        <v>0</v>
      </c>
      <c r="D170" s="4">
        <f t="shared" si="122"/>
        <v>0</v>
      </c>
      <c r="E170" s="4">
        <f t="shared" si="122"/>
        <v>0</v>
      </c>
      <c r="F170" s="4">
        <f t="shared" si="122"/>
        <v>0</v>
      </c>
      <c r="G170" s="4">
        <f t="shared" si="122"/>
        <v>0</v>
      </c>
      <c r="H170" s="4">
        <f t="shared" si="122"/>
        <v>0</v>
      </c>
      <c r="I170" s="4">
        <f t="shared" si="122"/>
        <v>0</v>
      </c>
      <c r="J170" s="4">
        <f t="shared" si="122"/>
        <v>0</v>
      </c>
      <c r="K170" s="4">
        <f t="shared" si="122"/>
        <v>0</v>
      </c>
      <c r="L170" s="4">
        <f t="shared" si="122"/>
        <v>0</v>
      </c>
      <c r="M170" s="4">
        <f t="shared" si="122"/>
        <v>0</v>
      </c>
      <c r="N170" s="4">
        <f t="shared" si="122"/>
        <v>0</v>
      </c>
      <c r="O170" s="4">
        <f t="shared" si="122"/>
        <v>0</v>
      </c>
      <c r="P170" s="4">
        <f t="shared" si="122"/>
        <v>0</v>
      </c>
      <c r="Q170" s="4">
        <f t="shared" si="122"/>
        <v>0</v>
      </c>
      <c r="R170" s="4">
        <f t="shared" si="122"/>
        <v>0</v>
      </c>
      <c r="S170" s="12">
        <f t="shared" si="107"/>
        <v>0</v>
      </c>
      <c r="U170" s="6">
        <f>'CSP5'!$A$184</f>
        <v>2900</v>
      </c>
      <c r="V170" s="12">
        <f t="shared" si="108"/>
        <v>-40</v>
      </c>
      <c r="W170" s="4">
        <f>MIN(_xll.Interp1d(-1,'Internal Flash'!$A$576:$A$584,'Internal Flash'!$B$576:$B$584,$U170),'Internal Flash'!$B$389)*-1</f>
        <v>-40</v>
      </c>
      <c r="X170" s="4">
        <f>MIN(_xll.Interp1d(-1,'Internal Flash'!$A$576:$A$584,'Internal Flash'!$B$576:$B$584,$U170),'Internal Flash'!$B$389)*-1</f>
        <v>-40</v>
      </c>
      <c r="Y170" s="4">
        <f>MIN(_xll.Interp1d(-1,'Internal Flash'!$A$576:$A$584,'Internal Flash'!$B$576:$B$584,$U170),'Internal Flash'!$B$389)*-1</f>
        <v>-40</v>
      </c>
      <c r="Z170" s="4">
        <f>MIN(_xll.Interp1d(-1,'Internal Flash'!$A$576:$A$584,'Internal Flash'!$B$576:$B$584,$U170),'Internal Flash'!$B$389)*-1</f>
        <v>-40</v>
      </c>
      <c r="AA170" s="4">
        <f>MIN(_xll.Interp1d(-1,'Internal Flash'!$A$576:$A$584,'Internal Flash'!$B$576:$B$584,$U170),'Internal Flash'!$B$389)*-1</f>
        <v>-40</v>
      </c>
      <c r="AB170" s="4">
        <f>MIN(_xll.Interp1d(-1,'Internal Flash'!$A$576:$A$584,'Internal Flash'!$B$576:$B$584,$U170),'Internal Flash'!$B$389)*-1</f>
        <v>-40</v>
      </c>
      <c r="AC170" s="4">
        <f>MIN(_xll.Interp1d(-1,'Internal Flash'!$A$576:$A$584,'Internal Flash'!$B$576:$B$584,$U170),'Internal Flash'!$B$389)*-1</f>
        <v>-40</v>
      </c>
      <c r="AD170" s="4">
        <f>MIN(_xll.Interp1d(-1,'Internal Flash'!$A$576:$A$584,'Internal Flash'!$B$576:$B$584,$U170),'Internal Flash'!$B$389)*-1</f>
        <v>-40</v>
      </c>
      <c r="AE170" s="4">
        <f>MIN(_xll.Interp1d(-1,'Internal Flash'!$A$576:$A$584,'Internal Flash'!$B$576:$B$584,$U170),'Internal Flash'!$B$389)*-1</f>
        <v>-40</v>
      </c>
      <c r="AF170" s="4">
        <f>MIN(_xll.Interp1d(-1,'Internal Flash'!$A$576:$A$584,'Internal Flash'!$B$576:$B$584,$U170),'Internal Flash'!$B$389)*-1</f>
        <v>-40</v>
      </c>
      <c r="AG170" s="4">
        <f>MIN(_xll.Interp1d(-1,'Internal Flash'!$A$576:$A$584,'Internal Flash'!$B$576:$B$584,$U170),'Internal Flash'!$B$389)*-1</f>
        <v>-40</v>
      </c>
      <c r="AH170" s="4">
        <f>MIN(_xll.Interp1d(-1,'Internal Flash'!$A$576:$A$584,'Internal Flash'!$B$576:$B$584,$U170),'Internal Flash'!$B$389)*-1</f>
        <v>-40</v>
      </c>
      <c r="AI170" s="4">
        <f>MIN(_xll.Interp1d(-1,'Internal Flash'!$A$576:$A$584,'Internal Flash'!$B$576:$B$584,$U170),'Internal Flash'!$B$389)*-1</f>
        <v>-40</v>
      </c>
      <c r="AJ170" s="4">
        <f>MIN(_xll.Interp1d(-1,'Internal Flash'!$A$576:$A$584,'Internal Flash'!$B$576:$B$584,$U170),'Internal Flash'!$B$389)*-1</f>
        <v>-40</v>
      </c>
      <c r="AK170" s="4">
        <f>MIN(_xll.Interp1d(-1,'Internal Flash'!$A$576:$A$584,'Internal Flash'!$B$576:$B$584,$U170),'Internal Flash'!$B$389)*-1</f>
        <v>-40</v>
      </c>
      <c r="AL170" s="4">
        <f>MIN(_xll.Interp1d(-1,'Internal Flash'!$A$576:$A$584,'Internal Flash'!$B$576:$B$584,$U170),'Internal Flash'!$B$389)*-1</f>
        <v>-40</v>
      </c>
      <c r="AM170" s="12">
        <f t="shared" si="109"/>
        <v>-40</v>
      </c>
    </row>
    <row r="171" spans="1:39" s="4" customFormat="1" x14ac:dyDescent="0.3">
      <c r="A171" s="6">
        <f>'CSP5'!$A$185</f>
        <v>3000</v>
      </c>
      <c r="B171" s="12">
        <f t="shared" si="105"/>
        <v>0</v>
      </c>
      <c r="C171" s="4">
        <f t="shared" ref="C171:R171" si="123">(C146*60*1000000)/($A171*360)</f>
        <v>0</v>
      </c>
      <c r="D171" s="4">
        <f t="shared" si="123"/>
        <v>0</v>
      </c>
      <c r="E171" s="4">
        <f t="shared" si="123"/>
        <v>0</v>
      </c>
      <c r="F171" s="4">
        <f t="shared" si="123"/>
        <v>0</v>
      </c>
      <c r="G171" s="4">
        <f t="shared" si="123"/>
        <v>0</v>
      </c>
      <c r="H171" s="4">
        <f t="shared" si="123"/>
        <v>0</v>
      </c>
      <c r="I171" s="4">
        <f t="shared" si="123"/>
        <v>0</v>
      </c>
      <c r="J171" s="4">
        <f t="shared" si="123"/>
        <v>0</v>
      </c>
      <c r="K171" s="4">
        <f t="shared" si="123"/>
        <v>0</v>
      </c>
      <c r="L171" s="4">
        <f t="shared" si="123"/>
        <v>0</v>
      </c>
      <c r="M171" s="4">
        <f t="shared" si="123"/>
        <v>0</v>
      </c>
      <c r="N171" s="4">
        <f t="shared" si="123"/>
        <v>0</v>
      </c>
      <c r="O171" s="4">
        <f t="shared" si="123"/>
        <v>0</v>
      </c>
      <c r="P171" s="4">
        <f t="shared" si="123"/>
        <v>0</v>
      </c>
      <c r="Q171" s="4">
        <f t="shared" si="123"/>
        <v>0</v>
      </c>
      <c r="R171" s="4">
        <f t="shared" si="123"/>
        <v>0</v>
      </c>
      <c r="S171" s="12">
        <f t="shared" si="107"/>
        <v>0</v>
      </c>
      <c r="U171" s="6">
        <f>'CSP5'!$A$185</f>
        <v>3000</v>
      </c>
      <c r="V171" s="12">
        <f t="shared" si="108"/>
        <v>-40</v>
      </c>
      <c r="W171" s="4">
        <f>MIN(_xll.Interp1d(-1,'Internal Flash'!$A$576:$A$584,'Internal Flash'!$B$576:$B$584,$U171),'Internal Flash'!$B$389)*-1</f>
        <v>-40</v>
      </c>
      <c r="X171" s="4">
        <f>MIN(_xll.Interp1d(-1,'Internal Flash'!$A$576:$A$584,'Internal Flash'!$B$576:$B$584,$U171),'Internal Flash'!$B$389)*-1</f>
        <v>-40</v>
      </c>
      <c r="Y171" s="4">
        <f>MIN(_xll.Interp1d(-1,'Internal Flash'!$A$576:$A$584,'Internal Flash'!$B$576:$B$584,$U171),'Internal Flash'!$B$389)*-1</f>
        <v>-40</v>
      </c>
      <c r="Z171" s="4">
        <f>MIN(_xll.Interp1d(-1,'Internal Flash'!$A$576:$A$584,'Internal Flash'!$B$576:$B$584,$U171),'Internal Flash'!$B$389)*-1</f>
        <v>-40</v>
      </c>
      <c r="AA171" s="4">
        <f>MIN(_xll.Interp1d(-1,'Internal Flash'!$A$576:$A$584,'Internal Flash'!$B$576:$B$584,$U171),'Internal Flash'!$B$389)*-1</f>
        <v>-40</v>
      </c>
      <c r="AB171" s="4">
        <f>MIN(_xll.Interp1d(-1,'Internal Flash'!$A$576:$A$584,'Internal Flash'!$B$576:$B$584,$U171),'Internal Flash'!$B$389)*-1</f>
        <v>-40</v>
      </c>
      <c r="AC171" s="4">
        <f>MIN(_xll.Interp1d(-1,'Internal Flash'!$A$576:$A$584,'Internal Flash'!$B$576:$B$584,$U171),'Internal Flash'!$B$389)*-1</f>
        <v>-40</v>
      </c>
      <c r="AD171" s="4">
        <f>MIN(_xll.Interp1d(-1,'Internal Flash'!$A$576:$A$584,'Internal Flash'!$B$576:$B$584,$U171),'Internal Flash'!$B$389)*-1</f>
        <v>-40</v>
      </c>
      <c r="AE171" s="4">
        <f>MIN(_xll.Interp1d(-1,'Internal Flash'!$A$576:$A$584,'Internal Flash'!$B$576:$B$584,$U171),'Internal Flash'!$B$389)*-1</f>
        <v>-40</v>
      </c>
      <c r="AF171" s="4">
        <f>MIN(_xll.Interp1d(-1,'Internal Flash'!$A$576:$A$584,'Internal Flash'!$B$576:$B$584,$U171),'Internal Flash'!$B$389)*-1</f>
        <v>-40</v>
      </c>
      <c r="AG171" s="4">
        <f>MIN(_xll.Interp1d(-1,'Internal Flash'!$A$576:$A$584,'Internal Flash'!$B$576:$B$584,$U171),'Internal Flash'!$B$389)*-1</f>
        <v>-40</v>
      </c>
      <c r="AH171" s="4">
        <f>MIN(_xll.Interp1d(-1,'Internal Flash'!$A$576:$A$584,'Internal Flash'!$B$576:$B$584,$U171),'Internal Flash'!$B$389)*-1</f>
        <v>-40</v>
      </c>
      <c r="AI171" s="4">
        <f>MIN(_xll.Interp1d(-1,'Internal Flash'!$A$576:$A$584,'Internal Flash'!$B$576:$B$584,$U171),'Internal Flash'!$B$389)*-1</f>
        <v>-40</v>
      </c>
      <c r="AJ171" s="4">
        <f>MIN(_xll.Interp1d(-1,'Internal Flash'!$A$576:$A$584,'Internal Flash'!$B$576:$B$584,$U171),'Internal Flash'!$B$389)*-1</f>
        <v>-40</v>
      </c>
      <c r="AK171" s="4">
        <f>MIN(_xll.Interp1d(-1,'Internal Flash'!$A$576:$A$584,'Internal Flash'!$B$576:$B$584,$U171),'Internal Flash'!$B$389)*-1</f>
        <v>-40</v>
      </c>
      <c r="AL171" s="4">
        <f>MIN(_xll.Interp1d(-1,'Internal Flash'!$A$576:$A$584,'Internal Flash'!$B$576:$B$584,$U171),'Internal Flash'!$B$389)*-1</f>
        <v>-40</v>
      </c>
      <c r="AM171" s="12">
        <f t="shared" si="109"/>
        <v>-40</v>
      </c>
    </row>
    <row r="172" spans="1:39" s="4" customFormat="1" x14ac:dyDescent="0.3">
      <c r="A172" s="6">
        <f>'CSP5'!$A$186</f>
        <v>3200</v>
      </c>
      <c r="B172" s="12">
        <f t="shared" si="105"/>
        <v>0</v>
      </c>
      <c r="C172" s="4">
        <f t="shared" ref="C172:R172" si="124">(C147*60*1000000)/($A172*360)</f>
        <v>0</v>
      </c>
      <c r="D172" s="4">
        <f t="shared" si="124"/>
        <v>0</v>
      </c>
      <c r="E172" s="4">
        <f t="shared" si="124"/>
        <v>0</v>
      </c>
      <c r="F172" s="4">
        <f t="shared" si="124"/>
        <v>0</v>
      </c>
      <c r="G172" s="4">
        <f t="shared" si="124"/>
        <v>0</v>
      </c>
      <c r="H172" s="4">
        <f t="shared" si="124"/>
        <v>0</v>
      </c>
      <c r="I172" s="4">
        <f t="shared" si="124"/>
        <v>0</v>
      </c>
      <c r="J172" s="4">
        <f t="shared" si="124"/>
        <v>0</v>
      </c>
      <c r="K172" s="4">
        <f t="shared" si="124"/>
        <v>0</v>
      </c>
      <c r="L172" s="4">
        <f t="shared" si="124"/>
        <v>0</v>
      </c>
      <c r="M172" s="4">
        <f t="shared" si="124"/>
        <v>0</v>
      </c>
      <c r="N172" s="4">
        <f t="shared" si="124"/>
        <v>0</v>
      </c>
      <c r="O172" s="4">
        <f t="shared" si="124"/>
        <v>0</v>
      </c>
      <c r="P172" s="4">
        <f t="shared" si="124"/>
        <v>0</v>
      </c>
      <c r="Q172" s="4">
        <f t="shared" si="124"/>
        <v>0</v>
      </c>
      <c r="R172" s="4">
        <f t="shared" si="124"/>
        <v>0</v>
      </c>
      <c r="S172" s="12">
        <f t="shared" si="107"/>
        <v>0</v>
      </c>
      <c r="U172" s="6">
        <f>'CSP5'!$A$186</f>
        <v>3200</v>
      </c>
      <c r="V172" s="12">
        <f t="shared" si="108"/>
        <v>-39.992187999999999</v>
      </c>
      <c r="W172" s="4">
        <f>MIN(_xll.Interp1d(-1,'Internal Flash'!$A$576:$A$584,'Internal Flash'!$B$576:$B$584,$U172),'Internal Flash'!$B$389)*-1</f>
        <v>-39.992187999999999</v>
      </c>
      <c r="X172" s="4">
        <f>MIN(_xll.Interp1d(-1,'Internal Flash'!$A$576:$A$584,'Internal Flash'!$B$576:$B$584,$U172),'Internal Flash'!$B$389)*-1</f>
        <v>-39.992187999999999</v>
      </c>
      <c r="Y172" s="4">
        <f>MIN(_xll.Interp1d(-1,'Internal Flash'!$A$576:$A$584,'Internal Flash'!$B$576:$B$584,$U172),'Internal Flash'!$B$389)*-1</f>
        <v>-39.992187999999999</v>
      </c>
      <c r="Z172" s="4">
        <f>MIN(_xll.Interp1d(-1,'Internal Flash'!$A$576:$A$584,'Internal Flash'!$B$576:$B$584,$U172),'Internal Flash'!$B$389)*-1</f>
        <v>-39.992187999999999</v>
      </c>
      <c r="AA172" s="4">
        <f>MIN(_xll.Interp1d(-1,'Internal Flash'!$A$576:$A$584,'Internal Flash'!$B$576:$B$584,$U172),'Internal Flash'!$B$389)*-1</f>
        <v>-39.992187999999999</v>
      </c>
      <c r="AB172" s="4">
        <f>MIN(_xll.Interp1d(-1,'Internal Flash'!$A$576:$A$584,'Internal Flash'!$B$576:$B$584,$U172),'Internal Flash'!$B$389)*-1</f>
        <v>-39.992187999999999</v>
      </c>
      <c r="AC172" s="4">
        <f>MIN(_xll.Interp1d(-1,'Internal Flash'!$A$576:$A$584,'Internal Flash'!$B$576:$B$584,$U172),'Internal Flash'!$B$389)*-1</f>
        <v>-39.992187999999999</v>
      </c>
      <c r="AD172" s="4">
        <f>MIN(_xll.Interp1d(-1,'Internal Flash'!$A$576:$A$584,'Internal Flash'!$B$576:$B$584,$U172),'Internal Flash'!$B$389)*-1</f>
        <v>-39.992187999999999</v>
      </c>
      <c r="AE172" s="4">
        <f>MIN(_xll.Interp1d(-1,'Internal Flash'!$A$576:$A$584,'Internal Flash'!$B$576:$B$584,$U172),'Internal Flash'!$B$389)*-1</f>
        <v>-39.992187999999999</v>
      </c>
      <c r="AF172" s="4">
        <f>MIN(_xll.Interp1d(-1,'Internal Flash'!$A$576:$A$584,'Internal Flash'!$B$576:$B$584,$U172),'Internal Flash'!$B$389)*-1</f>
        <v>-39.992187999999999</v>
      </c>
      <c r="AG172" s="4">
        <f>MIN(_xll.Interp1d(-1,'Internal Flash'!$A$576:$A$584,'Internal Flash'!$B$576:$B$584,$U172),'Internal Flash'!$B$389)*-1</f>
        <v>-39.992187999999999</v>
      </c>
      <c r="AH172" s="4">
        <f>MIN(_xll.Interp1d(-1,'Internal Flash'!$A$576:$A$584,'Internal Flash'!$B$576:$B$584,$U172),'Internal Flash'!$B$389)*-1</f>
        <v>-39.992187999999999</v>
      </c>
      <c r="AI172" s="4">
        <f>MIN(_xll.Interp1d(-1,'Internal Flash'!$A$576:$A$584,'Internal Flash'!$B$576:$B$584,$U172),'Internal Flash'!$B$389)*-1</f>
        <v>-39.992187999999999</v>
      </c>
      <c r="AJ172" s="4">
        <f>MIN(_xll.Interp1d(-1,'Internal Flash'!$A$576:$A$584,'Internal Flash'!$B$576:$B$584,$U172),'Internal Flash'!$B$389)*-1</f>
        <v>-39.992187999999999</v>
      </c>
      <c r="AK172" s="4">
        <f>MIN(_xll.Interp1d(-1,'Internal Flash'!$A$576:$A$584,'Internal Flash'!$B$576:$B$584,$U172),'Internal Flash'!$B$389)*-1</f>
        <v>-39.992187999999999</v>
      </c>
      <c r="AL172" s="4">
        <f>MIN(_xll.Interp1d(-1,'Internal Flash'!$A$576:$A$584,'Internal Flash'!$B$576:$B$584,$U172),'Internal Flash'!$B$389)*-1</f>
        <v>-39.992187999999999</v>
      </c>
      <c r="AM172" s="12">
        <f t="shared" si="109"/>
        <v>-39.992187999999999</v>
      </c>
    </row>
    <row r="173" spans="1:39" s="4" customFormat="1" x14ac:dyDescent="0.3">
      <c r="A173" s="6">
        <f>'CSP5'!$A$187</f>
        <v>3300</v>
      </c>
      <c r="B173" s="12">
        <f t="shared" si="105"/>
        <v>0</v>
      </c>
      <c r="C173" s="4">
        <f t="shared" ref="C173:R173" si="125">(C148*60*1000000)/($A173*360)</f>
        <v>0</v>
      </c>
      <c r="D173" s="4">
        <f t="shared" si="125"/>
        <v>0</v>
      </c>
      <c r="E173" s="4">
        <f t="shared" si="125"/>
        <v>0</v>
      </c>
      <c r="F173" s="4">
        <f t="shared" si="125"/>
        <v>0</v>
      </c>
      <c r="G173" s="4">
        <f t="shared" si="125"/>
        <v>0</v>
      </c>
      <c r="H173" s="4">
        <f t="shared" si="125"/>
        <v>0</v>
      </c>
      <c r="I173" s="4">
        <f t="shared" si="125"/>
        <v>0</v>
      </c>
      <c r="J173" s="4">
        <f t="shared" si="125"/>
        <v>0</v>
      </c>
      <c r="K173" s="4">
        <f t="shared" si="125"/>
        <v>0</v>
      </c>
      <c r="L173" s="4">
        <f t="shared" si="125"/>
        <v>0</v>
      </c>
      <c r="M173" s="4">
        <f t="shared" si="125"/>
        <v>0</v>
      </c>
      <c r="N173" s="4">
        <f t="shared" si="125"/>
        <v>0</v>
      </c>
      <c r="O173" s="4">
        <f t="shared" si="125"/>
        <v>0</v>
      </c>
      <c r="P173" s="4">
        <f t="shared" si="125"/>
        <v>0</v>
      </c>
      <c r="Q173" s="4">
        <f t="shared" si="125"/>
        <v>0</v>
      </c>
      <c r="R173" s="4">
        <f t="shared" si="125"/>
        <v>0</v>
      </c>
      <c r="S173" s="12">
        <f t="shared" si="107"/>
        <v>0</v>
      </c>
      <c r="U173" s="6">
        <f>'CSP5'!$A$187</f>
        <v>3300</v>
      </c>
      <c r="V173" s="12">
        <f t="shared" si="108"/>
        <v>-39.242187999999999</v>
      </c>
      <c r="W173" s="4">
        <f>MIN(_xll.Interp1d(-1,'Internal Flash'!$A$576:$A$584,'Internal Flash'!$B$576:$B$584,$U173),'Internal Flash'!$B$389)*-1</f>
        <v>-39.242187999999999</v>
      </c>
      <c r="X173" s="4">
        <f>MIN(_xll.Interp1d(-1,'Internal Flash'!$A$576:$A$584,'Internal Flash'!$B$576:$B$584,$U173),'Internal Flash'!$B$389)*-1</f>
        <v>-39.242187999999999</v>
      </c>
      <c r="Y173" s="4">
        <f>MIN(_xll.Interp1d(-1,'Internal Flash'!$A$576:$A$584,'Internal Flash'!$B$576:$B$584,$U173),'Internal Flash'!$B$389)*-1</f>
        <v>-39.242187999999999</v>
      </c>
      <c r="Z173" s="4">
        <f>MIN(_xll.Interp1d(-1,'Internal Flash'!$A$576:$A$584,'Internal Flash'!$B$576:$B$584,$U173),'Internal Flash'!$B$389)*-1</f>
        <v>-39.242187999999999</v>
      </c>
      <c r="AA173" s="4">
        <f>MIN(_xll.Interp1d(-1,'Internal Flash'!$A$576:$A$584,'Internal Flash'!$B$576:$B$584,$U173),'Internal Flash'!$B$389)*-1</f>
        <v>-39.242187999999999</v>
      </c>
      <c r="AB173" s="4">
        <f>MIN(_xll.Interp1d(-1,'Internal Flash'!$A$576:$A$584,'Internal Flash'!$B$576:$B$584,$U173),'Internal Flash'!$B$389)*-1</f>
        <v>-39.242187999999999</v>
      </c>
      <c r="AC173" s="4">
        <f>MIN(_xll.Interp1d(-1,'Internal Flash'!$A$576:$A$584,'Internal Flash'!$B$576:$B$584,$U173),'Internal Flash'!$B$389)*-1</f>
        <v>-39.242187999999999</v>
      </c>
      <c r="AD173" s="4">
        <f>MIN(_xll.Interp1d(-1,'Internal Flash'!$A$576:$A$584,'Internal Flash'!$B$576:$B$584,$U173),'Internal Flash'!$B$389)*-1</f>
        <v>-39.242187999999999</v>
      </c>
      <c r="AE173" s="4">
        <f>MIN(_xll.Interp1d(-1,'Internal Flash'!$A$576:$A$584,'Internal Flash'!$B$576:$B$584,$U173),'Internal Flash'!$B$389)*-1</f>
        <v>-39.242187999999999</v>
      </c>
      <c r="AF173" s="4">
        <f>MIN(_xll.Interp1d(-1,'Internal Flash'!$A$576:$A$584,'Internal Flash'!$B$576:$B$584,$U173),'Internal Flash'!$B$389)*-1</f>
        <v>-39.242187999999999</v>
      </c>
      <c r="AG173" s="4">
        <f>MIN(_xll.Interp1d(-1,'Internal Flash'!$A$576:$A$584,'Internal Flash'!$B$576:$B$584,$U173),'Internal Flash'!$B$389)*-1</f>
        <v>-39.242187999999999</v>
      </c>
      <c r="AH173" s="4">
        <f>MIN(_xll.Interp1d(-1,'Internal Flash'!$A$576:$A$584,'Internal Flash'!$B$576:$B$584,$U173),'Internal Flash'!$B$389)*-1</f>
        <v>-39.242187999999999</v>
      </c>
      <c r="AI173" s="4">
        <f>MIN(_xll.Interp1d(-1,'Internal Flash'!$A$576:$A$584,'Internal Flash'!$B$576:$B$584,$U173),'Internal Flash'!$B$389)*-1</f>
        <v>-39.242187999999999</v>
      </c>
      <c r="AJ173" s="4">
        <f>MIN(_xll.Interp1d(-1,'Internal Flash'!$A$576:$A$584,'Internal Flash'!$B$576:$B$584,$U173),'Internal Flash'!$B$389)*-1</f>
        <v>-39.242187999999999</v>
      </c>
      <c r="AK173" s="4">
        <f>MIN(_xll.Interp1d(-1,'Internal Flash'!$A$576:$A$584,'Internal Flash'!$B$576:$B$584,$U173),'Internal Flash'!$B$389)*-1</f>
        <v>-39.242187999999999</v>
      </c>
      <c r="AL173" s="4">
        <f>MIN(_xll.Interp1d(-1,'Internal Flash'!$A$576:$A$584,'Internal Flash'!$B$576:$B$584,$U173),'Internal Flash'!$B$389)*-1</f>
        <v>-39.242187999999999</v>
      </c>
      <c r="AM173" s="12">
        <f t="shared" si="109"/>
        <v>-39.242187999999999</v>
      </c>
    </row>
    <row r="174" spans="1:39" s="4" customFormat="1" x14ac:dyDescent="0.3">
      <c r="A174" s="6">
        <f>'CSP5'!$A$188</f>
        <v>3500</v>
      </c>
      <c r="B174" s="12">
        <f t="shared" si="105"/>
        <v>0</v>
      </c>
      <c r="C174" s="4">
        <f t="shared" ref="C174:R174" si="126">(C149*60*1000000)/($A174*360)</f>
        <v>0</v>
      </c>
      <c r="D174" s="4">
        <f t="shared" si="126"/>
        <v>0</v>
      </c>
      <c r="E174" s="4">
        <f t="shared" si="126"/>
        <v>0</v>
      </c>
      <c r="F174" s="4">
        <f t="shared" si="126"/>
        <v>0</v>
      </c>
      <c r="G174" s="4">
        <f t="shared" si="126"/>
        <v>0</v>
      </c>
      <c r="H174" s="4">
        <f t="shared" si="126"/>
        <v>0</v>
      </c>
      <c r="I174" s="4">
        <f t="shared" si="126"/>
        <v>0</v>
      </c>
      <c r="J174" s="4">
        <f t="shared" si="126"/>
        <v>0</v>
      </c>
      <c r="K174" s="4">
        <f t="shared" si="126"/>
        <v>0</v>
      </c>
      <c r="L174" s="4">
        <f t="shared" si="126"/>
        <v>0</v>
      </c>
      <c r="M174" s="4">
        <f t="shared" si="126"/>
        <v>0</v>
      </c>
      <c r="N174" s="4">
        <f t="shared" si="126"/>
        <v>0</v>
      </c>
      <c r="O174" s="4">
        <f t="shared" si="126"/>
        <v>0</v>
      </c>
      <c r="P174" s="4">
        <f t="shared" si="126"/>
        <v>-47.021460524946626</v>
      </c>
      <c r="Q174" s="4">
        <f t="shared" si="126"/>
        <v>-75.395358048786377</v>
      </c>
      <c r="R174" s="4">
        <f t="shared" si="126"/>
        <v>-153.99244604875645</v>
      </c>
      <c r="S174" s="12">
        <f t="shared" si="107"/>
        <v>-153.99244604875645</v>
      </c>
      <c r="U174" s="6">
        <f>'CSP5'!$A$188</f>
        <v>3500</v>
      </c>
      <c r="V174" s="12">
        <f t="shared" si="108"/>
        <v>-37.742187999999999</v>
      </c>
      <c r="W174" s="4">
        <f>MIN(_xll.Interp1d(-1,'Internal Flash'!$A$576:$A$584,'Internal Flash'!$B$576:$B$584,$U174),'Internal Flash'!$B$389)*-1</f>
        <v>-37.742187999999999</v>
      </c>
      <c r="X174" s="4">
        <f>MIN(_xll.Interp1d(-1,'Internal Flash'!$A$576:$A$584,'Internal Flash'!$B$576:$B$584,$U174),'Internal Flash'!$B$389)*-1</f>
        <v>-37.742187999999999</v>
      </c>
      <c r="Y174" s="4">
        <f>MIN(_xll.Interp1d(-1,'Internal Flash'!$A$576:$A$584,'Internal Flash'!$B$576:$B$584,$U174),'Internal Flash'!$B$389)*-1</f>
        <v>-37.742187999999999</v>
      </c>
      <c r="Z174" s="4">
        <f>MIN(_xll.Interp1d(-1,'Internal Flash'!$A$576:$A$584,'Internal Flash'!$B$576:$B$584,$U174),'Internal Flash'!$B$389)*-1</f>
        <v>-37.742187999999999</v>
      </c>
      <c r="AA174" s="4">
        <f>MIN(_xll.Interp1d(-1,'Internal Flash'!$A$576:$A$584,'Internal Flash'!$B$576:$B$584,$U174),'Internal Flash'!$B$389)*-1</f>
        <v>-37.742187999999999</v>
      </c>
      <c r="AB174" s="4">
        <f>MIN(_xll.Interp1d(-1,'Internal Flash'!$A$576:$A$584,'Internal Flash'!$B$576:$B$584,$U174),'Internal Flash'!$B$389)*-1</f>
        <v>-37.742187999999999</v>
      </c>
      <c r="AC174" s="4">
        <f>MIN(_xll.Interp1d(-1,'Internal Flash'!$A$576:$A$584,'Internal Flash'!$B$576:$B$584,$U174),'Internal Flash'!$B$389)*-1</f>
        <v>-37.742187999999999</v>
      </c>
      <c r="AD174" s="4">
        <f>MIN(_xll.Interp1d(-1,'Internal Flash'!$A$576:$A$584,'Internal Flash'!$B$576:$B$584,$U174),'Internal Flash'!$B$389)*-1</f>
        <v>-37.742187999999999</v>
      </c>
      <c r="AE174" s="4">
        <f>MIN(_xll.Interp1d(-1,'Internal Flash'!$A$576:$A$584,'Internal Flash'!$B$576:$B$584,$U174),'Internal Flash'!$B$389)*-1</f>
        <v>-37.742187999999999</v>
      </c>
      <c r="AF174" s="4">
        <f>MIN(_xll.Interp1d(-1,'Internal Flash'!$A$576:$A$584,'Internal Flash'!$B$576:$B$584,$U174),'Internal Flash'!$B$389)*-1</f>
        <v>-37.742187999999999</v>
      </c>
      <c r="AG174" s="4">
        <f>MIN(_xll.Interp1d(-1,'Internal Flash'!$A$576:$A$584,'Internal Flash'!$B$576:$B$584,$U174),'Internal Flash'!$B$389)*-1</f>
        <v>-37.742187999999999</v>
      </c>
      <c r="AH174" s="4">
        <f>MIN(_xll.Interp1d(-1,'Internal Flash'!$A$576:$A$584,'Internal Flash'!$B$576:$B$584,$U174),'Internal Flash'!$B$389)*-1</f>
        <v>-37.742187999999999</v>
      </c>
      <c r="AI174" s="4">
        <f>MIN(_xll.Interp1d(-1,'Internal Flash'!$A$576:$A$584,'Internal Flash'!$B$576:$B$584,$U174),'Internal Flash'!$B$389)*-1</f>
        <v>-37.742187999999999</v>
      </c>
      <c r="AJ174" s="4">
        <f>MIN(_xll.Interp1d(-1,'Internal Flash'!$A$576:$A$584,'Internal Flash'!$B$576:$B$584,$U174),'Internal Flash'!$B$389)*-1</f>
        <v>-37.742187999999999</v>
      </c>
      <c r="AK174" s="4">
        <f>MIN(_xll.Interp1d(-1,'Internal Flash'!$A$576:$A$584,'Internal Flash'!$B$576:$B$584,$U174),'Internal Flash'!$B$389)*-1</f>
        <v>-37.742187999999999</v>
      </c>
      <c r="AL174" s="4">
        <f>MIN(_xll.Interp1d(-1,'Internal Flash'!$A$576:$A$584,'Internal Flash'!$B$576:$B$584,$U174),'Internal Flash'!$B$389)*-1</f>
        <v>-37.742187999999999</v>
      </c>
      <c r="AM174" s="12">
        <f t="shared" si="109"/>
        <v>-37.742187999999999</v>
      </c>
    </row>
    <row r="175" spans="1:39" s="4" customFormat="1" x14ac:dyDescent="0.3">
      <c r="A175" s="12">
        <f>'CSP5'!$A$189</f>
        <v>3501</v>
      </c>
      <c r="B175" s="12">
        <f>B174</f>
        <v>0</v>
      </c>
      <c r="C175" s="12">
        <f t="shared" ref="C175:S175" si="127">C174</f>
        <v>0</v>
      </c>
      <c r="D175" s="12">
        <f t="shared" si="127"/>
        <v>0</v>
      </c>
      <c r="E175" s="12">
        <f t="shared" si="127"/>
        <v>0</v>
      </c>
      <c r="F175" s="12">
        <f t="shared" si="127"/>
        <v>0</v>
      </c>
      <c r="G175" s="12">
        <f t="shared" si="127"/>
        <v>0</v>
      </c>
      <c r="H175" s="12">
        <f t="shared" si="127"/>
        <v>0</v>
      </c>
      <c r="I175" s="12">
        <f t="shared" si="127"/>
        <v>0</v>
      </c>
      <c r="J175" s="12">
        <f t="shared" si="127"/>
        <v>0</v>
      </c>
      <c r="K175" s="12">
        <f t="shared" si="127"/>
        <v>0</v>
      </c>
      <c r="L175" s="12">
        <f t="shared" si="127"/>
        <v>0</v>
      </c>
      <c r="M175" s="12">
        <f t="shared" si="127"/>
        <v>0</v>
      </c>
      <c r="N175" s="12">
        <f t="shared" si="127"/>
        <v>0</v>
      </c>
      <c r="O175" s="12">
        <f t="shared" si="127"/>
        <v>0</v>
      </c>
      <c r="P175" s="12">
        <f t="shared" si="127"/>
        <v>-47.021460524946626</v>
      </c>
      <c r="Q175" s="12">
        <f t="shared" si="127"/>
        <v>-75.395358048786377</v>
      </c>
      <c r="R175" s="12">
        <f t="shared" si="127"/>
        <v>-153.99244604875645</v>
      </c>
      <c r="S175" s="12">
        <f t="shared" si="127"/>
        <v>-153.99244604875645</v>
      </c>
      <c r="U175" s="12">
        <f>'CSP5'!$A$189</f>
        <v>3501</v>
      </c>
      <c r="V175" s="12">
        <f>V174</f>
        <v>-37.742187999999999</v>
      </c>
      <c r="W175" s="12">
        <f t="shared" ref="W175:AM175" si="128">W174</f>
        <v>-37.742187999999999</v>
      </c>
      <c r="X175" s="12">
        <f t="shared" si="128"/>
        <v>-37.742187999999999</v>
      </c>
      <c r="Y175" s="12">
        <f t="shared" si="128"/>
        <v>-37.742187999999999</v>
      </c>
      <c r="Z175" s="12">
        <f t="shared" si="128"/>
        <v>-37.742187999999999</v>
      </c>
      <c r="AA175" s="12">
        <f t="shared" si="128"/>
        <v>-37.742187999999999</v>
      </c>
      <c r="AB175" s="12">
        <f t="shared" si="128"/>
        <v>-37.742187999999999</v>
      </c>
      <c r="AC175" s="12">
        <f t="shared" si="128"/>
        <v>-37.742187999999999</v>
      </c>
      <c r="AD175" s="12">
        <f t="shared" si="128"/>
        <v>-37.742187999999999</v>
      </c>
      <c r="AE175" s="12">
        <f t="shared" si="128"/>
        <v>-37.742187999999999</v>
      </c>
      <c r="AF175" s="12">
        <f t="shared" si="128"/>
        <v>-37.742187999999999</v>
      </c>
      <c r="AG175" s="12">
        <f t="shared" si="128"/>
        <v>-37.742187999999999</v>
      </c>
      <c r="AH175" s="12">
        <f t="shared" si="128"/>
        <v>-37.742187999999999</v>
      </c>
      <c r="AI175" s="12">
        <f t="shared" si="128"/>
        <v>-37.742187999999999</v>
      </c>
      <c r="AJ175" s="12">
        <f t="shared" si="128"/>
        <v>-37.742187999999999</v>
      </c>
      <c r="AK175" s="12">
        <f t="shared" si="128"/>
        <v>-37.742187999999999</v>
      </c>
      <c r="AL175" s="12">
        <f t="shared" si="128"/>
        <v>-37.742187999999999</v>
      </c>
      <c r="AM175" s="12">
        <f t="shared" si="128"/>
        <v>-37.742187999999999</v>
      </c>
    </row>
    <row r="177" spans="1:19" x14ac:dyDescent="0.3">
      <c r="A177" s="13"/>
      <c r="B177" s="35" t="s">
        <v>1244</v>
      </c>
      <c r="C177" s="35"/>
      <c r="D177" s="35"/>
      <c r="E177" s="35"/>
      <c r="F177" s="35"/>
      <c r="G177" s="35"/>
      <c r="H177" s="35"/>
      <c r="I177" s="35"/>
      <c r="J177" s="35"/>
      <c r="K177" s="35"/>
      <c r="L177" s="35"/>
      <c r="M177" s="35"/>
      <c r="N177" s="35"/>
      <c r="O177" s="35"/>
      <c r="P177" s="35"/>
      <c r="Q177" s="35"/>
      <c r="R177" s="35"/>
      <c r="S177" s="35"/>
    </row>
    <row r="178" spans="1:19" x14ac:dyDescent="0.3">
      <c r="A178" s="3"/>
      <c r="B178" s="3" t="str">
        <f>'CSP5'!$B$167</f>
        <v>mm3</v>
      </c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</row>
    <row r="179" spans="1:19" x14ac:dyDescent="0.3">
      <c r="A179" s="3" t="str">
        <f>'CSP5'!$A$168</f>
        <v>RPM</v>
      </c>
      <c r="B179" s="9">
        <f>'CSP5'!$B$168</f>
        <v>-1</v>
      </c>
      <c r="C179" s="3">
        <f>'CSP5'!$C$168</f>
        <v>0</v>
      </c>
      <c r="D179" s="3">
        <f>'CSP5'!$D$168</f>
        <v>10</v>
      </c>
      <c r="E179" s="3">
        <f>'CSP5'!$E$168</f>
        <v>20</v>
      </c>
      <c r="F179" s="3">
        <f>'CSP5'!$F$168</f>
        <v>30</v>
      </c>
      <c r="G179" s="3">
        <f>'CSP5'!$G$168</f>
        <v>45</v>
      </c>
      <c r="H179" s="3">
        <f>'CSP5'!$H$168</f>
        <v>55</v>
      </c>
      <c r="I179" s="3">
        <f>'CSP5'!$I$168</f>
        <v>65</v>
      </c>
      <c r="J179" s="3">
        <f>'CSP5'!$J$168</f>
        <v>75</v>
      </c>
      <c r="K179" s="3">
        <f>'CSP5'!$K$168</f>
        <v>85</v>
      </c>
      <c r="L179" s="3">
        <f>'CSP5'!$L$168</f>
        <v>95</v>
      </c>
      <c r="M179" s="3">
        <f>'CSP5'!$M$168</f>
        <v>110</v>
      </c>
      <c r="N179" s="3">
        <f>'CSP5'!$N$168</f>
        <v>120</v>
      </c>
      <c r="O179" s="3">
        <f>'CSP5'!$O$168</f>
        <v>125</v>
      </c>
      <c r="P179" s="3">
        <f>'CSP5'!$P$168</f>
        <v>130</v>
      </c>
      <c r="Q179" s="3">
        <f>'CSP5'!$Q$168</f>
        <v>135</v>
      </c>
      <c r="R179" s="3">
        <f>'CSP5'!$R$168</f>
        <v>140</v>
      </c>
      <c r="S179" s="9">
        <f>'CSP5'!$S$168</f>
        <v>141</v>
      </c>
    </row>
    <row r="180" spans="1:19" x14ac:dyDescent="0.3">
      <c r="A180" s="12">
        <f>'CSP5'!$A$169</f>
        <v>619</v>
      </c>
      <c r="B180" s="12">
        <f>B181</f>
        <v>0</v>
      </c>
      <c r="C180" s="12">
        <f t="shared" ref="C180:S180" si="129">C181</f>
        <v>0</v>
      </c>
      <c r="D180" s="12">
        <f t="shared" si="129"/>
        <v>0</v>
      </c>
      <c r="E180" s="12">
        <f t="shared" si="129"/>
        <v>0</v>
      </c>
      <c r="F180" s="12">
        <f t="shared" si="129"/>
        <v>0</v>
      </c>
      <c r="G180" s="12">
        <f t="shared" si="129"/>
        <v>0</v>
      </c>
      <c r="H180" s="12">
        <f t="shared" si="129"/>
        <v>0</v>
      </c>
      <c r="I180" s="12">
        <f t="shared" si="129"/>
        <v>0</v>
      </c>
      <c r="J180" s="12">
        <f t="shared" si="129"/>
        <v>0</v>
      </c>
      <c r="K180" s="12">
        <f t="shared" si="129"/>
        <v>0</v>
      </c>
      <c r="L180" s="12">
        <f t="shared" si="129"/>
        <v>0</v>
      </c>
      <c r="M180" s="12">
        <f t="shared" si="129"/>
        <v>0</v>
      </c>
      <c r="N180" s="12">
        <f t="shared" si="129"/>
        <v>0</v>
      </c>
      <c r="O180" s="12">
        <f t="shared" si="129"/>
        <v>0</v>
      </c>
      <c r="P180" s="12">
        <f t="shared" si="129"/>
        <v>0</v>
      </c>
      <c r="Q180" s="12">
        <f t="shared" si="129"/>
        <v>0</v>
      </c>
      <c r="R180" s="12">
        <f t="shared" si="129"/>
        <v>0</v>
      </c>
      <c r="S180" s="12">
        <f t="shared" si="129"/>
        <v>0</v>
      </c>
    </row>
    <row r="181" spans="1:19" x14ac:dyDescent="0.3">
      <c r="A181" s="6">
        <f>'CSP5'!$A$170</f>
        <v>620</v>
      </c>
      <c r="B181" s="12">
        <f>C181</f>
        <v>0</v>
      </c>
      <c r="C181" s="4">
        <f>IFERROR((C156)/C6,0)*100</f>
        <v>0</v>
      </c>
      <c r="D181" s="4">
        <f t="shared" ref="D181:R181" si="130">IFERROR((D156)/D6,0)*100</f>
        <v>0</v>
      </c>
      <c r="E181" s="4">
        <f t="shared" si="130"/>
        <v>0</v>
      </c>
      <c r="F181" s="4">
        <f t="shared" si="130"/>
        <v>0</v>
      </c>
      <c r="G181" s="4">
        <f t="shared" si="130"/>
        <v>0</v>
      </c>
      <c r="H181" s="4">
        <f t="shared" si="130"/>
        <v>0</v>
      </c>
      <c r="I181" s="4">
        <f t="shared" si="130"/>
        <v>0</v>
      </c>
      <c r="J181" s="4">
        <f t="shared" si="130"/>
        <v>0</v>
      </c>
      <c r="K181" s="4">
        <f t="shared" si="130"/>
        <v>0</v>
      </c>
      <c r="L181" s="4">
        <f t="shared" si="130"/>
        <v>0</v>
      </c>
      <c r="M181" s="4">
        <f t="shared" si="130"/>
        <v>0</v>
      </c>
      <c r="N181" s="4">
        <f t="shared" si="130"/>
        <v>0</v>
      </c>
      <c r="O181" s="4">
        <f t="shared" si="130"/>
        <v>0</v>
      </c>
      <c r="P181" s="4">
        <f t="shared" si="130"/>
        <v>0</v>
      </c>
      <c r="Q181" s="4">
        <f t="shared" si="130"/>
        <v>0</v>
      </c>
      <c r="R181" s="4">
        <f t="shared" si="130"/>
        <v>0</v>
      </c>
      <c r="S181" s="12">
        <f>R181</f>
        <v>0</v>
      </c>
    </row>
    <row r="182" spans="1:19" x14ac:dyDescent="0.3">
      <c r="A182" s="6">
        <f>'CSP5'!$A$171</f>
        <v>650</v>
      </c>
      <c r="B182" s="12">
        <f t="shared" ref="B182:B199" si="131">C182</f>
        <v>0</v>
      </c>
      <c r="C182" s="4">
        <f t="shared" ref="C182:R182" si="132">IFERROR((C157)/C7,0)*100</f>
        <v>0</v>
      </c>
      <c r="D182" s="4">
        <f t="shared" si="132"/>
        <v>0</v>
      </c>
      <c r="E182" s="4">
        <f t="shared" si="132"/>
        <v>0</v>
      </c>
      <c r="F182" s="4">
        <f t="shared" si="132"/>
        <v>0</v>
      </c>
      <c r="G182" s="4">
        <f t="shared" si="132"/>
        <v>0</v>
      </c>
      <c r="H182" s="4">
        <f t="shared" si="132"/>
        <v>0</v>
      </c>
      <c r="I182" s="4">
        <f t="shared" si="132"/>
        <v>0</v>
      </c>
      <c r="J182" s="4">
        <f t="shared" si="132"/>
        <v>0</v>
      </c>
      <c r="K182" s="4">
        <f t="shared" si="132"/>
        <v>0</v>
      </c>
      <c r="L182" s="4">
        <f t="shared" si="132"/>
        <v>0</v>
      </c>
      <c r="M182" s="4">
        <f t="shared" si="132"/>
        <v>0</v>
      </c>
      <c r="N182" s="4">
        <f t="shared" si="132"/>
        <v>0</v>
      </c>
      <c r="O182" s="4">
        <f t="shared" si="132"/>
        <v>0</v>
      </c>
      <c r="P182" s="4">
        <f t="shared" si="132"/>
        <v>0</v>
      </c>
      <c r="Q182" s="4">
        <f t="shared" si="132"/>
        <v>0</v>
      </c>
      <c r="R182" s="4">
        <f t="shared" si="132"/>
        <v>0</v>
      </c>
      <c r="S182" s="12">
        <f t="shared" ref="S182:S199" si="133">R182</f>
        <v>0</v>
      </c>
    </row>
    <row r="183" spans="1:19" x14ac:dyDescent="0.3">
      <c r="A183" s="6">
        <f>'CSP5'!$A$172</f>
        <v>800</v>
      </c>
      <c r="B183" s="12">
        <f t="shared" si="131"/>
        <v>0</v>
      </c>
      <c r="C183" s="4">
        <f t="shared" ref="C183:R183" si="134">IFERROR((C158)/C8,0)*100</f>
        <v>0</v>
      </c>
      <c r="D183" s="4">
        <f t="shared" si="134"/>
        <v>0</v>
      </c>
      <c r="E183" s="4">
        <f t="shared" si="134"/>
        <v>0</v>
      </c>
      <c r="F183" s="4">
        <f t="shared" si="134"/>
        <v>0</v>
      </c>
      <c r="G183" s="4">
        <f t="shared" si="134"/>
        <v>0</v>
      </c>
      <c r="H183" s="4">
        <f t="shared" si="134"/>
        <v>0</v>
      </c>
      <c r="I183" s="4">
        <f t="shared" si="134"/>
        <v>0</v>
      </c>
      <c r="J183" s="4">
        <f t="shared" si="134"/>
        <v>0</v>
      </c>
      <c r="K183" s="4">
        <f t="shared" si="134"/>
        <v>0</v>
      </c>
      <c r="L183" s="4">
        <f t="shared" si="134"/>
        <v>0</v>
      </c>
      <c r="M183" s="4">
        <f t="shared" si="134"/>
        <v>0</v>
      </c>
      <c r="N183" s="4">
        <f t="shared" si="134"/>
        <v>0</v>
      </c>
      <c r="O183" s="4">
        <f t="shared" si="134"/>
        <v>0</v>
      </c>
      <c r="P183" s="4">
        <f t="shared" si="134"/>
        <v>0</v>
      </c>
      <c r="Q183" s="4">
        <f t="shared" si="134"/>
        <v>0</v>
      </c>
      <c r="R183" s="4">
        <f t="shared" si="134"/>
        <v>0</v>
      </c>
      <c r="S183" s="12">
        <f t="shared" si="133"/>
        <v>0</v>
      </c>
    </row>
    <row r="184" spans="1:19" x14ac:dyDescent="0.3">
      <c r="A184" s="6">
        <f>'CSP5'!$A$173</f>
        <v>1000</v>
      </c>
      <c r="B184" s="12">
        <f t="shared" si="131"/>
        <v>0</v>
      </c>
      <c r="C184" s="4">
        <f t="shared" ref="C184:R184" si="135">IFERROR((C159)/C9,0)*100</f>
        <v>0</v>
      </c>
      <c r="D184" s="4">
        <f t="shared" si="135"/>
        <v>0</v>
      </c>
      <c r="E184" s="4">
        <f t="shared" si="135"/>
        <v>0</v>
      </c>
      <c r="F184" s="4">
        <f t="shared" si="135"/>
        <v>0</v>
      </c>
      <c r="G184" s="4">
        <f t="shared" si="135"/>
        <v>0</v>
      </c>
      <c r="H184" s="4">
        <f t="shared" si="135"/>
        <v>0</v>
      </c>
      <c r="I184" s="4">
        <f t="shared" si="135"/>
        <v>0</v>
      </c>
      <c r="J184" s="4">
        <f t="shared" si="135"/>
        <v>0</v>
      </c>
      <c r="K184" s="4">
        <f t="shared" si="135"/>
        <v>0</v>
      </c>
      <c r="L184" s="4">
        <f t="shared" si="135"/>
        <v>0</v>
      </c>
      <c r="M184" s="4">
        <f t="shared" si="135"/>
        <v>0</v>
      </c>
      <c r="N184" s="4">
        <f t="shared" si="135"/>
        <v>0</v>
      </c>
      <c r="O184" s="4">
        <f t="shared" si="135"/>
        <v>0</v>
      </c>
      <c r="P184" s="4">
        <f t="shared" si="135"/>
        <v>0</v>
      </c>
      <c r="Q184" s="4">
        <f t="shared" si="135"/>
        <v>0</v>
      </c>
      <c r="R184" s="4">
        <f t="shared" si="135"/>
        <v>0</v>
      </c>
      <c r="S184" s="12">
        <f t="shared" si="133"/>
        <v>0</v>
      </c>
    </row>
    <row r="185" spans="1:19" x14ac:dyDescent="0.3">
      <c r="A185" s="6">
        <f>'CSP5'!$A$174</f>
        <v>1200</v>
      </c>
      <c r="B185" s="12">
        <f t="shared" si="131"/>
        <v>0</v>
      </c>
      <c r="C185" s="4">
        <f t="shared" ref="C185:R185" si="136">IFERROR((C160)/C10,0)*100</f>
        <v>0</v>
      </c>
      <c r="D185" s="4">
        <f t="shared" si="136"/>
        <v>0</v>
      </c>
      <c r="E185" s="4">
        <f t="shared" si="136"/>
        <v>0</v>
      </c>
      <c r="F185" s="4">
        <f t="shared" si="136"/>
        <v>0</v>
      </c>
      <c r="G185" s="4">
        <f t="shared" si="136"/>
        <v>0</v>
      </c>
      <c r="H185" s="4">
        <f t="shared" si="136"/>
        <v>0</v>
      </c>
      <c r="I185" s="4">
        <f t="shared" si="136"/>
        <v>0</v>
      </c>
      <c r="J185" s="4">
        <f t="shared" si="136"/>
        <v>0</v>
      </c>
      <c r="K185" s="4">
        <f t="shared" si="136"/>
        <v>0</v>
      </c>
      <c r="L185" s="4">
        <f t="shared" si="136"/>
        <v>0</v>
      </c>
      <c r="M185" s="4">
        <f t="shared" si="136"/>
        <v>0</v>
      </c>
      <c r="N185" s="4">
        <f t="shared" si="136"/>
        <v>0</v>
      </c>
      <c r="O185" s="4">
        <f t="shared" si="136"/>
        <v>0</v>
      </c>
      <c r="P185" s="4">
        <f t="shared" si="136"/>
        <v>0</v>
      </c>
      <c r="Q185" s="4">
        <f t="shared" si="136"/>
        <v>0</v>
      </c>
      <c r="R185" s="4">
        <f t="shared" si="136"/>
        <v>0</v>
      </c>
      <c r="S185" s="12">
        <f t="shared" si="133"/>
        <v>0</v>
      </c>
    </row>
    <row r="186" spans="1:19" x14ac:dyDescent="0.3">
      <c r="A186" s="6">
        <f>'CSP5'!$A$175</f>
        <v>1400</v>
      </c>
      <c r="B186" s="12">
        <f t="shared" si="131"/>
        <v>0</v>
      </c>
      <c r="C186" s="4">
        <f t="shared" ref="C186:R186" si="137">IFERROR((C161)/C11,0)*100</f>
        <v>0</v>
      </c>
      <c r="D186" s="4">
        <f t="shared" si="137"/>
        <v>0</v>
      </c>
      <c r="E186" s="4">
        <f t="shared" si="137"/>
        <v>0</v>
      </c>
      <c r="F186" s="4">
        <f t="shared" si="137"/>
        <v>0</v>
      </c>
      <c r="G186" s="4">
        <f t="shared" si="137"/>
        <v>0</v>
      </c>
      <c r="H186" s="4">
        <f t="shared" si="137"/>
        <v>0</v>
      </c>
      <c r="I186" s="4">
        <f t="shared" si="137"/>
        <v>0</v>
      </c>
      <c r="J186" s="4">
        <f t="shared" si="137"/>
        <v>0</v>
      </c>
      <c r="K186" s="4">
        <f t="shared" si="137"/>
        <v>0</v>
      </c>
      <c r="L186" s="4">
        <f t="shared" si="137"/>
        <v>0</v>
      </c>
      <c r="M186" s="4">
        <f t="shared" si="137"/>
        <v>0</v>
      </c>
      <c r="N186" s="4">
        <f t="shared" si="137"/>
        <v>0</v>
      </c>
      <c r="O186" s="4">
        <f t="shared" si="137"/>
        <v>0</v>
      </c>
      <c r="P186" s="4">
        <f t="shared" si="137"/>
        <v>0</v>
      </c>
      <c r="Q186" s="4">
        <f t="shared" si="137"/>
        <v>0</v>
      </c>
      <c r="R186" s="4">
        <f t="shared" si="137"/>
        <v>0</v>
      </c>
      <c r="S186" s="12">
        <f t="shared" si="133"/>
        <v>0</v>
      </c>
    </row>
    <row r="187" spans="1:19" x14ac:dyDescent="0.3">
      <c r="A187" s="6">
        <f>'CSP5'!$A$176</f>
        <v>1550</v>
      </c>
      <c r="B187" s="12">
        <f t="shared" si="131"/>
        <v>0</v>
      </c>
      <c r="C187" s="4">
        <f t="shared" ref="C187:R187" si="138">IFERROR((C162)/C12,0)*100</f>
        <v>0</v>
      </c>
      <c r="D187" s="4">
        <f t="shared" si="138"/>
        <v>0</v>
      </c>
      <c r="E187" s="4">
        <f t="shared" si="138"/>
        <v>0</v>
      </c>
      <c r="F187" s="4">
        <f t="shared" si="138"/>
        <v>0</v>
      </c>
      <c r="G187" s="4">
        <f t="shared" si="138"/>
        <v>0</v>
      </c>
      <c r="H187" s="4">
        <f t="shared" si="138"/>
        <v>0</v>
      </c>
      <c r="I187" s="4">
        <f t="shared" si="138"/>
        <v>0</v>
      </c>
      <c r="J187" s="4">
        <f t="shared" si="138"/>
        <v>0</v>
      </c>
      <c r="K187" s="4">
        <f t="shared" si="138"/>
        <v>0</v>
      </c>
      <c r="L187" s="4">
        <f t="shared" si="138"/>
        <v>0</v>
      </c>
      <c r="M187" s="4">
        <f t="shared" si="138"/>
        <v>0</v>
      </c>
      <c r="N187" s="4">
        <f t="shared" si="138"/>
        <v>0</v>
      </c>
      <c r="O187" s="4">
        <f t="shared" si="138"/>
        <v>0</v>
      </c>
      <c r="P187" s="4">
        <f t="shared" si="138"/>
        <v>0</v>
      </c>
      <c r="Q187" s="4">
        <f t="shared" si="138"/>
        <v>0</v>
      </c>
      <c r="R187" s="4">
        <f t="shared" si="138"/>
        <v>0</v>
      </c>
      <c r="S187" s="12">
        <f t="shared" si="133"/>
        <v>0</v>
      </c>
    </row>
    <row r="188" spans="1:19" x14ac:dyDescent="0.3">
      <c r="A188" s="6">
        <f>'CSP5'!$A$177</f>
        <v>1700</v>
      </c>
      <c r="B188" s="12">
        <f t="shared" si="131"/>
        <v>0</v>
      </c>
      <c r="C188" s="4">
        <f t="shared" ref="C188:R188" si="139">IFERROR((C163)/C13,0)*100</f>
        <v>0</v>
      </c>
      <c r="D188" s="4">
        <f t="shared" si="139"/>
        <v>0</v>
      </c>
      <c r="E188" s="4">
        <f t="shared" si="139"/>
        <v>0</v>
      </c>
      <c r="F188" s="4">
        <f t="shared" si="139"/>
        <v>0</v>
      </c>
      <c r="G188" s="4">
        <f t="shared" si="139"/>
        <v>0</v>
      </c>
      <c r="H188" s="4">
        <f t="shared" si="139"/>
        <v>0</v>
      </c>
      <c r="I188" s="4">
        <f t="shared" si="139"/>
        <v>0</v>
      </c>
      <c r="J188" s="4">
        <f t="shared" si="139"/>
        <v>0</v>
      </c>
      <c r="K188" s="4">
        <f t="shared" si="139"/>
        <v>0</v>
      </c>
      <c r="L188" s="4">
        <f t="shared" si="139"/>
        <v>0</v>
      </c>
      <c r="M188" s="4">
        <f t="shared" si="139"/>
        <v>0</v>
      </c>
      <c r="N188" s="4">
        <f t="shared" si="139"/>
        <v>0</v>
      </c>
      <c r="O188" s="4">
        <f t="shared" si="139"/>
        <v>0</v>
      </c>
      <c r="P188" s="4">
        <f t="shared" si="139"/>
        <v>0</v>
      </c>
      <c r="Q188" s="4">
        <f t="shared" si="139"/>
        <v>0</v>
      </c>
      <c r="R188" s="4">
        <f t="shared" si="139"/>
        <v>0</v>
      </c>
      <c r="S188" s="12">
        <f t="shared" si="133"/>
        <v>0</v>
      </c>
    </row>
    <row r="189" spans="1:19" x14ac:dyDescent="0.3">
      <c r="A189" s="6">
        <f>'CSP5'!$A$178</f>
        <v>1800</v>
      </c>
      <c r="B189" s="12">
        <f t="shared" si="131"/>
        <v>0</v>
      </c>
      <c r="C189" s="4">
        <f t="shared" ref="C189:R189" si="140">IFERROR((C164)/C14,0)*100</f>
        <v>0</v>
      </c>
      <c r="D189" s="4">
        <f t="shared" si="140"/>
        <v>0</v>
      </c>
      <c r="E189" s="4">
        <f t="shared" si="140"/>
        <v>0</v>
      </c>
      <c r="F189" s="4">
        <f t="shared" si="140"/>
        <v>0</v>
      </c>
      <c r="G189" s="4">
        <f t="shared" si="140"/>
        <v>0</v>
      </c>
      <c r="H189" s="4">
        <f t="shared" si="140"/>
        <v>0</v>
      </c>
      <c r="I189" s="4">
        <f t="shared" si="140"/>
        <v>0</v>
      </c>
      <c r="J189" s="4">
        <f t="shared" si="140"/>
        <v>0</v>
      </c>
      <c r="K189" s="4">
        <f t="shared" si="140"/>
        <v>0</v>
      </c>
      <c r="L189" s="4">
        <f t="shared" si="140"/>
        <v>0</v>
      </c>
      <c r="M189" s="4">
        <f t="shared" si="140"/>
        <v>0</v>
      </c>
      <c r="N189" s="4">
        <f t="shared" si="140"/>
        <v>0</v>
      </c>
      <c r="O189" s="4">
        <f t="shared" si="140"/>
        <v>0</v>
      </c>
      <c r="P189" s="4">
        <f t="shared" si="140"/>
        <v>0</v>
      </c>
      <c r="Q189" s="4">
        <f t="shared" si="140"/>
        <v>0</v>
      </c>
      <c r="R189" s="4">
        <f t="shared" si="140"/>
        <v>0</v>
      </c>
      <c r="S189" s="12">
        <f t="shared" si="133"/>
        <v>0</v>
      </c>
    </row>
    <row r="190" spans="1:19" x14ac:dyDescent="0.3">
      <c r="A190" s="6">
        <f>'CSP5'!$A$179</f>
        <v>2000</v>
      </c>
      <c r="B190" s="12">
        <f t="shared" si="131"/>
        <v>0</v>
      </c>
      <c r="C190" s="4">
        <f t="shared" ref="C190:R190" si="141">IFERROR((C165)/C15,0)*100</f>
        <v>0</v>
      </c>
      <c r="D190" s="4">
        <f t="shared" si="141"/>
        <v>0</v>
      </c>
      <c r="E190" s="4">
        <f t="shared" si="141"/>
        <v>0</v>
      </c>
      <c r="F190" s="4">
        <f t="shared" si="141"/>
        <v>0</v>
      </c>
      <c r="G190" s="4">
        <f t="shared" si="141"/>
        <v>0</v>
      </c>
      <c r="H190" s="4">
        <f t="shared" si="141"/>
        <v>0</v>
      </c>
      <c r="I190" s="4">
        <f t="shared" si="141"/>
        <v>0</v>
      </c>
      <c r="J190" s="4">
        <f t="shared" si="141"/>
        <v>0</v>
      </c>
      <c r="K190" s="4">
        <f t="shared" si="141"/>
        <v>0</v>
      </c>
      <c r="L190" s="4">
        <f t="shared" si="141"/>
        <v>0</v>
      </c>
      <c r="M190" s="4">
        <f t="shared" si="141"/>
        <v>0</v>
      </c>
      <c r="N190" s="4">
        <f t="shared" si="141"/>
        <v>0</v>
      </c>
      <c r="O190" s="4">
        <f t="shared" si="141"/>
        <v>0</v>
      </c>
      <c r="P190" s="4">
        <f t="shared" si="141"/>
        <v>0</v>
      </c>
      <c r="Q190" s="4">
        <f t="shared" si="141"/>
        <v>0</v>
      </c>
      <c r="R190" s="4">
        <f t="shared" si="141"/>
        <v>0</v>
      </c>
      <c r="S190" s="12">
        <f t="shared" si="133"/>
        <v>0</v>
      </c>
    </row>
    <row r="191" spans="1:19" x14ac:dyDescent="0.3">
      <c r="A191" s="6">
        <f>'CSP5'!$A$180</f>
        <v>2200</v>
      </c>
      <c r="B191" s="12">
        <f t="shared" si="131"/>
        <v>0</v>
      </c>
      <c r="C191" s="4">
        <f t="shared" ref="C191:R191" si="142">IFERROR((C166)/C16,0)*100</f>
        <v>0</v>
      </c>
      <c r="D191" s="4">
        <f t="shared" si="142"/>
        <v>0</v>
      </c>
      <c r="E191" s="4">
        <f t="shared" si="142"/>
        <v>0</v>
      </c>
      <c r="F191" s="4">
        <f t="shared" si="142"/>
        <v>0</v>
      </c>
      <c r="G191" s="4">
        <f t="shared" si="142"/>
        <v>0</v>
      </c>
      <c r="H191" s="4">
        <f t="shared" si="142"/>
        <v>0</v>
      </c>
      <c r="I191" s="4">
        <f t="shared" si="142"/>
        <v>0</v>
      </c>
      <c r="J191" s="4">
        <f t="shared" si="142"/>
        <v>0</v>
      </c>
      <c r="K191" s="4">
        <f t="shared" si="142"/>
        <v>0</v>
      </c>
      <c r="L191" s="4">
        <f t="shared" si="142"/>
        <v>0</v>
      </c>
      <c r="M191" s="4">
        <f t="shared" si="142"/>
        <v>0</v>
      </c>
      <c r="N191" s="4">
        <f t="shared" si="142"/>
        <v>0</v>
      </c>
      <c r="O191" s="4">
        <f t="shared" si="142"/>
        <v>0</v>
      </c>
      <c r="P191" s="4">
        <f t="shared" si="142"/>
        <v>0</v>
      </c>
      <c r="Q191" s="4">
        <f t="shared" si="142"/>
        <v>0</v>
      </c>
      <c r="R191" s="4">
        <f t="shared" si="142"/>
        <v>0</v>
      </c>
      <c r="S191" s="12">
        <f t="shared" si="133"/>
        <v>0</v>
      </c>
    </row>
    <row r="192" spans="1:19" x14ac:dyDescent="0.3">
      <c r="A192" s="6">
        <f>'CSP5'!$A$181</f>
        <v>2400</v>
      </c>
      <c r="B192" s="12">
        <f t="shared" si="131"/>
        <v>0</v>
      </c>
      <c r="C192" s="4">
        <f t="shared" ref="C192:R192" si="143">IFERROR((C167)/C17,0)*100</f>
        <v>0</v>
      </c>
      <c r="D192" s="4">
        <f t="shared" si="143"/>
        <v>0</v>
      </c>
      <c r="E192" s="4">
        <f t="shared" si="143"/>
        <v>0</v>
      </c>
      <c r="F192" s="4">
        <f t="shared" si="143"/>
        <v>0</v>
      </c>
      <c r="G192" s="4">
        <f t="shared" si="143"/>
        <v>0</v>
      </c>
      <c r="H192" s="4">
        <f t="shared" si="143"/>
        <v>0</v>
      </c>
      <c r="I192" s="4">
        <f t="shared" si="143"/>
        <v>0</v>
      </c>
      <c r="J192" s="4">
        <f t="shared" si="143"/>
        <v>0</v>
      </c>
      <c r="K192" s="4">
        <f t="shared" si="143"/>
        <v>0</v>
      </c>
      <c r="L192" s="4">
        <f t="shared" si="143"/>
        <v>0</v>
      </c>
      <c r="M192" s="4">
        <f t="shared" si="143"/>
        <v>0</v>
      </c>
      <c r="N192" s="4">
        <f t="shared" si="143"/>
        <v>0</v>
      </c>
      <c r="O192" s="4">
        <f t="shared" si="143"/>
        <v>0</v>
      </c>
      <c r="P192" s="4">
        <f t="shared" si="143"/>
        <v>0</v>
      </c>
      <c r="Q192" s="4">
        <f t="shared" si="143"/>
        <v>0</v>
      </c>
      <c r="R192" s="4">
        <f t="shared" si="143"/>
        <v>0</v>
      </c>
      <c r="S192" s="12">
        <f t="shared" si="133"/>
        <v>0</v>
      </c>
    </row>
    <row r="193" spans="1:19" x14ac:dyDescent="0.3">
      <c r="A193" s="6">
        <f>'CSP5'!$A$182</f>
        <v>2600</v>
      </c>
      <c r="B193" s="12">
        <f t="shared" si="131"/>
        <v>0</v>
      </c>
      <c r="C193" s="4">
        <f t="shared" ref="C193:R193" si="144">IFERROR((C168)/C18,0)*100</f>
        <v>0</v>
      </c>
      <c r="D193" s="4">
        <f t="shared" si="144"/>
        <v>0</v>
      </c>
      <c r="E193" s="4">
        <f t="shared" si="144"/>
        <v>0</v>
      </c>
      <c r="F193" s="4">
        <f t="shared" si="144"/>
        <v>0</v>
      </c>
      <c r="G193" s="4">
        <f t="shared" si="144"/>
        <v>0</v>
      </c>
      <c r="H193" s="4">
        <f t="shared" si="144"/>
        <v>0</v>
      </c>
      <c r="I193" s="4">
        <f t="shared" si="144"/>
        <v>0</v>
      </c>
      <c r="J193" s="4">
        <f t="shared" si="144"/>
        <v>0</v>
      </c>
      <c r="K193" s="4">
        <f t="shared" si="144"/>
        <v>0</v>
      </c>
      <c r="L193" s="4">
        <f t="shared" si="144"/>
        <v>0</v>
      </c>
      <c r="M193" s="4">
        <f t="shared" si="144"/>
        <v>0</v>
      </c>
      <c r="N193" s="4">
        <f t="shared" si="144"/>
        <v>0</v>
      </c>
      <c r="O193" s="4">
        <f t="shared" si="144"/>
        <v>0</v>
      </c>
      <c r="P193" s="4">
        <f t="shared" si="144"/>
        <v>0</v>
      </c>
      <c r="Q193" s="4">
        <f t="shared" si="144"/>
        <v>0</v>
      </c>
      <c r="R193" s="4">
        <f t="shared" si="144"/>
        <v>0</v>
      </c>
      <c r="S193" s="12">
        <f t="shared" si="133"/>
        <v>0</v>
      </c>
    </row>
    <row r="194" spans="1:19" x14ac:dyDescent="0.3">
      <c r="A194" s="6">
        <f>'CSP5'!$A$183</f>
        <v>2800</v>
      </c>
      <c r="B194" s="12">
        <f t="shared" si="131"/>
        <v>0</v>
      </c>
      <c r="C194" s="4">
        <f t="shared" ref="C194:R194" si="145">IFERROR((C169)/C19,0)*100</f>
        <v>0</v>
      </c>
      <c r="D194" s="4">
        <f t="shared" si="145"/>
        <v>0</v>
      </c>
      <c r="E194" s="4">
        <f t="shared" si="145"/>
        <v>0</v>
      </c>
      <c r="F194" s="4">
        <f t="shared" si="145"/>
        <v>0</v>
      </c>
      <c r="G194" s="4">
        <f t="shared" si="145"/>
        <v>0</v>
      </c>
      <c r="H194" s="4">
        <f t="shared" si="145"/>
        <v>0</v>
      </c>
      <c r="I194" s="4">
        <f t="shared" si="145"/>
        <v>0</v>
      </c>
      <c r="J194" s="4">
        <f t="shared" si="145"/>
        <v>0</v>
      </c>
      <c r="K194" s="4">
        <f t="shared" si="145"/>
        <v>0</v>
      </c>
      <c r="L194" s="4">
        <f t="shared" si="145"/>
        <v>0</v>
      </c>
      <c r="M194" s="4">
        <f t="shared" si="145"/>
        <v>0</v>
      </c>
      <c r="N194" s="4">
        <f t="shared" si="145"/>
        <v>0</v>
      </c>
      <c r="O194" s="4">
        <f t="shared" si="145"/>
        <v>0</v>
      </c>
      <c r="P194" s="4">
        <f t="shared" si="145"/>
        <v>0</v>
      </c>
      <c r="Q194" s="4">
        <f t="shared" si="145"/>
        <v>0</v>
      </c>
      <c r="R194" s="4">
        <f t="shared" si="145"/>
        <v>0</v>
      </c>
      <c r="S194" s="12">
        <f t="shared" si="133"/>
        <v>0</v>
      </c>
    </row>
    <row r="195" spans="1:19" x14ac:dyDescent="0.3">
      <c r="A195" s="6">
        <f>'CSP5'!$A$184</f>
        <v>2900</v>
      </c>
      <c r="B195" s="12">
        <f t="shared" si="131"/>
        <v>0</v>
      </c>
      <c r="C195" s="4">
        <f t="shared" ref="C195:R195" si="146">IFERROR((C170)/C20,0)*100</f>
        <v>0</v>
      </c>
      <c r="D195" s="4">
        <f t="shared" si="146"/>
        <v>0</v>
      </c>
      <c r="E195" s="4">
        <f t="shared" si="146"/>
        <v>0</v>
      </c>
      <c r="F195" s="4">
        <f t="shared" si="146"/>
        <v>0</v>
      </c>
      <c r="G195" s="4">
        <f t="shared" si="146"/>
        <v>0</v>
      </c>
      <c r="H195" s="4">
        <f t="shared" si="146"/>
        <v>0</v>
      </c>
      <c r="I195" s="4">
        <f t="shared" si="146"/>
        <v>0</v>
      </c>
      <c r="J195" s="4">
        <f t="shared" si="146"/>
        <v>0</v>
      </c>
      <c r="K195" s="4">
        <f t="shared" si="146"/>
        <v>0</v>
      </c>
      <c r="L195" s="4">
        <f t="shared" si="146"/>
        <v>0</v>
      </c>
      <c r="M195" s="4">
        <f t="shared" si="146"/>
        <v>0</v>
      </c>
      <c r="N195" s="4">
        <f t="shared" si="146"/>
        <v>0</v>
      </c>
      <c r="O195" s="4">
        <f t="shared" si="146"/>
        <v>0</v>
      </c>
      <c r="P195" s="4">
        <f t="shared" si="146"/>
        <v>0</v>
      </c>
      <c r="Q195" s="4">
        <f t="shared" si="146"/>
        <v>0</v>
      </c>
      <c r="R195" s="4">
        <f t="shared" si="146"/>
        <v>0</v>
      </c>
      <c r="S195" s="12">
        <f t="shared" si="133"/>
        <v>0</v>
      </c>
    </row>
    <row r="196" spans="1:19" x14ac:dyDescent="0.3">
      <c r="A196" s="6">
        <f>'CSP5'!$A$185</f>
        <v>3000</v>
      </c>
      <c r="B196" s="12">
        <f t="shared" si="131"/>
        <v>0</v>
      </c>
      <c r="C196" s="4">
        <f t="shared" ref="C196:R196" si="147">IFERROR((C171)/C21,0)*100</f>
        <v>0</v>
      </c>
      <c r="D196" s="4">
        <f t="shared" si="147"/>
        <v>0</v>
      </c>
      <c r="E196" s="4">
        <f t="shared" si="147"/>
        <v>0</v>
      </c>
      <c r="F196" s="4">
        <f t="shared" si="147"/>
        <v>0</v>
      </c>
      <c r="G196" s="4">
        <f t="shared" si="147"/>
        <v>0</v>
      </c>
      <c r="H196" s="4">
        <f t="shared" si="147"/>
        <v>0</v>
      </c>
      <c r="I196" s="4">
        <f t="shared" si="147"/>
        <v>0</v>
      </c>
      <c r="J196" s="4">
        <f t="shared" si="147"/>
        <v>0</v>
      </c>
      <c r="K196" s="4">
        <f t="shared" si="147"/>
        <v>0</v>
      </c>
      <c r="L196" s="4">
        <f t="shared" si="147"/>
        <v>0</v>
      </c>
      <c r="M196" s="4">
        <f t="shared" si="147"/>
        <v>0</v>
      </c>
      <c r="N196" s="4">
        <f t="shared" si="147"/>
        <v>0</v>
      </c>
      <c r="O196" s="4">
        <f t="shared" si="147"/>
        <v>0</v>
      </c>
      <c r="P196" s="4">
        <f t="shared" si="147"/>
        <v>0</v>
      </c>
      <c r="Q196" s="4">
        <f t="shared" si="147"/>
        <v>0</v>
      </c>
      <c r="R196" s="4">
        <f t="shared" si="147"/>
        <v>0</v>
      </c>
      <c r="S196" s="12">
        <f t="shared" si="133"/>
        <v>0</v>
      </c>
    </row>
    <row r="197" spans="1:19" x14ac:dyDescent="0.3">
      <c r="A197" s="6">
        <f>'CSP5'!$A$186</f>
        <v>3200</v>
      </c>
      <c r="B197" s="12">
        <f t="shared" si="131"/>
        <v>0</v>
      </c>
      <c r="C197" s="4">
        <f t="shared" ref="C197:R197" si="148">IFERROR((C172)/C22,0)*100</f>
        <v>0</v>
      </c>
      <c r="D197" s="4">
        <f t="shared" si="148"/>
        <v>0</v>
      </c>
      <c r="E197" s="4">
        <f t="shared" si="148"/>
        <v>0</v>
      </c>
      <c r="F197" s="4">
        <f t="shared" si="148"/>
        <v>0</v>
      </c>
      <c r="G197" s="4">
        <f t="shared" si="148"/>
        <v>0</v>
      </c>
      <c r="H197" s="4">
        <f t="shared" si="148"/>
        <v>0</v>
      </c>
      <c r="I197" s="4">
        <f t="shared" si="148"/>
        <v>0</v>
      </c>
      <c r="J197" s="4">
        <f t="shared" si="148"/>
        <v>0</v>
      </c>
      <c r="K197" s="4">
        <f t="shared" si="148"/>
        <v>0</v>
      </c>
      <c r="L197" s="4">
        <f t="shared" si="148"/>
        <v>0</v>
      </c>
      <c r="M197" s="4">
        <f t="shared" si="148"/>
        <v>0</v>
      </c>
      <c r="N197" s="4">
        <f t="shared" si="148"/>
        <v>0</v>
      </c>
      <c r="O197" s="4">
        <f t="shared" si="148"/>
        <v>0</v>
      </c>
      <c r="P197" s="4">
        <f t="shared" si="148"/>
        <v>0</v>
      </c>
      <c r="Q197" s="4">
        <f t="shared" si="148"/>
        <v>0</v>
      </c>
      <c r="R197" s="4">
        <f t="shared" si="148"/>
        <v>0</v>
      </c>
      <c r="S197" s="12">
        <f t="shared" si="133"/>
        <v>0</v>
      </c>
    </row>
    <row r="198" spans="1:19" x14ac:dyDescent="0.3">
      <c r="A198" s="6">
        <f>'CSP5'!$A$187</f>
        <v>3300</v>
      </c>
      <c r="B198" s="12">
        <f t="shared" si="131"/>
        <v>0</v>
      </c>
      <c r="C198" s="4">
        <f t="shared" ref="C198:R198" si="149">IFERROR((C173)/C23,0)*100</f>
        <v>0</v>
      </c>
      <c r="D198" s="4">
        <f t="shared" si="149"/>
        <v>0</v>
      </c>
      <c r="E198" s="4">
        <f t="shared" si="149"/>
        <v>0</v>
      </c>
      <c r="F198" s="4">
        <f t="shared" si="149"/>
        <v>0</v>
      </c>
      <c r="G198" s="4">
        <f t="shared" si="149"/>
        <v>0</v>
      </c>
      <c r="H198" s="4">
        <f t="shared" si="149"/>
        <v>0</v>
      </c>
      <c r="I198" s="4">
        <f t="shared" si="149"/>
        <v>0</v>
      </c>
      <c r="J198" s="4">
        <f t="shared" si="149"/>
        <v>0</v>
      </c>
      <c r="K198" s="4">
        <f t="shared" si="149"/>
        <v>0</v>
      </c>
      <c r="L198" s="4">
        <f t="shared" si="149"/>
        <v>0</v>
      </c>
      <c r="M198" s="4">
        <f t="shared" si="149"/>
        <v>0</v>
      </c>
      <c r="N198" s="4">
        <f t="shared" si="149"/>
        <v>0</v>
      </c>
      <c r="O198" s="4">
        <f t="shared" si="149"/>
        <v>0</v>
      </c>
      <c r="P198" s="4">
        <f t="shared" si="149"/>
        <v>0</v>
      </c>
      <c r="Q198" s="4">
        <f t="shared" si="149"/>
        <v>0</v>
      </c>
      <c r="R198" s="4">
        <f t="shared" si="149"/>
        <v>0</v>
      </c>
      <c r="S198" s="12">
        <f t="shared" si="133"/>
        <v>0</v>
      </c>
    </row>
    <row r="199" spans="1:19" x14ac:dyDescent="0.3">
      <c r="A199" s="6">
        <f>'CSP5'!$A$188</f>
        <v>3500</v>
      </c>
      <c r="B199" s="12">
        <f t="shared" si="131"/>
        <v>0</v>
      </c>
      <c r="C199" s="4">
        <f t="shared" ref="C199:R199" si="150">IFERROR((C174)/C24,0)*100</f>
        <v>0</v>
      </c>
      <c r="D199" s="4">
        <f t="shared" si="150"/>
        <v>0</v>
      </c>
      <c r="E199" s="4">
        <f t="shared" si="150"/>
        <v>0</v>
      </c>
      <c r="F199" s="4">
        <f t="shared" si="150"/>
        <v>0</v>
      </c>
      <c r="G199" s="4">
        <f t="shared" si="150"/>
        <v>0</v>
      </c>
      <c r="H199" s="4">
        <f t="shared" si="150"/>
        <v>0</v>
      </c>
      <c r="I199" s="4">
        <f t="shared" si="150"/>
        <v>0</v>
      </c>
      <c r="J199" s="4">
        <f t="shared" si="150"/>
        <v>0</v>
      </c>
      <c r="K199" s="4">
        <f t="shared" si="150"/>
        <v>0</v>
      </c>
      <c r="L199" s="4">
        <f t="shared" si="150"/>
        <v>0</v>
      </c>
      <c r="M199" s="4">
        <f t="shared" si="150"/>
        <v>0</v>
      </c>
      <c r="N199" s="4">
        <f t="shared" si="150"/>
        <v>0</v>
      </c>
      <c r="O199" s="4">
        <f t="shared" si="150"/>
        <v>0</v>
      </c>
      <c r="P199" s="4">
        <f t="shared" si="150"/>
        <v>-2.444805174616155</v>
      </c>
      <c r="Q199" s="4">
        <f t="shared" si="150"/>
        <v>-3.7661552857722373</v>
      </c>
      <c r="R199" s="4">
        <f t="shared" si="150"/>
        <v>-7.4016483991539257</v>
      </c>
      <c r="S199" s="12">
        <f t="shared" si="133"/>
        <v>-7.4016483991539257</v>
      </c>
    </row>
    <row r="200" spans="1:19" x14ac:dyDescent="0.3">
      <c r="A200" s="12">
        <f>'CSP5'!$A$189</f>
        <v>3501</v>
      </c>
      <c r="B200" s="12">
        <f>B199</f>
        <v>0</v>
      </c>
      <c r="C200" s="12">
        <f t="shared" ref="C200:S200" si="151">C199</f>
        <v>0</v>
      </c>
      <c r="D200" s="12">
        <f t="shared" si="151"/>
        <v>0</v>
      </c>
      <c r="E200" s="12">
        <f t="shared" si="151"/>
        <v>0</v>
      </c>
      <c r="F200" s="12">
        <f t="shared" si="151"/>
        <v>0</v>
      </c>
      <c r="G200" s="12">
        <f t="shared" si="151"/>
        <v>0</v>
      </c>
      <c r="H200" s="12">
        <f t="shared" si="151"/>
        <v>0</v>
      </c>
      <c r="I200" s="12">
        <f t="shared" si="151"/>
        <v>0</v>
      </c>
      <c r="J200" s="12">
        <f t="shared" si="151"/>
        <v>0</v>
      </c>
      <c r="K200" s="12">
        <f t="shared" si="151"/>
        <v>0</v>
      </c>
      <c r="L200" s="12">
        <f t="shared" si="151"/>
        <v>0</v>
      </c>
      <c r="M200" s="12">
        <f t="shared" si="151"/>
        <v>0</v>
      </c>
      <c r="N200" s="12">
        <f t="shared" si="151"/>
        <v>0</v>
      </c>
      <c r="O200" s="12">
        <f t="shared" si="151"/>
        <v>0</v>
      </c>
      <c r="P200" s="12">
        <f t="shared" si="151"/>
        <v>-2.444805174616155</v>
      </c>
      <c r="Q200" s="12">
        <f t="shared" si="151"/>
        <v>-3.7661552857722373</v>
      </c>
      <c r="R200" s="12">
        <f t="shared" si="151"/>
        <v>-7.4016483991539257</v>
      </c>
      <c r="S200" s="12">
        <f t="shared" si="151"/>
        <v>-7.4016483991539257</v>
      </c>
    </row>
  </sheetData>
  <mergeCells count="16">
    <mergeCell ref="B177:S177"/>
    <mergeCell ref="A1:AM1"/>
    <mergeCell ref="V152:AM152"/>
    <mergeCell ref="B127:S127"/>
    <mergeCell ref="B152:S152"/>
    <mergeCell ref="V77:AM77"/>
    <mergeCell ref="V102:AM102"/>
    <mergeCell ref="V127:AM127"/>
    <mergeCell ref="B77:S77"/>
    <mergeCell ref="B2:S2"/>
    <mergeCell ref="B27:S27"/>
    <mergeCell ref="B52:S52"/>
    <mergeCell ref="B102:S102"/>
    <mergeCell ref="V2:AM2"/>
    <mergeCell ref="V27:AM27"/>
    <mergeCell ref="V52:AM52"/>
  </mergeCells>
  <conditionalFormatting sqref="C6:R24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:R49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6:R74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1:R9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06:R124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31:R14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56:R17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81:R19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6:AL24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31:AL49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56:AL7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81:AL9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106:AL12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131:AL149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156:AL174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M275"/>
  <sheetViews>
    <sheetView workbookViewId="0">
      <selection activeCell="AQ8" sqref="AQ8"/>
    </sheetView>
  </sheetViews>
  <sheetFormatPr defaultColWidth="9.109375" defaultRowHeight="14.4" x14ac:dyDescent="0.3"/>
  <cols>
    <col min="1" max="1" width="5" bestFit="1" customWidth="1"/>
    <col min="2" max="2" width="5.44140625" bestFit="1" customWidth="1"/>
    <col min="3" max="19" width="5" bestFit="1" customWidth="1"/>
    <col min="21" max="21" width="5" bestFit="1" customWidth="1"/>
    <col min="22" max="22" width="5.44140625" bestFit="1" customWidth="1"/>
    <col min="23" max="30" width="3" bestFit="1" customWidth="1"/>
    <col min="31" max="39" width="4" bestFit="1" customWidth="1"/>
  </cols>
  <sheetData>
    <row r="1" spans="1:39" x14ac:dyDescent="0.3">
      <c r="A1" s="38" t="s">
        <v>1109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  <c r="AJ1" s="38"/>
      <c r="AK1" s="38"/>
      <c r="AL1" s="38"/>
      <c r="AM1" s="38"/>
    </row>
    <row r="2" spans="1:39" x14ac:dyDescent="0.3">
      <c r="A2" s="13"/>
      <c r="B2" s="35" t="s">
        <v>1130</v>
      </c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U2" s="13"/>
      <c r="V2" s="35" t="s">
        <v>1140</v>
      </c>
      <c r="W2" s="35"/>
      <c r="X2" s="35"/>
      <c r="Y2" s="35"/>
      <c r="Z2" s="35"/>
      <c r="AA2" s="35"/>
      <c r="AB2" s="35"/>
      <c r="AC2" s="35"/>
      <c r="AD2" s="35"/>
      <c r="AE2" s="35"/>
      <c r="AF2" s="35"/>
      <c r="AG2" s="35"/>
      <c r="AH2" s="35"/>
      <c r="AI2" s="35"/>
      <c r="AJ2" s="35"/>
      <c r="AK2" s="35"/>
      <c r="AL2" s="35"/>
      <c r="AM2" s="35"/>
    </row>
    <row r="3" spans="1:39" x14ac:dyDescent="0.3">
      <c r="A3" s="3"/>
      <c r="B3" s="3" t="str">
        <f>'CSP5'!$B$167</f>
        <v>mm3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U3" s="3"/>
      <c r="V3" s="3" t="str">
        <f>'CSP5'!$B$167</f>
        <v>mm3</v>
      </c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</row>
    <row r="4" spans="1:39" x14ac:dyDescent="0.3">
      <c r="A4" s="3" t="str">
        <f>'CSP5'!$A$168</f>
        <v>RPM</v>
      </c>
      <c r="B4" s="9">
        <f>'CSP5'!$B$168</f>
        <v>-1</v>
      </c>
      <c r="C4" s="3">
        <f>'CSP5'!$C$168</f>
        <v>0</v>
      </c>
      <c r="D4" s="3">
        <f>'CSP5'!$D$168</f>
        <v>10</v>
      </c>
      <c r="E4" s="3">
        <f>'CSP5'!$E$168</f>
        <v>20</v>
      </c>
      <c r="F4" s="3">
        <f>'CSP5'!$F$168</f>
        <v>30</v>
      </c>
      <c r="G4" s="3">
        <f>'CSP5'!$G$168</f>
        <v>45</v>
      </c>
      <c r="H4" s="3">
        <f>'CSP5'!$H$168</f>
        <v>55</v>
      </c>
      <c r="I4" s="3">
        <f>'CSP5'!$I$168</f>
        <v>65</v>
      </c>
      <c r="J4" s="3">
        <f>'CSP5'!$J$168</f>
        <v>75</v>
      </c>
      <c r="K4" s="3">
        <f>'CSP5'!$K$168</f>
        <v>85</v>
      </c>
      <c r="L4" s="3">
        <f>'CSP5'!$L$168</f>
        <v>95</v>
      </c>
      <c r="M4" s="3">
        <f>'CSP5'!$M$168</f>
        <v>110</v>
      </c>
      <c r="N4" s="3">
        <f>'CSP5'!$N$168</f>
        <v>120</v>
      </c>
      <c r="O4" s="3">
        <f>'CSP5'!$O$168</f>
        <v>125</v>
      </c>
      <c r="P4" s="3">
        <f>'CSP5'!$P$168</f>
        <v>130</v>
      </c>
      <c r="Q4" s="3">
        <f>'CSP5'!$Q$168</f>
        <v>135</v>
      </c>
      <c r="R4" s="3">
        <f>'CSP5'!$R$168</f>
        <v>140</v>
      </c>
      <c r="S4" s="9">
        <f>'CSP5'!$S$168</f>
        <v>141</v>
      </c>
      <c r="U4" s="3" t="str">
        <f>'CSP5'!$A$168</f>
        <v>RPM</v>
      </c>
      <c r="V4" s="9">
        <f>'CSP5'!$B$168</f>
        <v>-1</v>
      </c>
      <c r="W4" s="3">
        <f>'CSP5'!$C$168</f>
        <v>0</v>
      </c>
      <c r="X4" s="3">
        <f>'CSP5'!$D$168</f>
        <v>10</v>
      </c>
      <c r="Y4" s="3">
        <f>'CSP5'!$E$168</f>
        <v>20</v>
      </c>
      <c r="Z4" s="3">
        <f>'CSP5'!$F$168</f>
        <v>30</v>
      </c>
      <c r="AA4" s="3">
        <f>'CSP5'!$G$168</f>
        <v>45</v>
      </c>
      <c r="AB4" s="3">
        <f>'CSP5'!$H$168</f>
        <v>55</v>
      </c>
      <c r="AC4" s="3">
        <f>'CSP5'!$I$168</f>
        <v>65</v>
      </c>
      <c r="AD4" s="3">
        <f>'CSP5'!$J$168</f>
        <v>75</v>
      </c>
      <c r="AE4" s="3">
        <f>'CSP5'!$K$168</f>
        <v>85</v>
      </c>
      <c r="AF4" s="3">
        <f>'CSP5'!$L$168</f>
        <v>95</v>
      </c>
      <c r="AG4" s="3">
        <f>'CSP5'!$M$168</f>
        <v>110</v>
      </c>
      <c r="AH4" s="3">
        <f>'CSP5'!$N$168</f>
        <v>120</v>
      </c>
      <c r="AI4" s="3">
        <f>'CSP5'!$O$168</f>
        <v>125</v>
      </c>
      <c r="AJ4" s="3">
        <f>'CSP5'!$P$168</f>
        <v>130</v>
      </c>
      <c r="AK4" s="3">
        <f>'CSP5'!$Q$168</f>
        <v>135</v>
      </c>
      <c r="AL4" s="3">
        <f>'CSP5'!$R$168</f>
        <v>140</v>
      </c>
      <c r="AM4" s="9">
        <f>'CSP5'!$S$168</f>
        <v>141</v>
      </c>
    </row>
    <row r="5" spans="1:39" s="4" customFormat="1" x14ac:dyDescent="0.3">
      <c r="A5" s="12">
        <f>'CSP5'!$A$169</f>
        <v>619</v>
      </c>
      <c r="B5" s="12">
        <f>B6</f>
        <v>1.9701090000000001</v>
      </c>
      <c r="C5" s="12">
        <f t="shared" ref="C5:S5" si="0">C6</f>
        <v>1.9701090000000001</v>
      </c>
      <c r="D5" s="12">
        <f t="shared" si="0"/>
        <v>1.9701090000000001</v>
      </c>
      <c r="E5" s="12">
        <f t="shared" si="0"/>
        <v>1.9701090000000001</v>
      </c>
      <c r="F5" s="12">
        <f t="shared" si="0"/>
        <v>2.9891299999999998</v>
      </c>
      <c r="G5" s="12">
        <f t="shared" si="0"/>
        <v>2.9891299999999998</v>
      </c>
      <c r="H5" s="12">
        <f t="shared" si="0"/>
        <v>3.8775728725904517</v>
      </c>
      <c r="I5" s="12">
        <f t="shared" si="0"/>
        <v>4.0219845979110209</v>
      </c>
      <c r="J5" s="12">
        <f t="shared" si="0"/>
        <v>4.0219845979110209</v>
      </c>
      <c r="K5" s="12">
        <f t="shared" si="0"/>
        <v>4.0219845979110209</v>
      </c>
      <c r="L5" s="12">
        <f t="shared" si="0"/>
        <v>4.0219845979109756</v>
      </c>
      <c r="M5" s="12">
        <f t="shared" si="0"/>
        <v>6.0323725228219995</v>
      </c>
      <c r="N5" s="12">
        <f t="shared" si="0"/>
        <v>4.2798910000000001</v>
      </c>
      <c r="O5" s="12">
        <f t="shared" si="0"/>
        <v>4.2798910000000001</v>
      </c>
      <c r="P5" s="12">
        <f t="shared" si="0"/>
        <v>4.2798910000000001</v>
      </c>
      <c r="Q5" s="12">
        <f t="shared" si="0"/>
        <v>4.2798910000000001</v>
      </c>
      <c r="R5" s="12">
        <f t="shared" si="0"/>
        <v>4.2798910000000001</v>
      </c>
      <c r="S5" s="12">
        <f t="shared" si="0"/>
        <v>4.2798910000000001</v>
      </c>
      <c r="U5" s="12">
        <f>'CSP5'!$A$169</f>
        <v>619</v>
      </c>
      <c r="V5" s="12">
        <f>V6</f>
        <v>2.3640382048770001</v>
      </c>
      <c r="W5" s="12">
        <f t="shared" ref="W5:AM5" si="1">W6</f>
        <v>2.3640382048770001</v>
      </c>
      <c r="X5" s="12">
        <f t="shared" si="1"/>
        <v>4.4020013815261665</v>
      </c>
      <c r="Y5" s="12">
        <f t="shared" si="1"/>
        <v>4.8095940168559999</v>
      </c>
      <c r="Z5" s="12">
        <f t="shared" si="1"/>
        <v>4.8095940168559999</v>
      </c>
      <c r="AA5" s="12">
        <f t="shared" si="1"/>
        <v>5.4176054286622994</v>
      </c>
      <c r="AB5" s="12">
        <f t="shared" si="1"/>
        <v>6.0323725228219995</v>
      </c>
      <c r="AC5" s="12">
        <f t="shared" si="1"/>
        <v>6.0323725228219995</v>
      </c>
      <c r="AD5" s="12">
        <f t="shared" si="1"/>
        <v>6.0323725228219995</v>
      </c>
      <c r="AE5" s="12">
        <f t="shared" si="1"/>
        <v>6.0323725228219995</v>
      </c>
      <c r="AF5" s="12">
        <f t="shared" si="1"/>
        <v>6.0323725228219995</v>
      </c>
      <c r="AG5" s="12">
        <f t="shared" si="1"/>
        <v>6.0323725228219995</v>
      </c>
      <c r="AH5" s="12">
        <f t="shared" si="1"/>
        <v>26.412009489110002</v>
      </c>
      <c r="AI5" s="12">
        <f t="shared" si="1"/>
        <v>26.412009489110009</v>
      </c>
      <c r="AJ5" s="12">
        <f t="shared" si="1"/>
        <v>26.412009489110009</v>
      </c>
      <c r="AK5" s="12">
        <f t="shared" si="1"/>
        <v>26.412009489110044</v>
      </c>
      <c r="AL5" s="12">
        <f t="shared" si="1"/>
        <v>26.412009489109973</v>
      </c>
      <c r="AM5" s="12">
        <f t="shared" si="1"/>
        <v>26.412009489109973</v>
      </c>
    </row>
    <row r="6" spans="1:39" s="4" customFormat="1" x14ac:dyDescent="0.3">
      <c r="A6" s="6">
        <f>'CSP5'!$A$170</f>
        <v>620</v>
      </c>
      <c r="B6" s="12">
        <f>C6</f>
        <v>1.9701090000000001</v>
      </c>
      <c r="C6" s="4">
        <f>MIN('CSP5'!C66,'Pilot Injection'!W6,W56,W81)</f>
        <v>1.9701090000000001</v>
      </c>
      <c r="D6" s="4">
        <f>MIN('CSP5'!D66,'Pilot Injection'!X6,X56,X81)</f>
        <v>1.9701090000000001</v>
      </c>
      <c r="E6" s="4">
        <f>MIN('CSP5'!E66,'Pilot Injection'!Y6,Y56,Y81)</f>
        <v>1.9701090000000001</v>
      </c>
      <c r="F6" s="4">
        <f>MIN('CSP5'!F66,'Pilot Injection'!Z6,Z56,Z81)</f>
        <v>2.9891299999999998</v>
      </c>
      <c r="G6" s="4">
        <f>MIN('CSP5'!G66,'Pilot Injection'!AA6,AA56,AA81)</f>
        <v>2.9891299999999998</v>
      </c>
      <c r="H6" s="4">
        <f>MIN('CSP5'!H66,'Pilot Injection'!AB6,AB56,AB81)</f>
        <v>3.8775728725904517</v>
      </c>
      <c r="I6" s="4">
        <f>MIN('CSP5'!I66,'Pilot Injection'!AC6,AC56,AC81)</f>
        <v>4.0219845979110209</v>
      </c>
      <c r="J6" s="4">
        <f>MIN('CSP5'!J66,'Pilot Injection'!AD6,AD56,AD81)</f>
        <v>4.0219845979110209</v>
      </c>
      <c r="K6" s="4">
        <f>MIN('CSP5'!K66,'Pilot Injection'!AE6,AE56,AE81)</f>
        <v>4.0219845979110209</v>
      </c>
      <c r="L6" s="4">
        <f>MIN('CSP5'!L66,'Pilot Injection'!AF6,AF56,AF81)</f>
        <v>4.0219845979109756</v>
      </c>
      <c r="M6" s="4">
        <f>MIN('CSP5'!M66,'Pilot Injection'!AG6,AG56,AG81)</f>
        <v>6.0323725228219995</v>
      </c>
      <c r="N6" s="4">
        <f>MIN('CSP5'!N66,'Pilot Injection'!AH6,AH56,AH81)</f>
        <v>4.2798910000000001</v>
      </c>
      <c r="O6" s="4">
        <f>MIN('CSP5'!O66,'Pilot Injection'!AI6,AI56,AI81)</f>
        <v>4.2798910000000001</v>
      </c>
      <c r="P6" s="4">
        <f>MIN('CSP5'!P66,'Pilot Injection'!AJ6,AJ56,AJ81)</f>
        <v>4.2798910000000001</v>
      </c>
      <c r="Q6" s="4">
        <f>MIN('CSP5'!Q66,'Pilot Injection'!AK6,AK56,AK81)</f>
        <v>4.2798910000000001</v>
      </c>
      <c r="R6" s="4">
        <f>MIN('CSP5'!R66,'Pilot Injection'!AL6,AL56,AL81)</f>
        <v>4.2798910000000001</v>
      </c>
      <c r="S6" s="12">
        <f>R6</f>
        <v>4.2798910000000001</v>
      </c>
      <c r="U6" s="6">
        <f>'CSP5'!$A$170</f>
        <v>620</v>
      </c>
      <c r="V6" s="12">
        <f>W6</f>
        <v>2.3640382048770001</v>
      </c>
      <c r="W6" s="4">
        <f>_xll.Interp2dTab(-1,0,'Internal Flash'!$B$4:$N$4,'Internal Flash'!$A$5:$A$19,'Internal Flash'!$B$5:$N$19,W$4,$U6)*_xll.Interp2dTab(-1,0,'Internal Flash'!$B$23:$K$23,'Internal Flash'!$A$24:$A$33,'Internal Flash'!$B$24:$K$33,'Variables &amp; Axis Check'!$B$13,'Variables &amp; Axis Check'!$B$3)</f>
        <v>2.3640382048770001</v>
      </c>
      <c r="X6" s="4">
        <f>_xll.Interp2dTab(-1,0,'Internal Flash'!$B$4:$N$4,'Internal Flash'!$A$5:$A$19,'Internal Flash'!$B$5:$N$19,X$4,$U6)*_xll.Interp2dTab(-1,0,'Internal Flash'!$B$23:$K$23,'Internal Flash'!$A$24:$A$33,'Internal Flash'!$B$24:$K$33,'Variables &amp; Axis Check'!$B$13,'Variables &amp; Axis Check'!$B$3)</f>
        <v>4.4020013815261665</v>
      </c>
      <c r="Y6" s="4">
        <f>_xll.Interp2dTab(-1,0,'Internal Flash'!$B$4:$N$4,'Internal Flash'!$A$5:$A$19,'Internal Flash'!$B$5:$N$19,Y$4,$U6)*_xll.Interp2dTab(-1,0,'Internal Flash'!$B$23:$K$23,'Internal Flash'!$A$24:$A$33,'Internal Flash'!$B$24:$K$33,'Variables &amp; Axis Check'!$B$13,'Variables &amp; Axis Check'!$B$3)</f>
        <v>4.8095940168559999</v>
      </c>
      <c r="Z6" s="4">
        <f>_xll.Interp2dTab(-1,0,'Internal Flash'!$B$4:$N$4,'Internal Flash'!$A$5:$A$19,'Internal Flash'!$B$5:$N$19,Z$4,$U6)*_xll.Interp2dTab(-1,0,'Internal Flash'!$B$23:$K$23,'Internal Flash'!$A$24:$A$33,'Internal Flash'!$B$24:$K$33,'Variables &amp; Axis Check'!$B$13,'Variables &amp; Axis Check'!$B$3)</f>
        <v>4.8095940168559999</v>
      </c>
      <c r="AA6" s="4">
        <f>_xll.Interp2dTab(-1,0,'Internal Flash'!$B$4:$N$4,'Internal Flash'!$A$5:$A$19,'Internal Flash'!$B$5:$N$19,AA$4,$U6)*_xll.Interp2dTab(-1,0,'Internal Flash'!$B$23:$K$23,'Internal Flash'!$A$24:$A$33,'Internal Flash'!$B$24:$K$33,'Variables &amp; Axis Check'!$B$13,'Variables &amp; Axis Check'!$B$3)</f>
        <v>5.4176054286622994</v>
      </c>
      <c r="AB6" s="4">
        <f>_xll.Interp2dTab(-1,0,'Internal Flash'!$B$4:$N$4,'Internal Flash'!$A$5:$A$19,'Internal Flash'!$B$5:$N$19,AB$4,$U6)*_xll.Interp2dTab(-1,0,'Internal Flash'!$B$23:$K$23,'Internal Flash'!$A$24:$A$33,'Internal Flash'!$B$24:$K$33,'Variables &amp; Axis Check'!$B$13,'Variables &amp; Axis Check'!$B$3)</f>
        <v>6.0323725228219995</v>
      </c>
      <c r="AC6" s="4">
        <f>_xll.Interp2dTab(-1,0,'Internal Flash'!$B$4:$N$4,'Internal Flash'!$A$5:$A$19,'Internal Flash'!$B$5:$N$19,AC$4,$U6)*_xll.Interp2dTab(-1,0,'Internal Flash'!$B$23:$K$23,'Internal Flash'!$A$24:$A$33,'Internal Flash'!$B$24:$K$33,'Variables &amp; Axis Check'!$B$13,'Variables &amp; Axis Check'!$B$3)</f>
        <v>6.0323725228219995</v>
      </c>
      <c r="AD6" s="4">
        <f>_xll.Interp2dTab(-1,0,'Internal Flash'!$B$4:$N$4,'Internal Flash'!$A$5:$A$19,'Internal Flash'!$B$5:$N$19,AD$4,$U6)*_xll.Interp2dTab(-1,0,'Internal Flash'!$B$23:$K$23,'Internal Flash'!$A$24:$A$33,'Internal Flash'!$B$24:$K$33,'Variables &amp; Axis Check'!$B$13,'Variables &amp; Axis Check'!$B$3)</f>
        <v>6.0323725228219995</v>
      </c>
      <c r="AE6" s="4">
        <f>_xll.Interp2dTab(-1,0,'Internal Flash'!$B$4:$N$4,'Internal Flash'!$A$5:$A$19,'Internal Flash'!$B$5:$N$19,AE$4,$U6)*_xll.Interp2dTab(-1,0,'Internal Flash'!$B$23:$K$23,'Internal Flash'!$A$24:$A$33,'Internal Flash'!$B$24:$K$33,'Variables &amp; Axis Check'!$B$13,'Variables &amp; Axis Check'!$B$3)</f>
        <v>6.0323725228219995</v>
      </c>
      <c r="AF6" s="4">
        <f>_xll.Interp2dTab(-1,0,'Internal Flash'!$B$4:$N$4,'Internal Flash'!$A$5:$A$19,'Internal Flash'!$B$5:$N$19,AF$4,$U6)*_xll.Interp2dTab(-1,0,'Internal Flash'!$B$23:$K$23,'Internal Flash'!$A$24:$A$33,'Internal Flash'!$B$24:$K$33,'Variables &amp; Axis Check'!$B$13,'Variables &amp; Axis Check'!$B$3)</f>
        <v>6.0323725228219995</v>
      </c>
      <c r="AG6" s="4">
        <f>_xll.Interp2dTab(-1,0,'Internal Flash'!$B$4:$N$4,'Internal Flash'!$A$5:$A$19,'Internal Flash'!$B$5:$N$19,AG$4,$U6)*_xll.Interp2dTab(-1,0,'Internal Flash'!$B$23:$K$23,'Internal Flash'!$A$24:$A$33,'Internal Flash'!$B$24:$K$33,'Variables &amp; Axis Check'!$B$13,'Variables &amp; Axis Check'!$B$3)</f>
        <v>6.0323725228219995</v>
      </c>
      <c r="AH6" s="4">
        <f>_xll.Interp2dTab(-1,0,'Internal Flash'!$B$4:$N$4,'Internal Flash'!$A$5:$A$19,'Internal Flash'!$B$5:$N$19,AH$4,$U6)*_xll.Interp2dTab(-1,0,'Internal Flash'!$B$23:$K$23,'Internal Flash'!$A$24:$A$33,'Internal Flash'!$B$24:$K$33,'Variables &amp; Axis Check'!$B$13,'Variables &amp; Axis Check'!$B$3)</f>
        <v>26.412009489110002</v>
      </c>
      <c r="AI6" s="4">
        <f>_xll.Interp2dTab(-1,0,'Internal Flash'!$B$4:$N$4,'Internal Flash'!$A$5:$A$19,'Internal Flash'!$B$5:$N$19,AI$4,$U6)*_xll.Interp2dTab(-1,0,'Internal Flash'!$B$23:$K$23,'Internal Flash'!$A$24:$A$33,'Internal Flash'!$B$24:$K$33,'Variables &amp; Axis Check'!$B$13,'Variables &amp; Axis Check'!$B$3)</f>
        <v>26.412009489110009</v>
      </c>
      <c r="AJ6" s="4">
        <f>_xll.Interp2dTab(-1,0,'Internal Flash'!$B$4:$N$4,'Internal Flash'!$A$5:$A$19,'Internal Flash'!$B$5:$N$19,AJ$4,$U6)*_xll.Interp2dTab(-1,0,'Internal Flash'!$B$23:$K$23,'Internal Flash'!$A$24:$A$33,'Internal Flash'!$B$24:$K$33,'Variables &amp; Axis Check'!$B$13,'Variables &amp; Axis Check'!$B$3)</f>
        <v>26.412009489110009</v>
      </c>
      <c r="AK6" s="4">
        <f>_xll.Interp2dTab(-1,0,'Internal Flash'!$B$4:$N$4,'Internal Flash'!$A$5:$A$19,'Internal Flash'!$B$5:$N$19,AK$4,$U6)*_xll.Interp2dTab(-1,0,'Internal Flash'!$B$23:$K$23,'Internal Flash'!$A$24:$A$33,'Internal Flash'!$B$24:$K$33,'Variables &amp; Axis Check'!$B$13,'Variables &amp; Axis Check'!$B$3)</f>
        <v>26.412009489110044</v>
      </c>
      <c r="AL6" s="4">
        <f>_xll.Interp2dTab(-1,0,'Internal Flash'!$B$4:$N$4,'Internal Flash'!$A$5:$A$19,'Internal Flash'!$B$5:$N$19,AL$4,$U6)*_xll.Interp2dTab(-1,0,'Internal Flash'!$B$23:$K$23,'Internal Flash'!$A$24:$A$33,'Internal Flash'!$B$24:$K$33,'Variables &amp; Axis Check'!$B$13,'Variables &amp; Axis Check'!$B$3)</f>
        <v>26.412009489109973</v>
      </c>
      <c r="AM6" s="12">
        <f>AL6</f>
        <v>26.412009489109973</v>
      </c>
    </row>
    <row r="7" spans="1:39" s="4" customFormat="1" x14ac:dyDescent="0.3">
      <c r="A7" s="6">
        <f>'CSP5'!$A$171</f>
        <v>650</v>
      </c>
      <c r="B7" s="12">
        <f t="shared" ref="B7:B24" si="2">C7</f>
        <v>1.9701090000000001</v>
      </c>
      <c r="C7" s="4">
        <f>MIN('CSP5'!C67,'Pilot Injection'!W7,W57,W82)</f>
        <v>1.9701090000000001</v>
      </c>
      <c r="D7" s="4">
        <f>MIN('CSP5'!D67,'Pilot Injection'!X7,X57,X82)</f>
        <v>1.9701090000000001</v>
      </c>
      <c r="E7" s="4">
        <f>MIN('CSP5'!E67,'Pilot Injection'!Y7,Y57,Y82)</f>
        <v>1.9701090000000001</v>
      </c>
      <c r="F7" s="4">
        <f>MIN('CSP5'!F67,'Pilot Injection'!Z7,Z57,Z82)</f>
        <v>2.9891299999999998</v>
      </c>
      <c r="G7" s="4">
        <f>MIN('CSP5'!G67,'Pilot Injection'!AA7,AA57,AA82)</f>
        <v>3.587962437069979</v>
      </c>
      <c r="H7" s="4">
        <f>MIN('CSP5'!H67,'Pilot Injection'!AB7,AB57,AB82)</f>
        <v>3.877572872590406</v>
      </c>
      <c r="I7" s="4">
        <f>MIN('CSP5'!I67,'Pilot Injection'!AC7,AC57,AC82)</f>
        <v>4.0219845979110209</v>
      </c>
      <c r="J7" s="4">
        <f>MIN('CSP5'!J67,'Pilot Injection'!AD7,AD57,AD82)</f>
        <v>4.0219845979110209</v>
      </c>
      <c r="K7" s="4">
        <f>MIN('CSP5'!K67,'Pilot Injection'!AE7,AE57,AE82)</f>
        <v>4.0219845979110209</v>
      </c>
      <c r="L7" s="4">
        <f>MIN('CSP5'!L67,'Pilot Injection'!AF7,AF57,AF82)</f>
        <v>4.0219845979110209</v>
      </c>
      <c r="M7" s="4">
        <f>MIN('CSP5'!M67,'Pilot Injection'!AG7,AG57,AG82)</f>
        <v>4.4157609999999998</v>
      </c>
      <c r="N7" s="4">
        <f>MIN('CSP5'!N67,'Pilot Injection'!AH7,AH57,AH82)</f>
        <v>4.4157609999999998</v>
      </c>
      <c r="O7" s="4">
        <f>MIN('CSP5'!O67,'Pilot Injection'!AI7,AI57,AI82)</f>
        <v>4.2798910000000001</v>
      </c>
      <c r="P7" s="4">
        <f>MIN('CSP5'!P67,'Pilot Injection'!AJ7,AJ57,AJ82)</f>
        <v>4.2798910000000001</v>
      </c>
      <c r="Q7" s="4">
        <f>MIN('CSP5'!Q67,'Pilot Injection'!AK7,AK57,AK82)</f>
        <v>4.2798910000000001</v>
      </c>
      <c r="R7" s="4">
        <f>MIN('CSP5'!R67,'Pilot Injection'!AL7,AL57,AL82)</f>
        <v>4.2798910000000001</v>
      </c>
      <c r="S7" s="12">
        <f t="shared" ref="S7:S24" si="3">R7</f>
        <v>4.2798910000000001</v>
      </c>
      <c r="U7" s="6">
        <f>'CSP5'!$A$171</f>
        <v>650</v>
      </c>
      <c r="V7" s="12">
        <f t="shared" ref="V7:V24" si="4">W7</f>
        <v>2.3640382048770001</v>
      </c>
      <c r="W7" s="4">
        <f>_xll.Interp2dTab(-1,0,'Internal Flash'!$B$4:$N$4,'Internal Flash'!$A$5:$A$19,'Internal Flash'!$B$5:$N$19,W$4,$U7)*_xll.Interp2dTab(-1,0,'Internal Flash'!$B$23:$K$23,'Internal Flash'!$A$24:$A$33,'Internal Flash'!$B$24:$K$33,'Variables &amp; Axis Check'!$B$13,'Variables &amp; Axis Check'!$B$3)</f>
        <v>2.3640382048770001</v>
      </c>
      <c r="X7" s="4">
        <f>_xll.Interp2dTab(-1,0,'Internal Flash'!$B$4:$N$4,'Internal Flash'!$A$5:$A$19,'Internal Flash'!$B$5:$N$19,X$4,$U7)*_xll.Interp2dTab(-1,0,'Internal Flash'!$B$23:$K$23,'Internal Flash'!$A$24:$A$33,'Internal Flash'!$B$24:$K$33,'Variables &amp; Axis Check'!$B$13,'Variables &amp; Axis Check'!$B$3)</f>
        <v>4.4020013815261665</v>
      </c>
      <c r="Y7" s="4">
        <f>_xll.Interp2dTab(-1,0,'Internal Flash'!$B$4:$N$4,'Internal Flash'!$A$5:$A$19,'Internal Flash'!$B$5:$N$19,Y$4,$U7)*_xll.Interp2dTab(-1,0,'Internal Flash'!$B$23:$K$23,'Internal Flash'!$A$24:$A$33,'Internal Flash'!$B$24:$K$33,'Variables &amp; Axis Check'!$B$13,'Variables &amp; Axis Check'!$B$3)</f>
        <v>4.8095940168559999</v>
      </c>
      <c r="Z7" s="4">
        <f>_xll.Interp2dTab(-1,0,'Internal Flash'!$B$4:$N$4,'Internal Flash'!$A$5:$A$19,'Internal Flash'!$B$5:$N$19,Z$4,$U7)*_xll.Interp2dTab(-1,0,'Internal Flash'!$B$23:$K$23,'Internal Flash'!$A$24:$A$33,'Internal Flash'!$B$24:$K$33,'Variables &amp; Axis Check'!$B$13,'Variables &amp; Axis Check'!$B$3)</f>
        <v>4.8095940168559999</v>
      </c>
      <c r="AA7" s="4">
        <f>_xll.Interp2dTab(-1,0,'Internal Flash'!$B$4:$N$4,'Internal Flash'!$A$5:$A$19,'Internal Flash'!$B$5:$N$19,AA$4,$U7)*_xll.Interp2dTab(-1,0,'Internal Flash'!$B$23:$K$23,'Internal Flash'!$A$24:$A$33,'Internal Flash'!$B$24:$K$33,'Variables &amp; Axis Check'!$B$13,'Variables &amp; Axis Check'!$B$3)</f>
        <v>5.4176054286622986</v>
      </c>
      <c r="AB7" s="4">
        <f>_xll.Interp2dTab(-1,0,'Internal Flash'!$B$4:$N$4,'Internal Flash'!$A$5:$A$19,'Internal Flash'!$B$5:$N$19,AB$4,$U7)*_xll.Interp2dTab(-1,0,'Internal Flash'!$B$23:$K$23,'Internal Flash'!$A$24:$A$33,'Internal Flash'!$B$24:$K$33,'Variables &amp; Axis Check'!$B$13,'Variables &amp; Axis Check'!$B$3)</f>
        <v>6.0323725228219987</v>
      </c>
      <c r="AC7" s="4">
        <f>_xll.Interp2dTab(-1,0,'Internal Flash'!$B$4:$N$4,'Internal Flash'!$A$5:$A$19,'Internal Flash'!$B$5:$N$19,AC$4,$U7)*_xll.Interp2dTab(-1,0,'Internal Flash'!$B$23:$K$23,'Internal Flash'!$A$24:$A$33,'Internal Flash'!$B$24:$K$33,'Variables &amp; Axis Check'!$B$13,'Variables &amp; Axis Check'!$B$3)</f>
        <v>6.0323725228220004</v>
      </c>
      <c r="AD7" s="4">
        <f>_xll.Interp2dTab(-1,0,'Internal Flash'!$B$4:$N$4,'Internal Flash'!$A$5:$A$19,'Internal Flash'!$B$5:$N$19,AD$4,$U7)*_xll.Interp2dTab(-1,0,'Internal Flash'!$B$23:$K$23,'Internal Flash'!$A$24:$A$33,'Internal Flash'!$B$24:$K$33,'Variables &amp; Axis Check'!$B$13,'Variables &amp; Axis Check'!$B$3)</f>
        <v>6.0323725228220004</v>
      </c>
      <c r="AE7" s="4">
        <f>_xll.Interp2dTab(-1,0,'Internal Flash'!$B$4:$N$4,'Internal Flash'!$A$5:$A$19,'Internal Flash'!$B$5:$N$19,AE$4,$U7)*_xll.Interp2dTab(-1,0,'Internal Flash'!$B$23:$K$23,'Internal Flash'!$A$24:$A$33,'Internal Flash'!$B$24:$K$33,'Variables &amp; Axis Check'!$B$13,'Variables &amp; Axis Check'!$B$3)</f>
        <v>6.0323725228219995</v>
      </c>
      <c r="AF7" s="4">
        <f>_xll.Interp2dTab(-1,0,'Internal Flash'!$B$4:$N$4,'Internal Flash'!$A$5:$A$19,'Internal Flash'!$B$5:$N$19,AF$4,$U7)*_xll.Interp2dTab(-1,0,'Internal Flash'!$B$23:$K$23,'Internal Flash'!$A$24:$A$33,'Internal Flash'!$B$24:$K$33,'Variables &amp; Axis Check'!$B$13,'Variables &amp; Axis Check'!$B$3)</f>
        <v>6.0323725228220004</v>
      </c>
      <c r="AG7" s="4">
        <f>_xll.Interp2dTab(-1,0,'Internal Flash'!$B$4:$N$4,'Internal Flash'!$A$5:$A$19,'Internal Flash'!$B$5:$N$19,AG$4,$U7)*_xll.Interp2dTab(-1,0,'Internal Flash'!$B$23:$K$23,'Internal Flash'!$A$24:$A$33,'Internal Flash'!$B$24:$K$33,'Variables &amp; Axis Check'!$B$13,'Variables &amp; Axis Check'!$B$3)</f>
        <v>6.0323725228219995</v>
      </c>
      <c r="AH7" s="4">
        <f>_xll.Interp2dTab(-1,0,'Internal Flash'!$B$4:$N$4,'Internal Flash'!$A$5:$A$19,'Internal Flash'!$B$5:$N$19,AH$4,$U7)*_xll.Interp2dTab(-1,0,'Internal Flash'!$B$23:$K$23,'Internal Flash'!$A$24:$A$33,'Internal Flash'!$B$24:$K$33,'Variables &amp; Axis Check'!$B$13,'Variables &amp; Axis Check'!$B$3)</f>
        <v>26.412009489110002</v>
      </c>
      <c r="AI7" s="4">
        <f>_xll.Interp2dTab(-1,0,'Internal Flash'!$B$4:$N$4,'Internal Flash'!$A$5:$A$19,'Internal Flash'!$B$5:$N$19,AI$4,$U7)*_xll.Interp2dTab(-1,0,'Internal Flash'!$B$23:$K$23,'Internal Flash'!$A$24:$A$33,'Internal Flash'!$B$24:$K$33,'Variables &amp; Axis Check'!$B$13,'Variables &amp; Axis Check'!$B$3)</f>
        <v>26.412009489109995</v>
      </c>
      <c r="AJ7" s="4">
        <f>_xll.Interp2dTab(-1,0,'Internal Flash'!$B$4:$N$4,'Internal Flash'!$A$5:$A$19,'Internal Flash'!$B$5:$N$19,AJ$4,$U7)*_xll.Interp2dTab(-1,0,'Internal Flash'!$B$23:$K$23,'Internal Flash'!$A$24:$A$33,'Internal Flash'!$B$24:$K$33,'Variables &amp; Axis Check'!$B$13,'Variables &amp; Axis Check'!$B$3)</f>
        <v>26.412009489109987</v>
      </c>
      <c r="AK7" s="4">
        <f>_xll.Interp2dTab(-1,0,'Internal Flash'!$B$4:$N$4,'Internal Flash'!$A$5:$A$19,'Internal Flash'!$B$5:$N$19,AK$4,$U7)*_xll.Interp2dTab(-1,0,'Internal Flash'!$B$23:$K$23,'Internal Flash'!$A$24:$A$33,'Internal Flash'!$B$24:$K$33,'Variables &amp; Axis Check'!$B$13,'Variables &amp; Axis Check'!$B$3)</f>
        <v>26.412009489109998</v>
      </c>
      <c r="AL7" s="4">
        <f>_xll.Interp2dTab(-1,0,'Internal Flash'!$B$4:$N$4,'Internal Flash'!$A$5:$A$19,'Internal Flash'!$B$5:$N$19,AL$4,$U7)*_xll.Interp2dTab(-1,0,'Internal Flash'!$B$23:$K$23,'Internal Flash'!$A$24:$A$33,'Internal Flash'!$B$24:$K$33,'Variables &amp; Axis Check'!$B$13,'Variables &amp; Axis Check'!$B$3)</f>
        <v>26.412009489109998</v>
      </c>
      <c r="AM7" s="12">
        <f t="shared" ref="AM7:AM24" si="5">AL7</f>
        <v>26.412009489109998</v>
      </c>
    </row>
    <row r="8" spans="1:39" s="4" customFormat="1" x14ac:dyDescent="0.3">
      <c r="A8" s="6">
        <f>'CSP5'!$A$172</f>
        <v>800</v>
      </c>
      <c r="B8" s="12">
        <f t="shared" si="2"/>
        <v>1.9701090000000001</v>
      </c>
      <c r="C8" s="4">
        <f>MIN('CSP5'!C68,'Pilot Injection'!W8,W58,W83)</f>
        <v>1.9701090000000001</v>
      </c>
      <c r="D8" s="4">
        <f>MIN('CSP5'!D68,'Pilot Injection'!X8,X58,X83)</f>
        <v>1.9701090000000001</v>
      </c>
      <c r="E8" s="4">
        <f>MIN('CSP5'!E68,'Pilot Injection'!Y8,Y58,Y83)</f>
        <v>2.5135869999999998</v>
      </c>
      <c r="F8" s="4">
        <f>MIN('CSP5'!F68,'Pilot Injection'!Z8,Z58,Z83)</f>
        <v>3.2067174496857991</v>
      </c>
      <c r="G8" s="4">
        <f>MIN('CSP5'!G68,'Pilot Injection'!AA8,AA58,AA83)</f>
        <v>3.5879624370700265</v>
      </c>
      <c r="H8" s="4">
        <f>MIN('CSP5'!H68,'Pilot Injection'!AB8,AB58,AB83)</f>
        <v>3.8775728725903904</v>
      </c>
      <c r="I8" s="4">
        <f>MIN('CSP5'!I68,'Pilot Injection'!AC8,AC58,AC83)</f>
        <v>4.0219845979110067</v>
      </c>
      <c r="J8" s="4">
        <f>MIN('CSP5'!J68,'Pilot Injection'!AD8,AD58,AD83)</f>
        <v>4.0219845979110067</v>
      </c>
      <c r="K8" s="4">
        <f>MIN('CSP5'!K68,'Pilot Injection'!AE8,AE58,AE83)</f>
        <v>4.0081519999999999</v>
      </c>
      <c r="L8" s="4">
        <f>MIN('CSP5'!L68,'Pilot Injection'!AF8,AF58,AF83)</f>
        <v>4.0219845979110067</v>
      </c>
      <c r="M8" s="4">
        <f>MIN('CSP5'!M68,'Pilot Injection'!AG8,AG58,AG83)</f>
        <v>5.2309780000000003</v>
      </c>
      <c r="N8" s="4">
        <f>MIN('CSP5'!N68,'Pilot Injection'!AH8,AH58,AH83)</f>
        <v>5.2309780000000003</v>
      </c>
      <c r="O8" s="4">
        <f>MIN('CSP5'!O68,'Pilot Injection'!AI8,AI58,AI83)</f>
        <v>3.6684779999999999</v>
      </c>
      <c r="P8" s="4">
        <f>MIN('CSP5'!P68,'Pilot Injection'!AJ8,AJ58,AJ83)</f>
        <v>3.6684779999999999</v>
      </c>
      <c r="Q8" s="4">
        <f>MIN('CSP5'!Q68,'Pilot Injection'!AK8,AK58,AK83)</f>
        <v>3.6684779999999999</v>
      </c>
      <c r="R8" s="4">
        <f>MIN('CSP5'!R68,'Pilot Injection'!AL8,AL58,AL83)</f>
        <v>3.6684779999999999</v>
      </c>
      <c r="S8" s="12">
        <f t="shared" si="3"/>
        <v>3.6684779999999999</v>
      </c>
      <c r="U8" s="6">
        <f>'CSP5'!$A$172</f>
        <v>800</v>
      </c>
      <c r="V8" s="12">
        <f t="shared" si="4"/>
        <v>2.3640382048770001</v>
      </c>
      <c r="W8" s="4">
        <f>_xll.Interp2dTab(-1,0,'Internal Flash'!$B$4:$N$4,'Internal Flash'!$A$5:$A$19,'Internal Flash'!$B$5:$N$19,W$4,$U8)*_xll.Interp2dTab(-1,0,'Internal Flash'!$B$23:$K$23,'Internal Flash'!$A$24:$A$33,'Internal Flash'!$B$24:$K$33,'Variables &amp; Axis Check'!$B$13,'Variables &amp; Axis Check'!$B$3)</f>
        <v>2.3640382048770001</v>
      </c>
      <c r="X8" s="4">
        <f>_xll.Interp2dTab(-1,0,'Internal Flash'!$B$4:$N$4,'Internal Flash'!$A$5:$A$19,'Internal Flash'!$B$5:$N$19,X$4,$U8)*_xll.Interp2dTab(-1,0,'Internal Flash'!$B$23:$K$23,'Internal Flash'!$A$24:$A$33,'Internal Flash'!$B$24:$K$33,'Variables &amp; Axis Check'!$B$13,'Variables &amp; Axis Check'!$B$3)</f>
        <v>4.4020013815261674</v>
      </c>
      <c r="Y8" s="4">
        <f>_xll.Interp2dTab(-1,0,'Internal Flash'!$B$4:$N$4,'Internal Flash'!$A$5:$A$19,'Internal Flash'!$B$5:$N$19,Y$4,$U8)*_xll.Interp2dTab(-1,0,'Internal Flash'!$B$23:$K$23,'Internal Flash'!$A$24:$A$33,'Internal Flash'!$B$24:$K$33,'Variables &amp; Axis Check'!$B$13,'Variables &amp; Axis Check'!$B$3)</f>
        <v>4.8095940168559999</v>
      </c>
      <c r="Z8" s="4">
        <f>_xll.Interp2dTab(-1,0,'Internal Flash'!$B$4:$N$4,'Internal Flash'!$A$5:$A$19,'Internal Flash'!$B$5:$N$19,Z$4,$U8)*_xll.Interp2dTab(-1,0,'Internal Flash'!$B$23:$K$23,'Internal Flash'!$A$24:$A$33,'Internal Flash'!$B$24:$K$33,'Variables &amp; Axis Check'!$B$13,'Variables &amp; Axis Check'!$B$3)</f>
        <v>4.8095940168559999</v>
      </c>
      <c r="AA8" s="4">
        <f>_xll.Interp2dTab(-1,0,'Internal Flash'!$B$4:$N$4,'Internal Flash'!$A$5:$A$19,'Internal Flash'!$B$5:$N$19,AA$4,$U8)*_xll.Interp2dTab(-1,0,'Internal Flash'!$B$23:$K$23,'Internal Flash'!$A$24:$A$33,'Internal Flash'!$B$24:$K$33,'Variables &amp; Axis Check'!$B$13,'Variables &amp; Axis Check'!$B$3)</f>
        <v>5.4176054286622977</v>
      </c>
      <c r="AB8" s="4">
        <f>_xll.Interp2dTab(-1,0,'Internal Flash'!$B$4:$N$4,'Internal Flash'!$A$5:$A$19,'Internal Flash'!$B$5:$N$19,AB$4,$U8)*_xll.Interp2dTab(-1,0,'Internal Flash'!$B$23:$K$23,'Internal Flash'!$A$24:$A$33,'Internal Flash'!$B$24:$K$33,'Variables &amp; Axis Check'!$B$13,'Variables &amp; Axis Check'!$B$3)</f>
        <v>6.0323725228219995</v>
      </c>
      <c r="AC8" s="4">
        <f>_xll.Interp2dTab(-1,0,'Internal Flash'!$B$4:$N$4,'Internal Flash'!$A$5:$A$19,'Internal Flash'!$B$5:$N$19,AC$4,$U8)*_xll.Interp2dTab(-1,0,'Internal Flash'!$B$23:$K$23,'Internal Flash'!$A$24:$A$33,'Internal Flash'!$B$24:$K$33,'Variables &amp; Axis Check'!$B$13,'Variables &amp; Axis Check'!$B$3)</f>
        <v>6.0323725228219995</v>
      </c>
      <c r="AD8" s="4">
        <f>_xll.Interp2dTab(-1,0,'Internal Flash'!$B$4:$N$4,'Internal Flash'!$A$5:$A$19,'Internal Flash'!$B$5:$N$19,AD$4,$U8)*_xll.Interp2dTab(-1,0,'Internal Flash'!$B$23:$K$23,'Internal Flash'!$A$24:$A$33,'Internal Flash'!$B$24:$K$33,'Variables &amp; Axis Check'!$B$13,'Variables &amp; Axis Check'!$B$3)</f>
        <v>6.0323725228219995</v>
      </c>
      <c r="AE8" s="4">
        <f>_xll.Interp2dTab(-1,0,'Internal Flash'!$B$4:$N$4,'Internal Flash'!$A$5:$A$19,'Internal Flash'!$B$5:$N$19,AE$4,$U8)*_xll.Interp2dTab(-1,0,'Internal Flash'!$B$23:$K$23,'Internal Flash'!$A$24:$A$33,'Internal Flash'!$B$24:$K$33,'Variables &amp; Axis Check'!$B$13,'Variables &amp; Axis Check'!$B$3)</f>
        <v>6.0323725228220004</v>
      </c>
      <c r="AF8" s="4">
        <f>_xll.Interp2dTab(-1,0,'Internal Flash'!$B$4:$N$4,'Internal Flash'!$A$5:$A$19,'Internal Flash'!$B$5:$N$19,AF$4,$U8)*_xll.Interp2dTab(-1,0,'Internal Flash'!$B$23:$K$23,'Internal Flash'!$A$24:$A$33,'Internal Flash'!$B$24:$K$33,'Variables &amp; Axis Check'!$B$13,'Variables &amp; Axis Check'!$B$3)</f>
        <v>6.0323725228219995</v>
      </c>
      <c r="AG8" s="4">
        <f>_xll.Interp2dTab(-1,0,'Internal Flash'!$B$4:$N$4,'Internal Flash'!$A$5:$A$19,'Internal Flash'!$B$5:$N$19,AG$4,$U8)*_xll.Interp2dTab(-1,0,'Internal Flash'!$B$23:$K$23,'Internal Flash'!$A$24:$A$33,'Internal Flash'!$B$24:$K$33,'Variables &amp; Axis Check'!$B$13,'Variables &amp; Axis Check'!$B$3)</f>
        <v>6.0323725228219995</v>
      </c>
      <c r="AH8" s="4">
        <f>_xll.Interp2dTab(-1,0,'Internal Flash'!$B$4:$N$4,'Internal Flash'!$A$5:$A$19,'Internal Flash'!$B$5:$N$19,AH$4,$U8)*_xll.Interp2dTab(-1,0,'Internal Flash'!$B$23:$K$23,'Internal Flash'!$A$24:$A$33,'Internal Flash'!$B$24:$K$33,'Variables &amp; Axis Check'!$B$13,'Variables &amp; Axis Check'!$B$3)</f>
        <v>26.412009489110002</v>
      </c>
      <c r="AI8" s="4">
        <f>_xll.Interp2dTab(-1,0,'Internal Flash'!$B$4:$N$4,'Internal Flash'!$A$5:$A$19,'Internal Flash'!$B$5:$N$19,AI$4,$U8)*_xll.Interp2dTab(-1,0,'Internal Flash'!$B$23:$K$23,'Internal Flash'!$A$24:$A$33,'Internal Flash'!$B$24:$K$33,'Variables &amp; Axis Check'!$B$13,'Variables &amp; Axis Check'!$B$3)</f>
        <v>26.412009489109998</v>
      </c>
      <c r="AJ8" s="4">
        <f>_xll.Interp2dTab(-1,0,'Internal Flash'!$B$4:$N$4,'Internal Flash'!$A$5:$A$19,'Internal Flash'!$B$5:$N$19,AJ$4,$U8)*_xll.Interp2dTab(-1,0,'Internal Flash'!$B$23:$K$23,'Internal Flash'!$A$24:$A$33,'Internal Flash'!$B$24:$K$33,'Variables &amp; Axis Check'!$B$13,'Variables &amp; Axis Check'!$B$3)</f>
        <v>26.41200948910998</v>
      </c>
      <c r="AK8" s="4">
        <f>_xll.Interp2dTab(-1,0,'Internal Flash'!$B$4:$N$4,'Internal Flash'!$A$5:$A$19,'Internal Flash'!$B$5:$N$19,AK$4,$U8)*_xll.Interp2dTab(-1,0,'Internal Flash'!$B$23:$K$23,'Internal Flash'!$A$24:$A$33,'Internal Flash'!$B$24:$K$33,'Variables &amp; Axis Check'!$B$13,'Variables &amp; Axis Check'!$B$3)</f>
        <v>26.412009489110016</v>
      </c>
      <c r="AL8" s="4">
        <f>_xll.Interp2dTab(-1,0,'Internal Flash'!$B$4:$N$4,'Internal Flash'!$A$5:$A$19,'Internal Flash'!$B$5:$N$19,AL$4,$U8)*_xll.Interp2dTab(-1,0,'Internal Flash'!$B$23:$K$23,'Internal Flash'!$A$24:$A$33,'Internal Flash'!$B$24:$K$33,'Variables &amp; Axis Check'!$B$13,'Variables &amp; Axis Check'!$B$3)</f>
        <v>26.412009489110016</v>
      </c>
      <c r="AM8" s="12">
        <f t="shared" si="5"/>
        <v>26.412009489110016</v>
      </c>
    </row>
    <row r="9" spans="1:39" s="4" customFormat="1" x14ac:dyDescent="0.3">
      <c r="A9" s="6">
        <f>'CSP5'!$A$173</f>
        <v>1000</v>
      </c>
      <c r="B9" s="12">
        <f t="shared" si="2"/>
        <v>1.9701090000000001</v>
      </c>
      <c r="C9" s="4">
        <f>MIN('CSP5'!C69,'Pilot Injection'!W9,W59,W84)</f>
        <v>1.9701090000000001</v>
      </c>
      <c r="D9" s="4">
        <f>MIN('CSP5'!D69,'Pilot Injection'!X9,X59,X84)</f>
        <v>3.2067174496857991</v>
      </c>
      <c r="E9" s="4">
        <f>MIN('CSP5'!E69,'Pilot Injection'!Y9,Y59,Y84)</f>
        <v>3.2067174496857991</v>
      </c>
      <c r="F9" s="4">
        <f>MIN('CSP5'!F69,'Pilot Injection'!Z9,Z59,Z84)</f>
        <v>3.2067174496857991</v>
      </c>
      <c r="G9" s="4">
        <f>MIN('CSP5'!G69,'Pilot Injection'!AA9,AA59,AA84)</f>
        <v>3.5879624370700265</v>
      </c>
      <c r="H9" s="4">
        <f>MIN('CSP5'!H69,'Pilot Injection'!AB9,AB59,AB84)</f>
        <v>3.8775728725903904</v>
      </c>
      <c r="I9" s="4">
        <f>MIN('CSP5'!I69,'Pilot Injection'!AC9,AC59,AC84)</f>
        <v>4.0219845979110067</v>
      </c>
      <c r="J9" s="4">
        <f>MIN('CSP5'!J69,'Pilot Injection'!AD9,AD59,AD84)</f>
        <v>4.0219845979110067</v>
      </c>
      <c r="K9" s="4">
        <f>MIN('CSP5'!K69,'Pilot Injection'!AE9,AE59,AE84)</f>
        <v>4.0219845979110067</v>
      </c>
      <c r="L9" s="4">
        <f>MIN('CSP5'!L69,'Pilot Injection'!AF9,AF59,AF84)</f>
        <v>4.0219845979110067</v>
      </c>
      <c r="M9" s="4">
        <f>MIN('CSP5'!M69,'Pilot Injection'!AG9,AG59,AG84)</f>
        <v>5.9782609999999998</v>
      </c>
      <c r="N9" s="4">
        <f>MIN('CSP5'!N69,'Pilot Injection'!AH9,AH59,AH84)</f>
        <v>5.9782609999999998</v>
      </c>
      <c r="O9" s="4">
        <f>MIN('CSP5'!O69,'Pilot Injection'!AI9,AI59,AI84)</f>
        <v>3.8043480000000001</v>
      </c>
      <c r="P9" s="4">
        <f>MIN('CSP5'!P69,'Pilot Injection'!AJ9,AJ59,AJ84)</f>
        <v>3.8043480000000001</v>
      </c>
      <c r="Q9" s="4">
        <f>MIN('CSP5'!Q69,'Pilot Injection'!AK9,AK59,AK84)</f>
        <v>3.8043480000000001</v>
      </c>
      <c r="R9" s="4">
        <f>MIN('CSP5'!R69,'Pilot Injection'!AL9,AL59,AL84)</f>
        <v>3.8043480000000001</v>
      </c>
      <c r="S9" s="12">
        <f t="shared" si="3"/>
        <v>3.8043480000000001</v>
      </c>
      <c r="U9" s="6">
        <f>'CSP5'!$A$173</f>
        <v>1000</v>
      </c>
      <c r="V9" s="12">
        <f t="shared" si="4"/>
        <v>2.3640382048770001</v>
      </c>
      <c r="W9" s="4">
        <f>_xll.Interp2dTab(-1,0,'Internal Flash'!$B$4:$N$4,'Internal Flash'!$A$5:$A$19,'Internal Flash'!$B$5:$N$19,W$4,$U9)*_xll.Interp2dTab(-1,0,'Internal Flash'!$B$23:$K$23,'Internal Flash'!$A$24:$A$33,'Internal Flash'!$B$24:$K$33,'Variables &amp; Axis Check'!$B$13,'Variables &amp; Axis Check'!$B$3)</f>
        <v>2.3640382048770001</v>
      </c>
      <c r="X9" s="4">
        <f>_xll.Interp2dTab(-1,0,'Internal Flash'!$B$4:$N$4,'Internal Flash'!$A$5:$A$19,'Internal Flash'!$B$5:$N$19,X$4,$U9)*_xll.Interp2dTab(-1,0,'Internal Flash'!$B$23:$K$23,'Internal Flash'!$A$24:$A$33,'Internal Flash'!$B$24:$K$33,'Variables &amp; Axis Check'!$B$13,'Variables &amp; Axis Check'!$B$3)</f>
        <v>4.4020013815261674</v>
      </c>
      <c r="Y9" s="4">
        <f>_xll.Interp2dTab(-1,0,'Internal Flash'!$B$4:$N$4,'Internal Flash'!$A$5:$A$19,'Internal Flash'!$B$5:$N$19,Y$4,$U9)*_xll.Interp2dTab(-1,0,'Internal Flash'!$B$23:$K$23,'Internal Flash'!$A$24:$A$33,'Internal Flash'!$B$24:$K$33,'Variables &amp; Axis Check'!$B$13,'Variables &amp; Axis Check'!$B$3)</f>
        <v>4.8095940168559999</v>
      </c>
      <c r="Z9" s="4">
        <f>_xll.Interp2dTab(-1,0,'Internal Flash'!$B$4:$N$4,'Internal Flash'!$A$5:$A$19,'Internal Flash'!$B$5:$N$19,Z$4,$U9)*_xll.Interp2dTab(-1,0,'Internal Flash'!$B$23:$K$23,'Internal Flash'!$A$24:$A$33,'Internal Flash'!$B$24:$K$33,'Variables &amp; Axis Check'!$B$13,'Variables &amp; Axis Check'!$B$3)</f>
        <v>4.8095940168559999</v>
      </c>
      <c r="AA9" s="4">
        <f>_xll.Interp2dTab(-1,0,'Internal Flash'!$B$4:$N$4,'Internal Flash'!$A$5:$A$19,'Internal Flash'!$B$5:$N$19,AA$4,$U9)*_xll.Interp2dTab(-1,0,'Internal Flash'!$B$23:$K$23,'Internal Flash'!$A$24:$A$33,'Internal Flash'!$B$24:$K$33,'Variables &amp; Axis Check'!$B$13,'Variables &amp; Axis Check'!$B$3)</f>
        <v>5.4176054286622977</v>
      </c>
      <c r="AB9" s="4">
        <f>_xll.Interp2dTab(-1,0,'Internal Flash'!$B$4:$N$4,'Internal Flash'!$A$5:$A$19,'Internal Flash'!$B$5:$N$19,AB$4,$U9)*_xll.Interp2dTab(-1,0,'Internal Flash'!$B$23:$K$23,'Internal Flash'!$A$24:$A$33,'Internal Flash'!$B$24:$K$33,'Variables &amp; Axis Check'!$B$13,'Variables &amp; Axis Check'!$B$3)</f>
        <v>6.0323725228219995</v>
      </c>
      <c r="AC9" s="4">
        <f>_xll.Interp2dTab(-1,0,'Internal Flash'!$B$4:$N$4,'Internal Flash'!$A$5:$A$19,'Internal Flash'!$B$5:$N$19,AC$4,$U9)*_xll.Interp2dTab(-1,0,'Internal Flash'!$B$23:$K$23,'Internal Flash'!$A$24:$A$33,'Internal Flash'!$B$24:$K$33,'Variables &amp; Axis Check'!$B$13,'Variables &amp; Axis Check'!$B$3)</f>
        <v>6.0323725228219995</v>
      </c>
      <c r="AD9" s="4">
        <f>_xll.Interp2dTab(-1,0,'Internal Flash'!$B$4:$N$4,'Internal Flash'!$A$5:$A$19,'Internal Flash'!$B$5:$N$19,AD$4,$U9)*_xll.Interp2dTab(-1,0,'Internal Flash'!$B$23:$K$23,'Internal Flash'!$A$24:$A$33,'Internal Flash'!$B$24:$K$33,'Variables &amp; Axis Check'!$B$13,'Variables &amp; Axis Check'!$B$3)</f>
        <v>6.0323725228219995</v>
      </c>
      <c r="AE9" s="4">
        <f>_xll.Interp2dTab(-1,0,'Internal Flash'!$B$4:$N$4,'Internal Flash'!$A$5:$A$19,'Internal Flash'!$B$5:$N$19,AE$4,$U9)*_xll.Interp2dTab(-1,0,'Internal Flash'!$B$23:$K$23,'Internal Flash'!$A$24:$A$33,'Internal Flash'!$B$24:$K$33,'Variables &amp; Axis Check'!$B$13,'Variables &amp; Axis Check'!$B$3)</f>
        <v>6.0323725228220004</v>
      </c>
      <c r="AF9" s="4">
        <f>_xll.Interp2dTab(-1,0,'Internal Flash'!$B$4:$N$4,'Internal Flash'!$A$5:$A$19,'Internal Flash'!$B$5:$N$19,AF$4,$U9)*_xll.Interp2dTab(-1,0,'Internal Flash'!$B$23:$K$23,'Internal Flash'!$A$24:$A$33,'Internal Flash'!$B$24:$K$33,'Variables &amp; Axis Check'!$B$13,'Variables &amp; Axis Check'!$B$3)</f>
        <v>6.0323725228219995</v>
      </c>
      <c r="AG9" s="4">
        <f>_xll.Interp2dTab(-1,0,'Internal Flash'!$B$4:$N$4,'Internal Flash'!$A$5:$A$19,'Internal Flash'!$B$5:$N$19,AG$4,$U9)*_xll.Interp2dTab(-1,0,'Internal Flash'!$B$23:$K$23,'Internal Flash'!$A$24:$A$33,'Internal Flash'!$B$24:$K$33,'Variables &amp; Axis Check'!$B$13,'Variables &amp; Axis Check'!$B$3)</f>
        <v>6.0323725228219995</v>
      </c>
      <c r="AH9" s="4">
        <f>_xll.Interp2dTab(-1,0,'Internal Flash'!$B$4:$N$4,'Internal Flash'!$A$5:$A$19,'Internal Flash'!$B$5:$N$19,AH$4,$U9)*_xll.Interp2dTab(-1,0,'Internal Flash'!$B$23:$K$23,'Internal Flash'!$A$24:$A$33,'Internal Flash'!$B$24:$K$33,'Variables &amp; Axis Check'!$B$13,'Variables &amp; Axis Check'!$B$3)</f>
        <v>26.412009489110002</v>
      </c>
      <c r="AI9" s="4">
        <f>_xll.Interp2dTab(-1,0,'Internal Flash'!$B$4:$N$4,'Internal Flash'!$A$5:$A$19,'Internal Flash'!$B$5:$N$19,AI$4,$U9)*_xll.Interp2dTab(-1,0,'Internal Flash'!$B$23:$K$23,'Internal Flash'!$A$24:$A$33,'Internal Flash'!$B$24:$K$33,'Variables &amp; Axis Check'!$B$13,'Variables &amp; Axis Check'!$B$3)</f>
        <v>26.412009489109998</v>
      </c>
      <c r="AJ9" s="4">
        <f>_xll.Interp2dTab(-1,0,'Internal Flash'!$B$4:$N$4,'Internal Flash'!$A$5:$A$19,'Internal Flash'!$B$5:$N$19,AJ$4,$U9)*_xll.Interp2dTab(-1,0,'Internal Flash'!$B$23:$K$23,'Internal Flash'!$A$24:$A$33,'Internal Flash'!$B$24:$K$33,'Variables &amp; Axis Check'!$B$13,'Variables &amp; Axis Check'!$B$3)</f>
        <v>26.41200948910998</v>
      </c>
      <c r="AK9" s="4">
        <f>_xll.Interp2dTab(-1,0,'Internal Flash'!$B$4:$N$4,'Internal Flash'!$A$5:$A$19,'Internal Flash'!$B$5:$N$19,AK$4,$U9)*_xll.Interp2dTab(-1,0,'Internal Flash'!$B$23:$K$23,'Internal Flash'!$A$24:$A$33,'Internal Flash'!$B$24:$K$33,'Variables &amp; Axis Check'!$B$13,'Variables &amp; Axis Check'!$B$3)</f>
        <v>26.412009489110016</v>
      </c>
      <c r="AL9" s="4">
        <f>_xll.Interp2dTab(-1,0,'Internal Flash'!$B$4:$N$4,'Internal Flash'!$A$5:$A$19,'Internal Flash'!$B$5:$N$19,AL$4,$U9)*_xll.Interp2dTab(-1,0,'Internal Flash'!$B$23:$K$23,'Internal Flash'!$A$24:$A$33,'Internal Flash'!$B$24:$K$33,'Variables &amp; Axis Check'!$B$13,'Variables &amp; Axis Check'!$B$3)</f>
        <v>26.412009489110016</v>
      </c>
      <c r="AM9" s="12">
        <f t="shared" si="5"/>
        <v>26.412009489110016</v>
      </c>
    </row>
    <row r="10" spans="1:39" s="4" customFormat="1" x14ac:dyDescent="0.3">
      <c r="A10" s="6">
        <f>'CSP5'!$A$174</f>
        <v>1200</v>
      </c>
      <c r="B10" s="12">
        <f t="shared" si="2"/>
        <v>1.9701090000000001</v>
      </c>
      <c r="C10" s="4">
        <f>MIN('CSP5'!C70,'Pilot Injection'!W10,W60,W85)</f>
        <v>1.9701090000000001</v>
      </c>
      <c r="D10" s="4">
        <f>MIN('CSP5'!D70,'Pilot Injection'!X10,X60,X85)</f>
        <v>2.9891299999999998</v>
      </c>
      <c r="E10" s="4">
        <f>MIN('CSP5'!E70,'Pilot Injection'!Y10,Y60,Y85)</f>
        <v>3.2067174496857991</v>
      </c>
      <c r="F10" s="4">
        <f>MIN('CSP5'!F70,'Pilot Injection'!Z10,Z60,Z85)</f>
        <v>3.2067174496857991</v>
      </c>
      <c r="G10" s="4">
        <f>MIN('CSP5'!G70,'Pilot Injection'!AA10,AA60,AA85)</f>
        <v>3.5879624370700265</v>
      </c>
      <c r="H10" s="4">
        <f>MIN('CSP5'!H70,'Pilot Injection'!AB10,AB60,AB85)</f>
        <v>3.8775728725903904</v>
      </c>
      <c r="I10" s="4">
        <f>MIN('CSP5'!I70,'Pilot Injection'!AC10,AC60,AC85)</f>
        <v>4.0219845979110067</v>
      </c>
      <c r="J10" s="4">
        <f>MIN('CSP5'!J70,'Pilot Injection'!AD10,AD60,AD85)</f>
        <v>4.0219845979110067</v>
      </c>
      <c r="K10" s="4">
        <f>MIN('CSP5'!K70,'Pilot Injection'!AE10,AE60,AE85)</f>
        <v>4.0219845979110067</v>
      </c>
      <c r="L10" s="4">
        <f>MIN('CSP5'!L70,'Pilot Injection'!AF10,AF60,AF85)</f>
        <v>4.0219845979110067</v>
      </c>
      <c r="M10" s="4">
        <f>MIN('CSP5'!M70,'Pilot Injection'!AG10,AG60,AG85)</f>
        <v>5.9782609999999998</v>
      </c>
      <c r="N10" s="4">
        <f>MIN('CSP5'!N70,'Pilot Injection'!AH10,AH60,AH85)</f>
        <v>5.9782609999999998</v>
      </c>
      <c r="O10" s="4">
        <f>MIN('CSP5'!O70,'Pilot Injection'!AI10,AI60,AI85)</f>
        <v>5.9782609999999998</v>
      </c>
      <c r="P10" s="4">
        <f>MIN('CSP5'!P70,'Pilot Injection'!AJ10,AJ60,AJ85)</f>
        <v>5.9782609999999998</v>
      </c>
      <c r="Q10" s="4">
        <f>MIN('CSP5'!Q70,'Pilot Injection'!AK10,AK60,AK85)</f>
        <v>5.9782609999999998</v>
      </c>
      <c r="R10" s="4">
        <f>MIN('CSP5'!R70,'Pilot Injection'!AL10,AL60,AL85)</f>
        <v>5.9782609999999998</v>
      </c>
      <c r="S10" s="12">
        <f t="shared" si="3"/>
        <v>5.9782609999999998</v>
      </c>
      <c r="U10" s="6">
        <f>'CSP5'!$A$174</f>
        <v>1200</v>
      </c>
      <c r="V10" s="12">
        <f t="shared" si="4"/>
        <v>2.3640382048770001</v>
      </c>
      <c r="W10" s="4">
        <f>_xll.Interp2dTab(-1,0,'Internal Flash'!$B$4:$N$4,'Internal Flash'!$A$5:$A$19,'Internal Flash'!$B$5:$N$19,W$4,$U10)*_xll.Interp2dTab(-1,0,'Internal Flash'!$B$23:$K$23,'Internal Flash'!$A$24:$A$33,'Internal Flash'!$B$24:$K$33,'Variables &amp; Axis Check'!$B$13,'Variables &amp; Axis Check'!$B$3)</f>
        <v>2.3640382048770001</v>
      </c>
      <c r="X10" s="4">
        <f>_xll.Interp2dTab(-1,0,'Internal Flash'!$B$4:$N$4,'Internal Flash'!$A$5:$A$19,'Internal Flash'!$B$5:$N$19,X$4,$U10)*_xll.Interp2dTab(-1,0,'Internal Flash'!$B$23:$K$23,'Internal Flash'!$A$24:$A$33,'Internal Flash'!$B$24:$K$33,'Variables &amp; Axis Check'!$B$13,'Variables &amp; Axis Check'!$B$3)</f>
        <v>4.4020013815261674</v>
      </c>
      <c r="Y10" s="4">
        <f>_xll.Interp2dTab(-1,0,'Internal Flash'!$B$4:$N$4,'Internal Flash'!$A$5:$A$19,'Internal Flash'!$B$5:$N$19,Y$4,$U10)*_xll.Interp2dTab(-1,0,'Internal Flash'!$B$23:$K$23,'Internal Flash'!$A$24:$A$33,'Internal Flash'!$B$24:$K$33,'Variables &amp; Axis Check'!$B$13,'Variables &amp; Axis Check'!$B$3)</f>
        <v>4.8095940168559999</v>
      </c>
      <c r="Z10" s="4">
        <f>_xll.Interp2dTab(-1,0,'Internal Flash'!$B$4:$N$4,'Internal Flash'!$A$5:$A$19,'Internal Flash'!$B$5:$N$19,Z$4,$U10)*_xll.Interp2dTab(-1,0,'Internal Flash'!$B$23:$K$23,'Internal Flash'!$A$24:$A$33,'Internal Flash'!$B$24:$K$33,'Variables &amp; Axis Check'!$B$13,'Variables &amp; Axis Check'!$B$3)</f>
        <v>4.8095940168559999</v>
      </c>
      <c r="AA10" s="4">
        <f>_xll.Interp2dTab(-1,0,'Internal Flash'!$B$4:$N$4,'Internal Flash'!$A$5:$A$19,'Internal Flash'!$B$5:$N$19,AA$4,$U10)*_xll.Interp2dTab(-1,0,'Internal Flash'!$B$23:$K$23,'Internal Flash'!$A$24:$A$33,'Internal Flash'!$B$24:$K$33,'Variables &amp; Axis Check'!$B$13,'Variables &amp; Axis Check'!$B$3)</f>
        <v>5.4176054286622977</v>
      </c>
      <c r="AB10" s="4">
        <f>_xll.Interp2dTab(-1,0,'Internal Flash'!$B$4:$N$4,'Internal Flash'!$A$5:$A$19,'Internal Flash'!$B$5:$N$19,AB$4,$U10)*_xll.Interp2dTab(-1,0,'Internal Flash'!$B$23:$K$23,'Internal Flash'!$A$24:$A$33,'Internal Flash'!$B$24:$K$33,'Variables &amp; Axis Check'!$B$13,'Variables &amp; Axis Check'!$B$3)</f>
        <v>6.0323725228219995</v>
      </c>
      <c r="AC10" s="4">
        <f>_xll.Interp2dTab(-1,0,'Internal Flash'!$B$4:$N$4,'Internal Flash'!$A$5:$A$19,'Internal Flash'!$B$5:$N$19,AC$4,$U10)*_xll.Interp2dTab(-1,0,'Internal Flash'!$B$23:$K$23,'Internal Flash'!$A$24:$A$33,'Internal Flash'!$B$24:$K$33,'Variables &amp; Axis Check'!$B$13,'Variables &amp; Axis Check'!$B$3)</f>
        <v>6.0323725228219995</v>
      </c>
      <c r="AD10" s="4">
        <f>_xll.Interp2dTab(-1,0,'Internal Flash'!$B$4:$N$4,'Internal Flash'!$A$5:$A$19,'Internal Flash'!$B$5:$N$19,AD$4,$U10)*_xll.Interp2dTab(-1,0,'Internal Flash'!$B$23:$K$23,'Internal Flash'!$A$24:$A$33,'Internal Flash'!$B$24:$K$33,'Variables &amp; Axis Check'!$B$13,'Variables &amp; Axis Check'!$B$3)</f>
        <v>6.0323725228219995</v>
      </c>
      <c r="AE10" s="4">
        <f>_xll.Interp2dTab(-1,0,'Internal Flash'!$B$4:$N$4,'Internal Flash'!$A$5:$A$19,'Internal Flash'!$B$5:$N$19,AE$4,$U10)*_xll.Interp2dTab(-1,0,'Internal Flash'!$B$23:$K$23,'Internal Flash'!$A$24:$A$33,'Internal Flash'!$B$24:$K$33,'Variables &amp; Axis Check'!$B$13,'Variables &amp; Axis Check'!$B$3)</f>
        <v>6.0323725228220004</v>
      </c>
      <c r="AF10" s="4">
        <f>_xll.Interp2dTab(-1,0,'Internal Flash'!$B$4:$N$4,'Internal Flash'!$A$5:$A$19,'Internal Flash'!$B$5:$N$19,AF$4,$U10)*_xll.Interp2dTab(-1,0,'Internal Flash'!$B$23:$K$23,'Internal Flash'!$A$24:$A$33,'Internal Flash'!$B$24:$K$33,'Variables &amp; Axis Check'!$B$13,'Variables &amp; Axis Check'!$B$3)</f>
        <v>6.0323725228219995</v>
      </c>
      <c r="AG10" s="4">
        <f>_xll.Interp2dTab(-1,0,'Internal Flash'!$B$4:$N$4,'Internal Flash'!$A$5:$A$19,'Internal Flash'!$B$5:$N$19,AG$4,$U10)*_xll.Interp2dTab(-1,0,'Internal Flash'!$B$23:$K$23,'Internal Flash'!$A$24:$A$33,'Internal Flash'!$B$24:$K$33,'Variables &amp; Axis Check'!$B$13,'Variables &amp; Axis Check'!$B$3)</f>
        <v>6.0323725228219995</v>
      </c>
      <c r="AH10" s="4">
        <f>_xll.Interp2dTab(-1,0,'Internal Flash'!$B$4:$N$4,'Internal Flash'!$A$5:$A$19,'Internal Flash'!$B$5:$N$19,AH$4,$U10)*_xll.Interp2dTab(-1,0,'Internal Flash'!$B$23:$K$23,'Internal Flash'!$A$24:$A$33,'Internal Flash'!$B$24:$K$33,'Variables &amp; Axis Check'!$B$13,'Variables &amp; Axis Check'!$B$3)</f>
        <v>11.983226238589001</v>
      </c>
      <c r="AI10" s="4">
        <f>_xll.Interp2dTab(-1,0,'Internal Flash'!$B$4:$N$4,'Internal Flash'!$A$5:$A$19,'Internal Flash'!$B$5:$N$19,AI$4,$U10)*_xll.Interp2dTab(-1,0,'Internal Flash'!$B$23:$K$23,'Internal Flash'!$A$24:$A$33,'Internal Flash'!$B$24:$K$33,'Variables &amp; Axis Check'!$B$13,'Variables &amp; Axis Check'!$B$3)</f>
        <v>11.983226238588999</v>
      </c>
      <c r="AJ10" s="4">
        <f>_xll.Interp2dTab(-1,0,'Internal Flash'!$B$4:$N$4,'Internal Flash'!$A$5:$A$19,'Internal Flash'!$B$5:$N$19,AJ$4,$U10)*_xll.Interp2dTab(-1,0,'Internal Flash'!$B$23:$K$23,'Internal Flash'!$A$24:$A$33,'Internal Flash'!$B$24:$K$33,'Variables &amp; Axis Check'!$B$13,'Variables &amp; Axis Check'!$B$3)</f>
        <v>11.983226238588999</v>
      </c>
      <c r="AK10" s="4">
        <f>_xll.Interp2dTab(-1,0,'Internal Flash'!$B$4:$N$4,'Internal Flash'!$A$5:$A$19,'Internal Flash'!$B$5:$N$19,AK$4,$U10)*_xll.Interp2dTab(-1,0,'Internal Flash'!$B$23:$K$23,'Internal Flash'!$A$24:$A$33,'Internal Flash'!$B$24:$K$33,'Variables &amp; Axis Check'!$B$13,'Variables &amp; Axis Check'!$B$3)</f>
        <v>11.983226238588999</v>
      </c>
      <c r="AL10" s="4">
        <f>_xll.Interp2dTab(-1,0,'Internal Flash'!$B$4:$N$4,'Internal Flash'!$A$5:$A$19,'Internal Flash'!$B$5:$N$19,AL$4,$U10)*_xll.Interp2dTab(-1,0,'Internal Flash'!$B$23:$K$23,'Internal Flash'!$A$24:$A$33,'Internal Flash'!$B$24:$K$33,'Variables &amp; Axis Check'!$B$13,'Variables &amp; Axis Check'!$B$3)</f>
        <v>11.983226238588999</v>
      </c>
      <c r="AM10" s="12">
        <f t="shared" si="5"/>
        <v>11.983226238588999</v>
      </c>
    </row>
    <row r="11" spans="1:39" s="4" customFormat="1" x14ac:dyDescent="0.3">
      <c r="A11" s="6">
        <f>'CSP5'!$A$175</f>
        <v>1400</v>
      </c>
      <c r="B11" s="12">
        <f t="shared" si="2"/>
        <v>1.9701090000000001</v>
      </c>
      <c r="C11" s="4">
        <f>MIN('CSP5'!C71,'Pilot Injection'!W11,W61,W86)</f>
        <v>1.9701090000000001</v>
      </c>
      <c r="D11" s="4">
        <f>MIN('CSP5'!D71,'Pilot Injection'!X11,X61,X86)</f>
        <v>2.3097829999999999</v>
      </c>
      <c r="E11" s="4">
        <f>MIN('CSP5'!E71,'Pilot Injection'!Y11,Y61,Y86)</f>
        <v>3.1929349999999999</v>
      </c>
      <c r="F11" s="4">
        <f>MIN('CSP5'!F71,'Pilot Injection'!Z11,Z61,Z86)</f>
        <v>3.2067174496857991</v>
      </c>
      <c r="G11" s="4">
        <f>MIN('CSP5'!G71,'Pilot Injection'!AA11,AA61,AA86)</f>
        <v>3.2067174496857991</v>
      </c>
      <c r="H11" s="4">
        <f>MIN('CSP5'!H71,'Pilot Injection'!AB11,AB61,AB86)</f>
        <v>3.2067174496857991</v>
      </c>
      <c r="I11" s="4">
        <f>MIN('CSP5'!I71,'Pilot Injection'!AC11,AC61,AC86)</f>
        <v>3.2067174496857991</v>
      </c>
      <c r="J11" s="4">
        <f>MIN('CSP5'!J71,'Pilot Injection'!AD11,AD61,AD86)</f>
        <v>3.2067174496857991</v>
      </c>
      <c r="K11" s="4">
        <f>MIN('CSP5'!K71,'Pilot Injection'!AE11,AE61,AE86)</f>
        <v>3.2067174496857991</v>
      </c>
      <c r="L11" s="4">
        <f>MIN('CSP5'!L71,'Pilot Injection'!AF11,AF61,AF86)</f>
        <v>3.2067174496857991</v>
      </c>
      <c r="M11" s="4">
        <f>MIN('CSP5'!M71,'Pilot Injection'!AG11,AG61,AG86)</f>
        <v>9.1032609999999998</v>
      </c>
      <c r="N11" s="4">
        <f>MIN('CSP5'!N71,'Pilot Injection'!AH11,AH61,AH86)</f>
        <v>9.9864130000000007</v>
      </c>
      <c r="O11" s="4">
        <f>MIN('CSP5'!O71,'Pilot Injection'!AI11,AI61,AI86)</f>
        <v>10.190218</v>
      </c>
      <c r="P11" s="4">
        <f>MIN('CSP5'!P71,'Pilot Injection'!AJ11,AJ61,AJ86)</f>
        <v>10.394022</v>
      </c>
      <c r="Q11" s="4">
        <f>MIN('CSP5'!Q71,'Pilot Injection'!AK11,AK61,AK86)</f>
        <v>11.005435</v>
      </c>
      <c r="R11" s="4">
        <f>MIN('CSP5'!R71,'Pilot Injection'!AL11,AL61,AL86)</f>
        <v>11.684782999999999</v>
      </c>
      <c r="S11" s="12">
        <f t="shared" si="3"/>
        <v>11.684782999999999</v>
      </c>
      <c r="U11" s="6">
        <f>'CSP5'!$A$175</f>
        <v>1400</v>
      </c>
      <c r="V11" s="12">
        <f t="shared" si="4"/>
        <v>2.3640382048770001</v>
      </c>
      <c r="W11" s="4">
        <f>_xll.Interp2dTab(-1,0,'Internal Flash'!$B$4:$N$4,'Internal Flash'!$A$5:$A$19,'Internal Flash'!$B$5:$N$19,W$4,$U11)*_xll.Interp2dTab(-1,0,'Internal Flash'!$B$23:$K$23,'Internal Flash'!$A$24:$A$33,'Internal Flash'!$B$24:$K$33,'Variables &amp; Axis Check'!$B$13,'Variables &amp; Axis Check'!$B$3)</f>
        <v>2.3640382048770001</v>
      </c>
      <c r="X11" s="4">
        <f>_xll.Interp2dTab(-1,0,'Internal Flash'!$B$4:$N$4,'Internal Flash'!$A$5:$A$19,'Internal Flash'!$B$5:$N$19,X$4,$U11)*_xll.Interp2dTab(-1,0,'Internal Flash'!$B$23:$K$23,'Internal Flash'!$A$24:$A$33,'Internal Flash'!$B$24:$K$33,'Variables &amp; Axis Check'!$B$13,'Variables &amp; Axis Check'!$B$3)</f>
        <v>3.9264770069603334</v>
      </c>
      <c r="Y11" s="4">
        <f>_xll.Interp2dTab(-1,0,'Internal Flash'!$B$4:$N$4,'Internal Flash'!$A$5:$A$19,'Internal Flash'!$B$5:$N$19,Y$4,$U11)*_xll.Interp2dTab(-1,0,'Internal Flash'!$B$23:$K$23,'Internal Flash'!$A$24:$A$33,'Internal Flash'!$B$24:$K$33,'Variables &amp; Axis Check'!$B$13,'Variables &amp; Axis Check'!$B$3)</f>
        <v>4.6193842670296661</v>
      </c>
      <c r="Z11" s="4">
        <f>_xll.Interp2dTab(-1,0,'Internal Flash'!$B$4:$N$4,'Internal Flash'!$A$5:$A$19,'Internal Flash'!$B$5:$N$19,Z$4,$U11)*_xll.Interp2dTab(-1,0,'Internal Flash'!$B$23:$K$23,'Internal Flash'!$A$24:$A$33,'Internal Flash'!$B$24:$K$33,'Variables &amp; Axis Check'!$B$13,'Variables &amp; Axis Check'!$B$3)</f>
        <v>5.7266778963305001</v>
      </c>
      <c r="AA11" s="4">
        <f>_xll.Interp2dTab(-1,0,'Internal Flash'!$B$4:$N$4,'Internal Flash'!$A$5:$A$19,'Internal Flash'!$B$5:$N$19,AA$4,$U11)*_xll.Interp2dTab(-1,0,'Internal Flash'!$B$23:$K$23,'Internal Flash'!$A$24:$A$33,'Internal Flash'!$B$24:$K$33,'Variables &amp; Axis Check'!$B$13,'Variables &amp; Axis Check'!$B$3)</f>
        <v>6.0323725228219995</v>
      </c>
      <c r="AB11" s="4">
        <f>_xll.Interp2dTab(-1,0,'Internal Flash'!$B$4:$N$4,'Internal Flash'!$A$5:$A$19,'Internal Flash'!$B$5:$N$19,AB$4,$U11)*_xll.Interp2dTab(-1,0,'Internal Flash'!$B$23:$K$23,'Internal Flash'!$A$24:$A$33,'Internal Flash'!$B$24:$K$33,'Variables &amp; Axis Check'!$B$13,'Variables &amp; Axis Check'!$B$3)</f>
        <v>6.0323725228219995</v>
      </c>
      <c r="AC11" s="4">
        <f>_xll.Interp2dTab(-1,0,'Internal Flash'!$B$4:$N$4,'Internal Flash'!$A$5:$A$19,'Internal Flash'!$B$5:$N$19,AC$4,$U11)*_xll.Interp2dTab(-1,0,'Internal Flash'!$B$23:$K$23,'Internal Flash'!$A$24:$A$33,'Internal Flash'!$B$24:$K$33,'Variables &amp; Axis Check'!$B$13,'Variables &amp; Axis Check'!$B$3)</f>
        <v>6.0323725228219995</v>
      </c>
      <c r="AD11" s="4">
        <f>_xll.Interp2dTab(-1,0,'Internal Flash'!$B$4:$N$4,'Internal Flash'!$A$5:$A$19,'Internal Flash'!$B$5:$N$19,AD$4,$U11)*_xll.Interp2dTab(-1,0,'Internal Flash'!$B$23:$K$23,'Internal Flash'!$A$24:$A$33,'Internal Flash'!$B$24:$K$33,'Variables &amp; Axis Check'!$B$13,'Variables &amp; Axis Check'!$B$3)</f>
        <v>6.6030023722774995</v>
      </c>
      <c r="AE11" s="4">
        <f>_xll.Interp2dTab(-1,0,'Internal Flash'!$B$4:$N$4,'Internal Flash'!$A$5:$A$19,'Internal Flash'!$B$5:$N$19,AE$4,$U11)*_xll.Interp2dTab(-1,0,'Internal Flash'!$B$23:$K$23,'Internal Flash'!$A$24:$A$33,'Internal Flash'!$B$24:$K$33,'Variables &amp; Axis Check'!$B$13,'Variables &amp; Axis Check'!$B$3)</f>
        <v>7.5812250570550006</v>
      </c>
      <c r="AF11" s="4">
        <f>_xll.Interp2dTab(-1,0,'Internal Flash'!$B$4:$N$4,'Internal Flash'!$A$5:$A$19,'Internal Flash'!$B$5:$N$19,AF$4,$U11)*_xll.Interp2dTab(-1,0,'Internal Flash'!$B$23:$K$23,'Internal Flash'!$A$24:$A$33,'Internal Flash'!$B$24:$K$33,'Variables &amp; Axis Check'!$B$13,'Variables &amp; Axis Check'!$B$3)</f>
        <v>8.3964107276989992</v>
      </c>
      <c r="AG11" s="4">
        <f>_xll.Interp2dTab(-1,0,'Internal Flash'!$B$4:$N$4,'Internal Flash'!$A$5:$A$19,'Internal Flash'!$B$5:$N$19,AG$4,$U11)*_xll.Interp2dTab(-1,0,'Internal Flash'!$B$23:$K$23,'Internal Flash'!$A$24:$A$33,'Internal Flash'!$B$24:$K$33,'Variables &amp; Axis Check'!$B$13,'Variables &amp; Axis Check'!$B$3)</f>
        <v>9.6191892336649989</v>
      </c>
      <c r="AH11" s="4">
        <f>_xll.Interp2dTab(-1,0,'Internal Flash'!$B$4:$N$4,'Internal Flash'!$A$5:$A$19,'Internal Flash'!$B$5:$N$19,AH$4,$U11)*_xll.Interp2dTab(-1,0,'Internal Flash'!$B$23:$K$23,'Internal Flash'!$A$24:$A$33,'Internal Flash'!$B$24:$K$33,'Variables &amp; Axis Check'!$B$13,'Variables &amp; Axis Check'!$B$3)</f>
        <v>11.983226238589001</v>
      </c>
      <c r="AI11" s="4">
        <f>_xll.Interp2dTab(-1,0,'Internal Flash'!$B$4:$N$4,'Internal Flash'!$A$5:$A$19,'Internal Flash'!$B$5:$N$19,AI$4,$U11)*_xll.Interp2dTab(-1,0,'Internal Flash'!$B$23:$K$23,'Internal Flash'!$A$24:$A$33,'Internal Flash'!$B$24:$K$33,'Variables &amp; Axis Check'!$B$13,'Variables &amp; Axis Check'!$B$3)</f>
        <v>11.983226238588999</v>
      </c>
      <c r="AJ11" s="4">
        <f>_xll.Interp2dTab(-1,0,'Internal Flash'!$B$4:$N$4,'Internal Flash'!$A$5:$A$19,'Internal Flash'!$B$5:$N$19,AJ$4,$U11)*_xll.Interp2dTab(-1,0,'Internal Flash'!$B$23:$K$23,'Internal Flash'!$A$24:$A$33,'Internal Flash'!$B$24:$K$33,'Variables &amp; Axis Check'!$B$13,'Variables &amp; Axis Check'!$B$3)</f>
        <v>11.983226238588999</v>
      </c>
      <c r="AK11" s="4">
        <f>_xll.Interp2dTab(-1,0,'Internal Flash'!$B$4:$N$4,'Internal Flash'!$A$5:$A$19,'Internal Flash'!$B$5:$N$19,AK$4,$U11)*_xll.Interp2dTab(-1,0,'Internal Flash'!$B$23:$K$23,'Internal Flash'!$A$24:$A$33,'Internal Flash'!$B$24:$K$33,'Variables &amp; Axis Check'!$B$13,'Variables &amp; Axis Check'!$B$3)</f>
        <v>11.983226238588999</v>
      </c>
      <c r="AL11" s="4">
        <f>_xll.Interp2dTab(-1,0,'Internal Flash'!$B$4:$N$4,'Internal Flash'!$A$5:$A$19,'Internal Flash'!$B$5:$N$19,AL$4,$U11)*_xll.Interp2dTab(-1,0,'Internal Flash'!$B$23:$K$23,'Internal Flash'!$A$24:$A$33,'Internal Flash'!$B$24:$K$33,'Variables &amp; Axis Check'!$B$13,'Variables &amp; Axis Check'!$B$3)</f>
        <v>11.983226238588999</v>
      </c>
      <c r="AM11" s="12">
        <f t="shared" si="5"/>
        <v>11.983226238588999</v>
      </c>
    </row>
    <row r="12" spans="1:39" s="4" customFormat="1" x14ac:dyDescent="0.3">
      <c r="A12" s="6">
        <f>'CSP5'!$A$176</f>
        <v>1550</v>
      </c>
      <c r="B12" s="12">
        <f t="shared" si="2"/>
        <v>1.9701090000000001</v>
      </c>
      <c r="C12" s="4">
        <f>MIN('CSP5'!C72,'Pilot Injection'!W12,W62,W87)</f>
        <v>1.9701090000000001</v>
      </c>
      <c r="D12" s="4">
        <f>MIN('CSP5'!D72,'Pilot Injection'!X12,X62,X87)</f>
        <v>2.3097829999999999</v>
      </c>
      <c r="E12" s="4">
        <f>MIN('CSP5'!E72,'Pilot Injection'!Y12,Y62,Y87)</f>
        <v>3.2067174496858</v>
      </c>
      <c r="F12" s="4">
        <f>MIN('CSP5'!F72,'Pilot Injection'!Z12,Z62,Z87)</f>
        <v>3.2067174496857991</v>
      </c>
      <c r="G12" s="4">
        <f>MIN('CSP5'!G72,'Pilot Injection'!AA12,AA62,AA87)</f>
        <v>3.2067174496857991</v>
      </c>
      <c r="H12" s="4">
        <f>MIN('CSP5'!H72,'Pilot Injection'!AB12,AB62,AB87)</f>
        <v>3.2067174496857991</v>
      </c>
      <c r="I12" s="4">
        <f>MIN('CSP5'!I72,'Pilot Injection'!AC12,AC62,AC87)</f>
        <v>3.2067174496857991</v>
      </c>
      <c r="J12" s="4">
        <f>MIN('CSP5'!J72,'Pilot Injection'!AD12,AD62,AD87)</f>
        <v>3.2067174496857991</v>
      </c>
      <c r="K12" s="4">
        <f>MIN('CSP5'!K72,'Pilot Injection'!AE12,AE62,AE87)</f>
        <v>3.2067174496857991</v>
      </c>
      <c r="L12" s="4">
        <f>MIN('CSP5'!L72,'Pilot Injection'!AF12,AF62,AF87)</f>
        <v>3.2067174496857991</v>
      </c>
      <c r="M12" s="4">
        <f>MIN('CSP5'!M72,'Pilot Injection'!AG12,AG62,AG87)</f>
        <v>8.899457</v>
      </c>
      <c r="N12" s="4">
        <f>MIN('CSP5'!N72,'Pilot Injection'!AH12,AH62,AH87)</f>
        <v>11.005435</v>
      </c>
      <c r="O12" s="4">
        <f>MIN('CSP5'!O72,'Pilot Injection'!AI12,AI62,AI87)</f>
        <v>11.480978</v>
      </c>
      <c r="P12" s="4">
        <f>MIN('CSP5'!P72,'Pilot Injection'!AJ12,AJ62,AJ87)</f>
        <v>11.983226238588999</v>
      </c>
      <c r="Q12" s="4">
        <f>MIN('CSP5'!Q72,'Pilot Injection'!AK12,AK62,AK87)</f>
        <v>11.983226238588999</v>
      </c>
      <c r="R12" s="4">
        <f>MIN('CSP5'!R72,'Pilot Injection'!AL12,AL62,AL87)</f>
        <v>11.983226238588999</v>
      </c>
      <c r="S12" s="12">
        <f t="shared" si="3"/>
        <v>11.983226238588999</v>
      </c>
      <c r="U12" s="6">
        <f>'CSP5'!$A$176</f>
        <v>1550</v>
      </c>
      <c r="V12" s="12">
        <f t="shared" si="4"/>
        <v>2.3640382048770001</v>
      </c>
      <c r="W12" s="4">
        <f>_xll.Interp2dTab(-1,0,'Internal Flash'!$B$4:$N$4,'Internal Flash'!$A$5:$A$19,'Internal Flash'!$B$5:$N$19,W$4,$U12)*_xll.Interp2dTab(-1,0,'Internal Flash'!$B$23:$K$23,'Internal Flash'!$A$24:$A$33,'Internal Flash'!$B$24:$K$33,'Variables &amp; Axis Check'!$B$13,'Variables &amp; Axis Check'!$B$3)</f>
        <v>2.3640382048770001</v>
      </c>
      <c r="X12" s="4">
        <f>_xll.Interp2dTab(-1,0,'Internal Flash'!$B$4:$N$4,'Internal Flash'!$A$5:$A$19,'Internal Flash'!$B$5:$N$19,X$4,$U12)*_xll.Interp2dTab(-1,0,'Internal Flash'!$B$23:$K$23,'Internal Flash'!$A$24:$A$33,'Internal Flash'!$B$24:$K$33,'Variables &amp; Axis Check'!$B$13,'Variables &amp; Axis Check'!$B$3)</f>
        <v>3.9264770069603334</v>
      </c>
      <c r="Y12" s="4">
        <f>_xll.Interp2dTab(-1,0,'Internal Flash'!$B$4:$N$4,'Internal Flash'!$A$5:$A$19,'Internal Flash'!$B$5:$N$19,Y$4,$U12)*_xll.Interp2dTab(-1,0,'Internal Flash'!$B$23:$K$23,'Internal Flash'!$A$24:$A$33,'Internal Flash'!$B$24:$K$33,'Variables &amp; Axis Check'!$B$13,'Variables &amp; Axis Check'!$B$3)</f>
        <v>4.6193842670296661</v>
      </c>
      <c r="Z12" s="4">
        <f>_xll.Interp2dTab(-1,0,'Internal Flash'!$B$4:$N$4,'Internal Flash'!$A$5:$A$19,'Internal Flash'!$B$5:$N$19,Z$4,$U12)*_xll.Interp2dTab(-1,0,'Internal Flash'!$B$23:$K$23,'Internal Flash'!$A$24:$A$33,'Internal Flash'!$B$24:$K$33,'Variables &amp; Axis Check'!$B$13,'Variables &amp; Axis Check'!$B$3)</f>
        <v>5.7266778963305001</v>
      </c>
      <c r="AA12" s="4">
        <f>_xll.Interp2dTab(-1,0,'Internal Flash'!$B$4:$N$4,'Internal Flash'!$A$5:$A$19,'Internal Flash'!$B$5:$N$19,AA$4,$U12)*_xll.Interp2dTab(-1,0,'Internal Flash'!$B$23:$K$23,'Internal Flash'!$A$24:$A$33,'Internal Flash'!$B$24:$K$33,'Variables &amp; Axis Check'!$B$13,'Variables &amp; Axis Check'!$B$3)</f>
        <v>6.0323725228219995</v>
      </c>
      <c r="AB12" s="4">
        <f>_xll.Interp2dTab(-1,0,'Internal Flash'!$B$4:$N$4,'Internal Flash'!$A$5:$A$19,'Internal Flash'!$B$5:$N$19,AB$4,$U12)*_xll.Interp2dTab(-1,0,'Internal Flash'!$B$23:$K$23,'Internal Flash'!$A$24:$A$33,'Internal Flash'!$B$24:$K$33,'Variables &amp; Axis Check'!$B$13,'Variables &amp; Axis Check'!$B$3)</f>
        <v>6.0323725228219995</v>
      </c>
      <c r="AC12" s="4">
        <f>_xll.Interp2dTab(-1,0,'Internal Flash'!$B$4:$N$4,'Internal Flash'!$A$5:$A$19,'Internal Flash'!$B$5:$N$19,AC$4,$U12)*_xll.Interp2dTab(-1,0,'Internal Flash'!$B$23:$K$23,'Internal Flash'!$A$24:$A$33,'Internal Flash'!$B$24:$K$33,'Variables &amp; Axis Check'!$B$13,'Variables &amp; Axis Check'!$B$3)</f>
        <v>6.0323725228219995</v>
      </c>
      <c r="AD12" s="4">
        <f>_xll.Interp2dTab(-1,0,'Internal Flash'!$B$4:$N$4,'Internal Flash'!$A$5:$A$19,'Internal Flash'!$B$5:$N$19,AD$4,$U12)*_xll.Interp2dTab(-1,0,'Internal Flash'!$B$23:$K$23,'Internal Flash'!$A$24:$A$33,'Internal Flash'!$B$24:$K$33,'Variables &amp; Axis Check'!$B$13,'Variables &amp; Axis Check'!$B$3)</f>
        <v>6.6030023722774995</v>
      </c>
      <c r="AE12" s="4">
        <f>_xll.Interp2dTab(-1,0,'Internal Flash'!$B$4:$N$4,'Internal Flash'!$A$5:$A$19,'Internal Flash'!$B$5:$N$19,AE$4,$U12)*_xll.Interp2dTab(-1,0,'Internal Flash'!$B$23:$K$23,'Internal Flash'!$A$24:$A$33,'Internal Flash'!$B$24:$K$33,'Variables &amp; Axis Check'!$B$13,'Variables &amp; Axis Check'!$B$3)</f>
        <v>7.5812250570550006</v>
      </c>
      <c r="AF12" s="4">
        <f>_xll.Interp2dTab(-1,0,'Internal Flash'!$B$4:$N$4,'Internal Flash'!$A$5:$A$19,'Internal Flash'!$B$5:$N$19,AF$4,$U12)*_xll.Interp2dTab(-1,0,'Internal Flash'!$B$23:$K$23,'Internal Flash'!$A$24:$A$33,'Internal Flash'!$B$24:$K$33,'Variables &amp; Axis Check'!$B$13,'Variables &amp; Axis Check'!$B$3)</f>
        <v>8.3964107276989992</v>
      </c>
      <c r="AG12" s="4">
        <f>_xll.Interp2dTab(-1,0,'Internal Flash'!$B$4:$N$4,'Internal Flash'!$A$5:$A$19,'Internal Flash'!$B$5:$N$19,AG$4,$U12)*_xll.Interp2dTab(-1,0,'Internal Flash'!$B$23:$K$23,'Internal Flash'!$A$24:$A$33,'Internal Flash'!$B$24:$K$33,'Variables &amp; Axis Check'!$B$13,'Variables &amp; Axis Check'!$B$3)</f>
        <v>9.6191892336649989</v>
      </c>
      <c r="AH12" s="4">
        <f>_xll.Interp2dTab(-1,0,'Internal Flash'!$B$4:$N$4,'Internal Flash'!$A$5:$A$19,'Internal Flash'!$B$5:$N$19,AH$4,$U12)*_xll.Interp2dTab(-1,0,'Internal Flash'!$B$23:$K$23,'Internal Flash'!$A$24:$A$33,'Internal Flash'!$B$24:$K$33,'Variables &amp; Axis Check'!$B$13,'Variables &amp; Axis Check'!$B$3)</f>
        <v>11.983226238589001</v>
      </c>
      <c r="AI12" s="4">
        <f>_xll.Interp2dTab(-1,0,'Internal Flash'!$B$4:$N$4,'Internal Flash'!$A$5:$A$19,'Internal Flash'!$B$5:$N$19,AI$4,$U12)*_xll.Interp2dTab(-1,0,'Internal Flash'!$B$23:$K$23,'Internal Flash'!$A$24:$A$33,'Internal Flash'!$B$24:$K$33,'Variables &amp; Axis Check'!$B$13,'Variables &amp; Axis Check'!$B$3)</f>
        <v>11.983226238588999</v>
      </c>
      <c r="AJ12" s="4">
        <f>_xll.Interp2dTab(-1,0,'Internal Flash'!$B$4:$N$4,'Internal Flash'!$A$5:$A$19,'Internal Flash'!$B$5:$N$19,AJ$4,$U12)*_xll.Interp2dTab(-1,0,'Internal Flash'!$B$23:$K$23,'Internal Flash'!$A$24:$A$33,'Internal Flash'!$B$24:$K$33,'Variables &amp; Axis Check'!$B$13,'Variables &amp; Axis Check'!$B$3)</f>
        <v>11.983226238588999</v>
      </c>
      <c r="AK12" s="4">
        <f>_xll.Interp2dTab(-1,0,'Internal Flash'!$B$4:$N$4,'Internal Flash'!$A$5:$A$19,'Internal Flash'!$B$5:$N$19,AK$4,$U12)*_xll.Interp2dTab(-1,0,'Internal Flash'!$B$23:$K$23,'Internal Flash'!$A$24:$A$33,'Internal Flash'!$B$24:$K$33,'Variables &amp; Axis Check'!$B$13,'Variables &amp; Axis Check'!$B$3)</f>
        <v>11.983226238588999</v>
      </c>
      <c r="AL12" s="4">
        <f>_xll.Interp2dTab(-1,0,'Internal Flash'!$B$4:$N$4,'Internal Flash'!$A$5:$A$19,'Internal Flash'!$B$5:$N$19,AL$4,$U12)*_xll.Interp2dTab(-1,0,'Internal Flash'!$B$23:$K$23,'Internal Flash'!$A$24:$A$33,'Internal Flash'!$B$24:$K$33,'Variables &amp; Axis Check'!$B$13,'Variables &amp; Axis Check'!$B$3)</f>
        <v>11.983226238588999</v>
      </c>
      <c r="AM12" s="12">
        <f t="shared" si="5"/>
        <v>11.983226238588999</v>
      </c>
    </row>
    <row r="13" spans="1:39" s="4" customFormat="1" x14ac:dyDescent="0.3">
      <c r="A13" s="6">
        <f>'CSP5'!$A$177</f>
        <v>1700</v>
      </c>
      <c r="B13" s="12">
        <f t="shared" si="2"/>
        <v>1.9701090000000001</v>
      </c>
      <c r="C13" s="4">
        <f>MIN('CSP5'!C73,'Pilot Injection'!W13,W63,W88)</f>
        <v>1.9701090000000001</v>
      </c>
      <c r="D13" s="4">
        <f>MIN('CSP5'!D73,'Pilot Injection'!X13,X63,X88)</f>
        <v>2.3097829999999999</v>
      </c>
      <c r="E13" s="4">
        <f>MIN('CSP5'!E73,'Pilot Injection'!Y13,Y63,Y88)</f>
        <v>3.2067174496857991</v>
      </c>
      <c r="F13" s="4">
        <f>MIN('CSP5'!F73,'Pilot Injection'!Z13,Z63,Z88)</f>
        <v>3.2067174496857991</v>
      </c>
      <c r="G13" s="4">
        <f>MIN('CSP5'!G73,'Pilot Injection'!AA13,AA63,AA88)</f>
        <v>3.2067174496857986</v>
      </c>
      <c r="H13" s="4">
        <f>MIN('CSP5'!H73,'Pilot Injection'!AB13,AB63,AB88)</f>
        <v>3.2067174496857986</v>
      </c>
      <c r="I13" s="4">
        <f>MIN('CSP5'!I73,'Pilot Injection'!AC13,AC63,AC88)</f>
        <v>3.2067174496857991</v>
      </c>
      <c r="J13" s="4">
        <f>MIN('CSP5'!J73,'Pilot Injection'!AD13,AD63,AD88)</f>
        <v>3.2067174496857991</v>
      </c>
      <c r="K13" s="4">
        <f>MIN('CSP5'!K73,'Pilot Injection'!AE13,AE63,AE88)</f>
        <v>3.2067174496857991</v>
      </c>
      <c r="L13" s="4">
        <f>MIN('CSP5'!L73,'Pilot Injection'!AF13,AF63,AF88)</f>
        <v>3.2067174496857991</v>
      </c>
      <c r="M13" s="4">
        <f>MIN('CSP5'!M73,'Pilot Injection'!AG13,AG63,AG88)</f>
        <v>9.6191892336649989</v>
      </c>
      <c r="N13" s="4">
        <f>MIN('CSP5'!N73,'Pilot Injection'!AH13,AH63,AH88)</f>
        <v>11.983226238589001</v>
      </c>
      <c r="O13" s="4">
        <f>MIN('CSP5'!O73,'Pilot Injection'!AI13,AI63,AI88)</f>
        <v>11.983226238588999</v>
      </c>
      <c r="P13" s="4">
        <f>MIN('CSP5'!P73,'Pilot Injection'!AJ13,AJ63,AJ88)</f>
        <v>11.983226238588999</v>
      </c>
      <c r="Q13" s="4">
        <f>MIN('CSP5'!Q73,'Pilot Injection'!AK13,AK63,AK88)</f>
        <v>11.983226238588999</v>
      </c>
      <c r="R13" s="4">
        <f>MIN('CSP5'!R73,'Pilot Injection'!AL13,AL63,AL88)</f>
        <v>11.983226238588999</v>
      </c>
      <c r="S13" s="12">
        <f t="shared" si="3"/>
        <v>11.983226238588999</v>
      </c>
      <c r="U13" s="6">
        <f>'CSP5'!$A$177</f>
        <v>1700</v>
      </c>
      <c r="V13" s="12">
        <f t="shared" si="4"/>
        <v>2.3640382048770001</v>
      </c>
      <c r="W13" s="4">
        <f>_xll.Interp2dTab(-1,0,'Internal Flash'!$B$4:$N$4,'Internal Flash'!$A$5:$A$19,'Internal Flash'!$B$5:$N$19,W$4,$U13)*_xll.Interp2dTab(-1,0,'Internal Flash'!$B$23:$K$23,'Internal Flash'!$A$24:$A$33,'Internal Flash'!$B$24:$K$33,'Variables &amp; Axis Check'!$B$13,'Variables &amp; Axis Check'!$B$3)</f>
        <v>2.3640382048770001</v>
      </c>
      <c r="X13" s="4">
        <f>_xll.Interp2dTab(-1,0,'Internal Flash'!$B$4:$N$4,'Internal Flash'!$A$5:$A$19,'Internal Flash'!$B$5:$N$19,X$4,$U13)*_xll.Interp2dTab(-1,0,'Internal Flash'!$B$23:$K$23,'Internal Flash'!$A$24:$A$33,'Internal Flash'!$B$24:$K$33,'Variables &amp; Axis Check'!$B$13,'Variables &amp; Axis Check'!$B$3)</f>
        <v>3.9264770069603334</v>
      </c>
      <c r="Y13" s="4">
        <f>_xll.Interp2dTab(-1,0,'Internal Flash'!$B$4:$N$4,'Internal Flash'!$A$5:$A$19,'Internal Flash'!$B$5:$N$19,Y$4,$U13)*_xll.Interp2dTab(-1,0,'Internal Flash'!$B$23:$K$23,'Internal Flash'!$A$24:$A$33,'Internal Flash'!$B$24:$K$33,'Variables &amp; Axis Check'!$B$13,'Variables &amp; Axis Check'!$B$3)</f>
        <v>4.6193842670296661</v>
      </c>
      <c r="Z13" s="4">
        <f>_xll.Interp2dTab(-1,0,'Internal Flash'!$B$4:$N$4,'Internal Flash'!$A$5:$A$19,'Internal Flash'!$B$5:$N$19,Z$4,$U13)*_xll.Interp2dTab(-1,0,'Internal Flash'!$B$23:$K$23,'Internal Flash'!$A$24:$A$33,'Internal Flash'!$B$24:$K$33,'Variables &amp; Axis Check'!$B$13,'Variables &amp; Axis Check'!$B$3)</f>
        <v>5.7266778963305001</v>
      </c>
      <c r="AA13" s="4">
        <f>_xll.Interp2dTab(-1,0,'Internal Flash'!$B$4:$N$4,'Internal Flash'!$A$5:$A$19,'Internal Flash'!$B$5:$N$19,AA$4,$U13)*_xll.Interp2dTab(-1,0,'Internal Flash'!$B$23:$K$23,'Internal Flash'!$A$24:$A$33,'Internal Flash'!$B$24:$K$33,'Variables &amp; Axis Check'!$B$13,'Variables &amp; Axis Check'!$B$3)</f>
        <v>6.0323725228219995</v>
      </c>
      <c r="AB13" s="4">
        <f>_xll.Interp2dTab(-1,0,'Internal Flash'!$B$4:$N$4,'Internal Flash'!$A$5:$A$19,'Internal Flash'!$B$5:$N$19,AB$4,$U13)*_xll.Interp2dTab(-1,0,'Internal Flash'!$B$23:$K$23,'Internal Flash'!$A$24:$A$33,'Internal Flash'!$B$24:$K$33,'Variables &amp; Axis Check'!$B$13,'Variables &amp; Axis Check'!$B$3)</f>
        <v>6.0323725228219995</v>
      </c>
      <c r="AC13" s="4">
        <f>_xll.Interp2dTab(-1,0,'Internal Flash'!$B$4:$N$4,'Internal Flash'!$A$5:$A$19,'Internal Flash'!$B$5:$N$19,AC$4,$U13)*_xll.Interp2dTab(-1,0,'Internal Flash'!$B$23:$K$23,'Internal Flash'!$A$24:$A$33,'Internal Flash'!$B$24:$K$33,'Variables &amp; Axis Check'!$B$13,'Variables &amp; Axis Check'!$B$3)</f>
        <v>6.0323725228219995</v>
      </c>
      <c r="AD13" s="4">
        <f>_xll.Interp2dTab(-1,0,'Internal Flash'!$B$4:$N$4,'Internal Flash'!$A$5:$A$19,'Internal Flash'!$B$5:$N$19,AD$4,$U13)*_xll.Interp2dTab(-1,0,'Internal Flash'!$B$23:$K$23,'Internal Flash'!$A$24:$A$33,'Internal Flash'!$B$24:$K$33,'Variables &amp; Axis Check'!$B$13,'Variables &amp; Axis Check'!$B$3)</f>
        <v>6.6030023722774995</v>
      </c>
      <c r="AE13" s="4">
        <f>_xll.Interp2dTab(-1,0,'Internal Flash'!$B$4:$N$4,'Internal Flash'!$A$5:$A$19,'Internal Flash'!$B$5:$N$19,AE$4,$U13)*_xll.Interp2dTab(-1,0,'Internal Flash'!$B$23:$K$23,'Internal Flash'!$A$24:$A$33,'Internal Flash'!$B$24:$K$33,'Variables &amp; Axis Check'!$B$13,'Variables &amp; Axis Check'!$B$3)</f>
        <v>7.5812250570550006</v>
      </c>
      <c r="AF13" s="4">
        <f>_xll.Interp2dTab(-1,0,'Internal Flash'!$B$4:$N$4,'Internal Flash'!$A$5:$A$19,'Internal Flash'!$B$5:$N$19,AF$4,$U13)*_xll.Interp2dTab(-1,0,'Internal Flash'!$B$23:$K$23,'Internal Flash'!$A$24:$A$33,'Internal Flash'!$B$24:$K$33,'Variables &amp; Axis Check'!$B$13,'Variables &amp; Axis Check'!$B$3)</f>
        <v>8.3964107276989992</v>
      </c>
      <c r="AG13" s="4">
        <f>_xll.Interp2dTab(-1,0,'Internal Flash'!$B$4:$N$4,'Internal Flash'!$A$5:$A$19,'Internal Flash'!$B$5:$N$19,AG$4,$U13)*_xll.Interp2dTab(-1,0,'Internal Flash'!$B$23:$K$23,'Internal Flash'!$A$24:$A$33,'Internal Flash'!$B$24:$K$33,'Variables &amp; Axis Check'!$B$13,'Variables &amp; Axis Check'!$B$3)</f>
        <v>9.6191892336649989</v>
      </c>
      <c r="AH13" s="4">
        <f>_xll.Interp2dTab(-1,0,'Internal Flash'!$B$4:$N$4,'Internal Flash'!$A$5:$A$19,'Internal Flash'!$B$5:$N$19,AH$4,$U13)*_xll.Interp2dTab(-1,0,'Internal Flash'!$B$23:$K$23,'Internal Flash'!$A$24:$A$33,'Internal Flash'!$B$24:$K$33,'Variables &amp; Axis Check'!$B$13,'Variables &amp; Axis Check'!$B$3)</f>
        <v>11.983226238589001</v>
      </c>
      <c r="AI13" s="4">
        <f>_xll.Interp2dTab(-1,0,'Internal Flash'!$B$4:$N$4,'Internal Flash'!$A$5:$A$19,'Internal Flash'!$B$5:$N$19,AI$4,$U13)*_xll.Interp2dTab(-1,0,'Internal Flash'!$B$23:$K$23,'Internal Flash'!$A$24:$A$33,'Internal Flash'!$B$24:$K$33,'Variables &amp; Axis Check'!$B$13,'Variables &amp; Axis Check'!$B$3)</f>
        <v>11.983226238588999</v>
      </c>
      <c r="AJ13" s="4">
        <f>_xll.Interp2dTab(-1,0,'Internal Flash'!$B$4:$N$4,'Internal Flash'!$A$5:$A$19,'Internal Flash'!$B$5:$N$19,AJ$4,$U13)*_xll.Interp2dTab(-1,0,'Internal Flash'!$B$23:$K$23,'Internal Flash'!$A$24:$A$33,'Internal Flash'!$B$24:$K$33,'Variables &amp; Axis Check'!$B$13,'Variables &amp; Axis Check'!$B$3)</f>
        <v>11.983226238588999</v>
      </c>
      <c r="AK13" s="4">
        <f>_xll.Interp2dTab(-1,0,'Internal Flash'!$B$4:$N$4,'Internal Flash'!$A$5:$A$19,'Internal Flash'!$B$5:$N$19,AK$4,$U13)*_xll.Interp2dTab(-1,0,'Internal Flash'!$B$23:$K$23,'Internal Flash'!$A$24:$A$33,'Internal Flash'!$B$24:$K$33,'Variables &amp; Axis Check'!$B$13,'Variables &amp; Axis Check'!$B$3)</f>
        <v>11.983226238588999</v>
      </c>
      <c r="AL13" s="4">
        <f>_xll.Interp2dTab(-1,0,'Internal Flash'!$B$4:$N$4,'Internal Flash'!$A$5:$A$19,'Internal Flash'!$B$5:$N$19,AL$4,$U13)*_xll.Interp2dTab(-1,0,'Internal Flash'!$B$23:$K$23,'Internal Flash'!$A$24:$A$33,'Internal Flash'!$B$24:$K$33,'Variables &amp; Axis Check'!$B$13,'Variables &amp; Axis Check'!$B$3)</f>
        <v>11.983226238588999</v>
      </c>
      <c r="AM13" s="12">
        <f t="shared" si="5"/>
        <v>11.983226238588999</v>
      </c>
    </row>
    <row r="14" spans="1:39" s="4" customFormat="1" x14ac:dyDescent="0.3">
      <c r="A14" s="6">
        <f>'CSP5'!$A$178</f>
        <v>1800</v>
      </c>
      <c r="B14" s="12">
        <f t="shared" si="2"/>
        <v>1.9701090000000001</v>
      </c>
      <c r="C14" s="4">
        <f>MIN('CSP5'!C74,'Pilot Injection'!W14,W64,W89)</f>
        <v>1.9701090000000001</v>
      </c>
      <c r="D14" s="4">
        <f>MIN('CSP5'!D74,'Pilot Injection'!X14,X64,X89)</f>
        <v>2.3777170000000001</v>
      </c>
      <c r="E14" s="4">
        <f>MIN('CSP5'!E74,'Pilot Injection'!Y14,Y64,Y89)</f>
        <v>3.2067174496857991</v>
      </c>
      <c r="F14" s="4">
        <f>MIN('CSP5'!F74,'Pilot Injection'!Z14,Z64,Z89)</f>
        <v>3.2067174496857991</v>
      </c>
      <c r="G14" s="4">
        <f>MIN('CSP5'!G74,'Pilot Injection'!AA14,AA64,AA89)</f>
        <v>3.2067174496857991</v>
      </c>
      <c r="H14" s="4">
        <f>MIN('CSP5'!H74,'Pilot Injection'!AB14,AB64,AB89)</f>
        <v>3.2067174496857991</v>
      </c>
      <c r="I14" s="4">
        <f>MIN('CSP5'!I74,'Pilot Injection'!AC14,AC64,AC89)</f>
        <v>3.2067174496857991</v>
      </c>
      <c r="J14" s="4">
        <f>MIN('CSP5'!J74,'Pilot Injection'!AD14,AD64,AD89)</f>
        <v>3.2067174496857991</v>
      </c>
      <c r="K14" s="4">
        <f>MIN('CSP5'!K74,'Pilot Injection'!AE14,AE64,AE89)</f>
        <v>3.2067174496857991</v>
      </c>
      <c r="L14" s="4">
        <f>MIN('CSP5'!L74,'Pilot Injection'!AF14,AF64,AF89)</f>
        <v>3.2067174496857991</v>
      </c>
      <c r="M14" s="4">
        <f>MIN('CSP5'!M74,'Pilot Injection'!AG14,AG64,AG89)</f>
        <v>9.6191892336649989</v>
      </c>
      <c r="N14" s="4">
        <f>MIN('CSP5'!N74,'Pilot Injection'!AH14,AH64,AH89)</f>
        <v>11.983226238589001</v>
      </c>
      <c r="O14" s="4">
        <f>MIN('CSP5'!O74,'Pilot Injection'!AI14,AI64,AI89)</f>
        <v>11.983226238588999</v>
      </c>
      <c r="P14" s="4">
        <f>MIN('CSP5'!P74,'Pilot Injection'!AJ14,AJ64,AJ89)</f>
        <v>11.983226238588999</v>
      </c>
      <c r="Q14" s="4">
        <f>MIN('CSP5'!Q74,'Pilot Injection'!AK14,AK64,AK89)</f>
        <v>11.983226238588999</v>
      </c>
      <c r="R14" s="4">
        <f>MIN('CSP5'!R74,'Pilot Injection'!AL14,AL64,AL89)</f>
        <v>11.983226238588999</v>
      </c>
      <c r="S14" s="12">
        <f t="shared" si="3"/>
        <v>11.983226238588999</v>
      </c>
      <c r="U14" s="6">
        <f>'CSP5'!$A$178</f>
        <v>1800</v>
      </c>
      <c r="V14" s="12">
        <f t="shared" si="4"/>
        <v>2.3640382048770001</v>
      </c>
      <c r="W14" s="4">
        <f>_xll.Interp2dTab(-1,0,'Internal Flash'!$B$4:$N$4,'Internal Flash'!$A$5:$A$19,'Internal Flash'!$B$5:$N$19,W$4,$U14)*_xll.Interp2dTab(-1,0,'Internal Flash'!$B$23:$K$23,'Internal Flash'!$A$24:$A$33,'Internal Flash'!$B$24:$K$33,'Variables &amp; Axis Check'!$B$13,'Variables &amp; Axis Check'!$B$3)</f>
        <v>2.3640382048770001</v>
      </c>
      <c r="X14" s="4">
        <f>_xll.Interp2dTab(-1,0,'Internal Flash'!$B$4:$N$4,'Internal Flash'!$A$5:$A$19,'Internal Flash'!$B$5:$N$19,X$4,$U14)*_xll.Interp2dTab(-1,0,'Internal Flash'!$B$23:$K$23,'Internal Flash'!$A$24:$A$33,'Internal Flash'!$B$24:$K$33,'Variables &amp; Axis Check'!$B$13,'Variables &amp; Axis Check'!$B$3)</f>
        <v>3.9264770069603334</v>
      </c>
      <c r="Y14" s="4">
        <f>_xll.Interp2dTab(-1,0,'Internal Flash'!$B$4:$N$4,'Internal Flash'!$A$5:$A$19,'Internal Flash'!$B$5:$N$19,Y$4,$U14)*_xll.Interp2dTab(-1,0,'Internal Flash'!$B$23:$K$23,'Internal Flash'!$A$24:$A$33,'Internal Flash'!$B$24:$K$33,'Variables &amp; Axis Check'!$B$13,'Variables &amp; Axis Check'!$B$3)</f>
        <v>4.6193842670296661</v>
      </c>
      <c r="Z14" s="4">
        <f>_xll.Interp2dTab(-1,0,'Internal Flash'!$B$4:$N$4,'Internal Flash'!$A$5:$A$19,'Internal Flash'!$B$5:$N$19,Z$4,$U14)*_xll.Interp2dTab(-1,0,'Internal Flash'!$B$23:$K$23,'Internal Flash'!$A$24:$A$33,'Internal Flash'!$B$24:$K$33,'Variables &amp; Axis Check'!$B$13,'Variables &amp; Axis Check'!$B$3)</f>
        <v>5.7266778963305001</v>
      </c>
      <c r="AA14" s="4">
        <f>_xll.Interp2dTab(-1,0,'Internal Flash'!$B$4:$N$4,'Internal Flash'!$A$5:$A$19,'Internal Flash'!$B$5:$N$19,AA$4,$U14)*_xll.Interp2dTab(-1,0,'Internal Flash'!$B$23:$K$23,'Internal Flash'!$A$24:$A$33,'Internal Flash'!$B$24:$K$33,'Variables &amp; Axis Check'!$B$13,'Variables &amp; Axis Check'!$B$3)</f>
        <v>6.0323725228219995</v>
      </c>
      <c r="AB14" s="4">
        <f>_xll.Interp2dTab(-1,0,'Internal Flash'!$B$4:$N$4,'Internal Flash'!$A$5:$A$19,'Internal Flash'!$B$5:$N$19,AB$4,$U14)*_xll.Interp2dTab(-1,0,'Internal Flash'!$B$23:$K$23,'Internal Flash'!$A$24:$A$33,'Internal Flash'!$B$24:$K$33,'Variables &amp; Axis Check'!$B$13,'Variables &amp; Axis Check'!$B$3)</f>
        <v>6.0323725228219995</v>
      </c>
      <c r="AC14" s="4">
        <f>_xll.Interp2dTab(-1,0,'Internal Flash'!$B$4:$N$4,'Internal Flash'!$A$5:$A$19,'Internal Flash'!$B$5:$N$19,AC$4,$U14)*_xll.Interp2dTab(-1,0,'Internal Flash'!$B$23:$K$23,'Internal Flash'!$A$24:$A$33,'Internal Flash'!$B$24:$K$33,'Variables &amp; Axis Check'!$B$13,'Variables &amp; Axis Check'!$B$3)</f>
        <v>6.0323725228219995</v>
      </c>
      <c r="AD14" s="4">
        <f>_xll.Interp2dTab(-1,0,'Internal Flash'!$B$4:$N$4,'Internal Flash'!$A$5:$A$19,'Internal Flash'!$B$5:$N$19,AD$4,$U14)*_xll.Interp2dTab(-1,0,'Internal Flash'!$B$23:$K$23,'Internal Flash'!$A$24:$A$33,'Internal Flash'!$B$24:$K$33,'Variables &amp; Axis Check'!$B$13,'Variables &amp; Axis Check'!$B$3)</f>
        <v>6.6030023722774995</v>
      </c>
      <c r="AE14" s="4">
        <f>_xll.Interp2dTab(-1,0,'Internal Flash'!$B$4:$N$4,'Internal Flash'!$A$5:$A$19,'Internal Flash'!$B$5:$N$19,AE$4,$U14)*_xll.Interp2dTab(-1,0,'Internal Flash'!$B$23:$K$23,'Internal Flash'!$A$24:$A$33,'Internal Flash'!$B$24:$K$33,'Variables &amp; Axis Check'!$B$13,'Variables &amp; Axis Check'!$B$3)</f>
        <v>7.5812250570550006</v>
      </c>
      <c r="AF14" s="4">
        <f>_xll.Interp2dTab(-1,0,'Internal Flash'!$B$4:$N$4,'Internal Flash'!$A$5:$A$19,'Internal Flash'!$B$5:$N$19,AF$4,$U14)*_xll.Interp2dTab(-1,0,'Internal Flash'!$B$23:$K$23,'Internal Flash'!$A$24:$A$33,'Internal Flash'!$B$24:$K$33,'Variables &amp; Axis Check'!$B$13,'Variables &amp; Axis Check'!$B$3)</f>
        <v>8.3964107276989992</v>
      </c>
      <c r="AG14" s="4">
        <f>_xll.Interp2dTab(-1,0,'Internal Flash'!$B$4:$N$4,'Internal Flash'!$A$5:$A$19,'Internal Flash'!$B$5:$N$19,AG$4,$U14)*_xll.Interp2dTab(-1,0,'Internal Flash'!$B$23:$K$23,'Internal Flash'!$A$24:$A$33,'Internal Flash'!$B$24:$K$33,'Variables &amp; Axis Check'!$B$13,'Variables &amp; Axis Check'!$B$3)</f>
        <v>9.6191892336649989</v>
      </c>
      <c r="AH14" s="4">
        <f>_xll.Interp2dTab(-1,0,'Internal Flash'!$B$4:$N$4,'Internal Flash'!$A$5:$A$19,'Internal Flash'!$B$5:$N$19,AH$4,$U14)*_xll.Interp2dTab(-1,0,'Internal Flash'!$B$23:$K$23,'Internal Flash'!$A$24:$A$33,'Internal Flash'!$B$24:$K$33,'Variables &amp; Axis Check'!$B$13,'Variables &amp; Axis Check'!$B$3)</f>
        <v>11.983226238589001</v>
      </c>
      <c r="AI14" s="4">
        <f>_xll.Interp2dTab(-1,0,'Internal Flash'!$B$4:$N$4,'Internal Flash'!$A$5:$A$19,'Internal Flash'!$B$5:$N$19,AI$4,$U14)*_xll.Interp2dTab(-1,0,'Internal Flash'!$B$23:$K$23,'Internal Flash'!$A$24:$A$33,'Internal Flash'!$B$24:$K$33,'Variables &amp; Axis Check'!$B$13,'Variables &amp; Axis Check'!$B$3)</f>
        <v>11.983226238588999</v>
      </c>
      <c r="AJ14" s="4">
        <f>_xll.Interp2dTab(-1,0,'Internal Flash'!$B$4:$N$4,'Internal Flash'!$A$5:$A$19,'Internal Flash'!$B$5:$N$19,AJ$4,$U14)*_xll.Interp2dTab(-1,0,'Internal Flash'!$B$23:$K$23,'Internal Flash'!$A$24:$A$33,'Internal Flash'!$B$24:$K$33,'Variables &amp; Axis Check'!$B$13,'Variables &amp; Axis Check'!$B$3)</f>
        <v>11.983226238588999</v>
      </c>
      <c r="AK14" s="4">
        <f>_xll.Interp2dTab(-1,0,'Internal Flash'!$B$4:$N$4,'Internal Flash'!$A$5:$A$19,'Internal Flash'!$B$5:$N$19,AK$4,$U14)*_xll.Interp2dTab(-1,0,'Internal Flash'!$B$23:$K$23,'Internal Flash'!$A$24:$A$33,'Internal Flash'!$B$24:$K$33,'Variables &amp; Axis Check'!$B$13,'Variables &amp; Axis Check'!$B$3)</f>
        <v>11.983226238588999</v>
      </c>
      <c r="AL14" s="4">
        <f>_xll.Interp2dTab(-1,0,'Internal Flash'!$B$4:$N$4,'Internal Flash'!$A$5:$A$19,'Internal Flash'!$B$5:$N$19,AL$4,$U14)*_xll.Interp2dTab(-1,0,'Internal Flash'!$B$23:$K$23,'Internal Flash'!$A$24:$A$33,'Internal Flash'!$B$24:$K$33,'Variables &amp; Axis Check'!$B$13,'Variables &amp; Axis Check'!$B$3)</f>
        <v>11.983226238588999</v>
      </c>
      <c r="AM14" s="12">
        <f t="shared" si="5"/>
        <v>11.983226238588999</v>
      </c>
    </row>
    <row r="15" spans="1:39" s="4" customFormat="1" x14ac:dyDescent="0.3">
      <c r="A15" s="6">
        <f>'CSP5'!$A$179</f>
        <v>2000</v>
      </c>
      <c r="B15" s="12">
        <f t="shared" si="2"/>
        <v>1.9701090000000001</v>
      </c>
      <c r="C15" s="4">
        <f>MIN('CSP5'!C75,'Pilot Injection'!W15,W65,W90)</f>
        <v>1.9701090000000001</v>
      </c>
      <c r="D15" s="4">
        <f>MIN('CSP5'!D75,'Pilot Injection'!X15,X65,X90)</f>
        <v>2.1739130000000002</v>
      </c>
      <c r="E15" s="4">
        <f>MIN('CSP5'!E75,'Pilot Injection'!Y15,Y65,Y90)</f>
        <v>3.2067174496857991</v>
      </c>
      <c r="F15" s="4">
        <f>MIN('CSP5'!F75,'Pilot Injection'!Z15,Z65,Z90)</f>
        <v>3.2067174496857991</v>
      </c>
      <c r="G15" s="4">
        <f>MIN('CSP5'!G75,'Pilot Injection'!AA15,AA65,AA90)</f>
        <v>3.2067174496857991</v>
      </c>
      <c r="H15" s="4">
        <f>MIN('CSP5'!H75,'Pilot Injection'!AB15,AB65,AB90)</f>
        <v>3.2067174496857991</v>
      </c>
      <c r="I15" s="4">
        <f>MIN('CSP5'!I75,'Pilot Injection'!AC15,AC65,AC90)</f>
        <v>3.2067174496857991</v>
      </c>
      <c r="J15" s="4">
        <f>MIN('CSP5'!J75,'Pilot Injection'!AD15,AD65,AD90)</f>
        <v>3.2067174496857991</v>
      </c>
      <c r="K15" s="4">
        <f>MIN('CSP5'!K75,'Pilot Injection'!AE15,AE65,AE90)</f>
        <v>3.2067174496857991</v>
      </c>
      <c r="L15" s="4">
        <f>MIN('CSP5'!L75,'Pilot Injection'!AF15,AF65,AF90)</f>
        <v>3.2067174496857991</v>
      </c>
      <c r="M15" s="4">
        <f>MIN('CSP5'!M75,'Pilot Injection'!AG15,AG65,AG90)</f>
        <v>9.5788049999999991</v>
      </c>
      <c r="N15" s="4">
        <f>MIN('CSP5'!N75,'Pilot Injection'!AH15,AH65,AH90)</f>
        <v>10.597826</v>
      </c>
      <c r="O15" s="4">
        <f>MIN('CSP5'!O75,'Pilot Injection'!AI15,AI65,AI90)</f>
        <v>11.983226238588999</v>
      </c>
      <c r="P15" s="4">
        <f>MIN('CSP5'!P75,'Pilot Injection'!AJ15,AJ65,AJ90)</f>
        <v>11.983226238588999</v>
      </c>
      <c r="Q15" s="4">
        <f>MIN('CSP5'!Q75,'Pilot Injection'!AK15,AK65,AK90)</f>
        <v>11.983226238588999</v>
      </c>
      <c r="R15" s="4">
        <f>MIN('CSP5'!R75,'Pilot Injection'!AL15,AL65,AL90)</f>
        <v>11.983226238588999</v>
      </c>
      <c r="S15" s="12">
        <f t="shared" si="3"/>
        <v>11.983226238588999</v>
      </c>
      <c r="U15" s="6">
        <f>'CSP5'!$A$179</f>
        <v>2000</v>
      </c>
      <c r="V15" s="12">
        <f t="shared" si="4"/>
        <v>2.3640382048770001</v>
      </c>
      <c r="W15" s="4">
        <f>_xll.Interp2dTab(-1,0,'Internal Flash'!$B$4:$N$4,'Internal Flash'!$A$5:$A$19,'Internal Flash'!$B$5:$N$19,W$4,$U15)*_xll.Interp2dTab(-1,0,'Internal Flash'!$B$23:$K$23,'Internal Flash'!$A$24:$A$33,'Internal Flash'!$B$24:$K$33,'Variables &amp; Axis Check'!$B$13,'Variables &amp; Axis Check'!$B$3)</f>
        <v>2.3640382048770001</v>
      </c>
      <c r="X15" s="4">
        <f>_xll.Interp2dTab(-1,0,'Internal Flash'!$B$4:$N$4,'Internal Flash'!$A$5:$A$19,'Internal Flash'!$B$5:$N$19,X$4,$U15)*_xll.Interp2dTab(-1,0,'Internal Flash'!$B$23:$K$23,'Internal Flash'!$A$24:$A$33,'Internal Flash'!$B$24:$K$33,'Variables &amp; Axis Check'!$B$13,'Variables &amp; Axis Check'!$B$3)</f>
        <v>3.9264770069603334</v>
      </c>
      <c r="Y15" s="4">
        <f>_xll.Interp2dTab(-1,0,'Internal Flash'!$B$4:$N$4,'Internal Flash'!$A$5:$A$19,'Internal Flash'!$B$5:$N$19,Y$4,$U15)*_xll.Interp2dTab(-1,0,'Internal Flash'!$B$23:$K$23,'Internal Flash'!$A$24:$A$33,'Internal Flash'!$B$24:$K$33,'Variables &amp; Axis Check'!$B$13,'Variables &amp; Axis Check'!$B$3)</f>
        <v>4.6193842670296661</v>
      </c>
      <c r="Z15" s="4">
        <f>_xll.Interp2dTab(-1,0,'Internal Flash'!$B$4:$N$4,'Internal Flash'!$A$5:$A$19,'Internal Flash'!$B$5:$N$19,Z$4,$U15)*_xll.Interp2dTab(-1,0,'Internal Flash'!$B$23:$K$23,'Internal Flash'!$A$24:$A$33,'Internal Flash'!$B$24:$K$33,'Variables &amp; Axis Check'!$B$13,'Variables &amp; Axis Check'!$B$3)</f>
        <v>5.7266778963305001</v>
      </c>
      <c r="AA15" s="4">
        <f>_xll.Interp2dTab(-1,0,'Internal Flash'!$B$4:$N$4,'Internal Flash'!$A$5:$A$19,'Internal Flash'!$B$5:$N$19,AA$4,$U15)*_xll.Interp2dTab(-1,0,'Internal Flash'!$B$23:$K$23,'Internal Flash'!$A$24:$A$33,'Internal Flash'!$B$24:$K$33,'Variables &amp; Axis Check'!$B$13,'Variables &amp; Axis Check'!$B$3)</f>
        <v>7.1736322217330004</v>
      </c>
      <c r="AB15" s="4">
        <f>_xll.Interp2dTab(-1,0,'Internal Flash'!$B$4:$N$4,'Internal Flash'!$A$5:$A$19,'Internal Flash'!$B$5:$N$19,AB$4,$U15)*_xll.Interp2dTab(-1,0,'Internal Flash'!$B$23:$K$23,'Internal Flash'!$A$24:$A$33,'Internal Flash'!$B$24:$K$33,'Variables &amp; Axis Check'!$B$13,'Variables &amp; Axis Check'!$B$3)</f>
        <v>7.1736322217330004</v>
      </c>
      <c r="AC15" s="4">
        <f>_xll.Interp2dTab(-1,0,'Internal Flash'!$B$4:$N$4,'Internal Flash'!$A$5:$A$19,'Internal Flash'!$B$5:$N$19,AC$4,$U15)*_xll.Interp2dTab(-1,0,'Internal Flash'!$B$23:$K$23,'Internal Flash'!$A$24:$A$33,'Internal Flash'!$B$24:$K$33,'Variables &amp; Axis Check'!$B$13,'Variables &amp; Axis Check'!$B$3)</f>
        <v>7.1736322217330004</v>
      </c>
      <c r="AD15" s="4">
        <f>_xll.Interp2dTab(-1,0,'Internal Flash'!$B$4:$N$4,'Internal Flash'!$A$5:$A$19,'Internal Flash'!$B$5:$N$19,AD$4,$U15)*_xll.Interp2dTab(-1,0,'Internal Flash'!$B$23:$K$23,'Internal Flash'!$A$24:$A$33,'Internal Flash'!$B$24:$K$33,'Variables &amp; Axis Check'!$B$13,'Variables &amp; Axis Check'!$B$3)</f>
        <v>7.1736322217330004</v>
      </c>
      <c r="AE15" s="4">
        <f>_xll.Interp2dTab(-1,0,'Internal Flash'!$B$4:$N$4,'Internal Flash'!$A$5:$A$19,'Internal Flash'!$B$5:$N$19,AE$4,$U15)*_xll.Interp2dTab(-1,0,'Internal Flash'!$B$23:$K$23,'Internal Flash'!$A$24:$A$33,'Internal Flash'!$B$24:$K$33,'Variables &amp; Axis Check'!$B$13,'Variables &amp; Axis Check'!$B$3)</f>
        <v>7.5812250570550006</v>
      </c>
      <c r="AF15" s="4">
        <f>_xll.Interp2dTab(-1,0,'Internal Flash'!$B$4:$N$4,'Internal Flash'!$A$5:$A$19,'Internal Flash'!$B$5:$N$19,AF$4,$U15)*_xll.Interp2dTab(-1,0,'Internal Flash'!$B$23:$K$23,'Internal Flash'!$A$24:$A$33,'Internal Flash'!$B$24:$K$33,'Variables &amp; Axis Check'!$B$13,'Variables &amp; Axis Check'!$B$3)</f>
        <v>8.3964107276989992</v>
      </c>
      <c r="AG15" s="4">
        <f>_xll.Interp2dTab(-1,0,'Internal Flash'!$B$4:$N$4,'Internal Flash'!$A$5:$A$19,'Internal Flash'!$B$5:$N$19,AG$4,$U15)*_xll.Interp2dTab(-1,0,'Internal Flash'!$B$23:$K$23,'Internal Flash'!$A$24:$A$33,'Internal Flash'!$B$24:$K$33,'Variables &amp; Axis Check'!$B$13,'Variables &amp; Axis Check'!$B$3)</f>
        <v>9.6191892336649989</v>
      </c>
      <c r="AH15" s="4">
        <f>_xll.Interp2dTab(-1,0,'Internal Flash'!$B$4:$N$4,'Internal Flash'!$A$5:$A$19,'Internal Flash'!$B$5:$N$19,AH$4,$U15)*_xll.Interp2dTab(-1,0,'Internal Flash'!$B$23:$K$23,'Internal Flash'!$A$24:$A$33,'Internal Flash'!$B$24:$K$33,'Variables &amp; Axis Check'!$B$13,'Variables &amp; Axis Check'!$B$3)</f>
        <v>11.983226238589001</v>
      </c>
      <c r="AI15" s="4">
        <f>_xll.Interp2dTab(-1,0,'Internal Flash'!$B$4:$N$4,'Internal Flash'!$A$5:$A$19,'Internal Flash'!$B$5:$N$19,AI$4,$U15)*_xll.Interp2dTab(-1,0,'Internal Flash'!$B$23:$K$23,'Internal Flash'!$A$24:$A$33,'Internal Flash'!$B$24:$K$33,'Variables &amp; Axis Check'!$B$13,'Variables &amp; Axis Check'!$B$3)</f>
        <v>11.983226238588999</v>
      </c>
      <c r="AJ15" s="4">
        <f>_xll.Interp2dTab(-1,0,'Internal Flash'!$B$4:$N$4,'Internal Flash'!$A$5:$A$19,'Internal Flash'!$B$5:$N$19,AJ$4,$U15)*_xll.Interp2dTab(-1,0,'Internal Flash'!$B$23:$K$23,'Internal Flash'!$A$24:$A$33,'Internal Flash'!$B$24:$K$33,'Variables &amp; Axis Check'!$B$13,'Variables &amp; Axis Check'!$B$3)</f>
        <v>11.983226238588999</v>
      </c>
      <c r="AK15" s="4">
        <f>_xll.Interp2dTab(-1,0,'Internal Flash'!$B$4:$N$4,'Internal Flash'!$A$5:$A$19,'Internal Flash'!$B$5:$N$19,AK$4,$U15)*_xll.Interp2dTab(-1,0,'Internal Flash'!$B$23:$K$23,'Internal Flash'!$A$24:$A$33,'Internal Flash'!$B$24:$K$33,'Variables &amp; Axis Check'!$B$13,'Variables &amp; Axis Check'!$B$3)</f>
        <v>11.983226238588999</v>
      </c>
      <c r="AL15" s="4">
        <f>_xll.Interp2dTab(-1,0,'Internal Flash'!$B$4:$N$4,'Internal Flash'!$A$5:$A$19,'Internal Flash'!$B$5:$N$19,AL$4,$U15)*_xll.Interp2dTab(-1,0,'Internal Flash'!$B$23:$K$23,'Internal Flash'!$A$24:$A$33,'Internal Flash'!$B$24:$K$33,'Variables &amp; Axis Check'!$B$13,'Variables &amp; Axis Check'!$B$3)</f>
        <v>11.983226238588999</v>
      </c>
      <c r="AM15" s="12">
        <f t="shared" si="5"/>
        <v>11.983226238588999</v>
      </c>
    </row>
    <row r="16" spans="1:39" s="4" customFormat="1" x14ac:dyDescent="0.3">
      <c r="A16" s="6">
        <f>'CSP5'!$A$180</f>
        <v>2200</v>
      </c>
      <c r="B16" s="12">
        <f t="shared" si="2"/>
        <v>1.9701090000000001</v>
      </c>
      <c r="C16" s="4">
        <f>MIN('CSP5'!C76,'Pilot Injection'!W16,W66,W91)</f>
        <v>1.9701090000000001</v>
      </c>
      <c r="D16" s="4">
        <f>MIN('CSP5'!D76,'Pilot Injection'!X16,X66,X91)</f>
        <v>2.9211960000000001</v>
      </c>
      <c r="E16" s="4">
        <f>MIN('CSP5'!E76,'Pilot Injection'!Y16,Y66,Y91)</f>
        <v>3.2067174496857991</v>
      </c>
      <c r="F16" s="4">
        <f>MIN('CSP5'!F76,'Pilot Injection'!Z16,Z66,Z91)</f>
        <v>3.2067174496857991</v>
      </c>
      <c r="G16" s="4">
        <f>MIN('CSP5'!G76,'Pilot Injection'!AA16,AA66,AA91)</f>
        <v>3.2067174496857991</v>
      </c>
      <c r="H16" s="4">
        <f>MIN('CSP5'!H76,'Pilot Injection'!AB16,AB66,AB91)</f>
        <v>3.2067174496857991</v>
      </c>
      <c r="I16" s="4">
        <f>MIN('CSP5'!I76,'Pilot Injection'!AC16,AC66,AC91)</f>
        <v>3.2067174496857991</v>
      </c>
      <c r="J16" s="4">
        <f>MIN('CSP5'!J76,'Pilot Injection'!AD16,AD66,AD91)</f>
        <v>3.2067174496857991</v>
      </c>
      <c r="K16" s="4">
        <f>MIN('CSP5'!K76,'Pilot Injection'!AE16,AE66,AE91)</f>
        <v>3.2067174496857991</v>
      </c>
      <c r="L16" s="4">
        <f>MIN('CSP5'!L76,'Pilot Injection'!AF16,AF66,AF91)</f>
        <v>3.2067174496857991</v>
      </c>
      <c r="M16" s="4">
        <f>MIN('CSP5'!M76,'Pilot Injection'!AG16,AG66,AG91)</f>
        <v>9.6191892336649989</v>
      </c>
      <c r="N16" s="4">
        <f>MIN('CSP5'!N76,'Pilot Injection'!AH16,AH66,AH91)</f>
        <v>11.983226238589001</v>
      </c>
      <c r="O16" s="4">
        <f>MIN('CSP5'!O76,'Pilot Injection'!AI16,AI66,AI91)</f>
        <v>11.073370000000001</v>
      </c>
      <c r="P16" s="4">
        <f>MIN('CSP5'!P76,'Pilot Injection'!AJ16,AJ66,AJ91)</f>
        <v>11.983226238588999</v>
      </c>
      <c r="Q16" s="4">
        <f>MIN('CSP5'!Q76,'Pilot Injection'!AK16,AK66,AK91)</f>
        <v>11.983226238588999</v>
      </c>
      <c r="R16" s="4">
        <f>MIN('CSP5'!R76,'Pilot Injection'!AL16,AL66,AL91)</f>
        <v>11.983226238588999</v>
      </c>
      <c r="S16" s="12">
        <f t="shared" si="3"/>
        <v>11.983226238588999</v>
      </c>
      <c r="U16" s="6">
        <f>'CSP5'!$A$180</f>
        <v>2200</v>
      </c>
      <c r="V16" s="12">
        <f t="shared" si="4"/>
        <v>2.3640382048770001</v>
      </c>
      <c r="W16" s="4">
        <f>_xll.Interp2dTab(-1,0,'Internal Flash'!$B$4:$N$4,'Internal Flash'!$A$5:$A$19,'Internal Flash'!$B$5:$N$19,W$4,$U16)*_xll.Interp2dTab(-1,0,'Internal Flash'!$B$23:$K$23,'Internal Flash'!$A$24:$A$33,'Internal Flash'!$B$24:$K$33,'Variables &amp; Axis Check'!$B$13,'Variables &amp; Axis Check'!$B$3)</f>
        <v>2.3640382048770001</v>
      </c>
      <c r="X16" s="4">
        <f>_xll.Interp2dTab(-1,0,'Internal Flash'!$B$4:$N$4,'Internal Flash'!$A$5:$A$19,'Internal Flash'!$B$5:$N$19,X$4,$U16)*_xll.Interp2dTab(-1,0,'Internal Flash'!$B$23:$K$23,'Internal Flash'!$A$24:$A$33,'Internal Flash'!$B$24:$K$33,'Variables &amp; Axis Check'!$B$13,'Variables &amp; Axis Check'!$B$3)</f>
        <v>3.9264770069603334</v>
      </c>
      <c r="Y16" s="4">
        <f>_xll.Interp2dTab(-1,0,'Internal Flash'!$B$4:$N$4,'Internal Flash'!$A$5:$A$19,'Internal Flash'!$B$5:$N$19,Y$4,$U16)*_xll.Interp2dTab(-1,0,'Internal Flash'!$B$23:$K$23,'Internal Flash'!$A$24:$A$33,'Internal Flash'!$B$24:$K$33,'Variables &amp; Axis Check'!$B$13,'Variables &amp; Axis Check'!$B$3)</f>
        <v>4.6193842670296661</v>
      </c>
      <c r="Z16" s="4">
        <f>_xll.Interp2dTab(-1,0,'Internal Flash'!$B$4:$N$4,'Internal Flash'!$A$5:$A$19,'Internal Flash'!$B$5:$N$19,Z$4,$U16)*_xll.Interp2dTab(-1,0,'Internal Flash'!$B$23:$K$23,'Internal Flash'!$A$24:$A$33,'Internal Flash'!$B$24:$K$33,'Variables &amp; Axis Check'!$B$13,'Variables &amp; Axis Check'!$B$3)</f>
        <v>5.7266778963305001</v>
      </c>
      <c r="AA16" s="4">
        <f>_xll.Interp2dTab(-1,0,'Internal Flash'!$B$4:$N$4,'Internal Flash'!$A$5:$A$19,'Internal Flash'!$B$5:$N$19,AA$4,$U16)*_xll.Interp2dTab(-1,0,'Internal Flash'!$B$23:$K$23,'Internal Flash'!$A$24:$A$33,'Internal Flash'!$B$24:$K$33,'Variables &amp; Axis Check'!$B$13,'Variables &amp; Axis Check'!$B$3)</f>
        <v>8.3896550453455969</v>
      </c>
      <c r="AB16" s="4">
        <f>_xll.Interp2dTab(-1,0,'Internal Flash'!$B$4:$N$4,'Internal Flash'!$A$5:$A$19,'Internal Flash'!$B$5:$N$19,AB$4,$U16)*_xll.Interp2dTab(-1,0,'Internal Flash'!$B$23:$K$23,'Internal Flash'!$A$24:$A$33,'Internal Flash'!$B$24:$K$33,'Variables &amp; Axis Check'!$B$13,'Variables &amp; Axis Check'!$B$3)</f>
        <v>9.6191892336649989</v>
      </c>
      <c r="AC16" s="4">
        <f>_xll.Interp2dTab(-1,0,'Internal Flash'!$B$4:$N$4,'Internal Flash'!$A$5:$A$19,'Internal Flash'!$B$5:$N$19,AC$4,$U16)*_xll.Interp2dTab(-1,0,'Internal Flash'!$B$23:$K$23,'Internal Flash'!$A$24:$A$33,'Internal Flash'!$B$24:$K$33,'Variables &amp; Axis Check'!$B$13,'Variables &amp; Axis Check'!$B$3)</f>
        <v>9.6191892336649989</v>
      </c>
      <c r="AD16" s="4">
        <f>_xll.Interp2dTab(-1,0,'Internal Flash'!$B$4:$N$4,'Internal Flash'!$A$5:$A$19,'Internal Flash'!$B$5:$N$19,AD$4,$U16)*_xll.Interp2dTab(-1,0,'Internal Flash'!$B$23:$K$23,'Internal Flash'!$A$24:$A$33,'Internal Flash'!$B$24:$K$33,'Variables &amp; Axis Check'!$B$13,'Variables &amp; Axis Check'!$B$3)</f>
        <v>9.6191892336649989</v>
      </c>
      <c r="AE16" s="4">
        <f>_xll.Interp2dTab(-1,0,'Internal Flash'!$B$4:$N$4,'Internal Flash'!$A$5:$A$19,'Internal Flash'!$B$5:$N$19,AE$4,$U16)*_xll.Interp2dTab(-1,0,'Internal Flash'!$B$23:$K$23,'Internal Flash'!$A$24:$A$33,'Internal Flash'!$B$24:$K$33,'Variables &amp; Axis Check'!$B$13,'Variables &amp; Axis Check'!$B$3)</f>
        <v>9.6191892336649989</v>
      </c>
      <c r="AF16" s="4">
        <f>_xll.Interp2dTab(-1,0,'Internal Flash'!$B$4:$N$4,'Internal Flash'!$A$5:$A$19,'Internal Flash'!$B$5:$N$19,AF$4,$U16)*_xll.Interp2dTab(-1,0,'Internal Flash'!$B$23:$K$23,'Internal Flash'!$A$24:$A$33,'Internal Flash'!$B$24:$K$33,'Variables &amp; Axis Check'!$B$13,'Variables &amp; Axis Check'!$B$3)</f>
        <v>9.6191892336649989</v>
      </c>
      <c r="AG16" s="4">
        <f>_xll.Interp2dTab(-1,0,'Internal Flash'!$B$4:$N$4,'Internal Flash'!$A$5:$A$19,'Internal Flash'!$B$5:$N$19,AG$4,$U16)*_xll.Interp2dTab(-1,0,'Internal Flash'!$B$23:$K$23,'Internal Flash'!$A$24:$A$33,'Internal Flash'!$B$24:$K$33,'Variables &amp; Axis Check'!$B$13,'Variables &amp; Axis Check'!$B$3)</f>
        <v>9.6191892336649989</v>
      </c>
      <c r="AH16" s="4">
        <f>_xll.Interp2dTab(-1,0,'Internal Flash'!$B$4:$N$4,'Internal Flash'!$A$5:$A$19,'Internal Flash'!$B$5:$N$19,AH$4,$U16)*_xll.Interp2dTab(-1,0,'Internal Flash'!$B$23:$K$23,'Internal Flash'!$A$24:$A$33,'Internal Flash'!$B$24:$K$33,'Variables &amp; Axis Check'!$B$13,'Variables &amp; Axis Check'!$B$3)</f>
        <v>11.983226238589001</v>
      </c>
      <c r="AI16" s="4">
        <f>_xll.Interp2dTab(-1,0,'Internal Flash'!$B$4:$N$4,'Internal Flash'!$A$5:$A$19,'Internal Flash'!$B$5:$N$19,AI$4,$U16)*_xll.Interp2dTab(-1,0,'Internal Flash'!$B$23:$K$23,'Internal Flash'!$A$24:$A$33,'Internal Flash'!$B$24:$K$33,'Variables &amp; Axis Check'!$B$13,'Variables &amp; Axis Check'!$B$3)</f>
        <v>11.983226238588999</v>
      </c>
      <c r="AJ16" s="4">
        <f>_xll.Interp2dTab(-1,0,'Internal Flash'!$B$4:$N$4,'Internal Flash'!$A$5:$A$19,'Internal Flash'!$B$5:$N$19,AJ$4,$U16)*_xll.Interp2dTab(-1,0,'Internal Flash'!$B$23:$K$23,'Internal Flash'!$A$24:$A$33,'Internal Flash'!$B$24:$K$33,'Variables &amp; Axis Check'!$B$13,'Variables &amp; Axis Check'!$B$3)</f>
        <v>11.983226238588999</v>
      </c>
      <c r="AK16" s="4">
        <f>_xll.Interp2dTab(-1,0,'Internal Flash'!$B$4:$N$4,'Internal Flash'!$A$5:$A$19,'Internal Flash'!$B$5:$N$19,AK$4,$U16)*_xll.Interp2dTab(-1,0,'Internal Flash'!$B$23:$K$23,'Internal Flash'!$A$24:$A$33,'Internal Flash'!$B$24:$K$33,'Variables &amp; Axis Check'!$B$13,'Variables &amp; Axis Check'!$B$3)</f>
        <v>11.983226238588999</v>
      </c>
      <c r="AL16" s="4">
        <f>_xll.Interp2dTab(-1,0,'Internal Flash'!$B$4:$N$4,'Internal Flash'!$A$5:$A$19,'Internal Flash'!$B$5:$N$19,AL$4,$U16)*_xll.Interp2dTab(-1,0,'Internal Flash'!$B$23:$K$23,'Internal Flash'!$A$24:$A$33,'Internal Flash'!$B$24:$K$33,'Variables &amp; Axis Check'!$B$13,'Variables &amp; Axis Check'!$B$3)</f>
        <v>11.983226238588999</v>
      </c>
      <c r="AM16" s="12">
        <f t="shared" si="5"/>
        <v>11.983226238588999</v>
      </c>
    </row>
    <row r="17" spans="1:39" s="4" customFormat="1" x14ac:dyDescent="0.3">
      <c r="A17" s="6">
        <f>'CSP5'!$A$181</f>
        <v>2400</v>
      </c>
      <c r="B17" s="12">
        <f t="shared" si="2"/>
        <v>1.9701090000000001</v>
      </c>
      <c r="C17" s="4">
        <f>MIN('CSP5'!C77,'Pilot Injection'!W17,W67,W92)</f>
        <v>1.9701090000000001</v>
      </c>
      <c r="D17" s="4">
        <f>MIN('CSP5'!D77,'Pilot Injection'!X17,X67,X92)</f>
        <v>2.7173910000000001</v>
      </c>
      <c r="E17" s="4">
        <f>MIN('CSP5'!E77,'Pilot Injection'!Y17,Y67,Y92)</f>
        <v>4.0760870000000002</v>
      </c>
      <c r="F17" s="4">
        <f>MIN('CSP5'!F77,'Pilot Injection'!Z17,Z67,Z92)</f>
        <v>4.782900602921198</v>
      </c>
      <c r="G17" s="4">
        <f>MIN('CSP5'!G77,'Pilot Injection'!AA17,AA67,AA92)</f>
        <v>4.7800477827343446</v>
      </c>
      <c r="H17" s="4">
        <f>MIN('CSP5'!H77,'Pilot Injection'!AB17,AB67,AB92)</f>
        <v>3.7302099539730329</v>
      </c>
      <c r="I17" s="4">
        <f>MIN('CSP5'!I77,'Pilot Injection'!AC17,AC67,AC92)</f>
        <v>3.2067174496857991</v>
      </c>
      <c r="J17" s="4">
        <f>MIN('CSP5'!J77,'Pilot Injection'!AD17,AD67,AD92)</f>
        <v>3.2067174496857991</v>
      </c>
      <c r="K17" s="4">
        <f>MIN('CSP5'!K77,'Pilot Injection'!AE17,AE67,AE92)</f>
        <v>3.2067174496857991</v>
      </c>
      <c r="L17" s="4">
        <f>MIN('CSP5'!L77,'Pilot Injection'!AF17,AF67,AF92)</f>
        <v>3.2067174496857991</v>
      </c>
      <c r="M17" s="4">
        <f>MIN('CSP5'!M77,'Pilot Injection'!AG17,AG67,AG92)</f>
        <v>9.6191892336649989</v>
      </c>
      <c r="N17" s="4">
        <f>MIN('CSP5'!N77,'Pilot Injection'!AH17,AH67,AH92)</f>
        <v>11.983226238589001</v>
      </c>
      <c r="O17" s="4">
        <f>MIN('CSP5'!O77,'Pilot Injection'!AI17,AI67,AI92)</f>
        <v>11.616847999999999</v>
      </c>
      <c r="P17" s="4">
        <f>MIN('CSP5'!P77,'Pilot Injection'!AJ17,AJ67,AJ92)</f>
        <v>11.983226238588999</v>
      </c>
      <c r="Q17" s="4">
        <f>MIN('CSP5'!Q77,'Pilot Injection'!AK17,AK67,AK92)</f>
        <v>11.983226238588999</v>
      </c>
      <c r="R17" s="4">
        <f>MIN('CSP5'!R77,'Pilot Injection'!AL17,AL67,AL92)</f>
        <v>11.983226238588999</v>
      </c>
      <c r="S17" s="12">
        <f t="shared" si="3"/>
        <v>11.983226238588999</v>
      </c>
      <c r="U17" s="6">
        <f>'CSP5'!$A$181</f>
        <v>2400</v>
      </c>
      <c r="V17" s="12">
        <f t="shared" si="4"/>
        <v>2.3640382048770001</v>
      </c>
      <c r="W17" s="4">
        <f>_xll.Interp2dTab(-1,0,'Internal Flash'!$B$4:$N$4,'Internal Flash'!$A$5:$A$19,'Internal Flash'!$B$5:$N$19,W$4,$U17)*_xll.Interp2dTab(-1,0,'Internal Flash'!$B$23:$K$23,'Internal Flash'!$A$24:$A$33,'Internal Flash'!$B$24:$K$33,'Variables &amp; Axis Check'!$B$13,'Variables &amp; Axis Check'!$B$3)</f>
        <v>2.3640382048770001</v>
      </c>
      <c r="X17" s="4">
        <f>_xll.Interp2dTab(-1,0,'Internal Flash'!$B$4:$N$4,'Internal Flash'!$A$5:$A$19,'Internal Flash'!$B$5:$N$19,X$4,$U17)*_xll.Interp2dTab(-1,0,'Internal Flash'!$B$23:$K$23,'Internal Flash'!$A$24:$A$33,'Internal Flash'!$B$24:$K$33,'Variables &amp; Axis Check'!$B$13,'Variables &amp; Axis Check'!$B$3)</f>
        <v>3.9264770069603334</v>
      </c>
      <c r="Y17" s="4">
        <f>_xll.Interp2dTab(-1,0,'Internal Flash'!$B$4:$N$4,'Internal Flash'!$A$5:$A$19,'Internal Flash'!$B$5:$N$19,Y$4,$U17)*_xll.Interp2dTab(-1,0,'Internal Flash'!$B$23:$K$23,'Internal Flash'!$A$24:$A$33,'Internal Flash'!$B$24:$K$33,'Variables &amp; Axis Check'!$B$13,'Variables &amp; Axis Check'!$B$3)</f>
        <v>4.6193842670296661</v>
      </c>
      <c r="Z17" s="4">
        <f>_xll.Interp2dTab(-1,0,'Internal Flash'!$B$4:$N$4,'Internal Flash'!$A$5:$A$19,'Internal Flash'!$B$5:$N$19,Z$4,$U17)*_xll.Interp2dTab(-1,0,'Internal Flash'!$B$23:$K$23,'Internal Flash'!$A$24:$A$33,'Internal Flash'!$B$24:$K$33,'Variables &amp; Axis Check'!$B$13,'Variables &amp; Axis Check'!$B$3)</f>
        <v>5.7266778963305001</v>
      </c>
      <c r="AA17" s="4">
        <f>_xll.Interp2dTab(-1,0,'Internal Flash'!$B$4:$N$4,'Internal Flash'!$A$5:$A$19,'Internal Flash'!$B$5:$N$19,AA$4,$U17)*_xll.Interp2dTab(-1,0,'Internal Flash'!$B$23:$K$23,'Internal Flash'!$A$24:$A$33,'Internal Flash'!$B$24:$K$33,'Variables &amp; Axis Check'!$B$13,'Variables &amp; Axis Check'!$B$3)</f>
        <v>8.3896550453455969</v>
      </c>
      <c r="AB17" s="4">
        <f>_xll.Interp2dTab(-1,0,'Internal Flash'!$B$4:$N$4,'Internal Flash'!$A$5:$A$19,'Internal Flash'!$B$5:$N$19,AB$4,$U17)*_xll.Interp2dTab(-1,0,'Internal Flash'!$B$23:$K$23,'Internal Flash'!$A$24:$A$33,'Internal Flash'!$B$24:$K$33,'Variables &amp; Axis Check'!$B$13,'Variables &amp; Axis Check'!$B$3)</f>
        <v>9.6191892336649989</v>
      </c>
      <c r="AC17" s="4">
        <f>_xll.Interp2dTab(-1,0,'Internal Flash'!$B$4:$N$4,'Internal Flash'!$A$5:$A$19,'Internal Flash'!$B$5:$N$19,AC$4,$U17)*_xll.Interp2dTab(-1,0,'Internal Flash'!$B$23:$K$23,'Internal Flash'!$A$24:$A$33,'Internal Flash'!$B$24:$K$33,'Variables &amp; Axis Check'!$B$13,'Variables &amp; Axis Check'!$B$3)</f>
        <v>9.6191892336649989</v>
      </c>
      <c r="AD17" s="4">
        <f>_xll.Interp2dTab(-1,0,'Internal Flash'!$B$4:$N$4,'Internal Flash'!$A$5:$A$19,'Internal Flash'!$B$5:$N$19,AD$4,$U17)*_xll.Interp2dTab(-1,0,'Internal Flash'!$B$23:$K$23,'Internal Flash'!$A$24:$A$33,'Internal Flash'!$B$24:$K$33,'Variables &amp; Axis Check'!$B$13,'Variables &amp; Axis Check'!$B$3)</f>
        <v>9.6191892336649989</v>
      </c>
      <c r="AE17" s="4">
        <f>_xll.Interp2dTab(-1,0,'Internal Flash'!$B$4:$N$4,'Internal Flash'!$A$5:$A$19,'Internal Flash'!$B$5:$N$19,AE$4,$U17)*_xll.Interp2dTab(-1,0,'Internal Flash'!$B$23:$K$23,'Internal Flash'!$A$24:$A$33,'Internal Flash'!$B$24:$K$33,'Variables &amp; Axis Check'!$B$13,'Variables &amp; Axis Check'!$B$3)</f>
        <v>9.6191892336649989</v>
      </c>
      <c r="AF17" s="4">
        <f>_xll.Interp2dTab(-1,0,'Internal Flash'!$B$4:$N$4,'Internal Flash'!$A$5:$A$19,'Internal Flash'!$B$5:$N$19,AF$4,$U17)*_xll.Interp2dTab(-1,0,'Internal Flash'!$B$23:$K$23,'Internal Flash'!$A$24:$A$33,'Internal Flash'!$B$24:$K$33,'Variables &amp; Axis Check'!$B$13,'Variables &amp; Axis Check'!$B$3)</f>
        <v>9.6191892336649989</v>
      </c>
      <c r="AG17" s="4">
        <f>_xll.Interp2dTab(-1,0,'Internal Flash'!$B$4:$N$4,'Internal Flash'!$A$5:$A$19,'Internal Flash'!$B$5:$N$19,AG$4,$U17)*_xll.Interp2dTab(-1,0,'Internal Flash'!$B$23:$K$23,'Internal Flash'!$A$24:$A$33,'Internal Flash'!$B$24:$K$33,'Variables &amp; Axis Check'!$B$13,'Variables &amp; Axis Check'!$B$3)</f>
        <v>9.6191892336649989</v>
      </c>
      <c r="AH17" s="4">
        <f>_xll.Interp2dTab(-1,0,'Internal Flash'!$B$4:$N$4,'Internal Flash'!$A$5:$A$19,'Internal Flash'!$B$5:$N$19,AH$4,$U17)*_xll.Interp2dTab(-1,0,'Internal Flash'!$B$23:$K$23,'Internal Flash'!$A$24:$A$33,'Internal Flash'!$B$24:$K$33,'Variables &amp; Axis Check'!$B$13,'Variables &amp; Axis Check'!$B$3)</f>
        <v>11.983226238589001</v>
      </c>
      <c r="AI17" s="4">
        <f>_xll.Interp2dTab(-1,0,'Internal Flash'!$B$4:$N$4,'Internal Flash'!$A$5:$A$19,'Internal Flash'!$B$5:$N$19,AI$4,$U17)*_xll.Interp2dTab(-1,0,'Internal Flash'!$B$23:$K$23,'Internal Flash'!$A$24:$A$33,'Internal Flash'!$B$24:$K$33,'Variables &amp; Axis Check'!$B$13,'Variables &amp; Axis Check'!$B$3)</f>
        <v>11.983226238588999</v>
      </c>
      <c r="AJ17" s="4">
        <f>_xll.Interp2dTab(-1,0,'Internal Flash'!$B$4:$N$4,'Internal Flash'!$A$5:$A$19,'Internal Flash'!$B$5:$N$19,AJ$4,$U17)*_xll.Interp2dTab(-1,0,'Internal Flash'!$B$23:$K$23,'Internal Flash'!$A$24:$A$33,'Internal Flash'!$B$24:$K$33,'Variables &amp; Axis Check'!$B$13,'Variables &amp; Axis Check'!$B$3)</f>
        <v>11.983226238588999</v>
      </c>
      <c r="AK17" s="4">
        <f>_xll.Interp2dTab(-1,0,'Internal Flash'!$B$4:$N$4,'Internal Flash'!$A$5:$A$19,'Internal Flash'!$B$5:$N$19,AK$4,$U17)*_xll.Interp2dTab(-1,0,'Internal Flash'!$B$23:$K$23,'Internal Flash'!$A$24:$A$33,'Internal Flash'!$B$24:$K$33,'Variables &amp; Axis Check'!$B$13,'Variables &amp; Axis Check'!$B$3)</f>
        <v>11.983226238588999</v>
      </c>
      <c r="AL17" s="4">
        <f>_xll.Interp2dTab(-1,0,'Internal Flash'!$B$4:$N$4,'Internal Flash'!$A$5:$A$19,'Internal Flash'!$B$5:$N$19,AL$4,$U17)*_xll.Interp2dTab(-1,0,'Internal Flash'!$B$23:$K$23,'Internal Flash'!$A$24:$A$33,'Internal Flash'!$B$24:$K$33,'Variables &amp; Axis Check'!$B$13,'Variables &amp; Axis Check'!$B$3)</f>
        <v>11.983226238588999</v>
      </c>
      <c r="AM17" s="12">
        <f t="shared" si="5"/>
        <v>11.983226238588999</v>
      </c>
    </row>
    <row r="18" spans="1:39" s="4" customFormat="1" x14ac:dyDescent="0.3">
      <c r="A18" s="6">
        <f>'CSP5'!$A$182</f>
        <v>2600</v>
      </c>
      <c r="B18" s="12">
        <f t="shared" si="2"/>
        <v>1.9701090000000001</v>
      </c>
      <c r="C18" s="4">
        <f>MIN('CSP5'!C78,'Pilot Injection'!W18,W68,W93)</f>
        <v>1.9701090000000001</v>
      </c>
      <c r="D18" s="4">
        <f>MIN('CSP5'!D78,'Pilot Injection'!X18,X68,X93)</f>
        <v>2.5815220000000001</v>
      </c>
      <c r="E18" s="4">
        <f>MIN('CSP5'!E78,'Pilot Injection'!Y18,Y68,Y93)</f>
        <v>3.6684779999999999</v>
      </c>
      <c r="F18" s="4">
        <f>MIN('CSP5'!F78,'Pilot Injection'!Z18,Z68,Z93)</f>
        <v>5.0271739999999996</v>
      </c>
      <c r="G18" s="4">
        <f>MIN('CSP5'!G78,'Pilot Injection'!AA18,AA68,AA93)</f>
        <v>5.5938393343111716</v>
      </c>
      <c r="H18" s="4">
        <f>MIN('CSP5'!H78,'Pilot Injection'!AB18,AB68,AB93)</f>
        <v>4.0009819389491863</v>
      </c>
      <c r="I18" s="4">
        <f>MIN('CSP5'!I78,'Pilot Injection'!AC18,AC68,AC93)</f>
        <v>3.2067174496857991</v>
      </c>
      <c r="J18" s="4">
        <f>MIN('CSP5'!J78,'Pilot Injection'!AD18,AD68,AD93)</f>
        <v>3.2067174496857991</v>
      </c>
      <c r="K18" s="4">
        <f>MIN('CSP5'!K78,'Pilot Injection'!AE18,AE68,AE93)</f>
        <v>3.2067174496857991</v>
      </c>
      <c r="L18" s="4">
        <f>MIN('CSP5'!L78,'Pilot Injection'!AF18,AF68,AF93)</f>
        <v>3.2067174496857991</v>
      </c>
      <c r="M18" s="4">
        <f>MIN('CSP5'!M78,'Pilot Injection'!AG18,AG68,AG93)</f>
        <v>9.6191892336649989</v>
      </c>
      <c r="N18" s="4">
        <f>MIN('CSP5'!N78,'Pilot Injection'!AH18,AH68,AH93)</f>
        <v>11.983226238589001</v>
      </c>
      <c r="O18" s="4">
        <f>MIN('CSP5'!O78,'Pilot Injection'!AI18,AI68,AI93)</f>
        <v>11.983226238588999</v>
      </c>
      <c r="P18" s="4">
        <f>MIN('CSP5'!P78,'Pilot Injection'!AJ18,AJ68,AJ93)</f>
        <v>11.480978</v>
      </c>
      <c r="Q18" s="4">
        <f>MIN('CSP5'!Q78,'Pilot Injection'!AK18,AK68,AK93)</f>
        <v>11.005435</v>
      </c>
      <c r="R18" s="4">
        <f>MIN('CSP5'!R78,'Pilot Injection'!AL18,AL68,AL93)</f>
        <v>11.480978</v>
      </c>
      <c r="S18" s="12">
        <f t="shared" si="3"/>
        <v>11.480978</v>
      </c>
      <c r="U18" s="6">
        <f>'CSP5'!$A$182</f>
        <v>2600</v>
      </c>
      <c r="V18" s="12">
        <f t="shared" si="4"/>
        <v>2.3640382048770001</v>
      </c>
      <c r="W18" s="4">
        <f>_xll.Interp2dTab(-1,0,'Internal Flash'!$B$4:$N$4,'Internal Flash'!$A$5:$A$19,'Internal Flash'!$B$5:$N$19,W$4,$U18)*_xll.Interp2dTab(-1,0,'Internal Flash'!$B$23:$K$23,'Internal Flash'!$A$24:$A$33,'Internal Flash'!$B$24:$K$33,'Variables &amp; Axis Check'!$B$13,'Variables &amp; Axis Check'!$B$3)</f>
        <v>2.3640382048770001</v>
      </c>
      <c r="X18" s="4">
        <f>_xll.Interp2dTab(-1,0,'Internal Flash'!$B$4:$N$4,'Internal Flash'!$A$5:$A$19,'Internal Flash'!$B$5:$N$19,X$4,$U18)*_xll.Interp2dTab(-1,0,'Internal Flash'!$B$23:$K$23,'Internal Flash'!$A$24:$A$33,'Internal Flash'!$B$24:$K$33,'Variables &amp; Axis Check'!$B$13,'Variables &amp; Axis Check'!$B$3)</f>
        <v>5.4209834698311674</v>
      </c>
      <c r="Y18" s="4">
        <f>_xll.Interp2dTab(-1,0,'Internal Flash'!$B$4:$N$4,'Internal Flash'!$A$5:$A$19,'Internal Flash'!$B$5:$N$19,Y$4,$U18)*_xll.Interp2dTab(-1,0,'Internal Flash'!$B$23:$K$23,'Internal Flash'!$A$24:$A$33,'Internal Flash'!$B$24:$K$33,'Variables &amp; Axis Check'!$B$13,'Variables &amp; Axis Check'!$B$3)</f>
        <v>6.0323725228219995</v>
      </c>
      <c r="Z18" s="4">
        <f>_xll.Interp2dTab(-1,0,'Internal Flash'!$B$4:$N$4,'Internal Flash'!$A$5:$A$19,'Internal Flash'!$B$5:$N$19,Z$4,$U18)*_xll.Interp2dTab(-1,0,'Internal Flash'!$B$23:$K$23,'Internal Flash'!$A$24:$A$33,'Internal Flash'!$B$24:$K$33,'Variables &amp; Axis Check'!$B$13,'Variables &amp; Axis Check'!$B$3)</f>
        <v>6.0323725228219995</v>
      </c>
      <c r="AA18" s="4">
        <f>_xll.Interp2dTab(-1,0,'Internal Flash'!$B$4:$N$4,'Internal Flash'!$A$5:$A$19,'Internal Flash'!$B$5:$N$19,AA$4,$U18)*_xll.Interp2dTab(-1,0,'Internal Flash'!$B$23:$K$23,'Internal Flash'!$A$24:$A$33,'Internal Flash'!$B$24:$K$33,'Variables &amp; Axis Check'!$B$13,'Variables &amp; Axis Check'!$B$3)</f>
        <v>8.3896550453455969</v>
      </c>
      <c r="AB18" s="4">
        <f>_xll.Interp2dTab(-1,0,'Internal Flash'!$B$4:$N$4,'Internal Flash'!$A$5:$A$19,'Internal Flash'!$B$5:$N$19,AB$4,$U18)*_xll.Interp2dTab(-1,0,'Internal Flash'!$B$23:$K$23,'Internal Flash'!$A$24:$A$33,'Internal Flash'!$B$24:$K$33,'Variables &amp; Axis Check'!$B$13,'Variables &amp; Axis Check'!$B$3)</f>
        <v>9.6191892336649989</v>
      </c>
      <c r="AC18" s="4">
        <f>_xll.Interp2dTab(-1,0,'Internal Flash'!$B$4:$N$4,'Internal Flash'!$A$5:$A$19,'Internal Flash'!$B$5:$N$19,AC$4,$U18)*_xll.Interp2dTab(-1,0,'Internal Flash'!$B$23:$K$23,'Internal Flash'!$A$24:$A$33,'Internal Flash'!$B$24:$K$33,'Variables &amp; Axis Check'!$B$13,'Variables &amp; Axis Check'!$B$3)</f>
        <v>9.6191892336649989</v>
      </c>
      <c r="AD18" s="4">
        <f>_xll.Interp2dTab(-1,0,'Internal Flash'!$B$4:$N$4,'Internal Flash'!$A$5:$A$19,'Internal Flash'!$B$5:$N$19,AD$4,$U18)*_xll.Interp2dTab(-1,0,'Internal Flash'!$B$23:$K$23,'Internal Flash'!$A$24:$A$33,'Internal Flash'!$B$24:$K$33,'Variables &amp; Axis Check'!$B$13,'Variables &amp; Axis Check'!$B$3)</f>
        <v>9.6191892336649989</v>
      </c>
      <c r="AE18" s="4">
        <f>_xll.Interp2dTab(-1,0,'Internal Flash'!$B$4:$N$4,'Internal Flash'!$A$5:$A$19,'Internal Flash'!$B$5:$N$19,AE$4,$U18)*_xll.Interp2dTab(-1,0,'Internal Flash'!$B$23:$K$23,'Internal Flash'!$A$24:$A$33,'Internal Flash'!$B$24:$K$33,'Variables &amp; Axis Check'!$B$13,'Variables &amp; Axis Check'!$B$3)</f>
        <v>9.6191892336649989</v>
      </c>
      <c r="AF18" s="4">
        <f>_xll.Interp2dTab(-1,0,'Internal Flash'!$B$4:$N$4,'Internal Flash'!$A$5:$A$19,'Internal Flash'!$B$5:$N$19,AF$4,$U18)*_xll.Interp2dTab(-1,0,'Internal Flash'!$B$23:$K$23,'Internal Flash'!$A$24:$A$33,'Internal Flash'!$B$24:$K$33,'Variables &amp; Axis Check'!$B$13,'Variables &amp; Axis Check'!$B$3)</f>
        <v>9.6191892336649989</v>
      </c>
      <c r="AG18" s="4">
        <f>_xll.Interp2dTab(-1,0,'Internal Flash'!$B$4:$N$4,'Internal Flash'!$A$5:$A$19,'Internal Flash'!$B$5:$N$19,AG$4,$U18)*_xll.Interp2dTab(-1,0,'Internal Flash'!$B$23:$K$23,'Internal Flash'!$A$24:$A$33,'Internal Flash'!$B$24:$K$33,'Variables &amp; Axis Check'!$B$13,'Variables &amp; Axis Check'!$B$3)</f>
        <v>9.6191892336649989</v>
      </c>
      <c r="AH18" s="4">
        <f>_xll.Interp2dTab(-1,0,'Internal Flash'!$B$4:$N$4,'Internal Flash'!$A$5:$A$19,'Internal Flash'!$B$5:$N$19,AH$4,$U18)*_xll.Interp2dTab(-1,0,'Internal Flash'!$B$23:$K$23,'Internal Flash'!$A$24:$A$33,'Internal Flash'!$B$24:$K$33,'Variables &amp; Axis Check'!$B$13,'Variables &amp; Axis Check'!$B$3)</f>
        <v>11.983226238589001</v>
      </c>
      <c r="AI18" s="4">
        <f>_xll.Interp2dTab(-1,0,'Internal Flash'!$B$4:$N$4,'Internal Flash'!$A$5:$A$19,'Internal Flash'!$B$5:$N$19,AI$4,$U18)*_xll.Interp2dTab(-1,0,'Internal Flash'!$B$23:$K$23,'Internal Flash'!$A$24:$A$33,'Internal Flash'!$B$24:$K$33,'Variables &amp; Axis Check'!$B$13,'Variables &amp; Axis Check'!$B$3)</f>
        <v>11.983226238588999</v>
      </c>
      <c r="AJ18" s="4">
        <f>_xll.Interp2dTab(-1,0,'Internal Flash'!$B$4:$N$4,'Internal Flash'!$A$5:$A$19,'Internal Flash'!$B$5:$N$19,AJ$4,$U18)*_xll.Interp2dTab(-1,0,'Internal Flash'!$B$23:$K$23,'Internal Flash'!$A$24:$A$33,'Internal Flash'!$B$24:$K$33,'Variables &amp; Axis Check'!$B$13,'Variables &amp; Axis Check'!$B$3)</f>
        <v>11.983226238588999</v>
      </c>
      <c r="AK18" s="4">
        <f>_xll.Interp2dTab(-1,0,'Internal Flash'!$B$4:$N$4,'Internal Flash'!$A$5:$A$19,'Internal Flash'!$B$5:$N$19,AK$4,$U18)*_xll.Interp2dTab(-1,0,'Internal Flash'!$B$23:$K$23,'Internal Flash'!$A$24:$A$33,'Internal Flash'!$B$24:$K$33,'Variables &amp; Axis Check'!$B$13,'Variables &amp; Axis Check'!$B$3)</f>
        <v>11.983226238588999</v>
      </c>
      <c r="AL18" s="4">
        <f>_xll.Interp2dTab(-1,0,'Internal Flash'!$B$4:$N$4,'Internal Flash'!$A$5:$A$19,'Internal Flash'!$B$5:$N$19,AL$4,$U18)*_xll.Interp2dTab(-1,0,'Internal Flash'!$B$23:$K$23,'Internal Flash'!$A$24:$A$33,'Internal Flash'!$B$24:$K$33,'Variables &amp; Axis Check'!$B$13,'Variables &amp; Axis Check'!$B$3)</f>
        <v>11.983226238588999</v>
      </c>
      <c r="AM18" s="12">
        <f t="shared" si="5"/>
        <v>11.983226238588999</v>
      </c>
    </row>
    <row r="19" spans="1:39" s="4" customFormat="1" x14ac:dyDescent="0.3">
      <c r="A19" s="6">
        <f>'CSP5'!$A$183</f>
        <v>2800</v>
      </c>
      <c r="B19" s="12">
        <f t="shared" si="2"/>
        <v>1.9701090000000001</v>
      </c>
      <c r="C19" s="4">
        <f>MIN('CSP5'!C79,'Pilot Injection'!W19,W69,W94)</f>
        <v>1.9701090000000001</v>
      </c>
      <c r="D19" s="4">
        <f>MIN('CSP5'!D79,'Pilot Injection'!X19,X69,X94)</f>
        <v>2.5815220000000001</v>
      </c>
      <c r="E19" s="4">
        <f>MIN('CSP5'!E79,'Pilot Injection'!Y19,Y69,Y94)</f>
        <v>3.6684779999999999</v>
      </c>
      <c r="F19" s="4">
        <f>MIN('CSP5'!F79,'Pilot Injection'!Z19,Z69,Z94)</f>
        <v>5.5027179999999998</v>
      </c>
      <c r="G19" s="4">
        <f>MIN('CSP5'!G79,'Pilot Injection'!AA19,AA69,AA94)</f>
        <v>5.5953149309595442</v>
      </c>
      <c r="H19" s="4">
        <f>MIN('CSP5'!H79,'Pilot Injection'!AB19,AB69,AB94)</f>
        <v>4.5454771021982383</v>
      </c>
      <c r="I19" s="4">
        <f>MIN('CSP5'!I79,'Pilot Injection'!AC19,AC69,AC94)</f>
        <v>4.0219845979110067</v>
      </c>
      <c r="J19" s="4">
        <f>MIN('CSP5'!J79,'Pilot Injection'!AD19,AD69,AD94)</f>
        <v>4.0219845979110067</v>
      </c>
      <c r="K19" s="4">
        <f>MIN('CSP5'!K79,'Pilot Injection'!AE19,AE69,AE94)</f>
        <v>3.6160148343049849</v>
      </c>
      <c r="L19" s="4">
        <f>MIN('CSP5'!L79,'Pilot Injection'!AF19,AF69,AF94)</f>
        <v>3.2067174496857991</v>
      </c>
      <c r="M19" s="4">
        <f>MIN('CSP5'!M79,'Pilot Injection'!AG19,AG69,AG94)</f>
        <v>9.6191892336649989</v>
      </c>
      <c r="N19" s="4">
        <f>MIN('CSP5'!N79,'Pilot Injection'!AH19,AH69,AH94)</f>
        <v>12.024457</v>
      </c>
      <c r="O19" s="4">
        <f>MIN('CSP5'!O79,'Pilot Injection'!AI19,AI69,AI94)</f>
        <v>12.024457</v>
      </c>
      <c r="P19" s="4">
        <f>MIN('CSP5'!P79,'Pilot Injection'!AJ19,AJ69,AJ94)</f>
        <v>11.005435</v>
      </c>
      <c r="Q19" s="4">
        <f>MIN('CSP5'!Q79,'Pilot Injection'!AK19,AK69,AK94)</f>
        <v>9.9864130000000007</v>
      </c>
      <c r="R19" s="4">
        <f>MIN('CSP5'!R79,'Pilot Injection'!AL19,AL69,AL94)</f>
        <v>11.005435</v>
      </c>
      <c r="S19" s="12">
        <f t="shared" si="3"/>
        <v>11.005435</v>
      </c>
      <c r="U19" s="6">
        <f>'CSP5'!$A$183</f>
        <v>2800</v>
      </c>
      <c r="V19" s="12">
        <f t="shared" si="4"/>
        <v>2.3640382048770001</v>
      </c>
      <c r="W19" s="4">
        <f>_xll.Interp2dTab(-1,0,'Internal Flash'!$B$4:$N$4,'Internal Flash'!$A$5:$A$19,'Internal Flash'!$B$5:$N$19,W$4,$U19)*_xll.Interp2dTab(-1,0,'Internal Flash'!$B$23:$K$23,'Internal Flash'!$A$24:$A$33,'Internal Flash'!$B$24:$K$33,'Variables &amp; Axis Check'!$B$13,'Variables &amp; Axis Check'!$B$3)</f>
        <v>2.3640382048770001</v>
      </c>
      <c r="X19" s="4">
        <f>_xll.Interp2dTab(-1,0,'Internal Flash'!$B$4:$N$4,'Internal Flash'!$A$5:$A$19,'Internal Flash'!$B$5:$N$19,X$4,$U19)*_xll.Interp2dTab(-1,0,'Internal Flash'!$B$23:$K$23,'Internal Flash'!$A$24:$A$33,'Internal Flash'!$B$24:$K$33,'Variables &amp; Axis Check'!$B$13,'Variables &amp; Axis Check'!$B$3)</f>
        <v>5.8965083443774171</v>
      </c>
      <c r="Y19" s="4">
        <f>_xll.Interp2dTab(-1,0,'Internal Flash'!$B$4:$N$4,'Internal Flash'!$A$5:$A$19,'Internal Flash'!$B$5:$N$19,Y$4,$U19)*_xll.Interp2dTab(-1,0,'Internal Flash'!$B$23:$K$23,'Internal Flash'!$A$24:$A$33,'Internal Flash'!$B$24:$K$33,'Variables &amp; Axis Check'!$B$13,'Variables &amp; Axis Check'!$B$3)</f>
        <v>6.6030023722775004</v>
      </c>
      <c r="Z19" s="4">
        <f>_xll.Interp2dTab(-1,0,'Internal Flash'!$B$4:$N$4,'Internal Flash'!$A$5:$A$19,'Internal Flash'!$B$5:$N$19,Z$4,$U19)*_xll.Interp2dTab(-1,0,'Internal Flash'!$B$23:$K$23,'Internal Flash'!$A$24:$A$33,'Internal Flash'!$B$24:$K$33,'Variables &amp; Axis Check'!$B$13,'Variables &amp; Axis Check'!$B$3)</f>
        <v>6.6030023722774995</v>
      </c>
      <c r="AA19" s="4">
        <f>_xll.Interp2dTab(-1,0,'Internal Flash'!$B$4:$N$4,'Internal Flash'!$A$5:$A$19,'Internal Flash'!$B$5:$N$19,AA$4,$U19)*_xll.Interp2dTab(-1,0,'Internal Flash'!$B$23:$K$23,'Internal Flash'!$A$24:$A$33,'Internal Flash'!$B$24:$K$33,'Variables &amp; Axis Check'!$B$13,'Variables &amp; Axis Check'!$B$3)</f>
        <v>8.3896550453455969</v>
      </c>
      <c r="AB19" s="4">
        <f>_xll.Interp2dTab(-1,0,'Internal Flash'!$B$4:$N$4,'Internal Flash'!$A$5:$A$19,'Internal Flash'!$B$5:$N$19,AB$4,$U19)*_xll.Interp2dTab(-1,0,'Internal Flash'!$B$23:$K$23,'Internal Flash'!$A$24:$A$33,'Internal Flash'!$B$24:$K$33,'Variables &amp; Axis Check'!$B$13,'Variables &amp; Axis Check'!$B$3)</f>
        <v>9.6191892336649989</v>
      </c>
      <c r="AC19" s="4">
        <f>_xll.Interp2dTab(-1,0,'Internal Flash'!$B$4:$N$4,'Internal Flash'!$A$5:$A$19,'Internal Flash'!$B$5:$N$19,AC$4,$U19)*_xll.Interp2dTab(-1,0,'Internal Flash'!$B$23:$K$23,'Internal Flash'!$A$24:$A$33,'Internal Flash'!$B$24:$K$33,'Variables &amp; Axis Check'!$B$13,'Variables &amp; Axis Check'!$B$3)</f>
        <v>9.6191892336649989</v>
      </c>
      <c r="AD19" s="4">
        <f>_xll.Interp2dTab(-1,0,'Internal Flash'!$B$4:$N$4,'Internal Flash'!$A$5:$A$19,'Internal Flash'!$B$5:$N$19,AD$4,$U19)*_xll.Interp2dTab(-1,0,'Internal Flash'!$B$23:$K$23,'Internal Flash'!$A$24:$A$33,'Internal Flash'!$B$24:$K$33,'Variables &amp; Axis Check'!$B$13,'Variables &amp; Axis Check'!$B$3)</f>
        <v>9.6191892336649989</v>
      </c>
      <c r="AE19" s="4">
        <f>_xll.Interp2dTab(-1,0,'Internal Flash'!$B$4:$N$4,'Internal Flash'!$A$5:$A$19,'Internal Flash'!$B$5:$N$19,AE$4,$U19)*_xll.Interp2dTab(-1,0,'Internal Flash'!$B$23:$K$23,'Internal Flash'!$A$24:$A$33,'Internal Flash'!$B$24:$K$33,'Variables &amp; Axis Check'!$B$13,'Variables &amp; Axis Check'!$B$3)</f>
        <v>9.6191892336649989</v>
      </c>
      <c r="AF19" s="4">
        <f>_xll.Interp2dTab(-1,0,'Internal Flash'!$B$4:$N$4,'Internal Flash'!$A$5:$A$19,'Internal Flash'!$B$5:$N$19,AF$4,$U19)*_xll.Interp2dTab(-1,0,'Internal Flash'!$B$23:$K$23,'Internal Flash'!$A$24:$A$33,'Internal Flash'!$B$24:$K$33,'Variables &amp; Axis Check'!$B$13,'Variables &amp; Axis Check'!$B$3)</f>
        <v>9.6191892336649989</v>
      </c>
      <c r="AG19" s="4">
        <f>_xll.Interp2dTab(-1,0,'Internal Flash'!$B$4:$N$4,'Internal Flash'!$A$5:$A$19,'Internal Flash'!$B$5:$N$19,AG$4,$U19)*_xll.Interp2dTab(-1,0,'Internal Flash'!$B$23:$K$23,'Internal Flash'!$A$24:$A$33,'Internal Flash'!$B$24:$K$33,'Variables &amp; Axis Check'!$B$13,'Variables &amp; Axis Check'!$B$3)</f>
        <v>9.6191892336649989</v>
      </c>
      <c r="AH19" s="4">
        <f>_xll.Interp2dTab(-1,0,'Internal Flash'!$B$4:$N$4,'Internal Flash'!$A$5:$A$19,'Internal Flash'!$B$5:$N$19,AH$4,$U19)*_xll.Interp2dTab(-1,0,'Internal Flash'!$B$23:$K$23,'Internal Flash'!$A$24:$A$33,'Internal Flash'!$B$24:$K$33,'Variables &amp; Axis Check'!$B$13,'Variables &amp; Axis Check'!$B$3)</f>
        <v>19.197617863849501</v>
      </c>
      <c r="AI19" s="4">
        <f>_xll.Interp2dTab(-1,0,'Internal Flash'!$B$4:$N$4,'Internal Flash'!$A$5:$A$19,'Internal Flash'!$B$5:$N$19,AI$4,$U19)*_xll.Interp2dTab(-1,0,'Internal Flash'!$B$23:$K$23,'Internal Flash'!$A$24:$A$33,'Internal Flash'!$B$24:$K$33,'Variables &amp; Axis Check'!$B$13,'Variables &amp; Axis Check'!$B$3)</f>
        <v>19.197617863849498</v>
      </c>
      <c r="AJ19" s="4">
        <f>_xll.Interp2dTab(-1,0,'Internal Flash'!$B$4:$N$4,'Internal Flash'!$A$5:$A$19,'Internal Flash'!$B$5:$N$19,AJ$4,$U19)*_xll.Interp2dTab(-1,0,'Internal Flash'!$B$23:$K$23,'Internal Flash'!$A$24:$A$33,'Internal Flash'!$B$24:$K$33,'Variables &amp; Axis Check'!$B$13,'Variables &amp; Axis Check'!$B$3)</f>
        <v>19.197617863849491</v>
      </c>
      <c r="AK19" s="4">
        <f>_xll.Interp2dTab(-1,0,'Internal Flash'!$B$4:$N$4,'Internal Flash'!$A$5:$A$19,'Internal Flash'!$B$5:$N$19,AK$4,$U19)*_xll.Interp2dTab(-1,0,'Internal Flash'!$B$23:$K$23,'Internal Flash'!$A$24:$A$33,'Internal Flash'!$B$24:$K$33,'Variables &amp; Axis Check'!$B$13,'Variables &amp; Axis Check'!$B$3)</f>
        <v>19.197617863849491</v>
      </c>
      <c r="AL19" s="4">
        <f>_xll.Interp2dTab(-1,0,'Internal Flash'!$B$4:$N$4,'Internal Flash'!$A$5:$A$19,'Internal Flash'!$B$5:$N$19,AL$4,$U19)*_xll.Interp2dTab(-1,0,'Internal Flash'!$B$23:$K$23,'Internal Flash'!$A$24:$A$33,'Internal Flash'!$B$24:$K$33,'Variables &amp; Axis Check'!$B$13,'Variables &amp; Axis Check'!$B$3)</f>
        <v>19.197617863849491</v>
      </c>
      <c r="AM19" s="12">
        <f t="shared" si="5"/>
        <v>19.197617863849491</v>
      </c>
    </row>
    <row r="20" spans="1:39" s="4" customFormat="1" x14ac:dyDescent="0.3">
      <c r="A20" s="6">
        <f>'CSP5'!$A$184</f>
        <v>2900</v>
      </c>
      <c r="B20" s="12">
        <f t="shared" si="2"/>
        <v>1.9701090000000001</v>
      </c>
      <c r="C20" s="4">
        <f>MIN('CSP5'!C80,'Pilot Injection'!W20,W70,W95)</f>
        <v>1.9701090000000001</v>
      </c>
      <c r="D20" s="4">
        <f>MIN('CSP5'!D80,'Pilot Injection'!X20,X70,X95)</f>
        <v>4.211957</v>
      </c>
      <c r="E20" s="4">
        <f>MIN('CSP5'!E80,'Pilot Injection'!Y20,Y70,Y95)</f>
        <v>4.0760870000000002</v>
      </c>
      <c r="F20" s="4">
        <f>MIN('CSP5'!F80,'Pilot Injection'!Z20,Z70,Z95)</f>
        <v>4.4157609999999998</v>
      </c>
      <c r="G20" s="4">
        <f>MIN('CSP5'!G80,'Pilot Injection'!AA20,AA70,AA95)</f>
        <v>5.5960035427287842</v>
      </c>
      <c r="H20" s="4">
        <f>MIN('CSP5'!H80,'Pilot Injection'!AB20,AB70,AB95)</f>
        <v>4.7995748450477951</v>
      </c>
      <c r="I20" s="4">
        <f>MIN('CSP5'!I80,'Pilot Injection'!AC20,AC70,AC95)</f>
        <v>4.4024426004161032</v>
      </c>
      <c r="J20" s="4">
        <f>MIN('CSP5'!J80,'Pilot Injection'!AD20,AD70,AD95)</f>
        <v>4.4024426004161024</v>
      </c>
      <c r="K20" s="4">
        <f>MIN('CSP5'!K80,'Pilot Injection'!AE20,AE70,AE95)</f>
        <v>4.1994577186130915</v>
      </c>
      <c r="L20" s="4">
        <f>MIN('CSP5'!L80,'Pilot Injection'!AF20,AF70,AF95)</f>
        <v>3.6012993547134351</v>
      </c>
      <c r="M20" s="4">
        <f>MIN('CSP5'!M80,'Pilot Injection'!AG20,AG70,AG95)</f>
        <v>9.6191892336649989</v>
      </c>
      <c r="N20" s="4">
        <f>MIN('CSP5'!N80,'Pilot Injection'!AH20,AH70,AH95)</f>
        <v>11.005435</v>
      </c>
      <c r="O20" s="4">
        <f>MIN('CSP5'!O80,'Pilot Injection'!AI20,AI70,AI95)</f>
        <v>11.005435</v>
      </c>
      <c r="P20" s="4">
        <f>MIN('CSP5'!P80,'Pilot Injection'!AJ20,AJ70,AJ95)</f>
        <v>10.326086999999999</v>
      </c>
      <c r="Q20" s="4">
        <f>MIN('CSP5'!Q80,'Pilot Injection'!AK20,AK70,AK95)</f>
        <v>9.9864130000000007</v>
      </c>
      <c r="R20" s="4">
        <f>MIN('CSP5'!R80,'Pilot Injection'!AL20,AL70,AL95)</f>
        <v>9.9864130000000007</v>
      </c>
      <c r="S20" s="12">
        <f t="shared" si="3"/>
        <v>9.9864130000000007</v>
      </c>
      <c r="U20" s="6">
        <f>'CSP5'!$A$184</f>
        <v>2900</v>
      </c>
      <c r="V20" s="12">
        <f t="shared" si="4"/>
        <v>2.3640382048770001</v>
      </c>
      <c r="W20" s="4">
        <f>_xll.Interp2dTab(-1,0,'Internal Flash'!$B$4:$N$4,'Internal Flash'!$A$5:$A$19,'Internal Flash'!$B$5:$N$19,W$4,$U20)*_xll.Interp2dTab(-1,0,'Internal Flash'!$B$23:$K$23,'Internal Flash'!$A$24:$A$33,'Internal Flash'!$B$24:$K$33,'Variables &amp; Axis Check'!$B$13,'Variables &amp; Axis Check'!$B$3)</f>
        <v>2.3640382048770001</v>
      </c>
      <c r="X20" s="4">
        <f>_xll.Interp2dTab(-1,0,'Internal Flash'!$B$4:$N$4,'Internal Flash'!$A$5:$A$19,'Internal Flash'!$B$5:$N$19,X$4,$U20)*_xll.Interp2dTab(-1,0,'Internal Flash'!$B$23:$K$23,'Internal Flash'!$A$24:$A$33,'Internal Flash'!$B$24:$K$33,'Variables &amp; Axis Check'!$B$13,'Variables &amp; Axis Check'!$B$3)</f>
        <v>6.1342707816505424</v>
      </c>
      <c r="Y20" s="4">
        <f>_xll.Interp2dTab(-1,0,'Internal Flash'!$B$4:$N$4,'Internal Flash'!$A$5:$A$19,'Internal Flash'!$B$5:$N$19,Y$4,$U20)*_xll.Interp2dTab(-1,0,'Internal Flash'!$B$23:$K$23,'Internal Flash'!$A$24:$A$33,'Internal Flash'!$B$24:$K$33,'Variables &amp; Axis Check'!$B$13,'Variables &amp; Axis Check'!$B$3)</f>
        <v>6.8883172970052495</v>
      </c>
      <c r="Z20" s="4">
        <f>_xll.Interp2dTab(-1,0,'Internal Flash'!$B$4:$N$4,'Internal Flash'!$A$5:$A$19,'Internal Flash'!$B$5:$N$19,Z$4,$U20)*_xll.Interp2dTab(-1,0,'Internal Flash'!$B$23:$K$23,'Internal Flash'!$A$24:$A$33,'Internal Flash'!$B$24:$K$33,'Variables &amp; Axis Check'!$B$13,'Variables &amp; Axis Check'!$B$3)</f>
        <v>6.8883172970052495</v>
      </c>
      <c r="AA20" s="4">
        <f>_xll.Interp2dTab(-1,0,'Internal Flash'!$B$4:$N$4,'Internal Flash'!$A$5:$A$19,'Internal Flash'!$B$5:$N$19,AA$4,$U20)*_xll.Interp2dTab(-1,0,'Internal Flash'!$B$23:$K$23,'Internal Flash'!$A$24:$A$33,'Internal Flash'!$B$24:$K$33,'Variables &amp; Axis Check'!$B$13,'Variables &amp; Axis Check'!$B$3)</f>
        <v>8.3896550453455969</v>
      </c>
      <c r="AB20" s="4">
        <f>_xll.Interp2dTab(-1,0,'Internal Flash'!$B$4:$N$4,'Internal Flash'!$A$5:$A$19,'Internal Flash'!$B$5:$N$19,AB$4,$U20)*_xll.Interp2dTab(-1,0,'Internal Flash'!$B$23:$K$23,'Internal Flash'!$A$24:$A$33,'Internal Flash'!$B$24:$K$33,'Variables &amp; Axis Check'!$B$13,'Variables &amp; Axis Check'!$B$3)</f>
        <v>9.6191892336649989</v>
      </c>
      <c r="AC20" s="4">
        <f>_xll.Interp2dTab(-1,0,'Internal Flash'!$B$4:$N$4,'Internal Flash'!$A$5:$A$19,'Internal Flash'!$B$5:$N$19,AC$4,$U20)*_xll.Interp2dTab(-1,0,'Internal Flash'!$B$23:$K$23,'Internal Flash'!$A$24:$A$33,'Internal Flash'!$B$24:$K$33,'Variables &amp; Axis Check'!$B$13,'Variables &amp; Axis Check'!$B$3)</f>
        <v>9.6191892336649989</v>
      </c>
      <c r="AD20" s="4">
        <f>_xll.Interp2dTab(-1,0,'Internal Flash'!$B$4:$N$4,'Internal Flash'!$A$5:$A$19,'Internal Flash'!$B$5:$N$19,AD$4,$U20)*_xll.Interp2dTab(-1,0,'Internal Flash'!$B$23:$K$23,'Internal Flash'!$A$24:$A$33,'Internal Flash'!$B$24:$K$33,'Variables &amp; Axis Check'!$B$13,'Variables &amp; Axis Check'!$B$3)</f>
        <v>9.6191892336649989</v>
      </c>
      <c r="AE20" s="4">
        <f>_xll.Interp2dTab(-1,0,'Internal Flash'!$B$4:$N$4,'Internal Flash'!$A$5:$A$19,'Internal Flash'!$B$5:$N$19,AE$4,$U20)*_xll.Interp2dTab(-1,0,'Internal Flash'!$B$23:$K$23,'Internal Flash'!$A$24:$A$33,'Internal Flash'!$B$24:$K$33,'Variables &amp; Axis Check'!$B$13,'Variables &amp; Axis Check'!$B$3)</f>
        <v>9.6191892336649989</v>
      </c>
      <c r="AF20" s="4">
        <f>_xll.Interp2dTab(-1,0,'Internal Flash'!$B$4:$N$4,'Internal Flash'!$A$5:$A$19,'Internal Flash'!$B$5:$N$19,AF$4,$U20)*_xll.Interp2dTab(-1,0,'Internal Flash'!$B$23:$K$23,'Internal Flash'!$A$24:$A$33,'Internal Flash'!$B$24:$K$33,'Variables &amp; Axis Check'!$B$13,'Variables &amp; Axis Check'!$B$3)</f>
        <v>9.6191892336649989</v>
      </c>
      <c r="AG20" s="4">
        <f>_xll.Interp2dTab(-1,0,'Internal Flash'!$B$4:$N$4,'Internal Flash'!$A$5:$A$19,'Internal Flash'!$B$5:$N$19,AG$4,$U20)*_xll.Interp2dTab(-1,0,'Internal Flash'!$B$23:$K$23,'Internal Flash'!$A$24:$A$33,'Internal Flash'!$B$24:$K$33,'Variables &amp; Axis Check'!$B$13,'Variables &amp; Axis Check'!$B$3)</f>
        <v>9.6191892336649989</v>
      </c>
      <c r="AH20" s="4">
        <f>_xll.Interp2dTab(-1,0,'Internal Flash'!$B$4:$N$4,'Internal Flash'!$A$5:$A$19,'Internal Flash'!$B$5:$N$19,AH$4,$U20)*_xll.Interp2dTab(-1,0,'Internal Flash'!$B$23:$K$23,'Internal Flash'!$A$24:$A$33,'Internal Flash'!$B$24:$K$33,'Variables &amp; Axis Check'!$B$13,'Variables &amp; Axis Check'!$B$3)</f>
        <v>22.804813676479753</v>
      </c>
      <c r="AI20" s="4">
        <f>_xll.Interp2dTab(-1,0,'Internal Flash'!$B$4:$N$4,'Internal Flash'!$A$5:$A$19,'Internal Flash'!$B$5:$N$19,AI$4,$U20)*_xll.Interp2dTab(-1,0,'Internal Flash'!$B$23:$K$23,'Internal Flash'!$A$24:$A$33,'Internal Flash'!$B$24:$K$33,'Variables &amp; Axis Check'!$B$13,'Variables &amp; Axis Check'!$B$3)</f>
        <v>22.804813676479736</v>
      </c>
      <c r="AJ20" s="4">
        <f>_xll.Interp2dTab(-1,0,'Internal Flash'!$B$4:$N$4,'Internal Flash'!$A$5:$A$19,'Internal Flash'!$B$5:$N$19,AJ$4,$U20)*_xll.Interp2dTab(-1,0,'Internal Flash'!$B$23:$K$23,'Internal Flash'!$A$24:$A$33,'Internal Flash'!$B$24:$K$33,'Variables &amp; Axis Check'!$B$13,'Variables &amp; Axis Check'!$B$3)</f>
        <v>22.804813676479736</v>
      </c>
      <c r="AK20" s="4">
        <f>_xll.Interp2dTab(-1,0,'Internal Flash'!$B$4:$N$4,'Internal Flash'!$A$5:$A$19,'Internal Flash'!$B$5:$N$19,AK$4,$U20)*_xll.Interp2dTab(-1,0,'Internal Flash'!$B$23:$K$23,'Internal Flash'!$A$24:$A$33,'Internal Flash'!$B$24:$K$33,'Variables &amp; Axis Check'!$B$13,'Variables &amp; Axis Check'!$B$3)</f>
        <v>22.804813676479736</v>
      </c>
      <c r="AL20" s="4">
        <f>_xll.Interp2dTab(-1,0,'Internal Flash'!$B$4:$N$4,'Internal Flash'!$A$5:$A$19,'Internal Flash'!$B$5:$N$19,AL$4,$U20)*_xll.Interp2dTab(-1,0,'Internal Flash'!$B$23:$K$23,'Internal Flash'!$A$24:$A$33,'Internal Flash'!$B$24:$K$33,'Variables &amp; Axis Check'!$B$13,'Variables &amp; Axis Check'!$B$3)</f>
        <v>22.804813676479768</v>
      </c>
      <c r="AM20" s="12">
        <f t="shared" si="5"/>
        <v>22.804813676479768</v>
      </c>
    </row>
    <row r="21" spans="1:39" s="4" customFormat="1" x14ac:dyDescent="0.3">
      <c r="A21" s="6">
        <f>'CSP5'!$A$185</f>
        <v>3000</v>
      </c>
      <c r="B21" s="12">
        <f t="shared" si="2"/>
        <v>1.9701090000000001</v>
      </c>
      <c r="C21" s="4">
        <f>MIN('CSP5'!C81,'Pilot Injection'!W21,W71,W96)</f>
        <v>1.9701090000000001</v>
      </c>
      <c r="D21" s="4">
        <f>MIN('CSP5'!D81,'Pilot Injection'!X21,X71,X96)</f>
        <v>4.8233699999999997</v>
      </c>
      <c r="E21" s="4">
        <f>MIN('CSP5'!E81,'Pilot Injection'!Y21,Y71,Y96)</f>
        <v>5.0271739999999996</v>
      </c>
      <c r="F21" s="4">
        <f>MIN('CSP5'!F81,'Pilot Injection'!Z21,Z71,Z96)</f>
        <v>5.0271739999999996</v>
      </c>
      <c r="G21" s="4">
        <f>MIN('CSP5'!G81,'Pilot Injection'!AA21,AA71,AA96)</f>
        <v>5.5027179999999998</v>
      </c>
      <c r="H21" s="4">
        <f>MIN('CSP5'!H81,'Pilot Injection'!AB21,AB71,AB96)</f>
        <v>5.0536725878973519</v>
      </c>
      <c r="I21" s="4">
        <f>MIN('CSP5'!I81,'Pilot Injection'!AC21,AC71,AC96)</f>
        <v>4.782900602921198</v>
      </c>
      <c r="J21" s="4">
        <f>MIN('CSP5'!J81,'Pilot Injection'!AD21,AD71,AD96)</f>
        <v>4.782900602921198</v>
      </c>
      <c r="K21" s="4">
        <f>MIN('CSP5'!K81,'Pilot Injection'!AE21,AE71,AE96)</f>
        <v>4.782900602921198</v>
      </c>
      <c r="L21" s="4">
        <f>MIN('CSP5'!L81,'Pilot Injection'!AF21,AF71,AF96)</f>
        <v>3.9958812597410716</v>
      </c>
      <c r="M21" s="4">
        <f>MIN('CSP5'!M81,'Pilot Injection'!AG21,AG71,AG96)</f>
        <v>8.9673909999999992</v>
      </c>
      <c r="N21" s="4">
        <f>MIN('CSP5'!N81,'Pilot Injection'!AH21,AH71,AH96)</f>
        <v>8.0163049999999991</v>
      </c>
      <c r="O21" s="4">
        <f>MIN('CSP5'!O81,'Pilot Injection'!AI21,AI71,AI96)</f>
        <v>8.0163049999999991</v>
      </c>
      <c r="P21" s="4">
        <f>MIN('CSP5'!P81,'Pilot Injection'!AJ21,AJ71,AJ96)</f>
        <v>8.0163049999999991</v>
      </c>
      <c r="Q21" s="4">
        <f>MIN('CSP5'!Q81,'Pilot Injection'!AK21,AK71,AK96)</f>
        <v>8.9673909999999992</v>
      </c>
      <c r="R21" s="4">
        <f>MIN('CSP5'!R81,'Pilot Injection'!AL21,AL71,AL96)</f>
        <v>9.9864130000000007</v>
      </c>
      <c r="S21" s="12">
        <f t="shared" si="3"/>
        <v>9.9864130000000007</v>
      </c>
      <c r="U21" s="6">
        <f>'CSP5'!$A$185</f>
        <v>3000</v>
      </c>
      <c r="V21" s="12">
        <f t="shared" si="4"/>
        <v>2.3640382048770001</v>
      </c>
      <c r="W21" s="4">
        <f>_xll.Interp2dTab(-1,0,'Internal Flash'!$B$4:$N$4,'Internal Flash'!$A$5:$A$19,'Internal Flash'!$B$5:$N$19,W$4,$U21)*_xll.Interp2dTab(-1,0,'Internal Flash'!$B$23:$K$23,'Internal Flash'!$A$24:$A$33,'Internal Flash'!$B$24:$K$33,'Variables &amp; Axis Check'!$B$13,'Variables &amp; Axis Check'!$B$3)</f>
        <v>2.3640382048770001</v>
      </c>
      <c r="X21" s="4">
        <f>_xll.Interp2dTab(-1,0,'Internal Flash'!$B$4:$N$4,'Internal Flash'!$A$5:$A$19,'Internal Flash'!$B$5:$N$19,X$4,$U21)*_xll.Interp2dTab(-1,0,'Internal Flash'!$B$23:$K$23,'Internal Flash'!$A$24:$A$33,'Internal Flash'!$B$24:$K$33,'Variables &amp; Axis Check'!$B$13,'Variables &amp; Axis Check'!$B$3)</f>
        <v>6.3720332189236677</v>
      </c>
      <c r="Y21" s="4">
        <f>_xll.Interp2dTab(-1,0,'Internal Flash'!$B$4:$N$4,'Internal Flash'!$A$5:$A$19,'Internal Flash'!$B$5:$N$19,Y$4,$U21)*_xll.Interp2dTab(-1,0,'Internal Flash'!$B$23:$K$23,'Internal Flash'!$A$24:$A$33,'Internal Flash'!$B$24:$K$33,'Variables &amp; Axis Check'!$B$13,'Variables &amp; Axis Check'!$B$3)</f>
        <v>7.1736322217330004</v>
      </c>
      <c r="Z21" s="4">
        <f>_xll.Interp2dTab(-1,0,'Internal Flash'!$B$4:$N$4,'Internal Flash'!$A$5:$A$19,'Internal Flash'!$B$5:$N$19,Z$4,$U21)*_xll.Interp2dTab(-1,0,'Internal Flash'!$B$23:$K$23,'Internal Flash'!$A$24:$A$33,'Internal Flash'!$B$24:$K$33,'Variables &amp; Axis Check'!$B$13,'Variables &amp; Axis Check'!$B$3)</f>
        <v>7.1736322217330004</v>
      </c>
      <c r="AA21" s="4">
        <f>_xll.Interp2dTab(-1,0,'Internal Flash'!$B$4:$N$4,'Internal Flash'!$A$5:$A$19,'Internal Flash'!$B$5:$N$19,AA$4,$U21)*_xll.Interp2dTab(-1,0,'Internal Flash'!$B$23:$K$23,'Internal Flash'!$A$24:$A$33,'Internal Flash'!$B$24:$K$33,'Variables &amp; Axis Check'!$B$13,'Variables &amp; Axis Check'!$B$3)</f>
        <v>8.3896550453455969</v>
      </c>
      <c r="AB21" s="4">
        <f>_xll.Interp2dTab(-1,0,'Internal Flash'!$B$4:$N$4,'Internal Flash'!$A$5:$A$19,'Internal Flash'!$B$5:$N$19,AB$4,$U21)*_xll.Interp2dTab(-1,0,'Internal Flash'!$B$23:$K$23,'Internal Flash'!$A$24:$A$33,'Internal Flash'!$B$24:$K$33,'Variables &amp; Axis Check'!$B$13,'Variables &amp; Axis Check'!$B$3)</f>
        <v>9.6191892336649989</v>
      </c>
      <c r="AC21" s="4">
        <f>_xll.Interp2dTab(-1,0,'Internal Flash'!$B$4:$N$4,'Internal Flash'!$A$5:$A$19,'Internal Flash'!$B$5:$N$19,AC$4,$U21)*_xll.Interp2dTab(-1,0,'Internal Flash'!$B$23:$K$23,'Internal Flash'!$A$24:$A$33,'Internal Flash'!$B$24:$K$33,'Variables &amp; Axis Check'!$B$13,'Variables &amp; Axis Check'!$B$3)</f>
        <v>9.6191892336649989</v>
      </c>
      <c r="AD21" s="4">
        <f>_xll.Interp2dTab(-1,0,'Internal Flash'!$B$4:$N$4,'Internal Flash'!$A$5:$A$19,'Internal Flash'!$B$5:$N$19,AD$4,$U21)*_xll.Interp2dTab(-1,0,'Internal Flash'!$B$23:$K$23,'Internal Flash'!$A$24:$A$33,'Internal Flash'!$B$24:$K$33,'Variables &amp; Axis Check'!$B$13,'Variables &amp; Axis Check'!$B$3)</f>
        <v>9.6191892336649989</v>
      </c>
      <c r="AE21" s="4">
        <f>_xll.Interp2dTab(-1,0,'Internal Flash'!$B$4:$N$4,'Internal Flash'!$A$5:$A$19,'Internal Flash'!$B$5:$N$19,AE$4,$U21)*_xll.Interp2dTab(-1,0,'Internal Flash'!$B$23:$K$23,'Internal Flash'!$A$24:$A$33,'Internal Flash'!$B$24:$K$33,'Variables &amp; Axis Check'!$B$13,'Variables &amp; Axis Check'!$B$3)</f>
        <v>9.6191892336649989</v>
      </c>
      <c r="AF21" s="4">
        <f>_xll.Interp2dTab(-1,0,'Internal Flash'!$B$4:$N$4,'Internal Flash'!$A$5:$A$19,'Internal Flash'!$B$5:$N$19,AF$4,$U21)*_xll.Interp2dTab(-1,0,'Internal Flash'!$B$23:$K$23,'Internal Flash'!$A$24:$A$33,'Internal Flash'!$B$24:$K$33,'Variables &amp; Axis Check'!$B$13,'Variables &amp; Axis Check'!$B$3)</f>
        <v>9.6191892336649989</v>
      </c>
      <c r="AG21" s="4">
        <f>_xll.Interp2dTab(-1,0,'Internal Flash'!$B$4:$N$4,'Internal Flash'!$A$5:$A$19,'Internal Flash'!$B$5:$N$19,AG$4,$U21)*_xll.Interp2dTab(-1,0,'Internal Flash'!$B$23:$K$23,'Internal Flash'!$A$24:$A$33,'Internal Flash'!$B$24:$K$33,'Variables &amp; Axis Check'!$B$13,'Variables &amp; Axis Check'!$B$3)</f>
        <v>9.6191892336649989</v>
      </c>
      <c r="AH21" s="4">
        <f>_xll.Interp2dTab(-1,0,'Internal Flash'!$B$4:$N$4,'Internal Flash'!$A$5:$A$19,'Internal Flash'!$B$5:$N$19,AH$4,$U21)*_xll.Interp2dTab(-1,0,'Internal Flash'!$B$23:$K$23,'Internal Flash'!$A$24:$A$33,'Internal Flash'!$B$24:$K$33,'Variables &amp; Axis Check'!$B$13,'Variables &amp; Axis Check'!$B$3)</f>
        <v>26.412009489110002</v>
      </c>
      <c r="AI21" s="4">
        <f>_xll.Interp2dTab(-1,0,'Internal Flash'!$B$4:$N$4,'Internal Flash'!$A$5:$A$19,'Internal Flash'!$B$5:$N$19,AI$4,$U21)*_xll.Interp2dTab(-1,0,'Internal Flash'!$B$23:$K$23,'Internal Flash'!$A$24:$A$33,'Internal Flash'!$B$24:$K$33,'Variables &amp; Axis Check'!$B$13,'Variables &amp; Axis Check'!$B$3)</f>
        <v>26.412009489109998</v>
      </c>
      <c r="AJ21" s="4">
        <f>_xll.Interp2dTab(-1,0,'Internal Flash'!$B$4:$N$4,'Internal Flash'!$A$5:$A$19,'Internal Flash'!$B$5:$N$19,AJ$4,$U21)*_xll.Interp2dTab(-1,0,'Internal Flash'!$B$23:$K$23,'Internal Flash'!$A$24:$A$33,'Internal Flash'!$B$24:$K$33,'Variables &amp; Axis Check'!$B$13,'Variables &amp; Axis Check'!$B$3)</f>
        <v>26.41200948910998</v>
      </c>
      <c r="AK21" s="4">
        <f>_xll.Interp2dTab(-1,0,'Internal Flash'!$B$4:$N$4,'Internal Flash'!$A$5:$A$19,'Internal Flash'!$B$5:$N$19,AK$4,$U21)*_xll.Interp2dTab(-1,0,'Internal Flash'!$B$23:$K$23,'Internal Flash'!$A$24:$A$33,'Internal Flash'!$B$24:$K$33,'Variables &amp; Axis Check'!$B$13,'Variables &amp; Axis Check'!$B$3)</f>
        <v>26.412009489110016</v>
      </c>
      <c r="AL21" s="4">
        <f>_xll.Interp2dTab(-1,0,'Internal Flash'!$B$4:$N$4,'Internal Flash'!$A$5:$A$19,'Internal Flash'!$B$5:$N$19,AL$4,$U21)*_xll.Interp2dTab(-1,0,'Internal Flash'!$B$23:$K$23,'Internal Flash'!$A$24:$A$33,'Internal Flash'!$B$24:$K$33,'Variables &amp; Axis Check'!$B$13,'Variables &amp; Axis Check'!$B$3)</f>
        <v>26.412009489110016</v>
      </c>
      <c r="AM21" s="12">
        <f t="shared" si="5"/>
        <v>26.412009489110016</v>
      </c>
    </row>
    <row r="22" spans="1:39" s="4" customFormat="1" x14ac:dyDescent="0.3">
      <c r="A22" s="6">
        <f>'CSP5'!$A$186</f>
        <v>3200</v>
      </c>
      <c r="B22" s="12">
        <f t="shared" si="2"/>
        <v>1.9701090000000001</v>
      </c>
      <c r="C22" s="4">
        <f>MIN('CSP5'!C82,'Pilot Injection'!W22,W72,W97)</f>
        <v>1.9701090000000001</v>
      </c>
      <c r="D22" s="4">
        <f>MIN('CSP5'!D82,'Pilot Injection'!X22,X72,X97)</f>
        <v>4.4836960000000001</v>
      </c>
      <c r="E22" s="4">
        <f>MIN('CSP5'!E82,'Pilot Injection'!Y22,Y72,Y97)</f>
        <v>4.4836960000000001</v>
      </c>
      <c r="F22" s="4">
        <f>MIN('CSP5'!F82,'Pilot Injection'!Z22,Z72,Z97)</f>
        <v>4.4836960000000001</v>
      </c>
      <c r="G22" s="4">
        <f>MIN('CSP5'!G82,'Pilot Injection'!AA22,AA72,AA97)</f>
        <v>4.4836960000000001</v>
      </c>
      <c r="H22" s="4">
        <f>MIN('CSP5'!H82,'Pilot Injection'!AB22,AB72,AB97)</f>
        <v>5.9782609999999998</v>
      </c>
      <c r="I22" s="4">
        <f>MIN('CSP5'!I82,'Pilot Injection'!AC22,AC72,AC97)</f>
        <v>5.9782609999999998</v>
      </c>
      <c r="J22" s="4">
        <f>MIN('CSP5'!J82,'Pilot Injection'!AD22,AD72,AD97)</f>
        <v>6.9972830000000004</v>
      </c>
      <c r="K22" s="4">
        <f>MIN('CSP5'!K82,'Pilot Injection'!AE22,AE72,AE97)</f>
        <v>7.4728260000000004</v>
      </c>
      <c r="L22" s="4">
        <f>MIN('CSP5'!L82,'Pilot Injection'!AF22,AF72,AF97)</f>
        <v>7.4728260000000004</v>
      </c>
      <c r="M22" s="4">
        <f>MIN('CSP5'!M82,'Pilot Injection'!AG22,AG72,AG97)</f>
        <v>6.5217390000000002</v>
      </c>
      <c r="N22" s="4">
        <f>MIN('CSP5'!N82,'Pilot Injection'!AH22,AH72,AH97)</f>
        <v>5.9782609999999998</v>
      </c>
      <c r="O22" s="4">
        <f>MIN('CSP5'!O82,'Pilot Injection'!AI22,AI72,AI97)</f>
        <v>5.9782609999999998</v>
      </c>
      <c r="P22" s="4">
        <f>MIN('CSP5'!P82,'Pilot Injection'!AJ22,AJ72,AJ97)</f>
        <v>5.9782609999999998</v>
      </c>
      <c r="Q22" s="4">
        <f>MIN('CSP5'!Q82,'Pilot Injection'!AK22,AK72,AK97)</f>
        <v>6.5217390000000002</v>
      </c>
      <c r="R22" s="4">
        <f>MIN('CSP5'!R82,'Pilot Injection'!AL22,AL72,AL97)</f>
        <v>6.5217390000000002</v>
      </c>
      <c r="S22" s="12">
        <f t="shared" si="3"/>
        <v>6.5217390000000002</v>
      </c>
      <c r="U22" s="6">
        <f>'CSP5'!$A$186</f>
        <v>3200</v>
      </c>
      <c r="V22" s="12">
        <f t="shared" si="4"/>
        <v>2.3640382048770436</v>
      </c>
      <c r="W22" s="4">
        <f>_xll.Interp2dTab(-1,0,'Internal Flash'!$B$4:$N$4,'Internal Flash'!$A$5:$A$19,'Internal Flash'!$B$5:$N$19,W$4,$U22)*_xll.Interp2dTab(-1,0,'Internal Flash'!$B$23:$K$23,'Internal Flash'!$A$24:$A$33,'Internal Flash'!$B$24:$K$33,'Variables &amp; Axis Check'!$B$13,'Variables &amp; Axis Check'!$B$3)</f>
        <v>2.3640382048770436</v>
      </c>
      <c r="X22" s="4">
        <f>_xll.Interp2dTab(-1,0,'Internal Flash'!$B$4:$N$4,'Internal Flash'!$A$5:$A$19,'Internal Flash'!$B$5:$N$19,X$4,$U22)*_xll.Interp2dTab(-1,0,'Internal Flash'!$B$23:$K$23,'Internal Flash'!$A$24:$A$33,'Internal Flash'!$B$24:$K$33,'Variables &amp; Axis Check'!$B$13,'Variables &amp; Axis Check'!$B$3)</f>
        <v>6.3720332189237059</v>
      </c>
      <c r="Y22" s="4">
        <f>_xll.Interp2dTab(-1,0,'Internal Flash'!$B$4:$N$4,'Internal Flash'!$A$5:$A$19,'Internal Flash'!$B$5:$N$19,Y$4,$U22)*_xll.Interp2dTab(-1,0,'Internal Flash'!$B$23:$K$23,'Internal Flash'!$A$24:$A$33,'Internal Flash'!$B$24:$K$33,'Variables &amp; Axis Check'!$B$13,'Variables &amp; Axis Check'!$B$3)</f>
        <v>7.1736322217328334</v>
      </c>
      <c r="Z22" s="4">
        <f>_xll.Interp2dTab(-1,0,'Internal Flash'!$B$4:$N$4,'Internal Flash'!$A$5:$A$19,'Internal Flash'!$B$5:$N$19,Z$4,$U22)*_xll.Interp2dTab(-1,0,'Internal Flash'!$B$23:$K$23,'Internal Flash'!$A$24:$A$33,'Internal Flash'!$B$24:$K$33,'Variables &amp; Axis Check'!$B$13,'Variables &amp; Axis Check'!$B$3)</f>
        <v>7.1736322217329702</v>
      </c>
      <c r="AA22" s="4">
        <f>_xll.Interp2dTab(-1,0,'Internal Flash'!$B$4:$N$4,'Internal Flash'!$A$5:$A$19,'Internal Flash'!$B$5:$N$19,AA$4,$U22)*_xll.Interp2dTab(-1,0,'Internal Flash'!$B$23:$K$23,'Internal Flash'!$A$24:$A$33,'Internal Flash'!$B$24:$K$33,'Variables &amp; Axis Check'!$B$13,'Variables &amp; Axis Check'!$B$3)</f>
        <v>8.3896550453455667</v>
      </c>
      <c r="AB22" s="4">
        <f>_xll.Interp2dTab(-1,0,'Internal Flash'!$B$4:$N$4,'Internal Flash'!$A$5:$A$19,'Internal Flash'!$B$5:$N$19,AB$4,$U22)*_xll.Interp2dTab(-1,0,'Internal Flash'!$B$23:$K$23,'Internal Flash'!$A$24:$A$33,'Internal Flash'!$B$24:$K$33,'Variables &amp; Axis Check'!$B$13,'Variables &amp; Axis Check'!$B$3)</f>
        <v>9.6191892336648497</v>
      </c>
      <c r="AC22" s="4">
        <f>_xll.Interp2dTab(-1,0,'Internal Flash'!$B$4:$N$4,'Internal Flash'!$A$5:$A$19,'Internal Flash'!$B$5:$N$19,AC$4,$U22)*_xll.Interp2dTab(-1,0,'Internal Flash'!$B$23:$K$23,'Internal Flash'!$A$24:$A$33,'Internal Flash'!$B$24:$K$33,'Variables &amp; Axis Check'!$B$13,'Variables &amp; Axis Check'!$B$3)</f>
        <v>9.6191892336648497</v>
      </c>
      <c r="AD22" s="4">
        <f>_xll.Interp2dTab(-1,0,'Internal Flash'!$B$4:$N$4,'Internal Flash'!$A$5:$A$19,'Internal Flash'!$B$5:$N$19,AD$4,$U22)*_xll.Interp2dTab(-1,0,'Internal Flash'!$B$23:$K$23,'Internal Flash'!$A$24:$A$33,'Internal Flash'!$B$24:$K$33,'Variables &amp; Axis Check'!$B$13,'Variables &amp; Axis Check'!$B$3)</f>
        <v>9.6191892336648497</v>
      </c>
      <c r="AE22" s="4">
        <f>_xll.Interp2dTab(-1,0,'Internal Flash'!$B$4:$N$4,'Internal Flash'!$A$5:$A$19,'Internal Flash'!$B$5:$N$19,AE$4,$U22)*_xll.Interp2dTab(-1,0,'Internal Flash'!$B$23:$K$23,'Internal Flash'!$A$24:$A$33,'Internal Flash'!$B$24:$K$33,'Variables &amp; Axis Check'!$B$13,'Variables &amp; Axis Check'!$B$3)</f>
        <v>9.6191892336651232</v>
      </c>
      <c r="AF22" s="4">
        <f>_xll.Interp2dTab(-1,0,'Internal Flash'!$B$4:$N$4,'Internal Flash'!$A$5:$A$19,'Internal Flash'!$B$5:$N$19,AF$4,$U22)*_xll.Interp2dTab(-1,0,'Internal Flash'!$B$23:$K$23,'Internal Flash'!$A$24:$A$33,'Internal Flash'!$B$24:$K$33,'Variables &amp; Axis Check'!$B$13,'Variables &amp; Axis Check'!$B$3)</f>
        <v>9.6191892336648497</v>
      </c>
      <c r="AG22" s="4">
        <f>_xll.Interp2dTab(-1,0,'Internal Flash'!$B$4:$N$4,'Internal Flash'!$A$5:$A$19,'Internal Flash'!$B$5:$N$19,AG$4,$U22)*_xll.Interp2dTab(-1,0,'Internal Flash'!$B$23:$K$23,'Internal Flash'!$A$24:$A$33,'Internal Flash'!$B$24:$K$33,'Variables &amp; Axis Check'!$B$13,'Variables &amp; Axis Check'!$B$3)</f>
        <v>9.6191892336648497</v>
      </c>
      <c r="AH22" s="4">
        <f>_xll.Interp2dTab(-1,0,'Internal Flash'!$B$4:$N$4,'Internal Flash'!$A$5:$A$19,'Internal Flash'!$B$5:$N$19,AH$4,$U22)*_xll.Interp2dTab(-1,0,'Internal Flash'!$B$23:$K$23,'Internal Flash'!$A$24:$A$33,'Internal Flash'!$B$24:$K$33,'Variables &amp; Axis Check'!$B$13,'Variables &amp; Axis Check'!$B$3)</f>
        <v>26.412009489110083</v>
      </c>
      <c r="AI22" s="4">
        <f>_xll.Interp2dTab(-1,0,'Internal Flash'!$B$4:$N$4,'Internal Flash'!$A$5:$A$19,'Internal Flash'!$B$5:$N$19,AI$4,$U22)*_xll.Interp2dTab(-1,0,'Internal Flash'!$B$23:$K$23,'Internal Flash'!$A$24:$A$33,'Internal Flash'!$B$24:$K$33,'Variables &amp; Axis Check'!$B$13,'Variables &amp; Axis Check'!$B$3)</f>
        <v>26.412009489107898</v>
      </c>
      <c r="AJ22" s="4">
        <f>_xll.Interp2dTab(-1,0,'Internal Flash'!$B$4:$N$4,'Internal Flash'!$A$5:$A$19,'Internal Flash'!$B$5:$N$19,AJ$4,$U22)*_xll.Interp2dTab(-1,0,'Internal Flash'!$B$23:$K$23,'Internal Flash'!$A$24:$A$33,'Internal Flash'!$B$24:$K$33,'Variables &amp; Axis Check'!$B$13,'Variables &amp; Axis Check'!$B$3)</f>
        <v>26.412009489107898</v>
      </c>
      <c r="AK22" s="4">
        <f>_xll.Interp2dTab(-1,0,'Internal Flash'!$B$4:$N$4,'Internal Flash'!$A$5:$A$19,'Internal Flash'!$B$5:$N$19,AK$4,$U22)*_xll.Interp2dTab(-1,0,'Internal Flash'!$B$23:$K$23,'Internal Flash'!$A$24:$A$33,'Internal Flash'!$B$24:$K$33,'Variables &amp; Axis Check'!$B$13,'Variables &amp; Axis Check'!$B$3)</f>
        <v>26.412009489116631</v>
      </c>
      <c r="AL22" s="4">
        <f>_xll.Interp2dTab(-1,0,'Internal Flash'!$B$4:$N$4,'Internal Flash'!$A$5:$A$19,'Internal Flash'!$B$5:$N$19,AL$4,$U22)*_xll.Interp2dTab(-1,0,'Internal Flash'!$B$23:$K$23,'Internal Flash'!$A$24:$A$33,'Internal Flash'!$B$24:$K$33,'Variables &amp; Axis Check'!$B$13,'Variables &amp; Axis Check'!$B$3)</f>
        <v>26.412009489107898</v>
      </c>
      <c r="AM22" s="12">
        <f t="shared" si="5"/>
        <v>26.412009489107898</v>
      </c>
    </row>
    <row r="23" spans="1:39" s="4" customFormat="1" x14ac:dyDescent="0.3">
      <c r="A23" s="6">
        <f>'CSP5'!$A$187</f>
        <v>3300</v>
      </c>
      <c r="B23" s="12">
        <f t="shared" si="2"/>
        <v>1.9701090000000001</v>
      </c>
      <c r="C23" s="4">
        <f>MIN('CSP5'!C83,'Pilot Injection'!W23,W73,W98)</f>
        <v>1.9701090000000001</v>
      </c>
      <c r="D23" s="4">
        <f>MIN('CSP5'!D83,'Pilot Injection'!X23,X73,X98)</f>
        <v>4.4836960000000001</v>
      </c>
      <c r="E23" s="4">
        <f>MIN('CSP5'!E83,'Pilot Injection'!Y23,Y73,Y98)</f>
        <v>4.4836960000000001</v>
      </c>
      <c r="F23" s="4">
        <f>MIN('CSP5'!F83,'Pilot Injection'!Z23,Z73,Z98)</f>
        <v>4.4836960000000001</v>
      </c>
      <c r="G23" s="4">
        <f>MIN('CSP5'!G83,'Pilot Injection'!AA23,AA73,AA98)</f>
        <v>4.4836960000000001</v>
      </c>
      <c r="H23" s="4">
        <f>MIN('CSP5'!H83,'Pilot Injection'!AB23,AB73,AB98)</f>
        <v>5.9782609999999998</v>
      </c>
      <c r="I23" s="4">
        <f>MIN('CSP5'!I83,'Pilot Injection'!AC23,AC73,AC98)</f>
        <v>5.9782609999999998</v>
      </c>
      <c r="J23" s="4">
        <f>MIN('CSP5'!J83,'Pilot Injection'!AD23,AD73,AD98)</f>
        <v>5.9782609999999998</v>
      </c>
      <c r="K23" s="4">
        <f>MIN('CSP5'!K83,'Pilot Injection'!AE23,AE73,AE98)</f>
        <v>5.9782609999999998</v>
      </c>
      <c r="L23" s="4">
        <f>MIN('CSP5'!L83,'Pilot Injection'!AF23,AF73,AF98)</f>
        <v>5.9782609999999998</v>
      </c>
      <c r="M23" s="4">
        <f>MIN('CSP5'!M83,'Pilot Injection'!AG23,AG73,AG98)</f>
        <v>5.9782609999999998</v>
      </c>
      <c r="N23" s="4">
        <f>MIN('CSP5'!N83,'Pilot Injection'!AH23,AH73,AH98)</f>
        <v>5.9782609999999998</v>
      </c>
      <c r="O23" s="4">
        <f>MIN('CSP5'!O83,'Pilot Injection'!AI23,AI73,AI98)</f>
        <v>0</v>
      </c>
      <c r="P23" s="4">
        <f>MIN('CSP5'!P83,'Pilot Injection'!AJ23,AJ73,AJ98)</f>
        <v>0</v>
      </c>
      <c r="Q23" s="4">
        <f>MIN('CSP5'!Q83,'Pilot Injection'!AK23,AK73,AK98)</f>
        <v>0</v>
      </c>
      <c r="R23" s="4">
        <f>MIN('CSP5'!R83,'Pilot Injection'!AL23,AL73,AL98)</f>
        <v>0</v>
      </c>
      <c r="S23" s="12">
        <f t="shared" si="3"/>
        <v>0</v>
      </c>
      <c r="U23" s="6">
        <f>'CSP5'!$A$187</f>
        <v>3300</v>
      </c>
      <c r="V23" s="12">
        <f t="shared" si="4"/>
        <v>2.3640382048769752</v>
      </c>
      <c r="W23" s="4">
        <f>_xll.Interp2dTab(-1,0,'Internal Flash'!$B$4:$N$4,'Internal Flash'!$A$5:$A$19,'Internal Flash'!$B$5:$N$19,W$4,$U23)*_xll.Interp2dTab(-1,0,'Internal Flash'!$B$23:$K$23,'Internal Flash'!$A$24:$A$33,'Internal Flash'!$B$24:$K$33,'Variables &amp; Axis Check'!$B$13,'Variables &amp; Axis Check'!$B$3)</f>
        <v>2.3640382048769752</v>
      </c>
      <c r="X23" s="4">
        <f>_xll.Interp2dTab(-1,0,'Internal Flash'!$B$4:$N$4,'Internal Flash'!$A$5:$A$19,'Internal Flash'!$B$5:$N$19,X$4,$U23)*_xll.Interp2dTab(-1,0,'Internal Flash'!$B$23:$K$23,'Internal Flash'!$A$24:$A$33,'Internal Flash'!$B$24:$K$33,'Variables &amp; Axis Check'!$B$13,'Variables &amp; Axis Check'!$B$3)</f>
        <v>6.3720332189234163</v>
      </c>
      <c r="Y23" s="4">
        <f>_xll.Interp2dTab(-1,0,'Internal Flash'!$B$4:$N$4,'Internal Flash'!$A$5:$A$19,'Internal Flash'!$B$5:$N$19,Y$4,$U23)*_xll.Interp2dTab(-1,0,'Internal Flash'!$B$23:$K$23,'Internal Flash'!$A$24:$A$33,'Internal Flash'!$B$24:$K$33,'Variables &amp; Axis Check'!$B$13,'Variables &amp; Axis Check'!$B$3)</f>
        <v>7.1736322217333797</v>
      </c>
      <c r="Z23" s="4">
        <f>_xll.Interp2dTab(-1,0,'Internal Flash'!$B$4:$N$4,'Internal Flash'!$A$5:$A$19,'Internal Flash'!$B$5:$N$19,Z$4,$U23)*_xll.Interp2dTab(-1,0,'Internal Flash'!$B$23:$K$23,'Internal Flash'!$A$24:$A$33,'Internal Flash'!$B$24:$K$33,'Variables &amp; Axis Check'!$B$13,'Variables &amp; Axis Check'!$B$3)</f>
        <v>7.1736322217330386</v>
      </c>
      <c r="AA23" s="4">
        <f>_xll.Interp2dTab(-1,0,'Internal Flash'!$B$4:$N$4,'Internal Flash'!$A$5:$A$19,'Internal Flash'!$B$5:$N$19,AA$4,$U23)*_xll.Interp2dTab(-1,0,'Internal Flash'!$B$23:$K$23,'Internal Flash'!$A$24:$A$33,'Internal Flash'!$B$24:$K$33,'Variables &amp; Axis Check'!$B$13,'Variables &amp; Axis Check'!$B$3)</f>
        <v>8.3896550453454299</v>
      </c>
      <c r="AB23" s="4">
        <f>_xll.Interp2dTab(-1,0,'Internal Flash'!$B$4:$N$4,'Internal Flash'!$A$5:$A$19,'Internal Flash'!$B$5:$N$19,AB$4,$U23)*_xll.Interp2dTab(-1,0,'Internal Flash'!$B$23:$K$23,'Internal Flash'!$A$24:$A$33,'Internal Flash'!$B$24:$K$33,'Variables &amp; Axis Check'!$B$13,'Variables &amp; Axis Check'!$B$3)</f>
        <v>9.6191892336651232</v>
      </c>
      <c r="AC23" s="4">
        <f>_xll.Interp2dTab(-1,0,'Internal Flash'!$B$4:$N$4,'Internal Flash'!$A$5:$A$19,'Internal Flash'!$B$5:$N$19,AC$4,$U23)*_xll.Interp2dTab(-1,0,'Internal Flash'!$B$23:$K$23,'Internal Flash'!$A$24:$A$33,'Internal Flash'!$B$24:$K$33,'Variables &amp; Axis Check'!$B$13,'Variables &amp; Axis Check'!$B$3)</f>
        <v>9.6191892336651232</v>
      </c>
      <c r="AD23" s="4">
        <f>_xll.Interp2dTab(-1,0,'Internal Flash'!$B$4:$N$4,'Internal Flash'!$A$5:$A$19,'Internal Flash'!$B$5:$N$19,AD$4,$U23)*_xll.Interp2dTab(-1,0,'Internal Flash'!$B$23:$K$23,'Internal Flash'!$A$24:$A$33,'Internal Flash'!$B$24:$K$33,'Variables &amp; Axis Check'!$B$13,'Variables &amp; Axis Check'!$B$3)</f>
        <v>9.6191892336651232</v>
      </c>
      <c r="AE23" s="4">
        <f>_xll.Interp2dTab(-1,0,'Internal Flash'!$B$4:$N$4,'Internal Flash'!$A$5:$A$19,'Internal Flash'!$B$5:$N$19,AE$4,$U23)*_xll.Interp2dTab(-1,0,'Internal Flash'!$B$23:$K$23,'Internal Flash'!$A$24:$A$33,'Internal Flash'!$B$24:$K$33,'Variables &amp; Axis Check'!$B$13,'Variables &amp; Axis Check'!$B$3)</f>
        <v>9.6191892336651232</v>
      </c>
      <c r="AF23" s="4">
        <f>_xll.Interp2dTab(-1,0,'Internal Flash'!$B$4:$N$4,'Internal Flash'!$A$5:$A$19,'Internal Flash'!$B$5:$N$19,AF$4,$U23)*_xll.Interp2dTab(-1,0,'Internal Flash'!$B$23:$K$23,'Internal Flash'!$A$24:$A$33,'Internal Flash'!$B$24:$K$33,'Variables &amp; Axis Check'!$B$13,'Variables &amp; Axis Check'!$B$3)</f>
        <v>9.6191892336651232</v>
      </c>
      <c r="AG23" s="4">
        <f>_xll.Interp2dTab(-1,0,'Internal Flash'!$B$4:$N$4,'Internal Flash'!$A$5:$A$19,'Internal Flash'!$B$5:$N$19,AG$4,$U23)*_xll.Interp2dTab(-1,0,'Internal Flash'!$B$23:$K$23,'Internal Flash'!$A$24:$A$33,'Internal Flash'!$B$24:$K$33,'Variables &amp; Axis Check'!$B$13,'Variables &amp; Axis Check'!$B$3)</f>
        <v>9.6191892336651232</v>
      </c>
      <c r="AH23" s="4">
        <f>_xll.Interp2dTab(-1,0,'Internal Flash'!$B$4:$N$4,'Internal Flash'!$A$5:$A$19,'Internal Flash'!$B$5:$N$19,AH$4,$U23)*_xll.Interp2dTab(-1,0,'Internal Flash'!$B$23:$K$23,'Internal Flash'!$A$24:$A$33,'Internal Flash'!$B$24:$K$33,'Variables &amp; Axis Check'!$B$13,'Variables &amp; Axis Check'!$B$3)</f>
        <v>26.412009489110083</v>
      </c>
      <c r="AI23" s="4">
        <f>_xll.Interp2dTab(-1,0,'Internal Flash'!$B$4:$N$4,'Internal Flash'!$A$5:$A$19,'Internal Flash'!$B$5:$N$19,AI$4,$U23)*_xll.Interp2dTab(-1,0,'Internal Flash'!$B$23:$K$23,'Internal Flash'!$A$24:$A$33,'Internal Flash'!$B$24:$K$33,'Variables &amp; Axis Check'!$B$13,'Variables &amp; Axis Check'!$B$3)</f>
        <v>26.412009489107898</v>
      </c>
      <c r="AJ23" s="4">
        <f>_xll.Interp2dTab(-1,0,'Internal Flash'!$B$4:$N$4,'Internal Flash'!$A$5:$A$19,'Internal Flash'!$B$5:$N$19,AJ$4,$U23)*_xll.Interp2dTab(-1,0,'Internal Flash'!$B$23:$K$23,'Internal Flash'!$A$24:$A$33,'Internal Flash'!$B$24:$K$33,'Variables &amp; Axis Check'!$B$13,'Variables &amp; Axis Check'!$B$3)</f>
        <v>26.412009489107898</v>
      </c>
      <c r="AK23" s="4">
        <f>_xll.Interp2dTab(-1,0,'Internal Flash'!$B$4:$N$4,'Internal Flash'!$A$5:$A$19,'Internal Flash'!$B$5:$N$19,AK$4,$U23)*_xll.Interp2dTab(-1,0,'Internal Flash'!$B$23:$K$23,'Internal Flash'!$A$24:$A$33,'Internal Flash'!$B$24:$K$33,'Variables &amp; Axis Check'!$B$13,'Variables &amp; Axis Check'!$B$3)</f>
        <v>26.412009489107898</v>
      </c>
      <c r="AL23" s="4">
        <f>_xll.Interp2dTab(-1,0,'Internal Flash'!$B$4:$N$4,'Internal Flash'!$A$5:$A$19,'Internal Flash'!$B$5:$N$19,AL$4,$U23)*_xll.Interp2dTab(-1,0,'Internal Flash'!$B$23:$K$23,'Internal Flash'!$A$24:$A$33,'Internal Flash'!$B$24:$K$33,'Variables &amp; Axis Check'!$B$13,'Variables &amp; Axis Check'!$B$3)</f>
        <v>26.412009489107898</v>
      </c>
      <c r="AM23" s="12">
        <f t="shared" si="5"/>
        <v>26.412009489107898</v>
      </c>
    </row>
    <row r="24" spans="1:39" s="4" customFormat="1" x14ac:dyDescent="0.3">
      <c r="A24" s="6">
        <f>'CSP5'!$A$188</f>
        <v>3500</v>
      </c>
      <c r="B24" s="12">
        <f t="shared" si="2"/>
        <v>1.9701090000000001</v>
      </c>
      <c r="C24" s="4">
        <f>MIN('CSP5'!C84,'Pilot Injection'!W24,W74,W99)</f>
        <v>1.9701090000000001</v>
      </c>
      <c r="D24" s="4">
        <f>MIN('CSP5'!D84,'Pilot Injection'!X24,X74,X99)</f>
        <v>4.4836960000000001</v>
      </c>
      <c r="E24" s="4">
        <f>MIN('CSP5'!E84,'Pilot Injection'!Y24,Y74,Y99)</f>
        <v>5.0271739999999996</v>
      </c>
      <c r="F24" s="4">
        <f>MIN('CSP5'!F84,'Pilot Injection'!Z24,Z74,Z99)</f>
        <v>5.5027179999999998</v>
      </c>
      <c r="G24" s="4">
        <f>MIN('CSP5'!G84,'Pilot Injection'!AA24,AA74,AA99)</f>
        <v>5.5027179999999998</v>
      </c>
      <c r="H24" s="4">
        <f>MIN('CSP5'!H84,'Pilot Injection'!AB24,AB74,AB99)</f>
        <v>5.9782609999999998</v>
      </c>
      <c r="I24" s="4">
        <f>MIN('CSP5'!I84,'Pilot Injection'!AC24,AC74,AC99)</f>
        <v>5.9782609999999998</v>
      </c>
      <c r="J24" s="4">
        <f>MIN('CSP5'!J84,'Pilot Injection'!AD24,AD74,AD99)</f>
        <v>5.9782609999999998</v>
      </c>
      <c r="K24" s="4">
        <f>MIN('CSP5'!K84,'Pilot Injection'!AE24,AE74,AE99)</f>
        <v>5.9782609999999998</v>
      </c>
      <c r="L24" s="4">
        <f>MIN('CSP5'!L84,'Pilot Injection'!AF24,AF74,AF99)</f>
        <v>5.9782609999999998</v>
      </c>
      <c r="M24" s="4">
        <f>MIN('CSP5'!M84,'Pilot Injection'!AG24,AG74,AG99)</f>
        <v>5.9782609999999998</v>
      </c>
      <c r="N24" s="4">
        <f>MIN('CSP5'!N84,'Pilot Injection'!AH24,AH74,AH99)</f>
        <v>5.9782609999999998</v>
      </c>
      <c r="O24" s="4">
        <f>MIN('CSP5'!O84,'Pilot Injection'!AI24,AI74,AI99)</f>
        <v>0</v>
      </c>
      <c r="P24" s="4">
        <f>MIN('CSP5'!P84,'Pilot Injection'!AJ24,AJ74,AJ99)</f>
        <v>0</v>
      </c>
      <c r="Q24" s="4">
        <f>MIN('CSP5'!Q84,'Pilot Injection'!AK24,AK74,AK99)</f>
        <v>0</v>
      </c>
      <c r="R24" s="4">
        <f>MIN('CSP5'!R84,'Pilot Injection'!AL24,AL74,AL99)</f>
        <v>0</v>
      </c>
      <c r="S24" s="12">
        <f t="shared" si="3"/>
        <v>0</v>
      </c>
      <c r="U24" s="6">
        <f>'CSP5'!$A$188</f>
        <v>3500</v>
      </c>
      <c r="V24" s="12">
        <f t="shared" si="4"/>
        <v>2.3640382048769752</v>
      </c>
      <c r="W24" s="4">
        <f>_xll.Interp2dTab(-1,0,'Internal Flash'!$B$4:$N$4,'Internal Flash'!$A$5:$A$19,'Internal Flash'!$B$5:$N$19,W$4,$U24)*_xll.Interp2dTab(-1,0,'Internal Flash'!$B$23:$K$23,'Internal Flash'!$A$24:$A$33,'Internal Flash'!$B$24:$K$33,'Variables &amp; Axis Check'!$B$13,'Variables &amp; Axis Check'!$B$3)</f>
        <v>2.3640382048769752</v>
      </c>
      <c r="X24" s="4">
        <f>_xll.Interp2dTab(-1,0,'Internal Flash'!$B$4:$N$4,'Internal Flash'!$A$5:$A$19,'Internal Flash'!$B$5:$N$19,X$4,$U24)*_xll.Interp2dTab(-1,0,'Internal Flash'!$B$23:$K$23,'Internal Flash'!$A$24:$A$33,'Internal Flash'!$B$24:$K$33,'Variables &amp; Axis Check'!$B$13,'Variables &amp; Axis Check'!$B$3)</f>
        <v>6.3720332189233995</v>
      </c>
      <c r="Y24" s="4">
        <f>_xll.Interp2dTab(-1,0,'Internal Flash'!$B$4:$N$4,'Internal Flash'!$A$5:$A$19,'Internal Flash'!$B$5:$N$19,Y$4,$U24)*_xll.Interp2dTab(-1,0,'Internal Flash'!$B$23:$K$23,'Internal Flash'!$A$24:$A$33,'Internal Flash'!$B$24:$K$33,'Variables &amp; Axis Check'!$B$13,'Variables &amp; Axis Check'!$B$3)</f>
        <v>7.1736322217333797</v>
      </c>
      <c r="Z24" s="4">
        <f>_xll.Interp2dTab(-1,0,'Internal Flash'!$B$4:$N$4,'Internal Flash'!$A$5:$A$19,'Internal Flash'!$B$5:$N$19,Z$4,$U24)*_xll.Interp2dTab(-1,0,'Internal Flash'!$B$23:$K$23,'Internal Flash'!$A$24:$A$33,'Internal Flash'!$B$24:$K$33,'Variables &amp; Axis Check'!$B$13,'Variables &amp; Axis Check'!$B$3)</f>
        <v>7.1736322217328334</v>
      </c>
      <c r="AA24" s="4">
        <f>_xll.Interp2dTab(-1,0,'Internal Flash'!$B$4:$N$4,'Internal Flash'!$A$5:$A$19,'Internal Flash'!$B$5:$N$19,AA$4,$U24)*_xll.Interp2dTab(-1,0,'Internal Flash'!$B$23:$K$23,'Internal Flash'!$A$24:$A$33,'Internal Flash'!$B$24:$K$33,'Variables &amp; Axis Check'!$B$13,'Variables &amp; Axis Check'!$B$3)</f>
        <v>8.3896550453454299</v>
      </c>
      <c r="AB24" s="4">
        <f>_xll.Interp2dTab(-1,0,'Internal Flash'!$B$4:$N$4,'Internal Flash'!$A$5:$A$19,'Internal Flash'!$B$5:$N$19,AB$4,$U24)*_xll.Interp2dTab(-1,0,'Internal Flash'!$B$23:$K$23,'Internal Flash'!$A$24:$A$33,'Internal Flash'!$B$24:$K$33,'Variables &amp; Axis Check'!$B$13,'Variables &amp; Axis Check'!$B$3)</f>
        <v>9.6191892336651232</v>
      </c>
      <c r="AC24" s="4">
        <f>_xll.Interp2dTab(-1,0,'Internal Flash'!$B$4:$N$4,'Internal Flash'!$A$5:$A$19,'Internal Flash'!$B$5:$N$19,AC$4,$U24)*_xll.Interp2dTab(-1,0,'Internal Flash'!$B$23:$K$23,'Internal Flash'!$A$24:$A$33,'Internal Flash'!$B$24:$K$33,'Variables &amp; Axis Check'!$B$13,'Variables &amp; Axis Check'!$B$3)</f>
        <v>9.6191892336651232</v>
      </c>
      <c r="AD24" s="4">
        <f>_xll.Interp2dTab(-1,0,'Internal Flash'!$B$4:$N$4,'Internal Flash'!$A$5:$A$19,'Internal Flash'!$B$5:$N$19,AD$4,$U24)*_xll.Interp2dTab(-1,0,'Internal Flash'!$B$23:$K$23,'Internal Flash'!$A$24:$A$33,'Internal Flash'!$B$24:$K$33,'Variables &amp; Axis Check'!$B$13,'Variables &amp; Axis Check'!$B$3)</f>
        <v>9.6191892336651232</v>
      </c>
      <c r="AE24" s="4">
        <f>_xll.Interp2dTab(-1,0,'Internal Flash'!$B$4:$N$4,'Internal Flash'!$A$5:$A$19,'Internal Flash'!$B$5:$N$19,AE$4,$U24)*_xll.Interp2dTab(-1,0,'Internal Flash'!$B$23:$K$23,'Internal Flash'!$A$24:$A$33,'Internal Flash'!$B$24:$K$33,'Variables &amp; Axis Check'!$B$13,'Variables &amp; Axis Check'!$B$3)</f>
        <v>9.6191892336645779</v>
      </c>
      <c r="AF24" s="4">
        <f>_xll.Interp2dTab(-1,0,'Internal Flash'!$B$4:$N$4,'Internal Flash'!$A$5:$A$19,'Internal Flash'!$B$5:$N$19,AF$4,$U24)*_xll.Interp2dTab(-1,0,'Internal Flash'!$B$23:$K$23,'Internal Flash'!$A$24:$A$33,'Internal Flash'!$B$24:$K$33,'Variables &amp; Axis Check'!$B$13,'Variables &amp; Axis Check'!$B$3)</f>
        <v>9.6191892336651232</v>
      </c>
      <c r="AG24" s="4">
        <f>_xll.Interp2dTab(-1,0,'Internal Flash'!$B$4:$N$4,'Internal Flash'!$A$5:$A$19,'Internal Flash'!$B$5:$N$19,AG$4,$U24)*_xll.Interp2dTab(-1,0,'Internal Flash'!$B$23:$K$23,'Internal Flash'!$A$24:$A$33,'Internal Flash'!$B$24:$K$33,'Variables &amp; Axis Check'!$B$13,'Variables &amp; Axis Check'!$B$3)</f>
        <v>9.6191892336651232</v>
      </c>
      <c r="AH24" s="4">
        <f>_xll.Interp2dTab(-1,0,'Internal Flash'!$B$4:$N$4,'Internal Flash'!$A$5:$A$19,'Internal Flash'!$B$5:$N$19,AH$4,$U24)*_xll.Interp2dTab(-1,0,'Internal Flash'!$B$23:$K$23,'Internal Flash'!$A$24:$A$33,'Internal Flash'!$B$24:$K$33,'Variables &amp; Axis Check'!$B$13,'Variables &amp; Axis Check'!$B$3)</f>
        <v>26.412009489110083</v>
      </c>
      <c r="AI24" s="4">
        <f>_xll.Interp2dTab(-1,0,'Internal Flash'!$B$4:$N$4,'Internal Flash'!$A$5:$A$19,'Internal Flash'!$B$5:$N$19,AI$4,$U24)*_xll.Interp2dTab(-1,0,'Internal Flash'!$B$23:$K$23,'Internal Flash'!$A$24:$A$33,'Internal Flash'!$B$24:$K$33,'Variables &amp; Axis Check'!$B$13,'Variables &amp; Axis Check'!$B$3)</f>
        <v>26.412009489107898</v>
      </c>
      <c r="AJ24" s="4">
        <f>_xll.Interp2dTab(-1,0,'Internal Flash'!$B$4:$N$4,'Internal Flash'!$A$5:$A$19,'Internal Flash'!$B$5:$N$19,AJ$4,$U24)*_xll.Interp2dTab(-1,0,'Internal Flash'!$B$23:$K$23,'Internal Flash'!$A$24:$A$33,'Internal Flash'!$B$24:$K$33,'Variables &amp; Axis Check'!$B$13,'Variables &amp; Axis Check'!$B$3)</f>
        <v>26.412009489107898</v>
      </c>
      <c r="AK24" s="4">
        <f>_xll.Interp2dTab(-1,0,'Internal Flash'!$B$4:$N$4,'Internal Flash'!$A$5:$A$19,'Internal Flash'!$B$5:$N$19,AK$4,$U24)*_xll.Interp2dTab(-1,0,'Internal Flash'!$B$23:$K$23,'Internal Flash'!$A$24:$A$33,'Internal Flash'!$B$24:$K$33,'Variables &amp; Axis Check'!$B$13,'Variables &amp; Axis Check'!$B$3)</f>
        <v>26.412009489107898</v>
      </c>
      <c r="AL24" s="4">
        <f>_xll.Interp2dTab(-1,0,'Internal Flash'!$B$4:$N$4,'Internal Flash'!$A$5:$A$19,'Internal Flash'!$B$5:$N$19,AL$4,$U24)*_xll.Interp2dTab(-1,0,'Internal Flash'!$B$23:$K$23,'Internal Flash'!$A$24:$A$33,'Internal Flash'!$B$24:$K$33,'Variables &amp; Axis Check'!$B$13,'Variables &amp; Axis Check'!$B$3)</f>
        <v>26.412009489107898</v>
      </c>
      <c r="AM24" s="12">
        <f t="shared" si="5"/>
        <v>26.412009489107898</v>
      </c>
    </row>
    <row r="25" spans="1:39" s="4" customFormat="1" x14ac:dyDescent="0.3">
      <c r="A25" s="12">
        <f>'CSP5'!$A$189</f>
        <v>3501</v>
      </c>
      <c r="B25" s="12">
        <f>B24</f>
        <v>1.9701090000000001</v>
      </c>
      <c r="C25" s="12">
        <f t="shared" ref="C25:S25" si="6">C24</f>
        <v>1.9701090000000001</v>
      </c>
      <c r="D25" s="12">
        <f t="shared" si="6"/>
        <v>4.4836960000000001</v>
      </c>
      <c r="E25" s="12">
        <f t="shared" si="6"/>
        <v>5.0271739999999996</v>
      </c>
      <c r="F25" s="12">
        <f t="shared" si="6"/>
        <v>5.5027179999999998</v>
      </c>
      <c r="G25" s="12">
        <f t="shared" si="6"/>
        <v>5.5027179999999998</v>
      </c>
      <c r="H25" s="12">
        <f t="shared" si="6"/>
        <v>5.9782609999999998</v>
      </c>
      <c r="I25" s="12">
        <f t="shared" si="6"/>
        <v>5.9782609999999998</v>
      </c>
      <c r="J25" s="12">
        <f t="shared" si="6"/>
        <v>5.9782609999999998</v>
      </c>
      <c r="K25" s="12">
        <f t="shared" si="6"/>
        <v>5.9782609999999998</v>
      </c>
      <c r="L25" s="12">
        <f t="shared" si="6"/>
        <v>5.9782609999999998</v>
      </c>
      <c r="M25" s="12">
        <f t="shared" si="6"/>
        <v>5.9782609999999998</v>
      </c>
      <c r="N25" s="12">
        <f t="shared" si="6"/>
        <v>5.9782609999999998</v>
      </c>
      <c r="O25" s="12">
        <f t="shared" si="6"/>
        <v>0</v>
      </c>
      <c r="P25" s="12">
        <f t="shared" si="6"/>
        <v>0</v>
      </c>
      <c r="Q25" s="12">
        <f t="shared" si="6"/>
        <v>0</v>
      </c>
      <c r="R25" s="12">
        <f t="shared" si="6"/>
        <v>0</v>
      </c>
      <c r="S25" s="12">
        <f t="shared" si="6"/>
        <v>0</v>
      </c>
      <c r="U25" s="12">
        <f>'CSP5'!$A$189</f>
        <v>3501</v>
      </c>
      <c r="V25" s="12">
        <f>V24</f>
        <v>2.3640382048769752</v>
      </c>
      <c r="W25" s="12">
        <f t="shared" ref="W25:AM25" si="7">W24</f>
        <v>2.3640382048769752</v>
      </c>
      <c r="X25" s="12">
        <f t="shared" si="7"/>
        <v>6.3720332189233995</v>
      </c>
      <c r="Y25" s="12">
        <f t="shared" si="7"/>
        <v>7.1736322217333797</v>
      </c>
      <c r="Z25" s="12">
        <f t="shared" si="7"/>
        <v>7.1736322217328334</v>
      </c>
      <c r="AA25" s="12">
        <f t="shared" si="7"/>
        <v>8.3896550453454299</v>
      </c>
      <c r="AB25" s="12">
        <f t="shared" si="7"/>
        <v>9.6191892336651232</v>
      </c>
      <c r="AC25" s="12">
        <f t="shared" si="7"/>
        <v>9.6191892336651232</v>
      </c>
      <c r="AD25" s="12">
        <f t="shared" si="7"/>
        <v>9.6191892336651232</v>
      </c>
      <c r="AE25" s="12">
        <f t="shared" si="7"/>
        <v>9.6191892336645779</v>
      </c>
      <c r="AF25" s="12">
        <f t="shared" si="7"/>
        <v>9.6191892336651232</v>
      </c>
      <c r="AG25" s="12">
        <f t="shared" si="7"/>
        <v>9.6191892336651232</v>
      </c>
      <c r="AH25" s="12">
        <f t="shared" si="7"/>
        <v>26.412009489110083</v>
      </c>
      <c r="AI25" s="12">
        <f t="shared" si="7"/>
        <v>26.412009489107898</v>
      </c>
      <c r="AJ25" s="12">
        <f t="shared" si="7"/>
        <v>26.412009489107898</v>
      </c>
      <c r="AK25" s="12">
        <f t="shared" si="7"/>
        <v>26.412009489107898</v>
      </c>
      <c r="AL25" s="12">
        <f t="shared" si="7"/>
        <v>26.412009489107898</v>
      </c>
      <c r="AM25" s="12">
        <f t="shared" si="7"/>
        <v>26.412009489107898</v>
      </c>
    </row>
    <row r="26" spans="1:39" x14ac:dyDescent="0.3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39" x14ac:dyDescent="0.3">
      <c r="A27" s="13"/>
      <c r="B27" s="35" t="s">
        <v>1132</v>
      </c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U27" s="13"/>
      <c r="V27" s="35" t="s">
        <v>1141</v>
      </c>
      <c r="W27" s="35"/>
      <c r="X27" s="35"/>
      <c r="Y27" s="35"/>
      <c r="Z27" s="35"/>
      <c r="AA27" s="35"/>
      <c r="AB27" s="35"/>
      <c r="AC27" s="35"/>
      <c r="AD27" s="35"/>
      <c r="AE27" s="35"/>
      <c r="AF27" s="35"/>
      <c r="AG27" s="35"/>
      <c r="AH27" s="35"/>
      <c r="AI27" s="35"/>
      <c r="AJ27" s="35"/>
      <c r="AK27" s="35"/>
      <c r="AL27" s="35"/>
      <c r="AM27" s="35"/>
    </row>
    <row r="28" spans="1:39" x14ac:dyDescent="0.3">
      <c r="A28" s="3"/>
      <c r="B28" s="3" t="str">
        <f>'CSP5'!$B$167</f>
        <v>mm3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U28" s="3"/>
      <c r="V28" s="3" t="str">
        <f>'CSP5'!$B$167</f>
        <v>mm3</v>
      </c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</row>
    <row r="29" spans="1:39" x14ac:dyDescent="0.3">
      <c r="A29" s="3" t="str">
        <f>'CSP5'!$A$168</f>
        <v>RPM</v>
      </c>
      <c r="B29" s="9">
        <f>'CSP5'!$B$168</f>
        <v>-1</v>
      </c>
      <c r="C29" s="3">
        <f>'CSP5'!$C$168</f>
        <v>0</v>
      </c>
      <c r="D29" s="3">
        <f>'CSP5'!$D$168</f>
        <v>10</v>
      </c>
      <c r="E29" s="3">
        <f>'CSP5'!$E$168</f>
        <v>20</v>
      </c>
      <c r="F29" s="3">
        <f>'CSP5'!$F$168</f>
        <v>30</v>
      </c>
      <c r="G29" s="3">
        <f>'CSP5'!$G$168</f>
        <v>45</v>
      </c>
      <c r="H29" s="3">
        <f>'CSP5'!$H$168</f>
        <v>55</v>
      </c>
      <c r="I29" s="3">
        <f>'CSP5'!$I$168</f>
        <v>65</v>
      </c>
      <c r="J29" s="3">
        <f>'CSP5'!$J$168</f>
        <v>75</v>
      </c>
      <c r="K29" s="3">
        <f>'CSP5'!$K$168</f>
        <v>85</v>
      </c>
      <c r="L29" s="3">
        <f>'CSP5'!$L$168</f>
        <v>95</v>
      </c>
      <c r="M29" s="3">
        <f>'CSP5'!$M$168</f>
        <v>110</v>
      </c>
      <c r="N29" s="3">
        <f>'CSP5'!$N$168</f>
        <v>120</v>
      </c>
      <c r="O29" s="3">
        <f>'CSP5'!$O$168</f>
        <v>125</v>
      </c>
      <c r="P29" s="3">
        <f>'CSP5'!$P$168</f>
        <v>130</v>
      </c>
      <c r="Q29" s="3">
        <f>'CSP5'!$Q$168</f>
        <v>135</v>
      </c>
      <c r="R29" s="3">
        <f>'CSP5'!$R$168</f>
        <v>140</v>
      </c>
      <c r="S29" s="9">
        <f>'CSP5'!$S$168</f>
        <v>141</v>
      </c>
      <c r="U29" s="3" t="str">
        <f>'CSP5'!$A$168</f>
        <v>RPM</v>
      </c>
      <c r="V29" s="9">
        <f>'CSP5'!$B$168</f>
        <v>-1</v>
      </c>
      <c r="W29" s="3">
        <f>'CSP5'!$C$168</f>
        <v>0</v>
      </c>
      <c r="X29" s="3">
        <f>'CSP5'!$D$168</f>
        <v>10</v>
      </c>
      <c r="Y29" s="3">
        <f>'CSP5'!$E$168</f>
        <v>20</v>
      </c>
      <c r="Z29" s="3">
        <f>'CSP5'!$F$168</f>
        <v>30</v>
      </c>
      <c r="AA29" s="3">
        <f>'CSP5'!$G$168</f>
        <v>45</v>
      </c>
      <c r="AB29" s="3">
        <f>'CSP5'!$H$168</f>
        <v>55</v>
      </c>
      <c r="AC29" s="3">
        <f>'CSP5'!$I$168</f>
        <v>65</v>
      </c>
      <c r="AD29" s="3">
        <f>'CSP5'!$J$168</f>
        <v>75</v>
      </c>
      <c r="AE29" s="3">
        <f>'CSP5'!$K$168</f>
        <v>85</v>
      </c>
      <c r="AF29" s="3">
        <f>'CSP5'!$L$168</f>
        <v>95</v>
      </c>
      <c r="AG29" s="3">
        <f>'CSP5'!$M$168</f>
        <v>110</v>
      </c>
      <c r="AH29" s="3">
        <f>'CSP5'!$N$168</f>
        <v>120</v>
      </c>
      <c r="AI29" s="3">
        <f>'CSP5'!$O$168</f>
        <v>125</v>
      </c>
      <c r="AJ29" s="3">
        <f>'CSP5'!$P$168</f>
        <v>130</v>
      </c>
      <c r="AK29" s="3">
        <f>'CSP5'!$Q$168</f>
        <v>135</v>
      </c>
      <c r="AL29" s="3">
        <f>'CSP5'!$R$168</f>
        <v>140</v>
      </c>
      <c r="AM29" s="9">
        <f>'CSP5'!$S$168</f>
        <v>141</v>
      </c>
    </row>
    <row r="30" spans="1:39" s="4" customFormat="1" x14ac:dyDescent="0.3">
      <c r="A30" s="12">
        <f>'CSP5'!$A$169</f>
        <v>619</v>
      </c>
      <c r="B30" s="12">
        <f>B31</f>
        <v>0</v>
      </c>
      <c r="C30" s="12">
        <f t="shared" ref="C30:S30" si="8">C31</f>
        <v>0</v>
      </c>
      <c r="D30" s="12">
        <f t="shared" si="8"/>
        <v>0</v>
      </c>
      <c r="E30" s="12">
        <f t="shared" si="8"/>
        <v>0</v>
      </c>
      <c r="F30" s="12">
        <f t="shared" si="8"/>
        <v>0</v>
      </c>
      <c r="G30" s="12">
        <f t="shared" si="8"/>
        <v>0</v>
      </c>
      <c r="H30" s="12">
        <f t="shared" si="8"/>
        <v>-1.1496011274095479</v>
      </c>
      <c r="I30" s="12">
        <f t="shared" si="8"/>
        <v>-1.0051894020889787</v>
      </c>
      <c r="J30" s="12">
        <f t="shared" si="8"/>
        <v>-1.9562764020889789</v>
      </c>
      <c r="K30" s="12">
        <f t="shared" si="8"/>
        <v>-3.9943204020889782</v>
      </c>
      <c r="L30" s="12">
        <f t="shared" si="8"/>
        <v>-3.9943204020890235</v>
      </c>
      <c r="M30" s="12">
        <f t="shared" si="8"/>
        <v>-1.9839324771779996</v>
      </c>
      <c r="N30" s="12">
        <f t="shared" si="8"/>
        <v>0</v>
      </c>
      <c r="O30" s="12">
        <f t="shared" si="8"/>
        <v>0</v>
      </c>
      <c r="P30" s="12">
        <f t="shared" si="8"/>
        <v>0</v>
      </c>
      <c r="Q30" s="12">
        <f t="shared" si="8"/>
        <v>0</v>
      </c>
      <c r="R30" s="12">
        <f t="shared" si="8"/>
        <v>0</v>
      </c>
      <c r="S30" s="12">
        <f t="shared" si="8"/>
        <v>0</v>
      </c>
      <c r="U30" s="12">
        <f>'CSP5'!$A$169</f>
        <v>619</v>
      </c>
      <c r="V30" s="12">
        <f>V31</f>
        <v>0</v>
      </c>
      <c r="W30" s="12">
        <f t="shared" ref="W30:AM30" si="9">W31</f>
        <v>0</v>
      </c>
      <c r="X30" s="12">
        <f t="shared" si="9"/>
        <v>0</v>
      </c>
      <c r="Y30" s="12">
        <f t="shared" si="9"/>
        <v>0</v>
      </c>
      <c r="Z30" s="12">
        <f t="shared" si="9"/>
        <v>0</v>
      </c>
      <c r="AA30" s="12">
        <f t="shared" si="9"/>
        <v>0</v>
      </c>
      <c r="AB30" s="12">
        <f t="shared" si="9"/>
        <v>0</v>
      </c>
      <c r="AC30" s="12">
        <f t="shared" si="9"/>
        <v>0</v>
      </c>
      <c r="AD30" s="12">
        <f t="shared" si="9"/>
        <v>0</v>
      </c>
      <c r="AE30" s="12">
        <f t="shared" si="9"/>
        <v>0</v>
      </c>
      <c r="AF30" s="12">
        <f t="shared" si="9"/>
        <v>0</v>
      </c>
      <c r="AG30" s="12">
        <f t="shared" si="9"/>
        <v>0</v>
      </c>
      <c r="AH30" s="12">
        <f t="shared" si="9"/>
        <v>0</v>
      </c>
      <c r="AI30" s="12">
        <f t="shared" si="9"/>
        <v>0</v>
      </c>
      <c r="AJ30" s="12">
        <f t="shared" si="9"/>
        <v>0</v>
      </c>
      <c r="AK30" s="12">
        <f t="shared" si="9"/>
        <v>0</v>
      </c>
      <c r="AL30" s="12">
        <f t="shared" si="9"/>
        <v>0</v>
      </c>
      <c r="AM30" s="12">
        <f t="shared" si="9"/>
        <v>0</v>
      </c>
    </row>
    <row r="31" spans="1:39" s="4" customFormat="1" x14ac:dyDescent="0.3">
      <c r="A31" s="6">
        <f>'CSP5'!$A$170</f>
        <v>620</v>
      </c>
      <c r="B31" s="12">
        <f>C31</f>
        <v>0</v>
      </c>
      <c r="C31" s="4">
        <f>C6-'CSP5'!C66</f>
        <v>0</v>
      </c>
      <c r="D31" s="4">
        <f>D6-'CSP5'!D66</f>
        <v>0</v>
      </c>
      <c r="E31" s="4">
        <f>E6-'CSP5'!E66</f>
        <v>0</v>
      </c>
      <c r="F31" s="4">
        <f>F6-'CSP5'!F66</f>
        <v>0</v>
      </c>
      <c r="G31" s="4">
        <f>G6-'CSP5'!G66</f>
        <v>0</v>
      </c>
      <c r="H31" s="4">
        <f>H6-'CSP5'!H66</f>
        <v>-1.1496011274095479</v>
      </c>
      <c r="I31" s="4">
        <f>I6-'CSP5'!I66</f>
        <v>-1.0051894020889787</v>
      </c>
      <c r="J31" s="4">
        <f>J6-'CSP5'!J66</f>
        <v>-1.9562764020889789</v>
      </c>
      <c r="K31" s="4">
        <f>K6-'CSP5'!K66</f>
        <v>-3.9943204020889782</v>
      </c>
      <c r="L31" s="4">
        <f>L6-'CSP5'!L66</f>
        <v>-3.9943204020890235</v>
      </c>
      <c r="M31" s="4">
        <f>M6-'CSP5'!M66</f>
        <v>-1.9839324771779996</v>
      </c>
      <c r="N31" s="4">
        <f>N6-'CSP5'!N66</f>
        <v>0</v>
      </c>
      <c r="O31" s="4">
        <f>O6-'CSP5'!O66</f>
        <v>0</v>
      </c>
      <c r="P31" s="4">
        <f>P6-'CSP5'!P66</f>
        <v>0</v>
      </c>
      <c r="Q31" s="4">
        <f>Q6-'CSP5'!Q66</f>
        <v>0</v>
      </c>
      <c r="R31" s="4">
        <f>R6-'CSP5'!R66</f>
        <v>0</v>
      </c>
      <c r="S31" s="12">
        <f>R31</f>
        <v>0</v>
      </c>
      <c r="U31" s="6">
        <f>'CSP5'!$A$170</f>
        <v>620</v>
      </c>
      <c r="V31" s="12">
        <f>W31</f>
        <v>0</v>
      </c>
      <c r="W31" s="4">
        <f>_xll.Interp2dTab(-1,0,'Internal Flash'!$B$37:$N$37,'Internal Flash'!$A$38:$A$52,'Internal Flash'!$B$38:$N$52,'Pilot Injection'!W$29,'Pilot Injection'!$U31)*_xll.Interp1d(-1,'Internal Flash'!$A$56:$A$67,'Internal Flash'!$B$56:$B$67,'Variables &amp; Axis Check'!$B$13)</f>
        <v>0</v>
      </c>
      <c r="X31" s="4">
        <f>_xll.Interp2dTab(-1,0,'Internal Flash'!$B$37:$N$37,'Internal Flash'!$A$38:$A$52,'Internal Flash'!$B$38:$N$52,'Pilot Injection'!X$29,'Pilot Injection'!$U31)*_xll.Interp1d(-1,'Internal Flash'!$A$56:$A$67,'Internal Flash'!$B$56:$B$67,'Variables &amp; Axis Check'!$B$13)</f>
        <v>0</v>
      </c>
      <c r="Y31" s="4">
        <f>_xll.Interp2dTab(-1,0,'Internal Flash'!$B$37:$N$37,'Internal Flash'!$A$38:$A$52,'Internal Flash'!$B$38:$N$52,'Pilot Injection'!Y$29,'Pilot Injection'!$U31)*_xll.Interp1d(-1,'Internal Flash'!$A$56:$A$67,'Internal Flash'!$B$56:$B$67,'Variables &amp; Axis Check'!$B$13)</f>
        <v>0</v>
      </c>
      <c r="Z31" s="4">
        <f>_xll.Interp2dTab(-1,0,'Internal Flash'!$B$37:$N$37,'Internal Flash'!$A$38:$A$52,'Internal Flash'!$B$38:$N$52,'Pilot Injection'!Z$29,'Pilot Injection'!$U31)*_xll.Interp1d(-1,'Internal Flash'!$A$56:$A$67,'Internal Flash'!$B$56:$B$67,'Variables &amp; Axis Check'!$B$13)</f>
        <v>0</v>
      </c>
      <c r="AA31" s="4">
        <f>_xll.Interp2dTab(-1,0,'Internal Flash'!$B$37:$N$37,'Internal Flash'!$A$38:$A$52,'Internal Flash'!$B$38:$N$52,'Pilot Injection'!AA$29,'Pilot Injection'!$U31)*_xll.Interp1d(-1,'Internal Flash'!$A$56:$A$67,'Internal Flash'!$B$56:$B$67,'Variables &amp; Axis Check'!$B$13)</f>
        <v>0</v>
      </c>
      <c r="AB31" s="4">
        <f>_xll.Interp2dTab(-1,0,'Internal Flash'!$B$37:$N$37,'Internal Flash'!$A$38:$A$52,'Internal Flash'!$B$38:$N$52,'Pilot Injection'!AB$29,'Pilot Injection'!$U31)*_xll.Interp1d(-1,'Internal Flash'!$A$56:$A$67,'Internal Flash'!$B$56:$B$67,'Variables &amp; Axis Check'!$B$13)</f>
        <v>0</v>
      </c>
      <c r="AC31" s="4">
        <f>_xll.Interp2dTab(-1,0,'Internal Flash'!$B$37:$N$37,'Internal Flash'!$A$38:$A$52,'Internal Flash'!$B$38:$N$52,'Pilot Injection'!AC$29,'Pilot Injection'!$U31)*_xll.Interp1d(-1,'Internal Flash'!$A$56:$A$67,'Internal Flash'!$B$56:$B$67,'Variables &amp; Axis Check'!$B$13)</f>
        <v>0</v>
      </c>
      <c r="AD31" s="4">
        <f>_xll.Interp2dTab(-1,0,'Internal Flash'!$B$37:$N$37,'Internal Flash'!$A$38:$A$52,'Internal Flash'!$B$38:$N$52,'Pilot Injection'!AD$29,'Pilot Injection'!$U31)*_xll.Interp1d(-1,'Internal Flash'!$A$56:$A$67,'Internal Flash'!$B$56:$B$67,'Variables &amp; Axis Check'!$B$13)</f>
        <v>0</v>
      </c>
      <c r="AE31" s="4">
        <f>_xll.Interp2dTab(-1,0,'Internal Flash'!$B$37:$N$37,'Internal Flash'!$A$38:$A$52,'Internal Flash'!$B$38:$N$52,'Pilot Injection'!AE$29,'Pilot Injection'!$U31)*_xll.Interp1d(-1,'Internal Flash'!$A$56:$A$67,'Internal Flash'!$B$56:$B$67,'Variables &amp; Axis Check'!$B$13)</f>
        <v>0</v>
      </c>
      <c r="AF31" s="4">
        <f>_xll.Interp2dTab(-1,0,'Internal Flash'!$B$37:$N$37,'Internal Flash'!$A$38:$A$52,'Internal Flash'!$B$38:$N$52,'Pilot Injection'!AF$29,'Pilot Injection'!$U31)*_xll.Interp1d(-1,'Internal Flash'!$A$56:$A$67,'Internal Flash'!$B$56:$B$67,'Variables &amp; Axis Check'!$B$13)</f>
        <v>0</v>
      </c>
      <c r="AG31" s="4">
        <f>_xll.Interp2dTab(-1,0,'Internal Flash'!$B$37:$N$37,'Internal Flash'!$A$38:$A$52,'Internal Flash'!$B$38:$N$52,'Pilot Injection'!AG$29,'Pilot Injection'!$U31)*_xll.Interp1d(-1,'Internal Flash'!$A$56:$A$67,'Internal Flash'!$B$56:$B$67,'Variables &amp; Axis Check'!$B$13)</f>
        <v>0</v>
      </c>
      <c r="AH31" s="4">
        <f>_xll.Interp2dTab(-1,0,'Internal Flash'!$B$37:$N$37,'Internal Flash'!$A$38:$A$52,'Internal Flash'!$B$38:$N$52,'Pilot Injection'!AH$29,'Pilot Injection'!$U31)*_xll.Interp1d(-1,'Internal Flash'!$A$56:$A$67,'Internal Flash'!$B$56:$B$67,'Variables &amp; Axis Check'!$B$13)</f>
        <v>0</v>
      </c>
      <c r="AI31" s="4">
        <f>_xll.Interp2dTab(-1,0,'Internal Flash'!$B$37:$N$37,'Internal Flash'!$A$38:$A$52,'Internal Flash'!$B$38:$N$52,'Pilot Injection'!AI$29,'Pilot Injection'!$U31)*_xll.Interp1d(-1,'Internal Flash'!$A$56:$A$67,'Internal Flash'!$B$56:$B$67,'Variables &amp; Axis Check'!$B$13)</f>
        <v>0</v>
      </c>
      <c r="AJ31" s="4">
        <f>_xll.Interp2dTab(-1,0,'Internal Flash'!$B$37:$N$37,'Internal Flash'!$A$38:$A$52,'Internal Flash'!$B$38:$N$52,'Pilot Injection'!AJ$29,'Pilot Injection'!$U31)*_xll.Interp1d(-1,'Internal Flash'!$A$56:$A$67,'Internal Flash'!$B$56:$B$67,'Variables &amp; Axis Check'!$B$13)</f>
        <v>0</v>
      </c>
      <c r="AK31" s="4">
        <f>_xll.Interp2dTab(-1,0,'Internal Flash'!$B$37:$N$37,'Internal Flash'!$A$38:$A$52,'Internal Flash'!$B$38:$N$52,'Pilot Injection'!AK$29,'Pilot Injection'!$U31)*_xll.Interp1d(-1,'Internal Flash'!$A$56:$A$67,'Internal Flash'!$B$56:$B$67,'Variables &amp; Axis Check'!$B$13)</f>
        <v>0</v>
      </c>
      <c r="AL31" s="4">
        <f>_xll.Interp2dTab(-1,0,'Internal Flash'!$B$37:$N$37,'Internal Flash'!$A$38:$A$52,'Internal Flash'!$B$38:$N$52,'Pilot Injection'!AL$29,'Pilot Injection'!$U31)*_xll.Interp1d(-1,'Internal Flash'!$A$56:$A$67,'Internal Flash'!$B$56:$B$67,'Variables &amp; Axis Check'!$B$13)</f>
        <v>0</v>
      </c>
      <c r="AM31" s="12">
        <f>AL31</f>
        <v>0</v>
      </c>
    </row>
    <row r="32" spans="1:39" s="4" customFormat="1" x14ac:dyDescent="0.3">
      <c r="A32" s="6">
        <f>'CSP5'!$A$171</f>
        <v>650</v>
      </c>
      <c r="B32" s="12">
        <f t="shared" ref="B32:B49" si="10">C32</f>
        <v>0</v>
      </c>
      <c r="C32" s="4">
        <f>C7-'CSP5'!C67</f>
        <v>0</v>
      </c>
      <c r="D32" s="4">
        <f>D7-'CSP5'!D67</f>
        <v>0</v>
      </c>
      <c r="E32" s="4">
        <f>E7-'CSP5'!E67</f>
        <v>0</v>
      </c>
      <c r="F32" s="4">
        <f>F7-'CSP5'!F67</f>
        <v>0</v>
      </c>
      <c r="G32" s="4">
        <f>G7-'CSP5'!G67</f>
        <v>-0.42018956293002097</v>
      </c>
      <c r="H32" s="4">
        <f>H7-'CSP5'!H67</f>
        <v>-1.1496011274095936</v>
      </c>
      <c r="I32" s="4">
        <f>I7-'CSP5'!I67</f>
        <v>-1.0051894020889787</v>
      </c>
      <c r="J32" s="4">
        <f>J7-'CSP5'!J67</f>
        <v>-1.0051894020889787</v>
      </c>
      <c r="K32" s="4">
        <f>K7-'CSP5'!K67</f>
        <v>-0.18997240208897903</v>
      </c>
      <c r="L32" s="4">
        <f>L7-'CSP5'!L67</f>
        <v>-0.39377640208897891</v>
      </c>
      <c r="M32" s="4">
        <f>M7-'CSP5'!M67</f>
        <v>0</v>
      </c>
      <c r="N32" s="4">
        <f>N7-'CSP5'!N67</f>
        <v>0</v>
      </c>
      <c r="O32" s="4">
        <f>O7-'CSP5'!O67</f>
        <v>0</v>
      </c>
      <c r="P32" s="4">
        <f>P7-'CSP5'!P67</f>
        <v>0</v>
      </c>
      <c r="Q32" s="4">
        <f>Q7-'CSP5'!Q67</f>
        <v>0</v>
      </c>
      <c r="R32" s="4">
        <f>R7-'CSP5'!R67</f>
        <v>0</v>
      </c>
      <c r="S32" s="12">
        <f t="shared" ref="S32:S49" si="11">R32</f>
        <v>0</v>
      </c>
      <c r="U32" s="6">
        <f>'CSP5'!$A$171</f>
        <v>650</v>
      </c>
      <c r="V32" s="12">
        <f t="shared" ref="V32:V49" si="12">W32</f>
        <v>0</v>
      </c>
      <c r="W32" s="4">
        <f>_xll.Interp2dTab(-1,0,'Internal Flash'!$B$37:$N$37,'Internal Flash'!$A$38:$A$52,'Internal Flash'!$B$38:$N$52,'Pilot Injection'!W$29,'Pilot Injection'!$U32)*_xll.Interp1d(-1,'Internal Flash'!$A$56:$A$67,'Internal Flash'!$B$56:$B$67,'Variables &amp; Axis Check'!$B$13)</f>
        <v>0</v>
      </c>
      <c r="X32" s="4">
        <f>_xll.Interp2dTab(-1,0,'Internal Flash'!$B$37:$N$37,'Internal Flash'!$A$38:$A$52,'Internal Flash'!$B$38:$N$52,'Pilot Injection'!X$29,'Pilot Injection'!$U32)*_xll.Interp1d(-1,'Internal Flash'!$A$56:$A$67,'Internal Flash'!$B$56:$B$67,'Variables &amp; Axis Check'!$B$13)</f>
        <v>0</v>
      </c>
      <c r="Y32" s="4">
        <f>_xll.Interp2dTab(-1,0,'Internal Flash'!$B$37:$N$37,'Internal Flash'!$A$38:$A$52,'Internal Flash'!$B$38:$N$52,'Pilot Injection'!Y$29,'Pilot Injection'!$U32)*_xll.Interp1d(-1,'Internal Flash'!$A$56:$A$67,'Internal Flash'!$B$56:$B$67,'Variables &amp; Axis Check'!$B$13)</f>
        <v>0</v>
      </c>
      <c r="Z32" s="4">
        <f>_xll.Interp2dTab(-1,0,'Internal Flash'!$B$37:$N$37,'Internal Flash'!$A$38:$A$52,'Internal Flash'!$B$38:$N$52,'Pilot Injection'!Z$29,'Pilot Injection'!$U32)*_xll.Interp1d(-1,'Internal Flash'!$A$56:$A$67,'Internal Flash'!$B$56:$B$67,'Variables &amp; Axis Check'!$B$13)</f>
        <v>0</v>
      </c>
      <c r="AA32" s="4">
        <f>_xll.Interp2dTab(-1,0,'Internal Flash'!$B$37:$N$37,'Internal Flash'!$A$38:$A$52,'Internal Flash'!$B$38:$N$52,'Pilot Injection'!AA$29,'Pilot Injection'!$U32)*_xll.Interp1d(-1,'Internal Flash'!$A$56:$A$67,'Internal Flash'!$B$56:$B$67,'Variables &amp; Axis Check'!$B$13)</f>
        <v>0</v>
      </c>
      <c r="AB32" s="4">
        <f>_xll.Interp2dTab(-1,0,'Internal Flash'!$B$37:$N$37,'Internal Flash'!$A$38:$A$52,'Internal Flash'!$B$38:$N$52,'Pilot Injection'!AB$29,'Pilot Injection'!$U32)*_xll.Interp1d(-1,'Internal Flash'!$A$56:$A$67,'Internal Flash'!$B$56:$B$67,'Variables &amp; Axis Check'!$B$13)</f>
        <v>0</v>
      </c>
      <c r="AC32" s="4">
        <f>_xll.Interp2dTab(-1,0,'Internal Flash'!$B$37:$N$37,'Internal Flash'!$A$38:$A$52,'Internal Flash'!$B$38:$N$52,'Pilot Injection'!AC$29,'Pilot Injection'!$U32)*_xll.Interp1d(-1,'Internal Flash'!$A$56:$A$67,'Internal Flash'!$B$56:$B$67,'Variables &amp; Axis Check'!$B$13)</f>
        <v>0</v>
      </c>
      <c r="AD32" s="4">
        <f>_xll.Interp2dTab(-1,0,'Internal Flash'!$B$37:$N$37,'Internal Flash'!$A$38:$A$52,'Internal Flash'!$B$38:$N$52,'Pilot Injection'!AD$29,'Pilot Injection'!$U32)*_xll.Interp1d(-1,'Internal Flash'!$A$56:$A$67,'Internal Flash'!$B$56:$B$67,'Variables &amp; Axis Check'!$B$13)</f>
        <v>0</v>
      </c>
      <c r="AE32" s="4">
        <f>_xll.Interp2dTab(-1,0,'Internal Flash'!$B$37:$N$37,'Internal Flash'!$A$38:$A$52,'Internal Flash'!$B$38:$N$52,'Pilot Injection'!AE$29,'Pilot Injection'!$U32)*_xll.Interp1d(-1,'Internal Flash'!$A$56:$A$67,'Internal Flash'!$B$56:$B$67,'Variables &amp; Axis Check'!$B$13)</f>
        <v>0</v>
      </c>
      <c r="AF32" s="4">
        <f>_xll.Interp2dTab(-1,0,'Internal Flash'!$B$37:$N$37,'Internal Flash'!$A$38:$A$52,'Internal Flash'!$B$38:$N$52,'Pilot Injection'!AF$29,'Pilot Injection'!$U32)*_xll.Interp1d(-1,'Internal Flash'!$A$56:$A$67,'Internal Flash'!$B$56:$B$67,'Variables &amp; Axis Check'!$B$13)</f>
        <v>0</v>
      </c>
      <c r="AG32" s="4">
        <f>_xll.Interp2dTab(-1,0,'Internal Flash'!$B$37:$N$37,'Internal Flash'!$A$38:$A$52,'Internal Flash'!$B$38:$N$52,'Pilot Injection'!AG$29,'Pilot Injection'!$U32)*_xll.Interp1d(-1,'Internal Flash'!$A$56:$A$67,'Internal Flash'!$B$56:$B$67,'Variables &amp; Axis Check'!$B$13)</f>
        <v>0</v>
      </c>
      <c r="AH32" s="4">
        <f>_xll.Interp2dTab(-1,0,'Internal Flash'!$B$37:$N$37,'Internal Flash'!$A$38:$A$52,'Internal Flash'!$B$38:$N$52,'Pilot Injection'!AH$29,'Pilot Injection'!$U32)*_xll.Interp1d(-1,'Internal Flash'!$A$56:$A$67,'Internal Flash'!$B$56:$B$67,'Variables &amp; Axis Check'!$B$13)</f>
        <v>0</v>
      </c>
      <c r="AI32" s="4">
        <f>_xll.Interp2dTab(-1,0,'Internal Flash'!$B$37:$N$37,'Internal Flash'!$A$38:$A$52,'Internal Flash'!$B$38:$N$52,'Pilot Injection'!AI$29,'Pilot Injection'!$U32)*_xll.Interp1d(-1,'Internal Flash'!$A$56:$A$67,'Internal Flash'!$B$56:$B$67,'Variables &amp; Axis Check'!$B$13)</f>
        <v>0</v>
      </c>
      <c r="AJ32" s="4">
        <f>_xll.Interp2dTab(-1,0,'Internal Flash'!$B$37:$N$37,'Internal Flash'!$A$38:$A$52,'Internal Flash'!$B$38:$N$52,'Pilot Injection'!AJ$29,'Pilot Injection'!$U32)*_xll.Interp1d(-1,'Internal Flash'!$A$56:$A$67,'Internal Flash'!$B$56:$B$67,'Variables &amp; Axis Check'!$B$13)</f>
        <v>0</v>
      </c>
      <c r="AK32" s="4">
        <f>_xll.Interp2dTab(-1,0,'Internal Flash'!$B$37:$N$37,'Internal Flash'!$A$38:$A$52,'Internal Flash'!$B$38:$N$52,'Pilot Injection'!AK$29,'Pilot Injection'!$U32)*_xll.Interp1d(-1,'Internal Flash'!$A$56:$A$67,'Internal Flash'!$B$56:$B$67,'Variables &amp; Axis Check'!$B$13)</f>
        <v>0</v>
      </c>
      <c r="AL32" s="4">
        <f>_xll.Interp2dTab(-1,0,'Internal Flash'!$B$37:$N$37,'Internal Flash'!$A$38:$A$52,'Internal Flash'!$B$38:$N$52,'Pilot Injection'!AL$29,'Pilot Injection'!$U32)*_xll.Interp1d(-1,'Internal Flash'!$A$56:$A$67,'Internal Flash'!$B$56:$B$67,'Variables &amp; Axis Check'!$B$13)</f>
        <v>0</v>
      </c>
      <c r="AM32" s="12">
        <f t="shared" ref="AM32:AM49" si="13">AL32</f>
        <v>0</v>
      </c>
    </row>
    <row r="33" spans="1:39" s="4" customFormat="1" x14ac:dyDescent="0.3">
      <c r="A33" s="6">
        <f>'CSP5'!$A$172</f>
        <v>800</v>
      </c>
      <c r="B33" s="12">
        <f t="shared" si="10"/>
        <v>0</v>
      </c>
      <c r="C33" s="4">
        <f>C8-'CSP5'!C68</f>
        <v>0</v>
      </c>
      <c r="D33" s="4">
        <f>D8-'CSP5'!D68</f>
        <v>0</v>
      </c>
      <c r="E33" s="4">
        <f>E8-'CSP5'!E68</f>
        <v>0</v>
      </c>
      <c r="F33" s="4">
        <f>F8-'CSP5'!F68</f>
        <v>-0.46176055031420082</v>
      </c>
      <c r="G33" s="4">
        <f>G8-'CSP5'!G68</f>
        <v>-8.0515562929973417E-2</v>
      </c>
      <c r="H33" s="4">
        <f>H8-'CSP5'!H68</f>
        <v>-1.1496011274096092</v>
      </c>
      <c r="I33" s="4">
        <f>I8-'CSP5'!I68</f>
        <v>-1.0051894020889929</v>
      </c>
      <c r="J33" s="4">
        <f>J8-'CSP5'!J68</f>
        <v>-1.0051894020889929</v>
      </c>
      <c r="K33" s="4">
        <f>K8-'CSP5'!K68</f>
        <v>0</v>
      </c>
      <c r="L33" s="4">
        <f>L8-'CSP5'!L68</f>
        <v>-0.801385402088993</v>
      </c>
      <c r="M33" s="4">
        <f>M8-'CSP5'!M68</f>
        <v>0</v>
      </c>
      <c r="N33" s="4">
        <f>N8-'CSP5'!N68</f>
        <v>0</v>
      </c>
      <c r="O33" s="4">
        <f>O8-'CSP5'!O68</f>
        <v>0</v>
      </c>
      <c r="P33" s="4">
        <f>P8-'CSP5'!P68</f>
        <v>0</v>
      </c>
      <c r="Q33" s="4">
        <f>Q8-'CSP5'!Q68</f>
        <v>0</v>
      </c>
      <c r="R33" s="4">
        <f>R8-'CSP5'!R68</f>
        <v>0</v>
      </c>
      <c r="S33" s="12">
        <f t="shared" si="11"/>
        <v>0</v>
      </c>
      <c r="U33" s="6">
        <f>'CSP5'!$A$172</f>
        <v>800</v>
      </c>
      <c r="V33" s="12">
        <f t="shared" si="12"/>
        <v>0</v>
      </c>
      <c r="W33" s="4">
        <f>_xll.Interp2dTab(-1,0,'Internal Flash'!$B$37:$N$37,'Internal Flash'!$A$38:$A$52,'Internal Flash'!$B$38:$N$52,'Pilot Injection'!W$29,'Pilot Injection'!$U33)*_xll.Interp1d(-1,'Internal Flash'!$A$56:$A$67,'Internal Flash'!$B$56:$B$67,'Variables &amp; Axis Check'!$B$13)</f>
        <v>0</v>
      </c>
      <c r="X33" s="4">
        <f>_xll.Interp2dTab(-1,0,'Internal Flash'!$B$37:$N$37,'Internal Flash'!$A$38:$A$52,'Internal Flash'!$B$38:$N$52,'Pilot Injection'!X$29,'Pilot Injection'!$U33)*_xll.Interp1d(-1,'Internal Flash'!$A$56:$A$67,'Internal Flash'!$B$56:$B$67,'Variables &amp; Axis Check'!$B$13)</f>
        <v>0</v>
      </c>
      <c r="Y33" s="4">
        <f>_xll.Interp2dTab(-1,0,'Internal Flash'!$B$37:$N$37,'Internal Flash'!$A$38:$A$52,'Internal Flash'!$B$38:$N$52,'Pilot Injection'!Y$29,'Pilot Injection'!$U33)*_xll.Interp1d(-1,'Internal Flash'!$A$56:$A$67,'Internal Flash'!$B$56:$B$67,'Variables &amp; Axis Check'!$B$13)</f>
        <v>0</v>
      </c>
      <c r="Z33" s="4">
        <f>_xll.Interp2dTab(-1,0,'Internal Flash'!$B$37:$N$37,'Internal Flash'!$A$38:$A$52,'Internal Flash'!$B$38:$N$52,'Pilot Injection'!Z$29,'Pilot Injection'!$U33)*_xll.Interp1d(-1,'Internal Flash'!$A$56:$A$67,'Internal Flash'!$B$56:$B$67,'Variables &amp; Axis Check'!$B$13)</f>
        <v>0</v>
      </c>
      <c r="AA33" s="4">
        <f>_xll.Interp2dTab(-1,0,'Internal Flash'!$B$37:$N$37,'Internal Flash'!$A$38:$A$52,'Internal Flash'!$B$38:$N$52,'Pilot Injection'!AA$29,'Pilot Injection'!$U33)*_xll.Interp1d(-1,'Internal Flash'!$A$56:$A$67,'Internal Flash'!$B$56:$B$67,'Variables &amp; Axis Check'!$B$13)</f>
        <v>0</v>
      </c>
      <c r="AB33" s="4">
        <f>_xll.Interp2dTab(-1,0,'Internal Flash'!$B$37:$N$37,'Internal Flash'!$A$38:$A$52,'Internal Flash'!$B$38:$N$52,'Pilot Injection'!AB$29,'Pilot Injection'!$U33)*_xll.Interp1d(-1,'Internal Flash'!$A$56:$A$67,'Internal Flash'!$B$56:$B$67,'Variables &amp; Axis Check'!$B$13)</f>
        <v>0</v>
      </c>
      <c r="AC33" s="4">
        <f>_xll.Interp2dTab(-1,0,'Internal Flash'!$B$37:$N$37,'Internal Flash'!$A$38:$A$52,'Internal Flash'!$B$38:$N$52,'Pilot Injection'!AC$29,'Pilot Injection'!$U33)*_xll.Interp1d(-1,'Internal Flash'!$A$56:$A$67,'Internal Flash'!$B$56:$B$67,'Variables &amp; Axis Check'!$B$13)</f>
        <v>0</v>
      </c>
      <c r="AD33" s="4">
        <f>_xll.Interp2dTab(-1,0,'Internal Flash'!$B$37:$N$37,'Internal Flash'!$A$38:$A$52,'Internal Flash'!$B$38:$N$52,'Pilot Injection'!AD$29,'Pilot Injection'!$U33)*_xll.Interp1d(-1,'Internal Flash'!$A$56:$A$67,'Internal Flash'!$B$56:$B$67,'Variables &amp; Axis Check'!$B$13)</f>
        <v>0</v>
      </c>
      <c r="AE33" s="4">
        <f>_xll.Interp2dTab(-1,0,'Internal Flash'!$B$37:$N$37,'Internal Flash'!$A$38:$A$52,'Internal Flash'!$B$38:$N$52,'Pilot Injection'!AE$29,'Pilot Injection'!$U33)*_xll.Interp1d(-1,'Internal Flash'!$A$56:$A$67,'Internal Flash'!$B$56:$B$67,'Variables &amp; Axis Check'!$B$13)</f>
        <v>0</v>
      </c>
      <c r="AF33" s="4">
        <f>_xll.Interp2dTab(-1,0,'Internal Flash'!$B$37:$N$37,'Internal Flash'!$A$38:$A$52,'Internal Flash'!$B$38:$N$52,'Pilot Injection'!AF$29,'Pilot Injection'!$U33)*_xll.Interp1d(-1,'Internal Flash'!$A$56:$A$67,'Internal Flash'!$B$56:$B$67,'Variables &amp; Axis Check'!$B$13)</f>
        <v>0</v>
      </c>
      <c r="AG33" s="4">
        <f>_xll.Interp2dTab(-1,0,'Internal Flash'!$B$37:$N$37,'Internal Flash'!$A$38:$A$52,'Internal Flash'!$B$38:$N$52,'Pilot Injection'!AG$29,'Pilot Injection'!$U33)*_xll.Interp1d(-1,'Internal Flash'!$A$56:$A$67,'Internal Flash'!$B$56:$B$67,'Variables &amp; Axis Check'!$B$13)</f>
        <v>0</v>
      </c>
      <c r="AH33" s="4">
        <f>_xll.Interp2dTab(-1,0,'Internal Flash'!$B$37:$N$37,'Internal Flash'!$A$38:$A$52,'Internal Flash'!$B$38:$N$52,'Pilot Injection'!AH$29,'Pilot Injection'!$U33)*_xll.Interp1d(-1,'Internal Flash'!$A$56:$A$67,'Internal Flash'!$B$56:$B$67,'Variables &amp; Axis Check'!$B$13)</f>
        <v>0</v>
      </c>
      <c r="AI33" s="4">
        <f>_xll.Interp2dTab(-1,0,'Internal Flash'!$B$37:$N$37,'Internal Flash'!$A$38:$A$52,'Internal Flash'!$B$38:$N$52,'Pilot Injection'!AI$29,'Pilot Injection'!$U33)*_xll.Interp1d(-1,'Internal Flash'!$A$56:$A$67,'Internal Flash'!$B$56:$B$67,'Variables &amp; Axis Check'!$B$13)</f>
        <v>0</v>
      </c>
      <c r="AJ33" s="4">
        <f>_xll.Interp2dTab(-1,0,'Internal Flash'!$B$37:$N$37,'Internal Flash'!$A$38:$A$52,'Internal Flash'!$B$38:$N$52,'Pilot Injection'!AJ$29,'Pilot Injection'!$U33)*_xll.Interp1d(-1,'Internal Flash'!$A$56:$A$67,'Internal Flash'!$B$56:$B$67,'Variables &amp; Axis Check'!$B$13)</f>
        <v>0</v>
      </c>
      <c r="AK33" s="4">
        <f>_xll.Interp2dTab(-1,0,'Internal Flash'!$B$37:$N$37,'Internal Flash'!$A$38:$A$52,'Internal Flash'!$B$38:$N$52,'Pilot Injection'!AK$29,'Pilot Injection'!$U33)*_xll.Interp1d(-1,'Internal Flash'!$A$56:$A$67,'Internal Flash'!$B$56:$B$67,'Variables &amp; Axis Check'!$B$13)</f>
        <v>0</v>
      </c>
      <c r="AL33" s="4">
        <f>_xll.Interp2dTab(-1,0,'Internal Flash'!$B$37:$N$37,'Internal Flash'!$A$38:$A$52,'Internal Flash'!$B$38:$N$52,'Pilot Injection'!AL$29,'Pilot Injection'!$U33)*_xll.Interp1d(-1,'Internal Flash'!$A$56:$A$67,'Internal Flash'!$B$56:$B$67,'Variables &amp; Axis Check'!$B$13)</f>
        <v>0</v>
      </c>
      <c r="AM33" s="12">
        <f t="shared" si="13"/>
        <v>0</v>
      </c>
    </row>
    <row r="34" spans="1:39" s="4" customFormat="1" x14ac:dyDescent="0.3">
      <c r="A34" s="6">
        <f>'CSP5'!$A$173</f>
        <v>1000</v>
      </c>
      <c r="B34" s="12">
        <f t="shared" si="10"/>
        <v>0</v>
      </c>
      <c r="C34" s="4">
        <f>C9-'CSP5'!C69</f>
        <v>0</v>
      </c>
      <c r="D34" s="4">
        <f>D9-'CSP5'!D69</f>
        <v>-0.39382655031420111</v>
      </c>
      <c r="E34" s="4">
        <f>E9-'CSP5'!E69</f>
        <v>-0.39382655031420111</v>
      </c>
      <c r="F34" s="4">
        <f>F9-'CSP5'!F69</f>
        <v>-0.39382655031420111</v>
      </c>
      <c r="G34" s="4">
        <f>G9-'CSP5'!G69</f>
        <v>-1.25815629299737E-2</v>
      </c>
      <c r="H34" s="4">
        <f>H9-'CSP5'!H69</f>
        <v>-1.1496011274096092</v>
      </c>
      <c r="I34" s="4">
        <f>I9-'CSP5'!I69</f>
        <v>-1.0051894020889929</v>
      </c>
      <c r="J34" s="4">
        <f>J9-'CSP5'!J69</f>
        <v>-1.0051894020889929</v>
      </c>
      <c r="K34" s="4">
        <f>K9-'CSP5'!K69</f>
        <v>-1.0051894020889929</v>
      </c>
      <c r="L34" s="4">
        <f>L9-'CSP5'!L69</f>
        <v>-1.7524724020889932</v>
      </c>
      <c r="M34" s="4">
        <f>M9-'CSP5'!M69</f>
        <v>0</v>
      </c>
      <c r="N34" s="4">
        <f>N9-'CSP5'!N69</f>
        <v>0</v>
      </c>
      <c r="O34" s="4">
        <f>O9-'CSP5'!O69</f>
        <v>0</v>
      </c>
      <c r="P34" s="4">
        <f>P9-'CSP5'!P69</f>
        <v>0</v>
      </c>
      <c r="Q34" s="4">
        <f>Q9-'CSP5'!Q69</f>
        <v>0</v>
      </c>
      <c r="R34" s="4">
        <f>R9-'CSP5'!R69</f>
        <v>0</v>
      </c>
      <c r="S34" s="12">
        <f t="shared" si="11"/>
        <v>0</v>
      </c>
      <c r="U34" s="6">
        <f>'CSP5'!$A$173</f>
        <v>1000</v>
      </c>
      <c r="V34" s="12">
        <f t="shared" si="12"/>
        <v>0</v>
      </c>
      <c r="W34" s="4">
        <f>_xll.Interp2dTab(-1,0,'Internal Flash'!$B$37:$N$37,'Internal Flash'!$A$38:$A$52,'Internal Flash'!$B$38:$N$52,'Pilot Injection'!W$29,'Pilot Injection'!$U34)*_xll.Interp1d(-1,'Internal Flash'!$A$56:$A$67,'Internal Flash'!$B$56:$B$67,'Variables &amp; Axis Check'!$B$13)</f>
        <v>0</v>
      </c>
      <c r="X34" s="4">
        <f>_xll.Interp2dTab(-1,0,'Internal Flash'!$B$37:$N$37,'Internal Flash'!$A$38:$A$52,'Internal Flash'!$B$38:$N$52,'Pilot Injection'!X$29,'Pilot Injection'!$U34)*_xll.Interp1d(-1,'Internal Flash'!$A$56:$A$67,'Internal Flash'!$B$56:$B$67,'Variables &amp; Axis Check'!$B$13)</f>
        <v>0</v>
      </c>
      <c r="Y34" s="4">
        <f>_xll.Interp2dTab(-1,0,'Internal Flash'!$B$37:$N$37,'Internal Flash'!$A$38:$A$52,'Internal Flash'!$B$38:$N$52,'Pilot Injection'!Y$29,'Pilot Injection'!$U34)*_xll.Interp1d(-1,'Internal Flash'!$A$56:$A$67,'Internal Flash'!$B$56:$B$67,'Variables &amp; Axis Check'!$B$13)</f>
        <v>0</v>
      </c>
      <c r="Z34" s="4">
        <f>_xll.Interp2dTab(-1,0,'Internal Flash'!$B$37:$N$37,'Internal Flash'!$A$38:$A$52,'Internal Flash'!$B$38:$N$52,'Pilot Injection'!Z$29,'Pilot Injection'!$U34)*_xll.Interp1d(-1,'Internal Flash'!$A$56:$A$67,'Internal Flash'!$B$56:$B$67,'Variables &amp; Axis Check'!$B$13)</f>
        <v>0</v>
      </c>
      <c r="AA34" s="4">
        <f>_xll.Interp2dTab(-1,0,'Internal Flash'!$B$37:$N$37,'Internal Flash'!$A$38:$A$52,'Internal Flash'!$B$38:$N$52,'Pilot Injection'!AA$29,'Pilot Injection'!$U34)*_xll.Interp1d(-1,'Internal Flash'!$A$56:$A$67,'Internal Flash'!$B$56:$B$67,'Variables &amp; Axis Check'!$B$13)</f>
        <v>0</v>
      </c>
      <c r="AB34" s="4">
        <f>_xll.Interp2dTab(-1,0,'Internal Flash'!$B$37:$N$37,'Internal Flash'!$A$38:$A$52,'Internal Flash'!$B$38:$N$52,'Pilot Injection'!AB$29,'Pilot Injection'!$U34)*_xll.Interp1d(-1,'Internal Flash'!$A$56:$A$67,'Internal Flash'!$B$56:$B$67,'Variables &amp; Axis Check'!$B$13)</f>
        <v>0</v>
      </c>
      <c r="AC34" s="4">
        <f>_xll.Interp2dTab(-1,0,'Internal Flash'!$B$37:$N$37,'Internal Flash'!$A$38:$A$52,'Internal Flash'!$B$38:$N$52,'Pilot Injection'!AC$29,'Pilot Injection'!$U34)*_xll.Interp1d(-1,'Internal Flash'!$A$56:$A$67,'Internal Flash'!$B$56:$B$67,'Variables &amp; Axis Check'!$B$13)</f>
        <v>0</v>
      </c>
      <c r="AD34" s="4">
        <f>_xll.Interp2dTab(-1,0,'Internal Flash'!$B$37:$N$37,'Internal Flash'!$A$38:$A$52,'Internal Flash'!$B$38:$N$52,'Pilot Injection'!AD$29,'Pilot Injection'!$U34)*_xll.Interp1d(-1,'Internal Flash'!$A$56:$A$67,'Internal Flash'!$B$56:$B$67,'Variables &amp; Axis Check'!$B$13)</f>
        <v>0</v>
      </c>
      <c r="AE34" s="4">
        <f>_xll.Interp2dTab(-1,0,'Internal Flash'!$B$37:$N$37,'Internal Flash'!$A$38:$A$52,'Internal Flash'!$B$38:$N$52,'Pilot Injection'!AE$29,'Pilot Injection'!$U34)*_xll.Interp1d(-1,'Internal Flash'!$A$56:$A$67,'Internal Flash'!$B$56:$B$67,'Variables &amp; Axis Check'!$B$13)</f>
        <v>0</v>
      </c>
      <c r="AF34" s="4">
        <f>_xll.Interp2dTab(-1,0,'Internal Flash'!$B$37:$N$37,'Internal Flash'!$A$38:$A$52,'Internal Flash'!$B$38:$N$52,'Pilot Injection'!AF$29,'Pilot Injection'!$U34)*_xll.Interp1d(-1,'Internal Flash'!$A$56:$A$67,'Internal Flash'!$B$56:$B$67,'Variables &amp; Axis Check'!$B$13)</f>
        <v>0</v>
      </c>
      <c r="AG34" s="4">
        <f>_xll.Interp2dTab(-1,0,'Internal Flash'!$B$37:$N$37,'Internal Flash'!$A$38:$A$52,'Internal Flash'!$B$38:$N$52,'Pilot Injection'!AG$29,'Pilot Injection'!$U34)*_xll.Interp1d(-1,'Internal Flash'!$A$56:$A$67,'Internal Flash'!$B$56:$B$67,'Variables &amp; Axis Check'!$B$13)</f>
        <v>0</v>
      </c>
      <c r="AH34" s="4">
        <f>_xll.Interp2dTab(-1,0,'Internal Flash'!$B$37:$N$37,'Internal Flash'!$A$38:$A$52,'Internal Flash'!$B$38:$N$52,'Pilot Injection'!AH$29,'Pilot Injection'!$U34)*_xll.Interp1d(-1,'Internal Flash'!$A$56:$A$67,'Internal Flash'!$B$56:$B$67,'Variables &amp; Axis Check'!$B$13)</f>
        <v>0</v>
      </c>
      <c r="AI34" s="4">
        <f>_xll.Interp2dTab(-1,0,'Internal Flash'!$B$37:$N$37,'Internal Flash'!$A$38:$A$52,'Internal Flash'!$B$38:$N$52,'Pilot Injection'!AI$29,'Pilot Injection'!$U34)*_xll.Interp1d(-1,'Internal Flash'!$A$56:$A$67,'Internal Flash'!$B$56:$B$67,'Variables &amp; Axis Check'!$B$13)</f>
        <v>0</v>
      </c>
      <c r="AJ34" s="4">
        <f>_xll.Interp2dTab(-1,0,'Internal Flash'!$B$37:$N$37,'Internal Flash'!$A$38:$A$52,'Internal Flash'!$B$38:$N$52,'Pilot Injection'!AJ$29,'Pilot Injection'!$U34)*_xll.Interp1d(-1,'Internal Flash'!$A$56:$A$67,'Internal Flash'!$B$56:$B$67,'Variables &amp; Axis Check'!$B$13)</f>
        <v>0</v>
      </c>
      <c r="AK34" s="4">
        <f>_xll.Interp2dTab(-1,0,'Internal Flash'!$B$37:$N$37,'Internal Flash'!$A$38:$A$52,'Internal Flash'!$B$38:$N$52,'Pilot Injection'!AK$29,'Pilot Injection'!$U34)*_xll.Interp1d(-1,'Internal Flash'!$A$56:$A$67,'Internal Flash'!$B$56:$B$67,'Variables &amp; Axis Check'!$B$13)</f>
        <v>0</v>
      </c>
      <c r="AL34" s="4">
        <f>_xll.Interp2dTab(-1,0,'Internal Flash'!$B$37:$N$37,'Internal Flash'!$A$38:$A$52,'Internal Flash'!$B$38:$N$52,'Pilot Injection'!AL$29,'Pilot Injection'!$U34)*_xll.Interp1d(-1,'Internal Flash'!$A$56:$A$67,'Internal Flash'!$B$56:$B$67,'Variables &amp; Axis Check'!$B$13)</f>
        <v>0</v>
      </c>
      <c r="AM34" s="12">
        <f t="shared" si="13"/>
        <v>0</v>
      </c>
    </row>
    <row r="35" spans="1:39" s="4" customFormat="1" x14ac:dyDescent="0.3">
      <c r="A35" s="6">
        <f>'CSP5'!$A$174</f>
        <v>1200</v>
      </c>
      <c r="B35" s="12">
        <f t="shared" si="10"/>
        <v>0</v>
      </c>
      <c r="C35" s="4">
        <f>C10-'CSP5'!C70</f>
        <v>0</v>
      </c>
      <c r="D35" s="4">
        <f>D10-'CSP5'!D70</f>
        <v>0</v>
      </c>
      <c r="E35" s="4">
        <f>E10-'CSP5'!E70</f>
        <v>-0.46176055031420082</v>
      </c>
      <c r="F35" s="4">
        <f>F10-'CSP5'!F70</f>
        <v>-0.80143455031420086</v>
      </c>
      <c r="G35" s="4">
        <f>G10-'CSP5'!G70</f>
        <v>-0.42018956292997345</v>
      </c>
      <c r="H35" s="4">
        <f>H10-'CSP5'!H70</f>
        <v>-0.60612312740960972</v>
      </c>
      <c r="I35" s="4">
        <f>I10-'CSP5'!I70</f>
        <v>-0.46171140208899342</v>
      </c>
      <c r="J35" s="4">
        <f>J10-'CSP5'!J70</f>
        <v>-1.0051894020889929</v>
      </c>
      <c r="K35" s="4">
        <f>K10-'CSP5'!K70</f>
        <v>-1.0051894020889929</v>
      </c>
      <c r="L35" s="4">
        <f>L10-'CSP5'!L70</f>
        <v>-1.9562764020889931</v>
      </c>
      <c r="M35" s="4">
        <f>M10-'CSP5'!M70</f>
        <v>0</v>
      </c>
      <c r="N35" s="4">
        <f>N10-'CSP5'!N70</f>
        <v>0</v>
      </c>
      <c r="O35" s="4">
        <f>O10-'CSP5'!O70</f>
        <v>0</v>
      </c>
      <c r="P35" s="4">
        <f>P10-'CSP5'!P70</f>
        <v>0</v>
      </c>
      <c r="Q35" s="4">
        <f>Q10-'CSP5'!Q70</f>
        <v>0</v>
      </c>
      <c r="R35" s="4">
        <f>R10-'CSP5'!R70</f>
        <v>0</v>
      </c>
      <c r="S35" s="12">
        <f t="shared" si="11"/>
        <v>0</v>
      </c>
      <c r="U35" s="6">
        <f>'CSP5'!$A$174</f>
        <v>1200</v>
      </c>
      <c r="V35" s="12">
        <f t="shared" si="12"/>
        <v>0</v>
      </c>
      <c r="W35" s="4">
        <f>_xll.Interp2dTab(-1,0,'Internal Flash'!$B$37:$N$37,'Internal Flash'!$A$38:$A$52,'Internal Flash'!$B$38:$N$52,'Pilot Injection'!W$29,'Pilot Injection'!$U35)*_xll.Interp1d(-1,'Internal Flash'!$A$56:$A$67,'Internal Flash'!$B$56:$B$67,'Variables &amp; Axis Check'!$B$13)</f>
        <v>0</v>
      </c>
      <c r="X35" s="4">
        <f>_xll.Interp2dTab(-1,0,'Internal Flash'!$B$37:$N$37,'Internal Flash'!$A$38:$A$52,'Internal Flash'!$B$38:$N$52,'Pilot Injection'!X$29,'Pilot Injection'!$U35)*_xll.Interp1d(-1,'Internal Flash'!$A$56:$A$67,'Internal Flash'!$B$56:$B$67,'Variables &amp; Axis Check'!$B$13)</f>
        <v>0</v>
      </c>
      <c r="Y35" s="4">
        <f>_xll.Interp2dTab(-1,0,'Internal Flash'!$B$37:$N$37,'Internal Flash'!$A$38:$A$52,'Internal Flash'!$B$38:$N$52,'Pilot Injection'!Y$29,'Pilot Injection'!$U35)*_xll.Interp1d(-1,'Internal Flash'!$A$56:$A$67,'Internal Flash'!$B$56:$B$67,'Variables &amp; Axis Check'!$B$13)</f>
        <v>0</v>
      </c>
      <c r="Z35" s="4">
        <f>_xll.Interp2dTab(-1,0,'Internal Flash'!$B$37:$N$37,'Internal Flash'!$A$38:$A$52,'Internal Flash'!$B$38:$N$52,'Pilot Injection'!Z$29,'Pilot Injection'!$U35)*_xll.Interp1d(-1,'Internal Flash'!$A$56:$A$67,'Internal Flash'!$B$56:$B$67,'Variables &amp; Axis Check'!$B$13)</f>
        <v>0</v>
      </c>
      <c r="AA35" s="4">
        <f>_xll.Interp2dTab(-1,0,'Internal Flash'!$B$37:$N$37,'Internal Flash'!$A$38:$A$52,'Internal Flash'!$B$38:$N$52,'Pilot Injection'!AA$29,'Pilot Injection'!$U35)*_xll.Interp1d(-1,'Internal Flash'!$A$56:$A$67,'Internal Flash'!$B$56:$B$67,'Variables &amp; Axis Check'!$B$13)</f>
        <v>0</v>
      </c>
      <c r="AB35" s="4">
        <f>_xll.Interp2dTab(-1,0,'Internal Flash'!$B$37:$N$37,'Internal Flash'!$A$38:$A$52,'Internal Flash'!$B$38:$N$52,'Pilot Injection'!AB$29,'Pilot Injection'!$U35)*_xll.Interp1d(-1,'Internal Flash'!$A$56:$A$67,'Internal Flash'!$B$56:$B$67,'Variables &amp; Axis Check'!$B$13)</f>
        <v>0</v>
      </c>
      <c r="AC35" s="4">
        <f>_xll.Interp2dTab(-1,0,'Internal Flash'!$B$37:$N$37,'Internal Flash'!$A$38:$A$52,'Internal Flash'!$B$38:$N$52,'Pilot Injection'!AC$29,'Pilot Injection'!$U35)*_xll.Interp1d(-1,'Internal Flash'!$A$56:$A$67,'Internal Flash'!$B$56:$B$67,'Variables &amp; Axis Check'!$B$13)</f>
        <v>0</v>
      </c>
      <c r="AD35" s="4">
        <f>_xll.Interp2dTab(-1,0,'Internal Flash'!$B$37:$N$37,'Internal Flash'!$A$38:$A$52,'Internal Flash'!$B$38:$N$52,'Pilot Injection'!AD$29,'Pilot Injection'!$U35)*_xll.Interp1d(-1,'Internal Flash'!$A$56:$A$67,'Internal Flash'!$B$56:$B$67,'Variables &amp; Axis Check'!$B$13)</f>
        <v>0</v>
      </c>
      <c r="AE35" s="4">
        <f>_xll.Interp2dTab(-1,0,'Internal Flash'!$B$37:$N$37,'Internal Flash'!$A$38:$A$52,'Internal Flash'!$B$38:$N$52,'Pilot Injection'!AE$29,'Pilot Injection'!$U35)*_xll.Interp1d(-1,'Internal Flash'!$A$56:$A$67,'Internal Flash'!$B$56:$B$67,'Variables &amp; Axis Check'!$B$13)</f>
        <v>0</v>
      </c>
      <c r="AF35" s="4">
        <f>_xll.Interp2dTab(-1,0,'Internal Flash'!$B$37:$N$37,'Internal Flash'!$A$38:$A$52,'Internal Flash'!$B$38:$N$52,'Pilot Injection'!AF$29,'Pilot Injection'!$U35)*_xll.Interp1d(-1,'Internal Flash'!$A$56:$A$67,'Internal Flash'!$B$56:$B$67,'Variables &amp; Axis Check'!$B$13)</f>
        <v>0</v>
      </c>
      <c r="AG35" s="4">
        <f>_xll.Interp2dTab(-1,0,'Internal Flash'!$B$37:$N$37,'Internal Flash'!$A$38:$A$52,'Internal Flash'!$B$38:$N$52,'Pilot Injection'!AG$29,'Pilot Injection'!$U35)*_xll.Interp1d(-1,'Internal Flash'!$A$56:$A$67,'Internal Flash'!$B$56:$B$67,'Variables &amp; Axis Check'!$B$13)</f>
        <v>0</v>
      </c>
      <c r="AH35" s="4">
        <f>_xll.Interp2dTab(-1,0,'Internal Flash'!$B$37:$N$37,'Internal Flash'!$A$38:$A$52,'Internal Flash'!$B$38:$N$52,'Pilot Injection'!AH$29,'Pilot Injection'!$U35)*_xll.Interp1d(-1,'Internal Flash'!$A$56:$A$67,'Internal Flash'!$B$56:$B$67,'Variables &amp; Axis Check'!$B$13)</f>
        <v>0</v>
      </c>
      <c r="AI35" s="4">
        <f>_xll.Interp2dTab(-1,0,'Internal Flash'!$B$37:$N$37,'Internal Flash'!$A$38:$A$52,'Internal Flash'!$B$38:$N$52,'Pilot Injection'!AI$29,'Pilot Injection'!$U35)*_xll.Interp1d(-1,'Internal Flash'!$A$56:$A$67,'Internal Flash'!$B$56:$B$67,'Variables &amp; Axis Check'!$B$13)</f>
        <v>0</v>
      </c>
      <c r="AJ35" s="4">
        <f>_xll.Interp2dTab(-1,0,'Internal Flash'!$B$37:$N$37,'Internal Flash'!$A$38:$A$52,'Internal Flash'!$B$38:$N$52,'Pilot Injection'!AJ$29,'Pilot Injection'!$U35)*_xll.Interp1d(-1,'Internal Flash'!$A$56:$A$67,'Internal Flash'!$B$56:$B$67,'Variables &amp; Axis Check'!$B$13)</f>
        <v>0</v>
      </c>
      <c r="AK35" s="4">
        <f>_xll.Interp2dTab(-1,0,'Internal Flash'!$B$37:$N$37,'Internal Flash'!$A$38:$A$52,'Internal Flash'!$B$38:$N$52,'Pilot Injection'!AK$29,'Pilot Injection'!$U35)*_xll.Interp1d(-1,'Internal Flash'!$A$56:$A$67,'Internal Flash'!$B$56:$B$67,'Variables &amp; Axis Check'!$B$13)</f>
        <v>0</v>
      </c>
      <c r="AL35" s="4">
        <f>_xll.Interp2dTab(-1,0,'Internal Flash'!$B$37:$N$37,'Internal Flash'!$A$38:$A$52,'Internal Flash'!$B$38:$N$52,'Pilot Injection'!AL$29,'Pilot Injection'!$U35)*_xll.Interp1d(-1,'Internal Flash'!$A$56:$A$67,'Internal Flash'!$B$56:$B$67,'Variables &amp; Axis Check'!$B$13)</f>
        <v>0</v>
      </c>
      <c r="AM35" s="12">
        <f t="shared" si="13"/>
        <v>0</v>
      </c>
    </row>
    <row r="36" spans="1:39" s="4" customFormat="1" x14ac:dyDescent="0.3">
      <c r="A36" s="6">
        <f>'CSP5'!$A$175</f>
        <v>1400</v>
      </c>
      <c r="B36" s="12">
        <f t="shared" si="10"/>
        <v>0</v>
      </c>
      <c r="C36" s="4">
        <f>C11-'CSP5'!C71</f>
        <v>0</v>
      </c>
      <c r="D36" s="4">
        <f>D11-'CSP5'!D71</f>
        <v>0</v>
      </c>
      <c r="E36" s="4">
        <f>E11-'CSP5'!E71</f>
        <v>0</v>
      </c>
      <c r="F36" s="4">
        <f>F11-'CSP5'!F71</f>
        <v>-0.32589155031420081</v>
      </c>
      <c r="G36" s="4">
        <f>G11-'CSP5'!G71</f>
        <v>-0.80143455031420086</v>
      </c>
      <c r="H36" s="4">
        <f>H11-'CSP5'!H71</f>
        <v>-1.073173550314201</v>
      </c>
      <c r="I36" s="4">
        <f>I11-'CSP5'!I71</f>
        <v>-1.073173550314201</v>
      </c>
      <c r="J36" s="4">
        <f>J11-'CSP5'!J71</f>
        <v>-0.86936955031420116</v>
      </c>
      <c r="K36" s="4">
        <f>K11-'CSP5'!K71</f>
        <v>-1.6166525503142006</v>
      </c>
      <c r="L36" s="4">
        <f>L11-'CSP5'!L71</f>
        <v>-3.7905655503142013</v>
      </c>
      <c r="M36" s="4">
        <f>M11-'CSP5'!M71</f>
        <v>0</v>
      </c>
      <c r="N36" s="4">
        <f>N11-'CSP5'!N71</f>
        <v>0</v>
      </c>
      <c r="O36" s="4">
        <f>O11-'CSP5'!O71</f>
        <v>0</v>
      </c>
      <c r="P36" s="4">
        <f>P11-'CSP5'!P71</f>
        <v>0</v>
      </c>
      <c r="Q36" s="4">
        <f>Q11-'CSP5'!Q71</f>
        <v>0</v>
      </c>
      <c r="R36" s="4">
        <f>R11-'CSP5'!R71</f>
        <v>0</v>
      </c>
      <c r="S36" s="12">
        <f t="shared" si="11"/>
        <v>0</v>
      </c>
      <c r="U36" s="6">
        <f>'CSP5'!$A$175</f>
        <v>1400</v>
      </c>
      <c r="V36" s="12">
        <f t="shared" si="12"/>
        <v>0</v>
      </c>
      <c r="W36" s="4">
        <f>_xll.Interp2dTab(-1,0,'Internal Flash'!$B$37:$N$37,'Internal Flash'!$A$38:$A$52,'Internal Flash'!$B$38:$N$52,'Pilot Injection'!W$29,'Pilot Injection'!$U36)*_xll.Interp1d(-1,'Internal Flash'!$A$56:$A$67,'Internal Flash'!$B$56:$B$67,'Variables &amp; Axis Check'!$B$13)</f>
        <v>0</v>
      </c>
      <c r="X36" s="4">
        <f>_xll.Interp2dTab(-1,0,'Internal Flash'!$B$37:$N$37,'Internal Flash'!$A$38:$A$52,'Internal Flash'!$B$38:$N$52,'Pilot Injection'!X$29,'Pilot Injection'!$U36)*_xll.Interp1d(-1,'Internal Flash'!$A$56:$A$67,'Internal Flash'!$B$56:$B$67,'Variables &amp; Axis Check'!$B$13)</f>
        <v>0</v>
      </c>
      <c r="Y36" s="4">
        <f>_xll.Interp2dTab(-1,0,'Internal Flash'!$B$37:$N$37,'Internal Flash'!$A$38:$A$52,'Internal Flash'!$B$38:$N$52,'Pilot Injection'!Y$29,'Pilot Injection'!$U36)*_xll.Interp1d(-1,'Internal Flash'!$A$56:$A$67,'Internal Flash'!$B$56:$B$67,'Variables &amp; Axis Check'!$B$13)</f>
        <v>0</v>
      </c>
      <c r="Z36" s="4">
        <f>_xll.Interp2dTab(-1,0,'Internal Flash'!$B$37:$N$37,'Internal Flash'!$A$38:$A$52,'Internal Flash'!$B$38:$N$52,'Pilot Injection'!Z$29,'Pilot Injection'!$U36)*_xll.Interp1d(-1,'Internal Flash'!$A$56:$A$67,'Internal Flash'!$B$56:$B$67,'Variables &amp; Axis Check'!$B$13)</f>
        <v>0</v>
      </c>
      <c r="AA36" s="4">
        <f>_xll.Interp2dTab(-1,0,'Internal Flash'!$B$37:$N$37,'Internal Flash'!$A$38:$A$52,'Internal Flash'!$B$38:$N$52,'Pilot Injection'!AA$29,'Pilot Injection'!$U36)*_xll.Interp1d(-1,'Internal Flash'!$A$56:$A$67,'Internal Flash'!$B$56:$B$67,'Variables &amp; Axis Check'!$B$13)</f>
        <v>0</v>
      </c>
      <c r="AB36" s="4">
        <f>_xll.Interp2dTab(-1,0,'Internal Flash'!$B$37:$N$37,'Internal Flash'!$A$38:$A$52,'Internal Flash'!$B$38:$N$52,'Pilot Injection'!AB$29,'Pilot Injection'!$U36)*_xll.Interp1d(-1,'Internal Flash'!$A$56:$A$67,'Internal Flash'!$B$56:$B$67,'Variables &amp; Axis Check'!$B$13)</f>
        <v>0</v>
      </c>
      <c r="AC36" s="4">
        <f>_xll.Interp2dTab(-1,0,'Internal Flash'!$B$37:$N$37,'Internal Flash'!$A$38:$A$52,'Internal Flash'!$B$38:$N$52,'Pilot Injection'!AC$29,'Pilot Injection'!$U36)*_xll.Interp1d(-1,'Internal Flash'!$A$56:$A$67,'Internal Flash'!$B$56:$B$67,'Variables &amp; Axis Check'!$B$13)</f>
        <v>0</v>
      </c>
      <c r="AD36" s="4">
        <f>_xll.Interp2dTab(-1,0,'Internal Flash'!$B$37:$N$37,'Internal Flash'!$A$38:$A$52,'Internal Flash'!$B$38:$N$52,'Pilot Injection'!AD$29,'Pilot Injection'!$U36)*_xll.Interp1d(-1,'Internal Flash'!$A$56:$A$67,'Internal Flash'!$B$56:$B$67,'Variables &amp; Axis Check'!$B$13)</f>
        <v>0</v>
      </c>
      <c r="AE36" s="4">
        <f>_xll.Interp2dTab(-1,0,'Internal Flash'!$B$37:$N$37,'Internal Flash'!$A$38:$A$52,'Internal Flash'!$B$38:$N$52,'Pilot Injection'!AE$29,'Pilot Injection'!$U36)*_xll.Interp1d(-1,'Internal Flash'!$A$56:$A$67,'Internal Flash'!$B$56:$B$67,'Variables &amp; Axis Check'!$B$13)</f>
        <v>0</v>
      </c>
      <c r="AF36" s="4">
        <f>_xll.Interp2dTab(-1,0,'Internal Flash'!$B$37:$N$37,'Internal Flash'!$A$38:$A$52,'Internal Flash'!$B$38:$N$52,'Pilot Injection'!AF$29,'Pilot Injection'!$U36)*_xll.Interp1d(-1,'Internal Flash'!$A$56:$A$67,'Internal Flash'!$B$56:$B$67,'Variables &amp; Axis Check'!$B$13)</f>
        <v>0</v>
      </c>
      <c r="AG36" s="4">
        <f>_xll.Interp2dTab(-1,0,'Internal Flash'!$B$37:$N$37,'Internal Flash'!$A$38:$A$52,'Internal Flash'!$B$38:$N$52,'Pilot Injection'!AG$29,'Pilot Injection'!$U36)*_xll.Interp1d(-1,'Internal Flash'!$A$56:$A$67,'Internal Flash'!$B$56:$B$67,'Variables &amp; Axis Check'!$B$13)</f>
        <v>0</v>
      </c>
      <c r="AH36" s="4">
        <f>_xll.Interp2dTab(-1,0,'Internal Flash'!$B$37:$N$37,'Internal Flash'!$A$38:$A$52,'Internal Flash'!$B$38:$N$52,'Pilot Injection'!AH$29,'Pilot Injection'!$U36)*_xll.Interp1d(-1,'Internal Flash'!$A$56:$A$67,'Internal Flash'!$B$56:$B$67,'Variables &amp; Axis Check'!$B$13)</f>
        <v>0</v>
      </c>
      <c r="AI36" s="4">
        <f>_xll.Interp2dTab(-1,0,'Internal Flash'!$B$37:$N$37,'Internal Flash'!$A$38:$A$52,'Internal Flash'!$B$38:$N$52,'Pilot Injection'!AI$29,'Pilot Injection'!$U36)*_xll.Interp1d(-1,'Internal Flash'!$A$56:$A$67,'Internal Flash'!$B$56:$B$67,'Variables &amp; Axis Check'!$B$13)</f>
        <v>0</v>
      </c>
      <c r="AJ36" s="4">
        <f>_xll.Interp2dTab(-1,0,'Internal Flash'!$B$37:$N$37,'Internal Flash'!$A$38:$A$52,'Internal Flash'!$B$38:$N$52,'Pilot Injection'!AJ$29,'Pilot Injection'!$U36)*_xll.Interp1d(-1,'Internal Flash'!$A$56:$A$67,'Internal Flash'!$B$56:$B$67,'Variables &amp; Axis Check'!$B$13)</f>
        <v>0</v>
      </c>
      <c r="AK36" s="4">
        <f>_xll.Interp2dTab(-1,0,'Internal Flash'!$B$37:$N$37,'Internal Flash'!$A$38:$A$52,'Internal Flash'!$B$38:$N$52,'Pilot Injection'!AK$29,'Pilot Injection'!$U36)*_xll.Interp1d(-1,'Internal Flash'!$A$56:$A$67,'Internal Flash'!$B$56:$B$67,'Variables &amp; Axis Check'!$B$13)</f>
        <v>0</v>
      </c>
      <c r="AL36" s="4">
        <f>_xll.Interp2dTab(-1,0,'Internal Flash'!$B$37:$N$37,'Internal Flash'!$A$38:$A$52,'Internal Flash'!$B$38:$N$52,'Pilot Injection'!AL$29,'Pilot Injection'!$U36)*_xll.Interp1d(-1,'Internal Flash'!$A$56:$A$67,'Internal Flash'!$B$56:$B$67,'Variables &amp; Axis Check'!$B$13)</f>
        <v>0</v>
      </c>
      <c r="AM36" s="12">
        <f t="shared" si="13"/>
        <v>0</v>
      </c>
    </row>
    <row r="37" spans="1:39" s="4" customFormat="1" x14ac:dyDescent="0.3">
      <c r="A37" s="6">
        <f>'CSP5'!$A$176</f>
        <v>1550</v>
      </c>
      <c r="B37" s="12">
        <f t="shared" si="10"/>
        <v>0</v>
      </c>
      <c r="C37" s="4">
        <f>C12-'CSP5'!C72</f>
        <v>0</v>
      </c>
      <c r="D37" s="4">
        <f>D12-'CSP5'!D72</f>
        <v>0</v>
      </c>
      <c r="E37" s="4">
        <f>E12-'CSP5'!E72</f>
        <v>-0.80143455031419997</v>
      </c>
      <c r="F37" s="4">
        <f>F12-'CSP5'!F72</f>
        <v>-0.80143455031420086</v>
      </c>
      <c r="G37" s="4">
        <f>G12-'CSP5'!G72</f>
        <v>-0.80143455031420086</v>
      </c>
      <c r="H37" s="4">
        <f>H12-'CSP5'!H72</f>
        <v>-1.276978550314201</v>
      </c>
      <c r="I37" s="4">
        <f>I12-'CSP5'!I72</f>
        <v>-1.276978550314201</v>
      </c>
      <c r="J37" s="4">
        <f>J12-'CSP5'!J72</f>
        <v>-1.4128475503142006</v>
      </c>
      <c r="K37" s="4">
        <f>K12-'CSP5'!K72</f>
        <v>-2.2960005503142007</v>
      </c>
      <c r="L37" s="4">
        <f>L12-'CSP5'!L72</f>
        <v>-3.3150215503142011</v>
      </c>
      <c r="M37" s="4">
        <f>M12-'CSP5'!M72</f>
        <v>0</v>
      </c>
      <c r="N37" s="4">
        <f>N12-'CSP5'!N72</f>
        <v>0</v>
      </c>
      <c r="O37" s="4">
        <f>O12-'CSP5'!O72</f>
        <v>0</v>
      </c>
      <c r="P37" s="4">
        <f>P12-'CSP5'!P72</f>
        <v>-0.24503476141100045</v>
      </c>
      <c r="Q37" s="4">
        <f>Q12-'CSP5'!Q72</f>
        <v>-0.99231776141099992</v>
      </c>
      <c r="R37" s="4">
        <f>R12-'CSP5'!R72</f>
        <v>-0.99231776141099992</v>
      </c>
      <c r="S37" s="12">
        <f t="shared" si="11"/>
        <v>-0.99231776141099992</v>
      </c>
      <c r="U37" s="6">
        <f>'CSP5'!$A$176</f>
        <v>1550</v>
      </c>
      <c r="V37" s="12">
        <f t="shared" si="12"/>
        <v>0</v>
      </c>
      <c r="W37" s="4">
        <f>_xll.Interp2dTab(-1,0,'Internal Flash'!$B$37:$N$37,'Internal Flash'!$A$38:$A$52,'Internal Flash'!$B$38:$N$52,'Pilot Injection'!W$29,'Pilot Injection'!$U37)*_xll.Interp1d(-1,'Internal Flash'!$A$56:$A$67,'Internal Flash'!$B$56:$B$67,'Variables &amp; Axis Check'!$B$13)</f>
        <v>0</v>
      </c>
      <c r="X37" s="4">
        <f>_xll.Interp2dTab(-1,0,'Internal Flash'!$B$37:$N$37,'Internal Flash'!$A$38:$A$52,'Internal Flash'!$B$38:$N$52,'Pilot Injection'!X$29,'Pilot Injection'!$U37)*_xll.Interp1d(-1,'Internal Flash'!$A$56:$A$67,'Internal Flash'!$B$56:$B$67,'Variables &amp; Axis Check'!$B$13)</f>
        <v>0</v>
      </c>
      <c r="Y37" s="4">
        <f>_xll.Interp2dTab(-1,0,'Internal Flash'!$B$37:$N$37,'Internal Flash'!$A$38:$A$52,'Internal Flash'!$B$38:$N$52,'Pilot Injection'!Y$29,'Pilot Injection'!$U37)*_xll.Interp1d(-1,'Internal Flash'!$A$56:$A$67,'Internal Flash'!$B$56:$B$67,'Variables &amp; Axis Check'!$B$13)</f>
        <v>0</v>
      </c>
      <c r="Z37" s="4">
        <f>_xll.Interp2dTab(-1,0,'Internal Flash'!$B$37:$N$37,'Internal Flash'!$A$38:$A$52,'Internal Flash'!$B$38:$N$52,'Pilot Injection'!Z$29,'Pilot Injection'!$U37)*_xll.Interp1d(-1,'Internal Flash'!$A$56:$A$67,'Internal Flash'!$B$56:$B$67,'Variables &amp; Axis Check'!$B$13)</f>
        <v>0</v>
      </c>
      <c r="AA37" s="4">
        <f>_xll.Interp2dTab(-1,0,'Internal Flash'!$B$37:$N$37,'Internal Flash'!$A$38:$A$52,'Internal Flash'!$B$38:$N$52,'Pilot Injection'!AA$29,'Pilot Injection'!$U37)*_xll.Interp1d(-1,'Internal Flash'!$A$56:$A$67,'Internal Flash'!$B$56:$B$67,'Variables &amp; Axis Check'!$B$13)</f>
        <v>0</v>
      </c>
      <c r="AB37" s="4">
        <f>_xll.Interp2dTab(-1,0,'Internal Flash'!$B$37:$N$37,'Internal Flash'!$A$38:$A$52,'Internal Flash'!$B$38:$N$52,'Pilot Injection'!AB$29,'Pilot Injection'!$U37)*_xll.Interp1d(-1,'Internal Flash'!$A$56:$A$67,'Internal Flash'!$B$56:$B$67,'Variables &amp; Axis Check'!$B$13)</f>
        <v>0</v>
      </c>
      <c r="AC37" s="4">
        <f>_xll.Interp2dTab(-1,0,'Internal Flash'!$B$37:$N$37,'Internal Flash'!$A$38:$A$52,'Internal Flash'!$B$38:$N$52,'Pilot Injection'!AC$29,'Pilot Injection'!$U37)*_xll.Interp1d(-1,'Internal Flash'!$A$56:$A$67,'Internal Flash'!$B$56:$B$67,'Variables &amp; Axis Check'!$B$13)</f>
        <v>0</v>
      </c>
      <c r="AD37" s="4">
        <f>_xll.Interp2dTab(-1,0,'Internal Flash'!$B$37:$N$37,'Internal Flash'!$A$38:$A$52,'Internal Flash'!$B$38:$N$52,'Pilot Injection'!AD$29,'Pilot Injection'!$U37)*_xll.Interp1d(-1,'Internal Flash'!$A$56:$A$67,'Internal Flash'!$B$56:$B$67,'Variables &amp; Axis Check'!$B$13)</f>
        <v>0</v>
      </c>
      <c r="AE37" s="4">
        <f>_xll.Interp2dTab(-1,0,'Internal Flash'!$B$37:$N$37,'Internal Flash'!$A$38:$A$52,'Internal Flash'!$B$38:$N$52,'Pilot Injection'!AE$29,'Pilot Injection'!$U37)*_xll.Interp1d(-1,'Internal Flash'!$A$56:$A$67,'Internal Flash'!$B$56:$B$67,'Variables &amp; Axis Check'!$B$13)</f>
        <v>0</v>
      </c>
      <c r="AF37" s="4">
        <f>_xll.Interp2dTab(-1,0,'Internal Flash'!$B$37:$N$37,'Internal Flash'!$A$38:$A$52,'Internal Flash'!$B$38:$N$52,'Pilot Injection'!AF$29,'Pilot Injection'!$U37)*_xll.Interp1d(-1,'Internal Flash'!$A$56:$A$67,'Internal Flash'!$B$56:$B$67,'Variables &amp; Axis Check'!$B$13)</f>
        <v>0</v>
      </c>
      <c r="AG37" s="4">
        <f>_xll.Interp2dTab(-1,0,'Internal Flash'!$B$37:$N$37,'Internal Flash'!$A$38:$A$52,'Internal Flash'!$B$38:$N$52,'Pilot Injection'!AG$29,'Pilot Injection'!$U37)*_xll.Interp1d(-1,'Internal Flash'!$A$56:$A$67,'Internal Flash'!$B$56:$B$67,'Variables &amp; Axis Check'!$B$13)</f>
        <v>0</v>
      </c>
      <c r="AH37" s="4">
        <f>_xll.Interp2dTab(-1,0,'Internal Flash'!$B$37:$N$37,'Internal Flash'!$A$38:$A$52,'Internal Flash'!$B$38:$N$52,'Pilot Injection'!AH$29,'Pilot Injection'!$U37)*_xll.Interp1d(-1,'Internal Flash'!$A$56:$A$67,'Internal Flash'!$B$56:$B$67,'Variables &amp; Axis Check'!$B$13)</f>
        <v>0</v>
      </c>
      <c r="AI37" s="4">
        <f>_xll.Interp2dTab(-1,0,'Internal Flash'!$B$37:$N$37,'Internal Flash'!$A$38:$A$52,'Internal Flash'!$B$38:$N$52,'Pilot Injection'!AI$29,'Pilot Injection'!$U37)*_xll.Interp1d(-1,'Internal Flash'!$A$56:$A$67,'Internal Flash'!$B$56:$B$67,'Variables &amp; Axis Check'!$B$13)</f>
        <v>0</v>
      </c>
      <c r="AJ37" s="4">
        <f>_xll.Interp2dTab(-1,0,'Internal Flash'!$B$37:$N$37,'Internal Flash'!$A$38:$A$52,'Internal Flash'!$B$38:$N$52,'Pilot Injection'!AJ$29,'Pilot Injection'!$U37)*_xll.Interp1d(-1,'Internal Flash'!$A$56:$A$67,'Internal Flash'!$B$56:$B$67,'Variables &amp; Axis Check'!$B$13)</f>
        <v>0</v>
      </c>
      <c r="AK37" s="4">
        <f>_xll.Interp2dTab(-1,0,'Internal Flash'!$B$37:$N$37,'Internal Flash'!$A$38:$A$52,'Internal Flash'!$B$38:$N$52,'Pilot Injection'!AK$29,'Pilot Injection'!$U37)*_xll.Interp1d(-1,'Internal Flash'!$A$56:$A$67,'Internal Flash'!$B$56:$B$67,'Variables &amp; Axis Check'!$B$13)</f>
        <v>0</v>
      </c>
      <c r="AL37" s="4">
        <f>_xll.Interp2dTab(-1,0,'Internal Flash'!$B$37:$N$37,'Internal Flash'!$A$38:$A$52,'Internal Flash'!$B$38:$N$52,'Pilot Injection'!AL$29,'Pilot Injection'!$U37)*_xll.Interp1d(-1,'Internal Flash'!$A$56:$A$67,'Internal Flash'!$B$56:$B$67,'Variables &amp; Axis Check'!$B$13)</f>
        <v>0</v>
      </c>
      <c r="AM37" s="12">
        <f t="shared" si="13"/>
        <v>0</v>
      </c>
    </row>
    <row r="38" spans="1:39" s="4" customFormat="1" x14ac:dyDescent="0.3">
      <c r="A38" s="6">
        <f>'CSP5'!$A$177</f>
        <v>1700</v>
      </c>
      <c r="B38" s="12">
        <f t="shared" si="10"/>
        <v>0</v>
      </c>
      <c r="C38" s="4">
        <f>C13-'CSP5'!C73</f>
        <v>0</v>
      </c>
      <c r="D38" s="4">
        <f>D13-'CSP5'!D73</f>
        <v>0</v>
      </c>
      <c r="E38" s="4">
        <f>E13-'CSP5'!E73</f>
        <v>-0.80143455031420086</v>
      </c>
      <c r="F38" s="4">
        <f>F13-'CSP5'!F73</f>
        <v>-0.86936955031420116</v>
      </c>
      <c r="G38" s="4">
        <f>G13-'CSP5'!G73</f>
        <v>-0.8014345503142013</v>
      </c>
      <c r="H38" s="4">
        <f>H13-'CSP5'!H73</f>
        <v>-1.2769785503142015</v>
      </c>
      <c r="I38" s="4">
        <f>I13-'CSP5'!I73</f>
        <v>-1.6166525503142006</v>
      </c>
      <c r="J38" s="4">
        <f>J13-'CSP5'!J73</f>
        <v>-2.7715435503142007</v>
      </c>
      <c r="K38" s="4">
        <f>K13-'CSP5'!K73</f>
        <v>-5.4210005503142007</v>
      </c>
      <c r="L38" s="4">
        <f>L13-'CSP5'!L73</f>
        <v>-6.7796955503142016</v>
      </c>
      <c r="M38" s="4">
        <f>M13-'CSP5'!M73</f>
        <v>-1.6579847663350016</v>
      </c>
      <c r="N38" s="4">
        <f>N13-'CSP5'!N73</f>
        <v>-0.24503476141099867</v>
      </c>
      <c r="O38" s="4">
        <f>O13-'CSP5'!O73</f>
        <v>-1.5357957614110003</v>
      </c>
      <c r="P38" s="4">
        <f>P13-'CSP5'!P73</f>
        <v>-2.2151437614110012</v>
      </c>
      <c r="Q38" s="4">
        <f>Q13-'CSP5'!Q73</f>
        <v>-2.0113397614110013</v>
      </c>
      <c r="R38" s="4">
        <f>R13-'CSP5'!R73</f>
        <v>-2.0113397614110013</v>
      </c>
      <c r="S38" s="12">
        <f t="shared" si="11"/>
        <v>-2.0113397614110013</v>
      </c>
      <c r="U38" s="6">
        <f>'CSP5'!$A$177</f>
        <v>1700</v>
      </c>
      <c r="V38" s="12">
        <f t="shared" si="12"/>
        <v>0</v>
      </c>
      <c r="W38" s="4">
        <f>_xll.Interp2dTab(-1,0,'Internal Flash'!$B$37:$N$37,'Internal Flash'!$A$38:$A$52,'Internal Flash'!$B$38:$N$52,'Pilot Injection'!W$29,'Pilot Injection'!$U38)*_xll.Interp1d(-1,'Internal Flash'!$A$56:$A$67,'Internal Flash'!$B$56:$B$67,'Variables &amp; Axis Check'!$B$13)</f>
        <v>0</v>
      </c>
      <c r="X38" s="4">
        <f>_xll.Interp2dTab(-1,0,'Internal Flash'!$B$37:$N$37,'Internal Flash'!$A$38:$A$52,'Internal Flash'!$B$38:$N$52,'Pilot Injection'!X$29,'Pilot Injection'!$U38)*_xll.Interp1d(-1,'Internal Flash'!$A$56:$A$67,'Internal Flash'!$B$56:$B$67,'Variables &amp; Axis Check'!$B$13)</f>
        <v>0</v>
      </c>
      <c r="Y38" s="4">
        <f>_xll.Interp2dTab(-1,0,'Internal Flash'!$B$37:$N$37,'Internal Flash'!$A$38:$A$52,'Internal Flash'!$B$38:$N$52,'Pilot Injection'!Y$29,'Pilot Injection'!$U38)*_xll.Interp1d(-1,'Internal Flash'!$A$56:$A$67,'Internal Flash'!$B$56:$B$67,'Variables &amp; Axis Check'!$B$13)</f>
        <v>0</v>
      </c>
      <c r="Z38" s="4">
        <f>_xll.Interp2dTab(-1,0,'Internal Flash'!$B$37:$N$37,'Internal Flash'!$A$38:$A$52,'Internal Flash'!$B$38:$N$52,'Pilot Injection'!Z$29,'Pilot Injection'!$U38)*_xll.Interp1d(-1,'Internal Flash'!$A$56:$A$67,'Internal Flash'!$B$56:$B$67,'Variables &amp; Axis Check'!$B$13)</f>
        <v>0</v>
      </c>
      <c r="AA38" s="4">
        <f>_xll.Interp2dTab(-1,0,'Internal Flash'!$B$37:$N$37,'Internal Flash'!$A$38:$A$52,'Internal Flash'!$B$38:$N$52,'Pilot Injection'!AA$29,'Pilot Injection'!$U38)*_xll.Interp1d(-1,'Internal Flash'!$A$56:$A$67,'Internal Flash'!$B$56:$B$67,'Variables &amp; Axis Check'!$B$13)</f>
        <v>0</v>
      </c>
      <c r="AB38" s="4">
        <f>_xll.Interp2dTab(-1,0,'Internal Flash'!$B$37:$N$37,'Internal Flash'!$A$38:$A$52,'Internal Flash'!$B$38:$N$52,'Pilot Injection'!AB$29,'Pilot Injection'!$U38)*_xll.Interp1d(-1,'Internal Flash'!$A$56:$A$67,'Internal Flash'!$B$56:$B$67,'Variables &amp; Axis Check'!$B$13)</f>
        <v>0</v>
      </c>
      <c r="AC38" s="4">
        <f>_xll.Interp2dTab(-1,0,'Internal Flash'!$B$37:$N$37,'Internal Flash'!$A$38:$A$52,'Internal Flash'!$B$38:$N$52,'Pilot Injection'!AC$29,'Pilot Injection'!$U38)*_xll.Interp1d(-1,'Internal Flash'!$A$56:$A$67,'Internal Flash'!$B$56:$B$67,'Variables &amp; Axis Check'!$B$13)</f>
        <v>0</v>
      </c>
      <c r="AD38" s="4">
        <f>_xll.Interp2dTab(-1,0,'Internal Flash'!$B$37:$N$37,'Internal Flash'!$A$38:$A$52,'Internal Flash'!$B$38:$N$52,'Pilot Injection'!AD$29,'Pilot Injection'!$U38)*_xll.Interp1d(-1,'Internal Flash'!$A$56:$A$67,'Internal Flash'!$B$56:$B$67,'Variables &amp; Axis Check'!$B$13)</f>
        <v>0</v>
      </c>
      <c r="AE38" s="4">
        <f>_xll.Interp2dTab(-1,0,'Internal Flash'!$B$37:$N$37,'Internal Flash'!$A$38:$A$52,'Internal Flash'!$B$38:$N$52,'Pilot Injection'!AE$29,'Pilot Injection'!$U38)*_xll.Interp1d(-1,'Internal Flash'!$A$56:$A$67,'Internal Flash'!$B$56:$B$67,'Variables &amp; Axis Check'!$B$13)</f>
        <v>0</v>
      </c>
      <c r="AF38" s="4">
        <f>_xll.Interp2dTab(-1,0,'Internal Flash'!$B$37:$N$37,'Internal Flash'!$A$38:$A$52,'Internal Flash'!$B$38:$N$52,'Pilot Injection'!AF$29,'Pilot Injection'!$U38)*_xll.Interp1d(-1,'Internal Flash'!$A$56:$A$67,'Internal Flash'!$B$56:$B$67,'Variables &amp; Axis Check'!$B$13)</f>
        <v>0</v>
      </c>
      <c r="AG38" s="4">
        <f>_xll.Interp2dTab(-1,0,'Internal Flash'!$B$37:$N$37,'Internal Flash'!$A$38:$A$52,'Internal Flash'!$B$38:$N$52,'Pilot Injection'!AG$29,'Pilot Injection'!$U38)*_xll.Interp1d(-1,'Internal Flash'!$A$56:$A$67,'Internal Flash'!$B$56:$B$67,'Variables &amp; Axis Check'!$B$13)</f>
        <v>0</v>
      </c>
      <c r="AH38" s="4">
        <f>_xll.Interp2dTab(-1,0,'Internal Flash'!$B$37:$N$37,'Internal Flash'!$A$38:$A$52,'Internal Flash'!$B$38:$N$52,'Pilot Injection'!AH$29,'Pilot Injection'!$U38)*_xll.Interp1d(-1,'Internal Flash'!$A$56:$A$67,'Internal Flash'!$B$56:$B$67,'Variables &amp; Axis Check'!$B$13)</f>
        <v>0</v>
      </c>
      <c r="AI38" s="4">
        <f>_xll.Interp2dTab(-1,0,'Internal Flash'!$B$37:$N$37,'Internal Flash'!$A$38:$A$52,'Internal Flash'!$B$38:$N$52,'Pilot Injection'!AI$29,'Pilot Injection'!$U38)*_xll.Interp1d(-1,'Internal Flash'!$A$56:$A$67,'Internal Flash'!$B$56:$B$67,'Variables &amp; Axis Check'!$B$13)</f>
        <v>0</v>
      </c>
      <c r="AJ38" s="4">
        <f>_xll.Interp2dTab(-1,0,'Internal Flash'!$B$37:$N$37,'Internal Flash'!$A$38:$A$52,'Internal Flash'!$B$38:$N$52,'Pilot Injection'!AJ$29,'Pilot Injection'!$U38)*_xll.Interp1d(-1,'Internal Flash'!$A$56:$A$67,'Internal Flash'!$B$56:$B$67,'Variables &amp; Axis Check'!$B$13)</f>
        <v>0</v>
      </c>
      <c r="AK38" s="4">
        <f>_xll.Interp2dTab(-1,0,'Internal Flash'!$B$37:$N$37,'Internal Flash'!$A$38:$A$52,'Internal Flash'!$B$38:$N$52,'Pilot Injection'!AK$29,'Pilot Injection'!$U38)*_xll.Interp1d(-1,'Internal Flash'!$A$56:$A$67,'Internal Flash'!$B$56:$B$67,'Variables &amp; Axis Check'!$B$13)</f>
        <v>0</v>
      </c>
      <c r="AL38" s="4">
        <f>_xll.Interp2dTab(-1,0,'Internal Flash'!$B$37:$N$37,'Internal Flash'!$A$38:$A$52,'Internal Flash'!$B$38:$N$52,'Pilot Injection'!AL$29,'Pilot Injection'!$U38)*_xll.Interp1d(-1,'Internal Flash'!$A$56:$A$67,'Internal Flash'!$B$56:$B$67,'Variables &amp; Axis Check'!$B$13)</f>
        <v>0</v>
      </c>
      <c r="AM38" s="12">
        <f t="shared" si="13"/>
        <v>0</v>
      </c>
    </row>
    <row r="39" spans="1:39" s="4" customFormat="1" x14ac:dyDescent="0.3">
      <c r="A39" s="6">
        <f>'CSP5'!$A$178</f>
        <v>1800</v>
      </c>
      <c r="B39" s="12">
        <f t="shared" si="10"/>
        <v>0</v>
      </c>
      <c r="C39" s="4">
        <f>C14-'CSP5'!C74</f>
        <v>0</v>
      </c>
      <c r="D39" s="4">
        <f>D14-'CSP5'!D74</f>
        <v>0</v>
      </c>
      <c r="E39" s="4">
        <f>E14-'CSP5'!E74</f>
        <v>-0.80143455031420086</v>
      </c>
      <c r="F39" s="4">
        <f>F14-'CSP5'!F74</f>
        <v>-0.80143455031420086</v>
      </c>
      <c r="G39" s="4">
        <f>G14-'CSP5'!G74</f>
        <v>-1.073173550314201</v>
      </c>
      <c r="H39" s="4">
        <f>H14-'CSP5'!H74</f>
        <v>-1.8204565503142005</v>
      </c>
      <c r="I39" s="4">
        <f>I14-'CSP5'!I74</f>
        <v>-3.7905655503142013</v>
      </c>
      <c r="J39" s="4">
        <f>J14-'CSP5'!J74</f>
        <v>-5.7606735503142001</v>
      </c>
      <c r="K39" s="4">
        <f>K14-'CSP5'!K74</f>
        <v>-5.964478550314201</v>
      </c>
      <c r="L39" s="4">
        <f>L14-'CSP5'!L74</f>
        <v>-6.7117605503142013</v>
      </c>
      <c r="M39" s="4">
        <f>M14-'CSP5'!M74</f>
        <v>-1.1824417663350015</v>
      </c>
      <c r="N39" s="4">
        <f>N14-'CSP5'!N74</f>
        <v>-0.51677376141099884</v>
      </c>
      <c r="O39" s="4">
        <f>O14-'CSP5'!O74</f>
        <v>-0.99231776141099992</v>
      </c>
      <c r="P39" s="4">
        <f>P14-'CSP5'!P74</f>
        <v>-0.99231776141099992</v>
      </c>
      <c r="Q39" s="4">
        <f>Q14-'CSP5'!Q74</f>
        <v>-0.99231776141099992</v>
      </c>
      <c r="R39" s="4">
        <f>R14-'CSP5'!R74</f>
        <v>-0.99231776141099992</v>
      </c>
      <c r="S39" s="12">
        <f t="shared" si="11"/>
        <v>-0.99231776141099992</v>
      </c>
      <c r="U39" s="6">
        <f>'CSP5'!$A$178</f>
        <v>1800</v>
      </c>
      <c r="V39" s="12">
        <f t="shared" si="12"/>
        <v>0</v>
      </c>
      <c r="W39" s="4">
        <f>_xll.Interp2dTab(-1,0,'Internal Flash'!$B$37:$N$37,'Internal Flash'!$A$38:$A$52,'Internal Flash'!$B$38:$N$52,'Pilot Injection'!W$29,'Pilot Injection'!$U39)*_xll.Interp1d(-1,'Internal Flash'!$A$56:$A$67,'Internal Flash'!$B$56:$B$67,'Variables &amp; Axis Check'!$B$13)</f>
        <v>0</v>
      </c>
      <c r="X39" s="4">
        <f>_xll.Interp2dTab(-1,0,'Internal Flash'!$B$37:$N$37,'Internal Flash'!$A$38:$A$52,'Internal Flash'!$B$38:$N$52,'Pilot Injection'!X$29,'Pilot Injection'!$U39)*_xll.Interp1d(-1,'Internal Flash'!$A$56:$A$67,'Internal Flash'!$B$56:$B$67,'Variables &amp; Axis Check'!$B$13)</f>
        <v>0</v>
      </c>
      <c r="Y39" s="4">
        <f>_xll.Interp2dTab(-1,0,'Internal Flash'!$B$37:$N$37,'Internal Flash'!$A$38:$A$52,'Internal Flash'!$B$38:$N$52,'Pilot Injection'!Y$29,'Pilot Injection'!$U39)*_xll.Interp1d(-1,'Internal Flash'!$A$56:$A$67,'Internal Flash'!$B$56:$B$67,'Variables &amp; Axis Check'!$B$13)</f>
        <v>0</v>
      </c>
      <c r="Z39" s="4">
        <f>_xll.Interp2dTab(-1,0,'Internal Flash'!$B$37:$N$37,'Internal Flash'!$A$38:$A$52,'Internal Flash'!$B$38:$N$52,'Pilot Injection'!Z$29,'Pilot Injection'!$U39)*_xll.Interp1d(-1,'Internal Flash'!$A$56:$A$67,'Internal Flash'!$B$56:$B$67,'Variables &amp; Axis Check'!$B$13)</f>
        <v>0</v>
      </c>
      <c r="AA39" s="4">
        <f>_xll.Interp2dTab(-1,0,'Internal Flash'!$B$37:$N$37,'Internal Flash'!$A$38:$A$52,'Internal Flash'!$B$38:$N$52,'Pilot Injection'!AA$29,'Pilot Injection'!$U39)*_xll.Interp1d(-1,'Internal Flash'!$A$56:$A$67,'Internal Flash'!$B$56:$B$67,'Variables &amp; Axis Check'!$B$13)</f>
        <v>0</v>
      </c>
      <c r="AB39" s="4">
        <f>_xll.Interp2dTab(-1,0,'Internal Flash'!$B$37:$N$37,'Internal Flash'!$A$38:$A$52,'Internal Flash'!$B$38:$N$52,'Pilot Injection'!AB$29,'Pilot Injection'!$U39)*_xll.Interp1d(-1,'Internal Flash'!$A$56:$A$67,'Internal Flash'!$B$56:$B$67,'Variables &amp; Axis Check'!$B$13)</f>
        <v>0</v>
      </c>
      <c r="AC39" s="4">
        <f>_xll.Interp2dTab(-1,0,'Internal Flash'!$B$37:$N$37,'Internal Flash'!$A$38:$A$52,'Internal Flash'!$B$38:$N$52,'Pilot Injection'!AC$29,'Pilot Injection'!$U39)*_xll.Interp1d(-1,'Internal Flash'!$A$56:$A$67,'Internal Flash'!$B$56:$B$67,'Variables &amp; Axis Check'!$B$13)</f>
        <v>0</v>
      </c>
      <c r="AD39" s="4">
        <f>_xll.Interp2dTab(-1,0,'Internal Flash'!$B$37:$N$37,'Internal Flash'!$A$38:$A$52,'Internal Flash'!$B$38:$N$52,'Pilot Injection'!AD$29,'Pilot Injection'!$U39)*_xll.Interp1d(-1,'Internal Flash'!$A$56:$A$67,'Internal Flash'!$B$56:$B$67,'Variables &amp; Axis Check'!$B$13)</f>
        <v>0</v>
      </c>
      <c r="AE39" s="4">
        <f>_xll.Interp2dTab(-1,0,'Internal Flash'!$B$37:$N$37,'Internal Flash'!$A$38:$A$52,'Internal Flash'!$B$38:$N$52,'Pilot Injection'!AE$29,'Pilot Injection'!$U39)*_xll.Interp1d(-1,'Internal Flash'!$A$56:$A$67,'Internal Flash'!$B$56:$B$67,'Variables &amp; Axis Check'!$B$13)</f>
        <v>0</v>
      </c>
      <c r="AF39" s="4">
        <f>_xll.Interp2dTab(-1,0,'Internal Flash'!$B$37:$N$37,'Internal Flash'!$A$38:$A$52,'Internal Flash'!$B$38:$N$52,'Pilot Injection'!AF$29,'Pilot Injection'!$U39)*_xll.Interp1d(-1,'Internal Flash'!$A$56:$A$67,'Internal Flash'!$B$56:$B$67,'Variables &amp; Axis Check'!$B$13)</f>
        <v>0</v>
      </c>
      <c r="AG39" s="4">
        <f>_xll.Interp2dTab(-1,0,'Internal Flash'!$B$37:$N$37,'Internal Flash'!$A$38:$A$52,'Internal Flash'!$B$38:$N$52,'Pilot Injection'!AG$29,'Pilot Injection'!$U39)*_xll.Interp1d(-1,'Internal Flash'!$A$56:$A$67,'Internal Flash'!$B$56:$B$67,'Variables &amp; Axis Check'!$B$13)</f>
        <v>0</v>
      </c>
      <c r="AH39" s="4">
        <f>_xll.Interp2dTab(-1,0,'Internal Flash'!$B$37:$N$37,'Internal Flash'!$A$38:$A$52,'Internal Flash'!$B$38:$N$52,'Pilot Injection'!AH$29,'Pilot Injection'!$U39)*_xll.Interp1d(-1,'Internal Flash'!$A$56:$A$67,'Internal Flash'!$B$56:$B$67,'Variables &amp; Axis Check'!$B$13)</f>
        <v>0</v>
      </c>
      <c r="AI39" s="4">
        <f>_xll.Interp2dTab(-1,0,'Internal Flash'!$B$37:$N$37,'Internal Flash'!$A$38:$A$52,'Internal Flash'!$B$38:$N$52,'Pilot Injection'!AI$29,'Pilot Injection'!$U39)*_xll.Interp1d(-1,'Internal Flash'!$A$56:$A$67,'Internal Flash'!$B$56:$B$67,'Variables &amp; Axis Check'!$B$13)</f>
        <v>0</v>
      </c>
      <c r="AJ39" s="4">
        <f>_xll.Interp2dTab(-1,0,'Internal Flash'!$B$37:$N$37,'Internal Flash'!$A$38:$A$52,'Internal Flash'!$B$38:$N$52,'Pilot Injection'!AJ$29,'Pilot Injection'!$U39)*_xll.Interp1d(-1,'Internal Flash'!$A$56:$A$67,'Internal Flash'!$B$56:$B$67,'Variables &amp; Axis Check'!$B$13)</f>
        <v>0</v>
      </c>
      <c r="AK39" s="4">
        <f>_xll.Interp2dTab(-1,0,'Internal Flash'!$B$37:$N$37,'Internal Flash'!$A$38:$A$52,'Internal Flash'!$B$38:$N$52,'Pilot Injection'!AK$29,'Pilot Injection'!$U39)*_xll.Interp1d(-1,'Internal Flash'!$A$56:$A$67,'Internal Flash'!$B$56:$B$67,'Variables &amp; Axis Check'!$B$13)</f>
        <v>0</v>
      </c>
      <c r="AL39" s="4">
        <f>_xll.Interp2dTab(-1,0,'Internal Flash'!$B$37:$N$37,'Internal Flash'!$A$38:$A$52,'Internal Flash'!$B$38:$N$52,'Pilot Injection'!AL$29,'Pilot Injection'!$U39)*_xll.Interp1d(-1,'Internal Flash'!$A$56:$A$67,'Internal Flash'!$B$56:$B$67,'Variables &amp; Axis Check'!$B$13)</f>
        <v>0</v>
      </c>
      <c r="AM39" s="12">
        <f t="shared" si="13"/>
        <v>0</v>
      </c>
    </row>
    <row r="40" spans="1:39" s="4" customFormat="1" x14ac:dyDescent="0.3">
      <c r="A40" s="6">
        <f>'CSP5'!$A$179</f>
        <v>2000</v>
      </c>
      <c r="B40" s="12">
        <f t="shared" si="10"/>
        <v>0</v>
      </c>
      <c r="C40" s="4">
        <f>C15-'CSP5'!C75</f>
        <v>0</v>
      </c>
      <c r="D40" s="4">
        <f>D15-'CSP5'!D75</f>
        <v>0</v>
      </c>
      <c r="E40" s="4">
        <f>E15-'CSP5'!E75</f>
        <v>-0.66556555031420084</v>
      </c>
      <c r="F40" s="4">
        <f>F15-'CSP5'!F75</f>
        <v>-1.6166525503142006</v>
      </c>
      <c r="G40" s="4">
        <f>G15-'CSP5'!G75</f>
        <v>-2.3639345503142009</v>
      </c>
      <c r="H40" s="4">
        <f>H15-'CSP5'!H75</f>
        <v>-3.7905655503142013</v>
      </c>
      <c r="I40" s="4">
        <f>I15-'CSP5'!I75</f>
        <v>-5.4210005503142007</v>
      </c>
      <c r="J40" s="4">
        <f>J15-'CSP5'!J75</f>
        <v>-5.2171955503142016</v>
      </c>
      <c r="K40" s="4">
        <f>K15-'CSP5'!K75</f>
        <v>-5.0133915503142017</v>
      </c>
      <c r="L40" s="4">
        <f>L15-'CSP5'!L75</f>
        <v>-5.6248045503142006</v>
      </c>
      <c r="M40" s="4">
        <f>M15-'CSP5'!M75</f>
        <v>0</v>
      </c>
      <c r="N40" s="4">
        <f>N15-'CSP5'!N75</f>
        <v>0</v>
      </c>
      <c r="O40" s="4">
        <f>O15-'CSP5'!O75</f>
        <v>-0.24503476141100045</v>
      </c>
      <c r="P40" s="4">
        <f>P15-'CSP5'!P75</f>
        <v>-4.1230761411000572E-2</v>
      </c>
      <c r="Q40" s="4">
        <f>Q15-'CSP5'!Q75</f>
        <v>-0.51677376141100062</v>
      </c>
      <c r="R40" s="4">
        <f>R15-'CSP5'!R75</f>
        <v>-0.99231776141099992</v>
      </c>
      <c r="S40" s="12">
        <f t="shared" si="11"/>
        <v>-0.99231776141099992</v>
      </c>
      <c r="U40" s="6">
        <f>'CSP5'!$A$179</f>
        <v>2000</v>
      </c>
      <c r="V40" s="12">
        <f t="shared" si="12"/>
        <v>0</v>
      </c>
      <c r="W40" s="4">
        <f>_xll.Interp2dTab(-1,0,'Internal Flash'!$B$37:$N$37,'Internal Flash'!$A$38:$A$52,'Internal Flash'!$B$38:$N$52,'Pilot Injection'!W$29,'Pilot Injection'!$U40)*_xll.Interp1d(-1,'Internal Flash'!$A$56:$A$67,'Internal Flash'!$B$56:$B$67,'Variables &amp; Axis Check'!$B$13)</f>
        <v>0</v>
      </c>
      <c r="X40" s="4">
        <f>_xll.Interp2dTab(-1,0,'Internal Flash'!$B$37:$N$37,'Internal Flash'!$A$38:$A$52,'Internal Flash'!$B$38:$N$52,'Pilot Injection'!X$29,'Pilot Injection'!$U40)*_xll.Interp1d(-1,'Internal Flash'!$A$56:$A$67,'Internal Flash'!$B$56:$B$67,'Variables &amp; Axis Check'!$B$13)</f>
        <v>0</v>
      </c>
      <c r="Y40" s="4">
        <f>_xll.Interp2dTab(-1,0,'Internal Flash'!$B$37:$N$37,'Internal Flash'!$A$38:$A$52,'Internal Flash'!$B$38:$N$52,'Pilot Injection'!Y$29,'Pilot Injection'!$U40)*_xll.Interp1d(-1,'Internal Flash'!$A$56:$A$67,'Internal Flash'!$B$56:$B$67,'Variables &amp; Axis Check'!$B$13)</f>
        <v>0</v>
      </c>
      <c r="Z40" s="4">
        <f>_xll.Interp2dTab(-1,0,'Internal Flash'!$B$37:$N$37,'Internal Flash'!$A$38:$A$52,'Internal Flash'!$B$38:$N$52,'Pilot Injection'!Z$29,'Pilot Injection'!$U40)*_xll.Interp1d(-1,'Internal Flash'!$A$56:$A$67,'Internal Flash'!$B$56:$B$67,'Variables &amp; Axis Check'!$B$13)</f>
        <v>0</v>
      </c>
      <c r="AA40" s="4">
        <f>_xll.Interp2dTab(-1,0,'Internal Flash'!$B$37:$N$37,'Internal Flash'!$A$38:$A$52,'Internal Flash'!$B$38:$N$52,'Pilot Injection'!AA$29,'Pilot Injection'!$U40)*_xll.Interp1d(-1,'Internal Flash'!$A$56:$A$67,'Internal Flash'!$B$56:$B$67,'Variables &amp; Axis Check'!$B$13)</f>
        <v>0</v>
      </c>
      <c r="AB40" s="4">
        <f>_xll.Interp2dTab(-1,0,'Internal Flash'!$B$37:$N$37,'Internal Flash'!$A$38:$A$52,'Internal Flash'!$B$38:$N$52,'Pilot Injection'!AB$29,'Pilot Injection'!$U40)*_xll.Interp1d(-1,'Internal Flash'!$A$56:$A$67,'Internal Flash'!$B$56:$B$67,'Variables &amp; Axis Check'!$B$13)</f>
        <v>0</v>
      </c>
      <c r="AC40" s="4">
        <f>_xll.Interp2dTab(-1,0,'Internal Flash'!$B$37:$N$37,'Internal Flash'!$A$38:$A$52,'Internal Flash'!$B$38:$N$52,'Pilot Injection'!AC$29,'Pilot Injection'!$U40)*_xll.Interp1d(-1,'Internal Flash'!$A$56:$A$67,'Internal Flash'!$B$56:$B$67,'Variables &amp; Axis Check'!$B$13)</f>
        <v>0</v>
      </c>
      <c r="AD40" s="4">
        <f>_xll.Interp2dTab(-1,0,'Internal Flash'!$B$37:$N$37,'Internal Flash'!$A$38:$A$52,'Internal Flash'!$B$38:$N$52,'Pilot Injection'!AD$29,'Pilot Injection'!$U40)*_xll.Interp1d(-1,'Internal Flash'!$A$56:$A$67,'Internal Flash'!$B$56:$B$67,'Variables &amp; Axis Check'!$B$13)</f>
        <v>0</v>
      </c>
      <c r="AE40" s="4">
        <f>_xll.Interp2dTab(-1,0,'Internal Flash'!$B$37:$N$37,'Internal Flash'!$A$38:$A$52,'Internal Flash'!$B$38:$N$52,'Pilot Injection'!AE$29,'Pilot Injection'!$U40)*_xll.Interp1d(-1,'Internal Flash'!$A$56:$A$67,'Internal Flash'!$B$56:$B$67,'Variables &amp; Axis Check'!$B$13)</f>
        <v>0</v>
      </c>
      <c r="AF40" s="4">
        <f>_xll.Interp2dTab(-1,0,'Internal Flash'!$B$37:$N$37,'Internal Flash'!$A$38:$A$52,'Internal Flash'!$B$38:$N$52,'Pilot Injection'!AF$29,'Pilot Injection'!$U40)*_xll.Interp1d(-1,'Internal Flash'!$A$56:$A$67,'Internal Flash'!$B$56:$B$67,'Variables &amp; Axis Check'!$B$13)</f>
        <v>0</v>
      </c>
      <c r="AG40" s="4">
        <f>_xll.Interp2dTab(-1,0,'Internal Flash'!$B$37:$N$37,'Internal Flash'!$A$38:$A$52,'Internal Flash'!$B$38:$N$52,'Pilot Injection'!AG$29,'Pilot Injection'!$U40)*_xll.Interp1d(-1,'Internal Flash'!$A$56:$A$67,'Internal Flash'!$B$56:$B$67,'Variables &amp; Axis Check'!$B$13)</f>
        <v>0</v>
      </c>
      <c r="AH40" s="4">
        <f>_xll.Interp2dTab(-1,0,'Internal Flash'!$B$37:$N$37,'Internal Flash'!$A$38:$A$52,'Internal Flash'!$B$38:$N$52,'Pilot Injection'!AH$29,'Pilot Injection'!$U40)*_xll.Interp1d(-1,'Internal Flash'!$A$56:$A$67,'Internal Flash'!$B$56:$B$67,'Variables &amp; Axis Check'!$B$13)</f>
        <v>0</v>
      </c>
      <c r="AI40" s="4">
        <f>_xll.Interp2dTab(-1,0,'Internal Flash'!$B$37:$N$37,'Internal Flash'!$A$38:$A$52,'Internal Flash'!$B$38:$N$52,'Pilot Injection'!AI$29,'Pilot Injection'!$U40)*_xll.Interp1d(-1,'Internal Flash'!$A$56:$A$67,'Internal Flash'!$B$56:$B$67,'Variables &amp; Axis Check'!$B$13)</f>
        <v>0</v>
      </c>
      <c r="AJ40" s="4">
        <f>_xll.Interp2dTab(-1,0,'Internal Flash'!$B$37:$N$37,'Internal Flash'!$A$38:$A$52,'Internal Flash'!$B$38:$N$52,'Pilot Injection'!AJ$29,'Pilot Injection'!$U40)*_xll.Interp1d(-1,'Internal Flash'!$A$56:$A$67,'Internal Flash'!$B$56:$B$67,'Variables &amp; Axis Check'!$B$13)</f>
        <v>0</v>
      </c>
      <c r="AK40" s="4">
        <f>_xll.Interp2dTab(-1,0,'Internal Flash'!$B$37:$N$37,'Internal Flash'!$A$38:$A$52,'Internal Flash'!$B$38:$N$52,'Pilot Injection'!AK$29,'Pilot Injection'!$U40)*_xll.Interp1d(-1,'Internal Flash'!$A$56:$A$67,'Internal Flash'!$B$56:$B$67,'Variables &amp; Axis Check'!$B$13)</f>
        <v>0</v>
      </c>
      <c r="AL40" s="4">
        <f>_xll.Interp2dTab(-1,0,'Internal Flash'!$B$37:$N$37,'Internal Flash'!$A$38:$A$52,'Internal Flash'!$B$38:$N$52,'Pilot Injection'!AL$29,'Pilot Injection'!$U40)*_xll.Interp1d(-1,'Internal Flash'!$A$56:$A$67,'Internal Flash'!$B$56:$B$67,'Variables &amp; Axis Check'!$B$13)</f>
        <v>0</v>
      </c>
      <c r="AM40" s="12">
        <f t="shared" si="13"/>
        <v>0</v>
      </c>
    </row>
    <row r="41" spans="1:39" s="4" customFormat="1" x14ac:dyDescent="0.3">
      <c r="A41" s="6">
        <f>'CSP5'!$A$180</f>
        <v>2200</v>
      </c>
      <c r="B41" s="12">
        <f t="shared" si="10"/>
        <v>0</v>
      </c>
      <c r="C41" s="4">
        <f>C16-'CSP5'!C76</f>
        <v>0</v>
      </c>
      <c r="D41" s="4">
        <f>D16-'CSP5'!D76</f>
        <v>0</v>
      </c>
      <c r="E41" s="4">
        <f>E16-'CSP5'!E76</f>
        <v>-1.0052395503142009</v>
      </c>
      <c r="F41" s="4">
        <f>F16-'CSP5'!F76</f>
        <v>-1.276978550314201</v>
      </c>
      <c r="G41" s="4">
        <f>G16-'CSP5'!G76</f>
        <v>-2.3639345503142009</v>
      </c>
      <c r="H41" s="4">
        <f>H16-'CSP5'!H76</f>
        <v>-3.7905655503142013</v>
      </c>
      <c r="I41" s="4">
        <f>I16-'CSP5'!I76</f>
        <v>-8.0025215503142011</v>
      </c>
      <c r="J41" s="4">
        <f>J16-'CSP5'!J76</f>
        <v>-8.8177395503142009</v>
      </c>
      <c r="K41" s="4">
        <f>K16-'CSP5'!K76</f>
        <v>-9.2932825503142009</v>
      </c>
      <c r="L41" s="4">
        <f>L16-'CSP5'!L76</f>
        <v>-10.312304550314201</v>
      </c>
      <c r="M41" s="4">
        <f>M16-'CSP5'!M76</f>
        <v>-3.8998327663350008</v>
      </c>
      <c r="N41" s="4">
        <f>N16-'CSP5'!N76</f>
        <v>-4.1230761410998795E-2</v>
      </c>
      <c r="O41" s="4">
        <f>O16-'CSP5'!O76</f>
        <v>0</v>
      </c>
      <c r="P41" s="4">
        <f>P16-'CSP5'!P76</f>
        <v>-4.1230761411000572E-2</v>
      </c>
      <c r="Q41" s="4">
        <f>Q16-'CSP5'!Q76</f>
        <v>-0.7885127614110008</v>
      </c>
      <c r="R41" s="4">
        <f>R16-'CSP5'!R76</f>
        <v>-1.3319917614110004</v>
      </c>
      <c r="S41" s="12">
        <f t="shared" si="11"/>
        <v>-1.3319917614110004</v>
      </c>
      <c r="U41" s="6">
        <f>'CSP5'!$A$180</f>
        <v>2200</v>
      </c>
      <c r="V41" s="12">
        <f t="shared" si="12"/>
        <v>0</v>
      </c>
      <c r="W41" s="4">
        <f>_xll.Interp2dTab(-1,0,'Internal Flash'!$B$37:$N$37,'Internal Flash'!$A$38:$A$52,'Internal Flash'!$B$38:$N$52,'Pilot Injection'!W$29,'Pilot Injection'!$U41)*_xll.Interp1d(-1,'Internal Flash'!$A$56:$A$67,'Internal Flash'!$B$56:$B$67,'Variables &amp; Axis Check'!$B$13)</f>
        <v>0</v>
      </c>
      <c r="X41" s="4">
        <f>_xll.Interp2dTab(-1,0,'Internal Flash'!$B$37:$N$37,'Internal Flash'!$A$38:$A$52,'Internal Flash'!$B$38:$N$52,'Pilot Injection'!X$29,'Pilot Injection'!$U41)*_xll.Interp1d(-1,'Internal Flash'!$A$56:$A$67,'Internal Flash'!$B$56:$B$67,'Variables &amp; Axis Check'!$B$13)</f>
        <v>0</v>
      </c>
      <c r="Y41" s="4">
        <f>_xll.Interp2dTab(-1,0,'Internal Flash'!$B$37:$N$37,'Internal Flash'!$A$38:$A$52,'Internal Flash'!$B$38:$N$52,'Pilot Injection'!Y$29,'Pilot Injection'!$U41)*_xll.Interp1d(-1,'Internal Flash'!$A$56:$A$67,'Internal Flash'!$B$56:$B$67,'Variables &amp; Axis Check'!$B$13)</f>
        <v>0</v>
      </c>
      <c r="Z41" s="4">
        <f>_xll.Interp2dTab(-1,0,'Internal Flash'!$B$37:$N$37,'Internal Flash'!$A$38:$A$52,'Internal Flash'!$B$38:$N$52,'Pilot Injection'!Z$29,'Pilot Injection'!$U41)*_xll.Interp1d(-1,'Internal Flash'!$A$56:$A$67,'Internal Flash'!$B$56:$B$67,'Variables &amp; Axis Check'!$B$13)</f>
        <v>0</v>
      </c>
      <c r="AA41" s="4">
        <f>_xll.Interp2dTab(-1,0,'Internal Flash'!$B$37:$N$37,'Internal Flash'!$A$38:$A$52,'Internal Flash'!$B$38:$N$52,'Pilot Injection'!AA$29,'Pilot Injection'!$U41)*_xll.Interp1d(-1,'Internal Flash'!$A$56:$A$67,'Internal Flash'!$B$56:$B$67,'Variables &amp; Axis Check'!$B$13)</f>
        <v>0</v>
      </c>
      <c r="AB41" s="4">
        <f>_xll.Interp2dTab(-1,0,'Internal Flash'!$B$37:$N$37,'Internal Flash'!$A$38:$A$52,'Internal Flash'!$B$38:$N$52,'Pilot Injection'!AB$29,'Pilot Injection'!$U41)*_xll.Interp1d(-1,'Internal Flash'!$A$56:$A$67,'Internal Flash'!$B$56:$B$67,'Variables &amp; Axis Check'!$B$13)</f>
        <v>0</v>
      </c>
      <c r="AC41" s="4">
        <f>_xll.Interp2dTab(-1,0,'Internal Flash'!$B$37:$N$37,'Internal Flash'!$A$38:$A$52,'Internal Flash'!$B$38:$N$52,'Pilot Injection'!AC$29,'Pilot Injection'!$U41)*_xll.Interp1d(-1,'Internal Flash'!$A$56:$A$67,'Internal Flash'!$B$56:$B$67,'Variables &amp; Axis Check'!$B$13)</f>
        <v>0</v>
      </c>
      <c r="AD41" s="4">
        <f>_xll.Interp2dTab(-1,0,'Internal Flash'!$B$37:$N$37,'Internal Flash'!$A$38:$A$52,'Internal Flash'!$B$38:$N$52,'Pilot Injection'!AD$29,'Pilot Injection'!$U41)*_xll.Interp1d(-1,'Internal Flash'!$A$56:$A$67,'Internal Flash'!$B$56:$B$67,'Variables &amp; Axis Check'!$B$13)</f>
        <v>0</v>
      </c>
      <c r="AE41" s="4">
        <f>_xll.Interp2dTab(-1,0,'Internal Flash'!$B$37:$N$37,'Internal Flash'!$A$38:$A$52,'Internal Flash'!$B$38:$N$52,'Pilot Injection'!AE$29,'Pilot Injection'!$U41)*_xll.Interp1d(-1,'Internal Flash'!$A$56:$A$67,'Internal Flash'!$B$56:$B$67,'Variables &amp; Axis Check'!$B$13)</f>
        <v>0</v>
      </c>
      <c r="AF41" s="4">
        <f>_xll.Interp2dTab(-1,0,'Internal Flash'!$B$37:$N$37,'Internal Flash'!$A$38:$A$52,'Internal Flash'!$B$38:$N$52,'Pilot Injection'!AF$29,'Pilot Injection'!$U41)*_xll.Interp1d(-1,'Internal Flash'!$A$56:$A$67,'Internal Flash'!$B$56:$B$67,'Variables &amp; Axis Check'!$B$13)</f>
        <v>0</v>
      </c>
      <c r="AG41" s="4">
        <f>_xll.Interp2dTab(-1,0,'Internal Flash'!$B$37:$N$37,'Internal Flash'!$A$38:$A$52,'Internal Flash'!$B$38:$N$52,'Pilot Injection'!AG$29,'Pilot Injection'!$U41)*_xll.Interp1d(-1,'Internal Flash'!$A$56:$A$67,'Internal Flash'!$B$56:$B$67,'Variables &amp; Axis Check'!$B$13)</f>
        <v>0</v>
      </c>
      <c r="AH41" s="4">
        <f>_xll.Interp2dTab(-1,0,'Internal Flash'!$B$37:$N$37,'Internal Flash'!$A$38:$A$52,'Internal Flash'!$B$38:$N$52,'Pilot Injection'!AH$29,'Pilot Injection'!$U41)*_xll.Interp1d(-1,'Internal Flash'!$A$56:$A$67,'Internal Flash'!$B$56:$B$67,'Variables &amp; Axis Check'!$B$13)</f>
        <v>0</v>
      </c>
      <c r="AI41" s="4">
        <f>_xll.Interp2dTab(-1,0,'Internal Flash'!$B$37:$N$37,'Internal Flash'!$A$38:$A$52,'Internal Flash'!$B$38:$N$52,'Pilot Injection'!AI$29,'Pilot Injection'!$U41)*_xll.Interp1d(-1,'Internal Flash'!$A$56:$A$67,'Internal Flash'!$B$56:$B$67,'Variables &amp; Axis Check'!$B$13)</f>
        <v>0</v>
      </c>
      <c r="AJ41" s="4">
        <f>_xll.Interp2dTab(-1,0,'Internal Flash'!$B$37:$N$37,'Internal Flash'!$A$38:$A$52,'Internal Flash'!$B$38:$N$52,'Pilot Injection'!AJ$29,'Pilot Injection'!$U41)*_xll.Interp1d(-1,'Internal Flash'!$A$56:$A$67,'Internal Flash'!$B$56:$B$67,'Variables &amp; Axis Check'!$B$13)</f>
        <v>0</v>
      </c>
      <c r="AK41" s="4">
        <f>_xll.Interp2dTab(-1,0,'Internal Flash'!$B$37:$N$37,'Internal Flash'!$A$38:$A$52,'Internal Flash'!$B$38:$N$52,'Pilot Injection'!AK$29,'Pilot Injection'!$U41)*_xll.Interp1d(-1,'Internal Flash'!$A$56:$A$67,'Internal Flash'!$B$56:$B$67,'Variables &amp; Axis Check'!$B$13)</f>
        <v>0</v>
      </c>
      <c r="AL41" s="4">
        <f>_xll.Interp2dTab(-1,0,'Internal Flash'!$B$37:$N$37,'Internal Flash'!$A$38:$A$52,'Internal Flash'!$B$38:$N$52,'Pilot Injection'!AL$29,'Pilot Injection'!$U41)*_xll.Interp1d(-1,'Internal Flash'!$A$56:$A$67,'Internal Flash'!$B$56:$B$67,'Variables &amp; Axis Check'!$B$13)</f>
        <v>0</v>
      </c>
      <c r="AM41" s="12">
        <f t="shared" si="13"/>
        <v>0</v>
      </c>
    </row>
    <row r="42" spans="1:39" s="4" customFormat="1" x14ac:dyDescent="0.3">
      <c r="A42" s="6">
        <f>'CSP5'!$A$181</f>
        <v>2400</v>
      </c>
      <c r="B42" s="12">
        <f t="shared" si="10"/>
        <v>0</v>
      </c>
      <c r="C42" s="4">
        <f>C17-'CSP5'!C77</f>
        <v>0</v>
      </c>
      <c r="D42" s="4">
        <f>D17-'CSP5'!D77</f>
        <v>0</v>
      </c>
      <c r="E42" s="4">
        <f>E17-'CSP5'!E77</f>
        <v>0</v>
      </c>
      <c r="F42" s="4">
        <f>F17-'CSP5'!F77</f>
        <v>-0.44807739707880234</v>
      </c>
      <c r="G42" s="4">
        <f>G17-'CSP5'!G77</f>
        <v>-1.7416912172656556</v>
      </c>
      <c r="H42" s="4">
        <f>H17-'CSP5'!H77</f>
        <v>-4.2860950460269667</v>
      </c>
      <c r="I42" s="4">
        <f>I17-'CSP5'!I77</f>
        <v>-7.7987175503142012</v>
      </c>
      <c r="J42" s="4">
        <f>J17-'CSP5'!J77</f>
        <v>-10.991652550314202</v>
      </c>
      <c r="K42" s="4">
        <f>K17-'CSP5'!K77</f>
        <v>-9.9726305503142001</v>
      </c>
      <c r="L42" s="4">
        <f>L17-'CSP5'!L77</f>
        <v>-10.312304550314201</v>
      </c>
      <c r="M42" s="4">
        <f>M17-'CSP5'!M77</f>
        <v>-3.8998327663350008</v>
      </c>
      <c r="N42" s="4">
        <f>N17-'CSP5'!N77</f>
        <v>-4.1230761410998795E-2</v>
      </c>
      <c r="O42" s="4">
        <f>O17-'CSP5'!O77</f>
        <v>0</v>
      </c>
      <c r="P42" s="4">
        <f>P17-'CSP5'!P77</f>
        <v>-0.31296976141100075</v>
      </c>
      <c r="Q42" s="4">
        <f>Q17-'CSP5'!Q77</f>
        <v>-0.7885127614110008</v>
      </c>
      <c r="R42" s="4">
        <f>R17-'CSP5'!R77</f>
        <v>-1.1281867614110013</v>
      </c>
      <c r="S42" s="12">
        <f t="shared" si="11"/>
        <v>-1.1281867614110013</v>
      </c>
      <c r="U42" s="6">
        <f>'CSP5'!$A$181</f>
        <v>2400</v>
      </c>
      <c r="V42" s="12">
        <f t="shared" si="12"/>
        <v>0</v>
      </c>
      <c r="W42" s="4">
        <f>_xll.Interp2dTab(-1,0,'Internal Flash'!$B$37:$N$37,'Internal Flash'!$A$38:$A$52,'Internal Flash'!$B$38:$N$52,'Pilot Injection'!W$29,'Pilot Injection'!$U42)*_xll.Interp1d(-1,'Internal Flash'!$A$56:$A$67,'Internal Flash'!$B$56:$B$67,'Variables &amp; Axis Check'!$B$13)</f>
        <v>0</v>
      </c>
      <c r="X42" s="4">
        <f>_xll.Interp2dTab(-1,0,'Internal Flash'!$B$37:$N$37,'Internal Flash'!$A$38:$A$52,'Internal Flash'!$B$38:$N$52,'Pilot Injection'!X$29,'Pilot Injection'!$U42)*_xll.Interp1d(-1,'Internal Flash'!$A$56:$A$67,'Internal Flash'!$B$56:$B$67,'Variables &amp; Axis Check'!$B$13)</f>
        <v>0</v>
      </c>
      <c r="Y42" s="4">
        <f>_xll.Interp2dTab(-1,0,'Internal Flash'!$B$37:$N$37,'Internal Flash'!$A$38:$A$52,'Internal Flash'!$B$38:$N$52,'Pilot Injection'!Y$29,'Pilot Injection'!$U42)*_xll.Interp1d(-1,'Internal Flash'!$A$56:$A$67,'Internal Flash'!$B$56:$B$67,'Variables &amp; Axis Check'!$B$13)</f>
        <v>0</v>
      </c>
      <c r="Z42" s="4">
        <f>_xll.Interp2dTab(-1,0,'Internal Flash'!$B$37:$N$37,'Internal Flash'!$A$38:$A$52,'Internal Flash'!$B$38:$N$52,'Pilot Injection'!Z$29,'Pilot Injection'!$U42)*_xll.Interp1d(-1,'Internal Flash'!$A$56:$A$67,'Internal Flash'!$B$56:$B$67,'Variables &amp; Axis Check'!$B$13)</f>
        <v>0</v>
      </c>
      <c r="AA42" s="4">
        <f>_xll.Interp2dTab(-1,0,'Internal Flash'!$B$37:$N$37,'Internal Flash'!$A$38:$A$52,'Internal Flash'!$B$38:$N$52,'Pilot Injection'!AA$29,'Pilot Injection'!$U42)*_xll.Interp1d(-1,'Internal Flash'!$A$56:$A$67,'Internal Flash'!$B$56:$B$67,'Variables &amp; Axis Check'!$B$13)</f>
        <v>0</v>
      </c>
      <c r="AB42" s="4">
        <f>_xll.Interp2dTab(-1,0,'Internal Flash'!$B$37:$N$37,'Internal Flash'!$A$38:$A$52,'Internal Flash'!$B$38:$N$52,'Pilot Injection'!AB$29,'Pilot Injection'!$U42)*_xll.Interp1d(-1,'Internal Flash'!$A$56:$A$67,'Internal Flash'!$B$56:$B$67,'Variables &amp; Axis Check'!$B$13)</f>
        <v>0</v>
      </c>
      <c r="AC42" s="4">
        <f>_xll.Interp2dTab(-1,0,'Internal Flash'!$B$37:$N$37,'Internal Flash'!$A$38:$A$52,'Internal Flash'!$B$38:$N$52,'Pilot Injection'!AC$29,'Pilot Injection'!$U42)*_xll.Interp1d(-1,'Internal Flash'!$A$56:$A$67,'Internal Flash'!$B$56:$B$67,'Variables &amp; Axis Check'!$B$13)</f>
        <v>0</v>
      </c>
      <c r="AD42" s="4">
        <f>_xll.Interp2dTab(-1,0,'Internal Flash'!$B$37:$N$37,'Internal Flash'!$A$38:$A$52,'Internal Flash'!$B$38:$N$52,'Pilot Injection'!AD$29,'Pilot Injection'!$U42)*_xll.Interp1d(-1,'Internal Flash'!$A$56:$A$67,'Internal Flash'!$B$56:$B$67,'Variables &amp; Axis Check'!$B$13)</f>
        <v>0</v>
      </c>
      <c r="AE42" s="4">
        <f>_xll.Interp2dTab(-1,0,'Internal Flash'!$B$37:$N$37,'Internal Flash'!$A$38:$A$52,'Internal Flash'!$B$38:$N$52,'Pilot Injection'!AE$29,'Pilot Injection'!$U42)*_xll.Interp1d(-1,'Internal Flash'!$A$56:$A$67,'Internal Flash'!$B$56:$B$67,'Variables &amp; Axis Check'!$B$13)</f>
        <v>0</v>
      </c>
      <c r="AF42" s="4">
        <f>_xll.Interp2dTab(-1,0,'Internal Flash'!$B$37:$N$37,'Internal Flash'!$A$38:$A$52,'Internal Flash'!$B$38:$N$52,'Pilot Injection'!AF$29,'Pilot Injection'!$U42)*_xll.Interp1d(-1,'Internal Flash'!$A$56:$A$67,'Internal Flash'!$B$56:$B$67,'Variables &amp; Axis Check'!$B$13)</f>
        <v>0</v>
      </c>
      <c r="AG42" s="4">
        <f>_xll.Interp2dTab(-1,0,'Internal Flash'!$B$37:$N$37,'Internal Flash'!$A$38:$A$52,'Internal Flash'!$B$38:$N$52,'Pilot Injection'!AG$29,'Pilot Injection'!$U42)*_xll.Interp1d(-1,'Internal Flash'!$A$56:$A$67,'Internal Flash'!$B$56:$B$67,'Variables &amp; Axis Check'!$B$13)</f>
        <v>0</v>
      </c>
      <c r="AH42" s="4">
        <f>_xll.Interp2dTab(-1,0,'Internal Flash'!$B$37:$N$37,'Internal Flash'!$A$38:$A$52,'Internal Flash'!$B$38:$N$52,'Pilot Injection'!AH$29,'Pilot Injection'!$U42)*_xll.Interp1d(-1,'Internal Flash'!$A$56:$A$67,'Internal Flash'!$B$56:$B$67,'Variables &amp; Axis Check'!$B$13)</f>
        <v>0</v>
      </c>
      <c r="AI42" s="4">
        <f>_xll.Interp2dTab(-1,0,'Internal Flash'!$B$37:$N$37,'Internal Flash'!$A$38:$A$52,'Internal Flash'!$B$38:$N$52,'Pilot Injection'!AI$29,'Pilot Injection'!$U42)*_xll.Interp1d(-1,'Internal Flash'!$A$56:$A$67,'Internal Flash'!$B$56:$B$67,'Variables &amp; Axis Check'!$B$13)</f>
        <v>0</v>
      </c>
      <c r="AJ42" s="4">
        <f>_xll.Interp2dTab(-1,0,'Internal Flash'!$B$37:$N$37,'Internal Flash'!$A$38:$A$52,'Internal Flash'!$B$38:$N$52,'Pilot Injection'!AJ$29,'Pilot Injection'!$U42)*_xll.Interp1d(-1,'Internal Flash'!$A$56:$A$67,'Internal Flash'!$B$56:$B$67,'Variables &amp; Axis Check'!$B$13)</f>
        <v>0</v>
      </c>
      <c r="AK42" s="4">
        <f>_xll.Interp2dTab(-1,0,'Internal Flash'!$B$37:$N$37,'Internal Flash'!$A$38:$A$52,'Internal Flash'!$B$38:$N$52,'Pilot Injection'!AK$29,'Pilot Injection'!$U42)*_xll.Interp1d(-1,'Internal Flash'!$A$56:$A$67,'Internal Flash'!$B$56:$B$67,'Variables &amp; Axis Check'!$B$13)</f>
        <v>0</v>
      </c>
      <c r="AL42" s="4">
        <f>_xll.Interp2dTab(-1,0,'Internal Flash'!$B$37:$N$37,'Internal Flash'!$A$38:$A$52,'Internal Flash'!$B$38:$N$52,'Pilot Injection'!AL$29,'Pilot Injection'!$U42)*_xll.Interp1d(-1,'Internal Flash'!$A$56:$A$67,'Internal Flash'!$B$56:$B$67,'Variables &amp; Axis Check'!$B$13)</f>
        <v>0</v>
      </c>
      <c r="AM42" s="12">
        <f t="shared" si="13"/>
        <v>0</v>
      </c>
    </row>
    <row r="43" spans="1:39" s="4" customFormat="1" x14ac:dyDescent="0.3">
      <c r="A43" s="6">
        <f>'CSP5'!$A$182</f>
        <v>2600</v>
      </c>
      <c r="B43" s="12">
        <f t="shared" si="10"/>
        <v>0</v>
      </c>
      <c r="C43" s="4">
        <f>C18-'CSP5'!C78</f>
        <v>0</v>
      </c>
      <c r="D43" s="4">
        <f>D18-'CSP5'!D78</f>
        <v>0</v>
      </c>
      <c r="E43" s="4">
        <f>E18-'CSP5'!E78</f>
        <v>0</v>
      </c>
      <c r="F43" s="4">
        <f>F18-'CSP5'!F78</f>
        <v>0</v>
      </c>
      <c r="G43" s="4">
        <f>G18-'CSP5'!G78</f>
        <v>-0.92789966568882853</v>
      </c>
      <c r="H43" s="4">
        <f>H18-'CSP5'!H78</f>
        <v>-4.0153230610508128</v>
      </c>
      <c r="I43" s="4">
        <f>I18-'CSP5'!I78</f>
        <v>-7.7987175503142012</v>
      </c>
      <c r="J43" s="4">
        <f>J18-'CSP5'!J78</f>
        <v>-10.787848550314202</v>
      </c>
      <c r="K43" s="4">
        <f>K18-'CSP5'!K78</f>
        <v>-11.0595875503142</v>
      </c>
      <c r="L43" s="4">
        <f>L18-'CSP5'!L78</f>
        <v>-9.7688265503142002</v>
      </c>
      <c r="M43" s="4">
        <f>M18-'CSP5'!M78</f>
        <v>-3.3563547663350004</v>
      </c>
      <c r="N43" s="4">
        <f>N18-'CSP5'!N78</f>
        <v>-4.1230761410998795E-2</v>
      </c>
      <c r="O43" s="4">
        <f>O18-'CSP5'!O78</f>
        <v>-4.1230761411000572E-2</v>
      </c>
      <c r="P43" s="4">
        <f>P18-'CSP5'!P78</f>
        <v>0</v>
      </c>
      <c r="Q43" s="4">
        <f>Q18-'CSP5'!Q78</f>
        <v>0</v>
      </c>
      <c r="R43" s="4">
        <f>R18-'CSP5'!R78</f>
        <v>0</v>
      </c>
      <c r="S43" s="12">
        <f t="shared" si="11"/>
        <v>0</v>
      </c>
      <c r="U43" s="6">
        <f>'CSP5'!$A$182</f>
        <v>2600</v>
      </c>
      <c r="V43" s="12">
        <f t="shared" si="12"/>
        <v>0</v>
      </c>
      <c r="W43" s="4">
        <f>_xll.Interp2dTab(-1,0,'Internal Flash'!$B$37:$N$37,'Internal Flash'!$A$38:$A$52,'Internal Flash'!$B$38:$N$52,'Pilot Injection'!W$29,'Pilot Injection'!$U43)*_xll.Interp1d(-1,'Internal Flash'!$A$56:$A$67,'Internal Flash'!$B$56:$B$67,'Variables &amp; Axis Check'!$B$13)</f>
        <v>0</v>
      </c>
      <c r="X43" s="4">
        <f>_xll.Interp2dTab(-1,0,'Internal Flash'!$B$37:$N$37,'Internal Flash'!$A$38:$A$52,'Internal Flash'!$B$38:$N$52,'Pilot Injection'!X$29,'Pilot Injection'!$U43)*_xll.Interp1d(-1,'Internal Flash'!$A$56:$A$67,'Internal Flash'!$B$56:$B$67,'Variables &amp; Axis Check'!$B$13)</f>
        <v>0</v>
      </c>
      <c r="Y43" s="4">
        <f>_xll.Interp2dTab(-1,0,'Internal Flash'!$B$37:$N$37,'Internal Flash'!$A$38:$A$52,'Internal Flash'!$B$38:$N$52,'Pilot Injection'!Y$29,'Pilot Injection'!$U43)*_xll.Interp1d(-1,'Internal Flash'!$A$56:$A$67,'Internal Flash'!$B$56:$B$67,'Variables &amp; Axis Check'!$B$13)</f>
        <v>0</v>
      </c>
      <c r="Z43" s="4">
        <f>_xll.Interp2dTab(-1,0,'Internal Flash'!$B$37:$N$37,'Internal Flash'!$A$38:$A$52,'Internal Flash'!$B$38:$N$52,'Pilot Injection'!Z$29,'Pilot Injection'!$U43)*_xll.Interp1d(-1,'Internal Flash'!$A$56:$A$67,'Internal Flash'!$B$56:$B$67,'Variables &amp; Axis Check'!$B$13)</f>
        <v>0</v>
      </c>
      <c r="AA43" s="4">
        <f>_xll.Interp2dTab(-1,0,'Internal Flash'!$B$37:$N$37,'Internal Flash'!$A$38:$A$52,'Internal Flash'!$B$38:$N$52,'Pilot Injection'!AA$29,'Pilot Injection'!$U43)*_xll.Interp1d(-1,'Internal Flash'!$A$56:$A$67,'Internal Flash'!$B$56:$B$67,'Variables &amp; Axis Check'!$B$13)</f>
        <v>0</v>
      </c>
      <c r="AB43" s="4">
        <f>_xll.Interp2dTab(-1,0,'Internal Flash'!$B$37:$N$37,'Internal Flash'!$A$38:$A$52,'Internal Flash'!$B$38:$N$52,'Pilot Injection'!AB$29,'Pilot Injection'!$U43)*_xll.Interp1d(-1,'Internal Flash'!$A$56:$A$67,'Internal Flash'!$B$56:$B$67,'Variables &amp; Axis Check'!$B$13)</f>
        <v>0</v>
      </c>
      <c r="AC43" s="4">
        <f>_xll.Interp2dTab(-1,0,'Internal Flash'!$B$37:$N$37,'Internal Flash'!$A$38:$A$52,'Internal Flash'!$B$38:$N$52,'Pilot Injection'!AC$29,'Pilot Injection'!$U43)*_xll.Interp1d(-1,'Internal Flash'!$A$56:$A$67,'Internal Flash'!$B$56:$B$67,'Variables &amp; Axis Check'!$B$13)</f>
        <v>0</v>
      </c>
      <c r="AD43" s="4">
        <f>_xll.Interp2dTab(-1,0,'Internal Flash'!$B$37:$N$37,'Internal Flash'!$A$38:$A$52,'Internal Flash'!$B$38:$N$52,'Pilot Injection'!AD$29,'Pilot Injection'!$U43)*_xll.Interp1d(-1,'Internal Flash'!$A$56:$A$67,'Internal Flash'!$B$56:$B$67,'Variables &amp; Axis Check'!$B$13)</f>
        <v>0</v>
      </c>
      <c r="AE43" s="4">
        <f>_xll.Interp2dTab(-1,0,'Internal Flash'!$B$37:$N$37,'Internal Flash'!$A$38:$A$52,'Internal Flash'!$B$38:$N$52,'Pilot Injection'!AE$29,'Pilot Injection'!$U43)*_xll.Interp1d(-1,'Internal Flash'!$A$56:$A$67,'Internal Flash'!$B$56:$B$67,'Variables &amp; Axis Check'!$B$13)</f>
        <v>0</v>
      </c>
      <c r="AF43" s="4">
        <f>_xll.Interp2dTab(-1,0,'Internal Flash'!$B$37:$N$37,'Internal Flash'!$A$38:$A$52,'Internal Flash'!$B$38:$N$52,'Pilot Injection'!AF$29,'Pilot Injection'!$U43)*_xll.Interp1d(-1,'Internal Flash'!$A$56:$A$67,'Internal Flash'!$B$56:$B$67,'Variables &amp; Axis Check'!$B$13)</f>
        <v>0</v>
      </c>
      <c r="AG43" s="4">
        <f>_xll.Interp2dTab(-1,0,'Internal Flash'!$B$37:$N$37,'Internal Flash'!$A$38:$A$52,'Internal Flash'!$B$38:$N$52,'Pilot Injection'!AG$29,'Pilot Injection'!$U43)*_xll.Interp1d(-1,'Internal Flash'!$A$56:$A$67,'Internal Flash'!$B$56:$B$67,'Variables &amp; Axis Check'!$B$13)</f>
        <v>0</v>
      </c>
      <c r="AH43" s="4">
        <f>_xll.Interp2dTab(-1,0,'Internal Flash'!$B$37:$N$37,'Internal Flash'!$A$38:$A$52,'Internal Flash'!$B$38:$N$52,'Pilot Injection'!AH$29,'Pilot Injection'!$U43)*_xll.Interp1d(-1,'Internal Flash'!$A$56:$A$67,'Internal Flash'!$B$56:$B$67,'Variables &amp; Axis Check'!$B$13)</f>
        <v>0</v>
      </c>
      <c r="AI43" s="4">
        <f>_xll.Interp2dTab(-1,0,'Internal Flash'!$B$37:$N$37,'Internal Flash'!$A$38:$A$52,'Internal Flash'!$B$38:$N$52,'Pilot Injection'!AI$29,'Pilot Injection'!$U43)*_xll.Interp1d(-1,'Internal Flash'!$A$56:$A$67,'Internal Flash'!$B$56:$B$67,'Variables &amp; Axis Check'!$B$13)</f>
        <v>0</v>
      </c>
      <c r="AJ43" s="4">
        <f>_xll.Interp2dTab(-1,0,'Internal Flash'!$B$37:$N$37,'Internal Flash'!$A$38:$A$52,'Internal Flash'!$B$38:$N$52,'Pilot Injection'!AJ$29,'Pilot Injection'!$U43)*_xll.Interp1d(-1,'Internal Flash'!$A$56:$A$67,'Internal Flash'!$B$56:$B$67,'Variables &amp; Axis Check'!$B$13)</f>
        <v>0</v>
      </c>
      <c r="AK43" s="4">
        <f>_xll.Interp2dTab(-1,0,'Internal Flash'!$B$37:$N$37,'Internal Flash'!$A$38:$A$52,'Internal Flash'!$B$38:$N$52,'Pilot Injection'!AK$29,'Pilot Injection'!$U43)*_xll.Interp1d(-1,'Internal Flash'!$A$56:$A$67,'Internal Flash'!$B$56:$B$67,'Variables &amp; Axis Check'!$B$13)</f>
        <v>0</v>
      </c>
      <c r="AL43" s="4">
        <f>_xll.Interp2dTab(-1,0,'Internal Flash'!$B$37:$N$37,'Internal Flash'!$A$38:$A$52,'Internal Flash'!$B$38:$N$52,'Pilot Injection'!AL$29,'Pilot Injection'!$U43)*_xll.Interp1d(-1,'Internal Flash'!$A$56:$A$67,'Internal Flash'!$B$56:$B$67,'Variables &amp; Axis Check'!$B$13)</f>
        <v>0</v>
      </c>
      <c r="AM43" s="12">
        <f t="shared" si="13"/>
        <v>0</v>
      </c>
    </row>
    <row r="44" spans="1:39" s="4" customFormat="1" x14ac:dyDescent="0.3">
      <c r="A44" s="6">
        <f>'CSP5'!$A$183</f>
        <v>2800</v>
      </c>
      <c r="B44" s="12">
        <f t="shared" si="10"/>
        <v>0</v>
      </c>
      <c r="C44" s="4">
        <f>C19-'CSP5'!C79</f>
        <v>0</v>
      </c>
      <c r="D44" s="4">
        <f>D19-'CSP5'!D79</f>
        <v>0</v>
      </c>
      <c r="E44" s="4">
        <f>E19-'CSP5'!E79</f>
        <v>0</v>
      </c>
      <c r="F44" s="4">
        <f>F19-'CSP5'!F79</f>
        <v>0</v>
      </c>
      <c r="G44" s="4">
        <f>G19-'CSP5'!G79</f>
        <v>-0.92642406904045593</v>
      </c>
      <c r="H44" s="4">
        <f>H19-'CSP5'!H79</f>
        <v>-3.4708278978017608</v>
      </c>
      <c r="I44" s="4">
        <f>I19-'CSP5'!I79</f>
        <v>-6.9834504020889936</v>
      </c>
      <c r="J44" s="4">
        <f>J19-'CSP5'!J79</f>
        <v>-9.9725814020889949</v>
      </c>
      <c r="K44" s="4">
        <f>K19-'CSP5'!K79</f>
        <v>-9.9030071656950156</v>
      </c>
      <c r="L44" s="4">
        <f>L19-'CSP5'!L79</f>
        <v>-8.8177395503142009</v>
      </c>
      <c r="M44" s="4">
        <f>M19-'CSP5'!M79</f>
        <v>-2.8808107663350011</v>
      </c>
      <c r="N44" s="4">
        <f>N19-'CSP5'!N79</f>
        <v>0</v>
      </c>
      <c r="O44" s="4">
        <f>O19-'CSP5'!O79</f>
        <v>0</v>
      </c>
      <c r="P44" s="4">
        <f>P19-'CSP5'!P79</f>
        <v>0</v>
      </c>
      <c r="Q44" s="4">
        <f>Q19-'CSP5'!Q79</f>
        <v>0</v>
      </c>
      <c r="R44" s="4">
        <f>R19-'CSP5'!R79</f>
        <v>0</v>
      </c>
      <c r="S44" s="12">
        <f t="shared" si="11"/>
        <v>0</v>
      </c>
      <c r="U44" s="6">
        <f>'CSP5'!$A$183</f>
        <v>2800</v>
      </c>
      <c r="V44" s="12">
        <f t="shared" si="12"/>
        <v>0</v>
      </c>
      <c r="W44" s="4">
        <f>_xll.Interp2dTab(-1,0,'Internal Flash'!$B$37:$N$37,'Internal Flash'!$A$38:$A$52,'Internal Flash'!$B$38:$N$52,'Pilot Injection'!W$29,'Pilot Injection'!$U44)*_xll.Interp1d(-1,'Internal Flash'!$A$56:$A$67,'Internal Flash'!$B$56:$B$67,'Variables &amp; Axis Check'!$B$13)</f>
        <v>0</v>
      </c>
      <c r="X44" s="4">
        <f>_xll.Interp2dTab(-1,0,'Internal Flash'!$B$37:$N$37,'Internal Flash'!$A$38:$A$52,'Internal Flash'!$B$38:$N$52,'Pilot Injection'!X$29,'Pilot Injection'!$U44)*_xll.Interp1d(-1,'Internal Flash'!$A$56:$A$67,'Internal Flash'!$B$56:$B$67,'Variables &amp; Axis Check'!$B$13)</f>
        <v>0</v>
      </c>
      <c r="Y44" s="4">
        <f>_xll.Interp2dTab(-1,0,'Internal Flash'!$B$37:$N$37,'Internal Flash'!$A$38:$A$52,'Internal Flash'!$B$38:$N$52,'Pilot Injection'!Y$29,'Pilot Injection'!$U44)*_xll.Interp1d(-1,'Internal Flash'!$A$56:$A$67,'Internal Flash'!$B$56:$B$67,'Variables &amp; Axis Check'!$B$13)</f>
        <v>0</v>
      </c>
      <c r="Z44" s="4">
        <f>_xll.Interp2dTab(-1,0,'Internal Flash'!$B$37:$N$37,'Internal Flash'!$A$38:$A$52,'Internal Flash'!$B$38:$N$52,'Pilot Injection'!Z$29,'Pilot Injection'!$U44)*_xll.Interp1d(-1,'Internal Flash'!$A$56:$A$67,'Internal Flash'!$B$56:$B$67,'Variables &amp; Axis Check'!$B$13)</f>
        <v>0</v>
      </c>
      <c r="AA44" s="4">
        <f>_xll.Interp2dTab(-1,0,'Internal Flash'!$B$37:$N$37,'Internal Flash'!$A$38:$A$52,'Internal Flash'!$B$38:$N$52,'Pilot Injection'!AA$29,'Pilot Injection'!$U44)*_xll.Interp1d(-1,'Internal Flash'!$A$56:$A$67,'Internal Flash'!$B$56:$B$67,'Variables &amp; Axis Check'!$B$13)</f>
        <v>0</v>
      </c>
      <c r="AB44" s="4">
        <f>_xll.Interp2dTab(-1,0,'Internal Flash'!$B$37:$N$37,'Internal Flash'!$A$38:$A$52,'Internal Flash'!$B$38:$N$52,'Pilot Injection'!AB$29,'Pilot Injection'!$U44)*_xll.Interp1d(-1,'Internal Flash'!$A$56:$A$67,'Internal Flash'!$B$56:$B$67,'Variables &amp; Axis Check'!$B$13)</f>
        <v>0</v>
      </c>
      <c r="AC44" s="4">
        <f>_xll.Interp2dTab(-1,0,'Internal Flash'!$B$37:$N$37,'Internal Flash'!$A$38:$A$52,'Internal Flash'!$B$38:$N$52,'Pilot Injection'!AC$29,'Pilot Injection'!$U44)*_xll.Interp1d(-1,'Internal Flash'!$A$56:$A$67,'Internal Flash'!$B$56:$B$67,'Variables &amp; Axis Check'!$B$13)</f>
        <v>0</v>
      </c>
      <c r="AD44" s="4">
        <f>_xll.Interp2dTab(-1,0,'Internal Flash'!$B$37:$N$37,'Internal Flash'!$A$38:$A$52,'Internal Flash'!$B$38:$N$52,'Pilot Injection'!AD$29,'Pilot Injection'!$U44)*_xll.Interp1d(-1,'Internal Flash'!$A$56:$A$67,'Internal Flash'!$B$56:$B$67,'Variables &amp; Axis Check'!$B$13)</f>
        <v>0</v>
      </c>
      <c r="AE44" s="4">
        <f>_xll.Interp2dTab(-1,0,'Internal Flash'!$B$37:$N$37,'Internal Flash'!$A$38:$A$52,'Internal Flash'!$B$38:$N$52,'Pilot Injection'!AE$29,'Pilot Injection'!$U44)*_xll.Interp1d(-1,'Internal Flash'!$A$56:$A$67,'Internal Flash'!$B$56:$B$67,'Variables &amp; Axis Check'!$B$13)</f>
        <v>0</v>
      </c>
      <c r="AF44" s="4">
        <f>_xll.Interp2dTab(-1,0,'Internal Flash'!$B$37:$N$37,'Internal Flash'!$A$38:$A$52,'Internal Flash'!$B$38:$N$52,'Pilot Injection'!AF$29,'Pilot Injection'!$U44)*_xll.Interp1d(-1,'Internal Flash'!$A$56:$A$67,'Internal Flash'!$B$56:$B$67,'Variables &amp; Axis Check'!$B$13)</f>
        <v>0</v>
      </c>
      <c r="AG44" s="4">
        <f>_xll.Interp2dTab(-1,0,'Internal Flash'!$B$37:$N$37,'Internal Flash'!$A$38:$A$52,'Internal Flash'!$B$38:$N$52,'Pilot Injection'!AG$29,'Pilot Injection'!$U44)*_xll.Interp1d(-1,'Internal Flash'!$A$56:$A$67,'Internal Flash'!$B$56:$B$67,'Variables &amp; Axis Check'!$B$13)</f>
        <v>0</v>
      </c>
      <c r="AH44" s="4">
        <f>_xll.Interp2dTab(-1,0,'Internal Flash'!$B$37:$N$37,'Internal Flash'!$A$38:$A$52,'Internal Flash'!$B$38:$N$52,'Pilot Injection'!AH$29,'Pilot Injection'!$U44)*_xll.Interp1d(-1,'Internal Flash'!$A$56:$A$67,'Internal Flash'!$B$56:$B$67,'Variables &amp; Axis Check'!$B$13)</f>
        <v>0</v>
      </c>
      <c r="AI44" s="4">
        <f>_xll.Interp2dTab(-1,0,'Internal Flash'!$B$37:$N$37,'Internal Flash'!$A$38:$A$52,'Internal Flash'!$B$38:$N$52,'Pilot Injection'!AI$29,'Pilot Injection'!$U44)*_xll.Interp1d(-1,'Internal Flash'!$A$56:$A$67,'Internal Flash'!$B$56:$B$67,'Variables &amp; Axis Check'!$B$13)</f>
        <v>0</v>
      </c>
      <c r="AJ44" s="4">
        <f>_xll.Interp2dTab(-1,0,'Internal Flash'!$B$37:$N$37,'Internal Flash'!$A$38:$A$52,'Internal Flash'!$B$38:$N$52,'Pilot Injection'!AJ$29,'Pilot Injection'!$U44)*_xll.Interp1d(-1,'Internal Flash'!$A$56:$A$67,'Internal Flash'!$B$56:$B$67,'Variables &amp; Axis Check'!$B$13)</f>
        <v>0</v>
      </c>
      <c r="AK44" s="4">
        <f>_xll.Interp2dTab(-1,0,'Internal Flash'!$B$37:$N$37,'Internal Flash'!$A$38:$A$52,'Internal Flash'!$B$38:$N$52,'Pilot Injection'!AK$29,'Pilot Injection'!$U44)*_xll.Interp1d(-1,'Internal Flash'!$A$56:$A$67,'Internal Flash'!$B$56:$B$67,'Variables &amp; Axis Check'!$B$13)</f>
        <v>0</v>
      </c>
      <c r="AL44" s="4">
        <f>_xll.Interp2dTab(-1,0,'Internal Flash'!$B$37:$N$37,'Internal Flash'!$A$38:$A$52,'Internal Flash'!$B$38:$N$52,'Pilot Injection'!AL$29,'Pilot Injection'!$U44)*_xll.Interp1d(-1,'Internal Flash'!$A$56:$A$67,'Internal Flash'!$B$56:$B$67,'Variables &amp; Axis Check'!$B$13)</f>
        <v>0</v>
      </c>
      <c r="AM44" s="12">
        <f t="shared" si="13"/>
        <v>0</v>
      </c>
    </row>
    <row r="45" spans="1:39" s="4" customFormat="1" x14ac:dyDescent="0.3">
      <c r="A45" s="6">
        <f>'CSP5'!$A$184</f>
        <v>2900</v>
      </c>
      <c r="B45" s="12">
        <f t="shared" si="10"/>
        <v>0</v>
      </c>
      <c r="C45" s="4">
        <f>C20-'CSP5'!C80</f>
        <v>0</v>
      </c>
      <c r="D45" s="4">
        <f>D20-'CSP5'!D80</f>
        <v>0</v>
      </c>
      <c r="E45" s="4">
        <f>E20-'CSP5'!E80</f>
        <v>0</v>
      </c>
      <c r="F45" s="4">
        <f>F20-'CSP5'!F80</f>
        <v>0</v>
      </c>
      <c r="G45" s="4">
        <f>G20-'CSP5'!G80</f>
        <v>-0.38225745727121563</v>
      </c>
      <c r="H45" s="4">
        <f>H20-'CSP5'!H80</f>
        <v>-3.216730154952204</v>
      </c>
      <c r="I45" s="4">
        <f>I20-'CSP5'!I80</f>
        <v>-6.6029923995838971</v>
      </c>
      <c r="J45" s="4">
        <f>J20-'CSP5'!J80</f>
        <v>-9.5921233995838975</v>
      </c>
      <c r="K45" s="4">
        <f>K20-'CSP5'!K80</f>
        <v>-8.7760862813869078</v>
      </c>
      <c r="L45" s="4">
        <f>L20-'CSP5'!L80</f>
        <v>-8.4231576452865653</v>
      </c>
      <c r="M45" s="4">
        <f>M20-'CSP5'!M80</f>
        <v>-1.3862457663350014</v>
      </c>
      <c r="N45" s="4">
        <f>N20-'CSP5'!N80</f>
        <v>0</v>
      </c>
      <c r="O45" s="4">
        <f>O20-'CSP5'!O80</f>
        <v>0</v>
      </c>
      <c r="P45" s="4">
        <f>P20-'CSP5'!P80</f>
        <v>0</v>
      </c>
      <c r="Q45" s="4">
        <f>Q20-'CSP5'!Q80</f>
        <v>0</v>
      </c>
      <c r="R45" s="4">
        <f>R20-'CSP5'!R80</f>
        <v>0</v>
      </c>
      <c r="S45" s="12">
        <f t="shared" si="11"/>
        <v>0</v>
      </c>
      <c r="U45" s="6">
        <f>'CSP5'!$A$184</f>
        <v>2900</v>
      </c>
      <c r="V45" s="12">
        <f t="shared" si="12"/>
        <v>0</v>
      </c>
      <c r="W45" s="4">
        <f>_xll.Interp2dTab(-1,0,'Internal Flash'!$B$37:$N$37,'Internal Flash'!$A$38:$A$52,'Internal Flash'!$B$38:$N$52,'Pilot Injection'!W$29,'Pilot Injection'!$U45)*_xll.Interp1d(-1,'Internal Flash'!$A$56:$A$67,'Internal Flash'!$B$56:$B$67,'Variables &amp; Axis Check'!$B$13)</f>
        <v>0</v>
      </c>
      <c r="X45" s="4">
        <f>_xll.Interp2dTab(-1,0,'Internal Flash'!$B$37:$N$37,'Internal Flash'!$A$38:$A$52,'Internal Flash'!$B$38:$N$52,'Pilot Injection'!X$29,'Pilot Injection'!$U45)*_xll.Interp1d(-1,'Internal Flash'!$A$56:$A$67,'Internal Flash'!$B$56:$B$67,'Variables &amp; Axis Check'!$B$13)</f>
        <v>0</v>
      </c>
      <c r="Y45" s="4">
        <f>_xll.Interp2dTab(-1,0,'Internal Flash'!$B$37:$N$37,'Internal Flash'!$A$38:$A$52,'Internal Flash'!$B$38:$N$52,'Pilot Injection'!Y$29,'Pilot Injection'!$U45)*_xll.Interp1d(-1,'Internal Flash'!$A$56:$A$67,'Internal Flash'!$B$56:$B$67,'Variables &amp; Axis Check'!$B$13)</f>
        <v>0</v>
      </c>
      <c r="Z45" s="4">
        <f>_xll.Interp2dTab(-1,0,'Internal Flash'!$B$37:$N$37,'Internal Flash'!$A$38:$A$52,'Internal Flash'!$B$38:$N$52,'Pilot Injection'!Z$29,'Pilot Injection'!$U45)*_xll.Interp1d(-1,'Internal Flash'!$A$56:$A$67,'Internal Flash'!$B$56:$B$67,'Variables &amp; Axis Check'!$B$13)</f>
        <v>0</v>
      </c>
      <c r="AA45" s="4">
        <f>_xll.Interp2dTab(-1,0,'Internal Flash'!$B$37:$N$37,'Internal Flash'!$A$38:$A$52,'Internal Flash'!$B$38:$N$52,'Pilot Injection'!AA$29,'Pilot Injection'!$U45)*_xll.Interp1d(-1,'Internal Flash'!$A$56:$A$67,'Internal Flash'!$B$56:$B$67,'Variables &amp; Axis Check'!$B$13)</f>
        <v>0</v>
      </c>
      <c r="AB45" s="4">
        <f>_xll.Interp2dTab(-1,0,'Internal Flash'!$B$37:$N$37,'Internal Flash'!$A$38:$A$52,'Internal Flash'!$B$38:$N$52,'Pilot Injection'!AB$29,'Pilot Injection'!$U45)*_xll.Interp1d(-1,'Internal Flash'!$A$56:$A$67,'Internal Flash'!$B$56:$B$67,'Variables &amp; Axis Check'!$B$13)</f>
        <v>0</v>
      </c>
      <c r="AC45" s="4">
        <f>_xll.Interp2dTab(-1,0,'Internal Flash'!$B$37:$N$37,'Internal Flash'!$A$38:$A$52,'Internal Flash'!$B$38:$N$52,'Pilot Injection'!AC$29,'Pilot Injection'!$U45)*_xll.Interp1d(-1,'Internal Flash'!$A$56:$A$67,'Internal Flash'!$B$56:$B$67,'Variables &amp; Axis Check'!$B$13)</f>
        <v>0</v>
      </c>
      <c r="AD45" s="4">
        <f>_xll.Interp2dTab(-1,0,'Internal Flash'!$B$37:$N$37,'Internal Flash'!$A$38:$A$52,'Internal Flash'!$B$38:$N$52,'Pilot Injection'!AD$29,'Pilot Injection'!$U45)*_xll.Interp1d(-1,'Internal Flash'!$A$56:$A$67,'Internal Flash'!$B$56:$B$67,'Variables &amp; Axis Check'!$B$13)</f>
        <v>0</v>
      </c>
      <c r="AE45" s="4">
        <f>_xll.Interp2dTab(-1,0,'Internal Flash'!$B$37:$N$37,'Internal Flash'!$A$38:$A$52,'Internal Flash'!$B$38:$N$52,'Pilot Injection'!AE$29,'Pilot Injection'!$U45)*_xll.Interp1d(-1,'Internal Flash'!$A$56:$A$67,'Internal Flash'!$B$56:$B$67,'Variables &amp; Axis Check'!$B$13)</f>
        <v>0</v>
      </c>
      <c r="AF45" s="4">
        <f>_xll.Interp2dTab(-1,0,'Internal Flash'!$B$37:$N$37,'Internal Flash'!$A$38:$A$52,'Internal Flash'!$B$38:$N$52,'Pilot Injection'!AF$29,'Pilot Injection'!$U45)*_xll.Interp1d(-1,'Internal Flash'!$A$56:$A$67,'Internal Flash'!$B$56:$B$67,'Variables &amp; Axis Check'!$B$13)</f>
        <v>0</v>
      </c>
      <c r="AG45" s="4">
        <f>_xll.Interp2dTab(-1,0,'Internal Flash'!$B$37:$N$37,'Internal Flash'!$A$38:$A$52,'Internal Flash'!$B$38:$N$52,'Pilot Injection'!AG$29,'Pilot Injection'!$U45)*_xll.Interp1d(-1,'Internal Flash'!$A$56:$A$67,'Internal Flash'!$B$56:$B$67,'Variables &amp; Axis Check'!$B$13)</f>
        <v>0</v>
      </c>
      <c r="AH45" s="4">
        <f>_xll.Interp2dTab(-1,0,'Internal Flash'!$B$37:$N$37,'Internal Flash'!$A$38:$A$52,'Internal Flash'!$B$38:$N$52,'Pilot Injection'!AH$29,'Pilot Injection'!$U45)*_xll.Interp1d(-1,'Internal Flash'!$A$56:$A$67,'Internal Flash'!$B$56:$B$67,'Variables &amp; Axis Check'!$B$13)</f>
        <v>0</v>
      </c>
      <c r="AI45" s="4">
        <f>_xll.Interp2dTab(-1,0,'Internal Flash'!$B$37:$N$37,'Internal Flash'!$A$38:$A$52,'Internal Flash'!$B$38:$N$52,'Pilot Injection'!AI$29,'Pilot Injection'!$U45)*_xll.Interp1d(-1,'Internal Flash'!$A$56:$A$67,'Internal Flash'!$B$56:$B$67,'Variables &amp; Axis Check'!$B$13)</f>
        <v>0</v>
      </c>
      <c r="AJ45" s="4">
        <f>_xll.Interp2dTab(-1,0,'Internal Flash'!$B$37:$N$37,'Internal Flash'!$A$38:$A$52,'Internal Flash'!$B$38:$N$52,'Pilot Injection'!AJ$29,'Pilot Injection'!$U45)*_xll.Interp1d(-1,'Internal Flash'!$A$56:$A$67,'Internal Flash'!$B$56:$B$67,'Variables &amp; Axis Check'!$B$13)</f>
        <v>0</v>
      </c>
      <c r="AK45" s="4">
        <f>_xll.Interp2dTab(-1,0,'Internal Flash'!$B$37:$N$37,'Internal Flash'!$A$38:$A$52,'Internal Flash'!$B$38:$N$52,'Pilot Injection'!AK$29,'Pilot Injection'!$U45)*_xll.Interp1d(-1,'Internal Flash'!$A$56:$A$67,'Internal Flash'!$B$56:$B$67,'Variables &amp; Axis Check'!$B$13)</f>
        <v>0</v>
      </c>
      <c r="AL45" s="4">
        <f>_xll.Interp2dTab(-1,0,'Internal Flash'!$B$37:$N$37,'Internal Flash'!$A$38:$A$52,'Internal Flash'!$B$38:$N$52,'Pilot Injection'!AL$29,'Pilot Injection'!$U45)*_xll.Interp1d(-1,'Internal Flash'!$A$56:$A$67,'Internal Flash'!$B$56:$B$67,'Variables &amp; Axis Check'!$B$13)</f>
        <v>0</v>
      </c>
      <c r="AM45" s="12">
        <f t="shared" si="13"/>
        <v>0</v>
      </c>
    </row>
    <row r="46" spans="1:39" s="4" customFormat="1" x14ac:dyDescent="0.3">
      <c r="A46" s="6">
        <f>'CSP5'!$A$185</f>
        <v>3000</v>
      </c>
      <c r="B46" s="12">
        <f t="shared" si="10"/>
        <v>0</v>
      </c>
      <c r="C46" s="4">
        <f>C21-'CSP5'!C81</f>
        <v>0</v>
      </c>
      <c r="D46" s="4">
        <f>D21-'CSP5'!D81</f>
        <v>0</v>
      </c>
      <c r="E46" s="4">
        <f>E21-'CSP5'!E81</f>
        <v>0</v>
      </c>
      <c r="F46" s="4">
        <f>F21-'CSP5'!F81</f>
        <v>0</v>
      </c>
      <c r="G46" s="4">
        <f>G21-'CSP5'!G81</f>
        <v>0</v>
      </c>
      <c r="H46" s="4">
        <f>H21-'CSP5'!H81</f>
        <v>-2.9626324121026473</v>
      </c>
      <c r="I46" s="4">
        <f>I21-'CSP5'!I81</f>
        <v>-5.2035123970788026</v>
      </c>
      <c r="J46" s="4">
        <f>J21-'CSP5'!J81</f>
        <v>-7.2415563970788019</v>
      </c>
      <c r="K46" s="4">
        <f>K21-'CSP5'!K81</f>
        <v>-6.6980773970788023</v>
      </c>
      <c r="L46" s="4">
        <f>L21-'CSP5'!L81</f>
        <v>-5.9905317402589287</v>
      </c>
      <c r="M46" s="4">
        <f>M21-'CSP5'!M81</f>
        <v>0</v>
      </c>
      <c r="N46" s="4">
        <f>N21-'CSP5'!N81</f>
        <v>0</v>
      </c>
      <c r="O46" s="4">
        <f>O21-'CSP5'!O81</f>
        <v>0</v>
      </c>
      <c r="P46" s="4">
        <f>P21-'CSP5'!P81</f>
        <v>0</v>
      </c>
      <c r="Q46" s="4">
        <f>Q21-'CSP5'!Q81</f>
        <v>0</v>
      </c>
      <c r="R46" s="4">
        <f>R21-'CSP5'!R81</f>
        <v>0</v>
      </c>
      <c r="S46" s="12">
        <f t="shared" si="11"/>
        <v>0</v>
      </c>
      <c r="U46" s="6">
        <f>'CSP5'!$A$185</f>
        <v>3000</v>
      </c>
      <c r="V46" s="12">
        <f t="shared" si="12"/>
        <v>0</v>
      </c>
      <c r="W46" s="4">
        <f>_xll.Interp2dTab(-1,0,'Internal Flash'!$B$37:$N$37,'Internal Flash'!$A$38:$A$52,'Internal Flash'!$B$38:$N$52,'Pilot Injection'!W$29,'Pilot Injection'!$U46)*_xll.Interp1d(-1,'Internal Flash'!$A$56:$A$67,'Internal Flash'!$B$56:$B$67,'Variables &amp; Axis Check'!$B$13)</f>
        <v>0</v>
      </c>
      <c r="X46" s="4">
        <f>_xll.Interp2dTab(-1,0,'Internal Flash'!$B$37:$N$37,'Internal Flash'!$A$38:$A$52,'Internal Flash'!$B$38:$N$52,'Pilot Injection'!X$29,'Pilot Injection'!$U46)*_xll.Interp1d(-1,'Internal Flash'!$A$56:$A$67,'Internal Flash'!$B$56:$B$67,'Variables &amp; Axis Check'!$B$13)</f>
        <v>0</v>
      </c>
      <c r="Y46" s="4">
        <f>_xll.Interp2dTab(-1,0,'Internal Flash'!$B$37:$N$37,'Internal Flash'!$A$38:$A$52,'Internal Flash'!$B$38:$N$52,'Pilot Injection'!Y$29,'Pilot Injection'!$U46)*_xll.Interp1d(-1,'Internal Flash'!$A$56:$A$67,'Internal Flash'!$B$56:$B$67,'Variables &amp; Axis Check'!$B$13)</f>
        <v>0</v>
      </c>
      <c r="Z46" s="4">
        <f>_xll.Interp2dTab(-1,0,'Internal Flash'!$B$37:$N$37,'Internal Flash'!$A$38:$A$52,'Internal Flash'!$B$38:$N$52,'Pilot Injection'!Z$29,'Pilot Injection'!$U46)*_xll.Interp1d(-1,'Internal Flash'!$A$56:$A$67,'Internal Flash'!$B$56:$B$67,'Variables &amp; Axis Check'!$B$13)</f>
        <v>0</v>
      </c>
      <c r="AA46" s="4">
        <f>_xll.Interp2dTab(-1,0,'Internal Flash'!$B$37:$N$37,'Internal Flash'!$A$38:$A$52,'Internal Flash'!$B$38:$N$52,'Pilot Injection'!AA$29,'Pilot Injection'!$U46)*_xll.Interp1d(-1,'Internal Flash'!$A$56:$A$67,'Internal Flash'!$B$56:$B$67,'Variables &amp; Axis Check'!$B$13)</f>
        <v>0</v>
      </c>
      <c r="AB46" s="4">
        <f>_xll.Interp2dTab(-1,0,'Internal Flash'!$B$37:$N$37,'Internal Flash'!$A$38:$A$52,'Internal Flash'!$B$38:$N$52,'Pilot Injection'!AB$29,'Pilot Injection'!$U46)*_xll.Interp1d(-1,'Internal Flash'!$A$56:$A$67,'Internal Flash'!$B$56:$B$67,'Variables &amp; Axis Check'!$B$13)</f>
        <v>0</v>
      </c>
      <c r="AC46" s="4">
        <f>_xll.Interp2dTab(-1,0,'Internal Flash'!$B$37:$N$37,'Internal Flash'!$A$38:$A$52,'Internal Flash'!$B$38:$N$52,'Pilot Injection'!AC$29,'Pilot Injection'!$U46)*_xll.Interp1d(-1,'Internal Flash'!$A$56:$A$67,'Internal Flash'!$B$56:$B$67,'Variables &amp; Axis Check'!$B$13)</f>
        <v>0</v>
      </c>
      <c r="AD46" s="4">
        <f>_xll.Interp2dTab(-1,0,'Internal Flash'!$B$37:$N$37,'Internal Flash'!$A$38:$A$52,'Internal Flash'!$B$38:$N$52,'Pilot Injection'!AD$29,'Pilot Injection'!$U46)*_xll.Interp1d(-1,'Internal Flash'!$A$56:$A$67,'Internal Flash'!$B$56:$B$67,'Variables &amp; Axis Check'!$B$13)</f>
        <v>0</v>
      </c>
      <c r="AE46" s="4">
        <f>_xll.Interp2dTab(-1,0,'Internal Flash'!$B$37:$N$37,'Internal Flash'!$A$38:$A$52,'Internal Flash'!$B$38:$N$52,'Pilot Injection'!AE$29,'Pilot Injection'!$U46)*_xll.Interp1d(-1,'Internal Flash'!$A$56:$A$67,'Internal Flash'!$B$56:$B$67,'Variables &amp; Axis Check'!$B$13)</f>
        <v>0</v>
      </c>
      <c r="AF46" s="4">
        <f>_xll.Interp2dTab(-1,0,'Internal Flash'!$B$37:$N$37,'Internal Flash'!$A$38:$A$52,'Internal Flash'!$B$38:$N$52,'Pilot Injection'!AF$29,'Pilot Injection'!$U46)*_xll.Interp1d(-1,'Internal Flash'!$A$56:$A$67,'Internal Flash'!$B$56:$B$67,'Variables &amp; Axis Check'!$B$13)</f>
        <v>0</v>
      </c>
      <c r="AG46" s="4">
        <f>_xll.Interp2dTab(-1,0,'Internal Flash'!$B$37:$N$37,'Internal Flash'!$A$38:$A$52,'Internal Flash'!$B$38:$N$52,'Pilot Injection'!AG$29,'Pilot Injection'!$U46)*_xll.Interp1d(-1,'Internal Flash'!$A$56:$A$67,'Internal Flash'!$B$56:$B$67,'Variables &amp; Axis Check'!$B$13)</f>
        <v>0</v>
      </c>
      <c r="AH46" s="4">
        <f>_xll.Interp2dTab(-1,0,'Internal Flash'!$B$37:$N$37,'Internal Flash'!$A$38:$A$52,'Internal Flash'!$B$38:$N$52,'Pilot Injection'!AH$29,'Pilot Injection'!$U46)*_xll.Interp1d(-1,'Internal Flash'!$A$56:$A$67,'Internal Flash'!$B$56:$B$67,'Variables &amp; Axis Check'!$B$13)</f>
        <v>0</v>
      </c>
      <c r="AI46" s="4">
        <f>_xll.Interp2dTab(-1,0,'Internal Flash'!$B$37:$N$37,'Internal Flash'!$A$38:$A$52,'Internal Flash'!$B$38:$N$52,'Pilot Injection'!AI$29,'Pilot Injection'!$U46)*_xll.Interp1d(-1,'Internal Flash'!$A$56:$A$67,'Internal Flash'!$B$56:$B$67,'Variables &amp; Axis Check'!$B$13)</f>
        <v>0</v>
      </c>
      <c r="AJ46" s="4">
        <f>_xll.Interp2dTab(-1,0,'Internal Flash'!$B$37:$N$37,'Internal Flash'!$A$38:$A$52,'Internal Flash'!$B$38:$N$52,'Pilot Injection'!AJ$29,'Pilot Injection'!$U46)*_xll.Interp1d(-1,'Internal Flash'!$A$56:$A$67,'Internal Flash'!$B$56:$B$67,'Variables &amp; Axis Check'!$B$13)</f>
        <v>0</v>
      </c>
      <c r="AK46" s="4">
        <f>_xll.Interp2dTab(-1,0,'Internal Flash'!$B$37:$N$37,'Internal Flash'!$A$38:$A$52,'Internal Flash'!$B$38:$N$52,'Pilot Injection'!AK$29,'Pilot Injection'!$U46)*_xll.Interp1d(-1,'Internal Flash'!$A$56:$A$67,'Internal Flash'!$B$56:$B$67,'Variables &amp; Axis Check'!$B$13)</f>
        <v>0</v>
      </c>
      <c r="AL46" s="4">
        <f>_xll.Interp2dTab(-1,0,'Internal Flash'!$B$37:$N$37,'Internal Flash'!$A$38:$A$52,'Internal Flash'!$B$38:$N$52,'Pilot Injection'!AL$29,'Pilot Injection'!$U46)*_xll.Interp1d(-1,'Internal Flash'!$A$56:$A$67,'Internal Flash'!$B$56:$B$67,'Variables &amp; Axis Check'!$B$13)</f>
        <v>0</v>
      </c>
      <c r="AM46" s="12">
        <f t="shared" si="13"/>
        <v>0</v>
      </c>
    </row>
    <row r="47" spans="1:39" s="4" customFormat="1" x14ac:dyDescent="0.3">
      <c r="A47" s="6">
        <f>'CSP5'!$A$186</f>
        <v>3200</v>
      </c>
      <c r="B47" s="12">
        <f t="shared" si="10"/>
        <v>0</v>
      </c>
      <c r="C47" s="4">
        <f>C22-'CSP5'!C82</f>
        <v>0</v>
      </c>
      <c r="D47" s="4">
        <f>D22-'CSP5'!D82</f>
        <v>0</v>
      </c>
      <c r="E47" s="4">
        <f>E22-'CSP5'!E82</f>
        <v>0</v>
      </c>
      <c r="F47" s="4">
        <f>F22-'CSP5'!F82</f>
        <v>0</v>
      </c>
      <c r="G47" s="4">
        <f>G22-'CSP5'!G82</f>
        <v>0</v>
      </c>
      <c r="H47" s="4">
        <f>H22-'CSP5'!H82</f>
        <v>0</v>
      </c>
      <c r="I47" s="4">
        <f>I22-'CSP5'!I82</f>
        <v>0</v>
      </c>
      <c r="J47" s="4">
        <f>J22-'CSP5'!J82</f>
        <v>0</v>
      </c>
      <c r="K47" s="4">
        <f>K22-'CSP5'!K82</f>
        <v>0</v>
      </c>
      <c r="L47" s="4">
        <f>L22-'CSP5'!L82</f>
        <v>0</v>
      </c>
      <c r="M47" s="4">
        <f>M22-'CSP5'!M82</f>
        <v>0</v>
      </c>
      <c r="N47" s="4">
        <f>N22-'CSP5'!N82</f>
        <v>0</v>
      </c>
      <c r="O47" s="4">
        <f>O22-'CSP5'!O82</f>
        <v>0</v>
      </c>
      <c r="P47" s="4">
        <f>P22-'CSP5'!P82</f>
        <v>0</v>
      </c>
      <c r="Q47" s="4">
        <f>Q22-'CSP5'!Q82</f>
        <v>0</v>
      </c>
      <c r="R47" s="4">
        <f>R22-'CSP5'!R82</f>
        <v>0</v>
      </c>
      <c r="S47" s="12">
        <f t="shared" si="11"/>
        <v>0</v>
      </c>
      <c r="U47" s="6">
        <f>'CSP5'!$A$186</f>
        <v>3200</v>
      </c>
      <c r="V47" s="12">
        <f t="shared" si="12"/>
        <v>0</v>
      </c>
      <c r="W47" s="4">
        <f>_xll.Interp2dTab(-1,0,'Internal Flash'!$B$37:$N$37,'Internal Flash'!$A$38:$A$52,'Internal Flash'!$B$38:$N$52,'Pilot Injection'!W$29,'Pilot Injection'!$U47)*_xll.Interp1d(-1,'Internal Flash'!$A$56:$A$67,'Internal Flash'!$B$56:$B$67,'Variables &amp; Axis Check'!$B$13)</f>
        <v>0</v>
      </c>
      <c r="X47" s="4">
        <f>_xll.Interp2dTab(-1,0,'Internal Flash'!$B$37:$N$37,'Internal Flash'!$A$38:$A$52,'Internal Flash'!$B$38:$N$52,'Pilot Injection'!X$29,'Pilot Injection'!$U47)*_xll.Interp1d(-1,'Internal Flash'!$A$56:$A$67,'Internal Flash'!$B$56:$B$67,'Variables &amp; Axis Check'!$B$13)</f>
        <v>0</v>
      </c>
      <c r="Y47" s="4">
        <f>_xll.Interp2dTab(-1,0,'Internal Flash'!$B$37:$N$37,'Internal Flash'!$A$38:$A$52,'Internal Flash'!$B$38:$N$52,'Pilot Injection'!Y$29,'Pilot Injection'!$U47)*_xll.Interp1d(-1,'Internal Flash'!$A$56:$A$67,'Internal Flash'!$B$56:$B$67,'Variables &amp; Axis Check'!$B$13)</f>
        <v>0</v>
      </c>
      <c r="Z47" s="4">
        <f>_xll.Interp2dTab(-1,0,'Internal Flash'!$B$37:$N$37,'Internal Flash'!$A$38:$A$52,'Internal Flash'!$B$38:$N$52,'Pilot Injection'!Z$29,'Pilot Injection'!$U47)*_xll.Interp1d(-1,'Internal Flash'!$A$56:$A$67,'Internal Flash'!$B$56:$B$67,'Variables &amp; Axis Check'!$B$13)</f>
        <v>0</v>
      </c>
      <c r="AA47" s="4">
        <f>_xll.Interp2dTab(-1,0,'Internal Flash'!$B$37:$N$37,'Internal Flash'!$A$38:$A$52,'Internal Flash'!$B$38:$N$52,'Pilot Injection'!AA$29,'Pilot Injection'!$U47)*_xll.Interp1d(-1,'Internal Flash'!$A$56:$A$67,'Internal Flash'!$B$56:$B$67,'Variables &amp; Axis Check'!$B$13)</f>
        <v>0</v>
      </c>
      <c r="AB47" s="4">
        <f>_xll.Interp2dTab(-1,0,'Internal Flash'!$B$37:$N$37,'Internal Flash'!$A$38:$A$52,'Internal Flash'!$B$38:$N$52,'Pilot Injection'!AB$29,'Pilot Injection'!$U47)*_xll.Interp1d(-1,'Internal Flash'!$A$56:$A$67,'Internal Flash'!$B$56:$B$67,'Variables &amp; Axis Check'!$B$13)</f>
        <v>0</v>
      </c>
      <c r="AC47" s="4">
        <f>_xll.Interp2dTab(-1,0,'Internal Flash'!$B$37:$N$37,'Internal Flash'!$A$38:$A$52,'Internal Flash'!$B$38:$N$52,'Pilot Injection'!AC$29,'Pilot Injection'!$U47)*_xll.Interp1d(-1,'Internal Flash'!$A$56:$A$67,'Internal Flash'!$B$56:$B$67,'Variables &amp; Axis Check'!$B$13)</f>
        <v>0</v>
      </c>
      <c r="AD47" s="4">
        <f>_xll.Interp2dTab(-1,0,'Internal Flash'!$B$37:$N$37,'Internal Flash'!$A$38:$A$52,'Internal Flash'!$B$38:$N$52,'Pilot Injection'!AD$29,'Pilot Injection'!$U47)*_xll.Interp1d(-1,'Internal Flash'!$A$56:$A$67,'Internal Flash'!$B$56:$B$67,'Variables &amp; Axis Check'!$B$13)</f>
        <v>0</v>
      </c>
      <c r="AE47" s="4">
        <f>_xll.Interp2dTab(-1,0,'Internal Flash'!$B$37:$N$37,'Internal Flash'!$A$38:$A$52,'Internal Flash'!$B$38:$N$52,'Pilot Injection'!AE$29,'Pilot Injection'!$U47)*_xll.Interp1d(-1,'Internal Flash'!$A$56:$A$67,'Internal Flash'!$B$56:$B$67,'Variables &amp; Axis Check'!$B$13)</f>
        <v>0</v>
      </c>
      <c r="AF47" s="4">
        <f>_xll.Interp2dTab(-1,0,'Internal Flash'!$B$37:$N$37,'Internal Flash'!$A$38:$A$52,'Internal Flash'!$B$38:$N$52,'Pilot Injection'!AF$29,'Pilot Injection'!$U47)*_xll.Interp1d(-1,'Internal Flash'!$A$56:$A$67,'Internal Flash'!$B$56:$B$67,'Variables &amp; Axis Check'!$B$13)</f>
        <v>0</v>
      </c>
      <c r="AG47" s="4">
        <f>_xll.Interp2dTab(-1,0,'Internal Flash'!$B$37:$N$37,'Internal Flash'!$A$38:$A$52,'Internal Flash'!$B$38:$N$52,'Pilot Injection'!AG$29,'Pilot Injection'!$U47)*_xll.Interp1d(-1,'Internal Flash'!$A$56:$A$67,'Internal Flash'!$B$56:$B$67,'Variables &amp; Axis Check'!$B$13)</f>
        <v>0</v>
      </c>
      <c r="AH47" s="4">
        <f>_xll.Interp2dTab(-1,0,'Internal Flash'!$B$37:$N$37,'Internal Flash'!$A$38:$A$52,'Internal Flash'!$B$38:$N$52,'Pilot Injection'!AH$29,'Pilot Injection'!$U47)*_xll.Interp1d(-1,'Internal Flash'!$A$56:$A$67,'Internal Flash'!$B$56:$B$67,'Variables &amp; Axis Check'!$B$13)</f>
        <v>0</v>
      </c>
      <c r="AI47" s="4">
        <f>_xll.Interp2dTab(-1,0,'Internal Flash'!$B$37:$N$37,'Internal Flash'!$A$38:$A$52,'Internal Flash'!$B$38:$N$52,'Pilot Injection'!AI$29,'Pilot Injection'!$U47)*_xll.Interp1d(-1,'Internal Flash'!$A$56:$A$67,'Internal Flash'!$B$56:$B$67,'Variables &amp; Axis Check'!$B$13)</f>
        <v>0</v>
      </c>
      <c r="AJ47" s="4">
        <f>_xll.Interp2dTab(-1,0,'Internal Flash'!$B$37:$N$37,'Internal Flash'!$A$38:$A$52,'Internal Flash'!$B$38:$N$52,'Pilot Injection'!AJ$29,'Pilot Injection'!$U47)*_xll.Interp1d(-1,'Internal Flash'!$A$56:$A$67,'Internal Flash'!$B$56:$B$67,'Variables &amp; Axis Check'!$B$13)</f>
        <v>0</v>
      </c>
      <c r="AK47" s="4">
        <f>_xll.Interp2dTab(-1,0,'Internal Flash'!$B$37:$N$37,'Internal Flash'!$A$38:$A$52,'Internal Flash'!$B$38:$N$52,'Pilot Injection'!AK$29,'Pilot Injection'!$U47)*_xll.Interp1d(-1,'Internal Flash'!$A$56:$A$67,'Internal Flash'!$B$56:$B$67,'Variables &amp; Axis Check'!$B$13)</f>
        <v>0</v>
      </c>
      <c r="AL47" s="4">
        <f>_xll.Interp2dTab(-1,0,'Internal Flash'!$B$37:$N$37,'Internal Flash'!$A$38:$A$52,'Internal Flash'!$B$38:$N$52,'Pilot Injection'!AL$29,'Pilot Injection'!$U47)*_xll.Interp1d(-1,'Internal Flash'!$A$56:$A$67,'Internal Flash'!$B$56:$B$67,'Variables &amp; Axis Check'!$B$13)</f>
        <v>0</v>
      </c>
      <c r="AM47" s="12">
        <f t="shared" si="13"/>
        <v>0</v>
      </c>
    </row>
    <row r="48" spans="1:39" s="4" customFormat="1" x14ac:dyDescent="0.3">
      <c r="A48" s="6">
        <f>'CSP5'!$A$187</f>
        <v>3300</v>
      </c>
      <c r="B48" s="12">
        <f t="shared" si="10"/>
        <v>0</v>
      </c>
      <c r="C48" s="4">
        <f>C23-'CSP5'!C83</f>
        <v>0</v>
      </c>
      <c r="D48" s="4">
        <f>D23-'CSP5'!D83</f>
        <v>0</v>
      </c>
      <c r="E48" s="4">
        <f>E23-'CSP5'!E83</f>
        <v>0</v>
      </c>
      <c r="F48" s="4">
        <f>F23-'CSP5'!F83</f>
        <v>0</v>
      </c>
      <c r="G48" s="4">
        <f>G23-'CSP5'!G83</f>
        <v>0</v>
      </c>
      <c r="H48" s="4">
        <f>H23-'CSP5'!H83</f>
        <v>0</v>
      </c>
      <c r="I48" s="4">
        <f>I23-'CSP5'!I83</f>
        <v>0</v>
      </c>
      <c r="J48" s="4">
        <f>J23-'CSP5'!J83</f>
        <v>0</v>
      </c>
      <c r="K48" s="4">
        <f>K23-'CSP5'!K83</f>
        <v>0</v>
      </c>
      <c r="L48" s="4">
        <f>L23-'CSP5'!L83</f>
        <v>0</v>
      </c>
      <c r="M48" s="4">
        <f>M23-'CSP5'!M83</f>
        <v>0</v>
      </c>
      <c r="N48" s="4">
        <f>N23-'CSP5'!N83</f>
        <v>0</v>
      </c>
      <c r="O48" s="4">
        <f>O23-'CSP5'!O83</f>
        <v>0</v>
      </c>
      <c r="P48" s="4">
        <f>P23-'CSP5'!P83</f>
        <v>0</v>
      </c>
      <c r="Q48" s="4">
        <f>Q23-'CSP5'!Q83</f>
        <v>0</v>
      </c>
      <c r="R48" s="4">
        <f>R23-'CSP5'!R83</f>
        <v>0</v>
      </c>
      <c r="S48" s="12">
        <f t="shared" si="11"/>
        <v>0</v>
      </c>
      <c r="U48" s="6">
        <f>'CSP5'!$A$187</f>
        <v>3300</v>
      </c>
      <c r="V48" s="12">
        <f t="shared" si="12"/>
        <v>0</v>
      </c>
      <c r="W48" s="4">
        <f>_xll.Interp2dTab(-1,0,'Internal Flash'!$B$37:$N$37,'Internal Flash'!$A$38:$A$52,'Internal Flash'!$B$38:$N$52,'Pilot Injection'!W$29,'Pilot Injection'!$U48)*_xll.Interp1d(-1,'Internal Flash'!$A$56:$A$67,'Internal Flash'!$B$56:$B$67,'Variables &amp; Axis Check'!$B$13)</f>
        <v>0</v>
      </c>
      <c r="X48" s="4">
        <f>_xll.Interp2dTab(-1,0,'Internal Flash'!$B$37:$N$37,'Internal Flash'!$A$38:$A$52,'Internal Flash'!$B$38:$N$52,'Pilot Injection'!X$29,'Pilot Injection'!$U48)*_xll.Interp1d(-1,'Internal Flash'!$A$56:$A$67,'Internal Flash'!$B$56:$B$67,'Variables &amp; Axis Check'!$B$13)</f>
        <v>0</v>
      </c>
      <c r="Y48" s="4">
        <f>_xll.Interp2dTab(-1,0,'Internal Flash'!$B$37:$N$37,'Internal Flash'!$A$38:$A$52,'Internal Flash'!$B$38:$N$52,'Pilot Injection'!Y$29,'Pilot Injection'!$U48)*_xll.Interp1d(-1,'Internal Flash'!$A$56:$A$67,'Internal Flash'!$B$56:$B$67,'Variables &amp; Axis Check'!$B$13)</f>
        <v>0</v>
      </c>
      <c r="Z48" s="4">
        <f>_xll.Interp2dTab(-1,0,'Internal Flash'!$B$37:$N$37,'Internal Flash'!$A$38:$A$52,'Internal Flash'!$B$38:$N$52,'Pilot Injection'!Z$29,'Pilot Injection'!$U48)*_xll.Interp1d(-1,'Internal Flash'!$A$56:$A$67,'Internal Flash'!$B$56:$B$67,'Variables &amp; Axis Check'!$B$13)</f>
        <v>0</v>
      </c>
      <c r="AA48" s="4">
        <f>_xll.Interp2dTab(-1,0,'Internal Flash'!$B$37:$N$37,'Internal Flash'!$A$38:$A$52,'Internal Flash'!$B$38:$N$52,'Pilot Injection'!AA$29,'Pilot Injection'!$U48)*_xll.Interp1d(-1,'Internal Flash'!$A$56:$A$67,'Internal Flash'!$B$56:$B$67,'Variables &amp; Axis Check'!$B$13)</f>
        <v>0</v>
      </c>
      <c r="AB48" s="4">
        <f>_xll.Interp2dTab(-1,0,'Internal Flash'!$B$37:$N$37,'Internal Flash'!$A$38:$A$52,'Internal Flash'!$B$38:$N$52,'Pilot Injection'!AB$29,'Pilot Injection'!$U48)*_xll.Interp1d(-1,'Internal Flash'!$A$56:$A$67,'Internal Flash'!$B$56:$B$67,'Variables &amp; Axis Check'!$B$13)</f>
        <v>0</v>
      </c>
      <c r="AC48" s="4">
        <f>_xll.Interp2dTab(-1,0,'Internal Flash'!$B$37:$N$37,'Internal Flash'!$A$38:$A$52,'Internal Flash'!$B$38:$N$52,'Pilot Injection'!AC$29,'Pilot Injection'!$U48)*_xll.Interp1d(-1,'Internal Flash'!$A$56:$A$67,'Internal Flash'!$B$56:$B$67,'Variables &amp; Axis Check'!$B$13)</f>
        <v>0</v>
      </c>
      <c r="AD48" s="4">
        <f>_xll.Interp2dTab(-1,0,'Internal Flash'!$B$37:$N$37,'Internal Flash'!$A$38:$A$52,'Internal Flash'!$B$38:$N$52,'Pilot Injection'!AD$29,'Pilot Injection'!$U48)*_xll.Interp1d(-1,'Internal Flash'!$A$56:$A$67,'Internal Flash'!$B$56:$B$67,'Variables &amp; Axis Check'!$B$13)</f>
        <v>0</v>
      </c>
      <c r="AE48" s="4">
        <f>_xll.Interp2dTab(-1,0,'Internal Flash'!$B$37:$N$37,'Internal Flash'!$A$38:$A$52,'Internal Flash'!$B$38:$N$52,'Pilot Injection'!AE$29,'Pilot Injection'!$U48)*_xll.Interp1d(-1,'Internal Flash'!$A$56:$A$67,'Internal Flash'!$B$56:$B$67,'Variables &amp; Axis Check'!$B$13)</f>
        <v>0</v>
      </c>
      <c r="AF48" s="4">
        <f>_xll.Interp2dTab(-1,0,'Internal Flash'!$B$37:$N$37,'Internal Flash'!$A$38:$A$52,'Internal Flash'!$B$38:$N$52,'Pilot Injection'!AF$29,'Pilot Injection'!$U48)*_xll.Interp1d(-1,'Internal Flash'!$A$56:$A$67,'Internal Flash'!$B$56:$B$67,'Variables &amp; Axis Check'!$B$13)</f>
        <v>0</v>
      </c>
      <c r="AG48" s="4">
        <f>_xll.Interp2dTab(-1,0,'Internal Flash'!$B$37:$N$37,'Internal Flash'!$A$38:$A$52,'Internal Flash'!$B$38:$N$52,'Pilot Injection'!AG$29,'Pilot Injection'!$U48)*_xll.Interp1d(-1,'Internal Flash'!$A$56:$A$67,'Internal Flash'!$B$56:$B$67,'Variables &amp; Axis Check'!$B$13)</f>
        <v>0</v>
      </c>
      <c r="AH48" s="4">
        <f>_xll.Interp2dTab(-1,0,'Internal Flash'!$B$37:$N$37,'Internal Flash'!$A$38:$A$52,'Internal Flash'!$B$38:$N$52,'Pilot Injection'!AH$29,'Pilot Injection'!$U48)*_xll.Interp1d(-1,'Internal Flash'!$A$56:$A$67,'Internal Flash'!$B$56:$B$67,'Variables &amp; Axis Check'!$B$13)</f>
        <v>0</v>
      </c>
      <c r="AI48" s="4">
        <f>_xll.Interp2dTab(-1,0,'Internal Flash'!$B$37:$N$37,'Internal Flash'!$A$38:$A$52,'Internal Flash'!$B$38:$N$52,'Pilot Injection'!AI$29,'Pilot Injection'!$U48)*_xll.Interp1d(-1,'Internal Flash'!$A$56:$A$67,'Internal Flash'!$B$56:$B$67,'Variables &amp; Axis Check'!$B$13)</f>
        <v>0</v>
      </c>
      <c r="AJ48" s="4">
        <f>_xll.Interp2dTab(-1,0,'Internal Flash'!$B$37:$N$37,'Internal Flash'!$A$38:$A$52,'Internal Flash'!$B$38:$N$52,'Pilot Injection'!AJ$29,'Pilot Injection'!$U48)*_xll.Interp1d(-1,'Internal Flash'!$A$56:$A$67,'Internal Flash'!$B$56:$B$67,'Variables &amp; Axis Check'!$B$13)</f>
        <v>0</v>
      </c>
      <c r="AK48" s="4">
        <f>_xll.Interp2dTab(-1,0,'Internal Flash'!$B$37:$N$37,'Internal Flash'!$A$38:$A$52,'Internal Flash'!$B$38:$N$52,'Pilot Injection'!AK$29,'Pilot Injection'!$U48)*_xll.Interp1d(-1,'Internal Flash'!$A$56:$A$67,'Internal Flash'!$B$56:$B$67,'Variables &amp; Axis Check'!$B$13)</f>
        <v>0</v>
      </c>
      <c r="AL48" s="4">
        <f>_xll.Interp2dTab(-1,0,'Internal Flash'!$B$37:$N$37,'Internal Flash'!$A$38:$A$52,'Internal Flash'!$B$38:$N$52,'Pilot Injection'!AL$29,'Pilot Injection'!$U48)*_xll.Interp1d(-1,'Internal Flash'!$A$56:$A$67,'Internal Flash'!$B$56:$B$67,'Variables &amp; Axis Check'!$B$13)</f>
        <v>0</v>
      </c>
      <c r="AM48" s="12">
        <f t="shared" si="13"/>
        <v>0</v>
      </c>
    </row>
    <row r="49" spans="1:39" s="4" customFormat="1" x14ac:dyDescent="0.3">
      <c r="A49" s="6">
        <f>'CSP5'!$A$188</f>
        <v>3500</v>
      </c>
      <c r="B49" s="12">
        <f t="shared" si="10"/>
        <v>0</v>
      </c>
      <c r="C49" s="4">
        <f>C24-'CSP5'!C84</f>
        <v>0</v>
      </c>
      <c r="D49" s="4">
        <f>D24-'CSP5'!D84</f>
        <v>0</v>
      </c>
      <c r="E49" s="4">
        <f>E24-'CSP5'!E84</f>
        <v>0</v>
      </c>
      <c r="F49" s="4">
        <f>F24-'CSP5'!F84</f>
        <v>0</v>
      </c>
      <c r="G49" s="4">
        <f>G24-'CSP5'!G84</f>
        <v>0</v>
      </c>
      <c r="H49" s="4">
        <f>H24-'CSP5'!H84</f>
        <v>0</v>
      </c>
      <c r="I49" s="4">
        <f>I24-'CSP5'!I84</f>
        <v>0</v>
      </c>
      <c r="J49" s="4">
        <f>J24-'CSP5'!J84</f>
        <v>0</v>
      </c>
      <c r="K49" s="4">
        <f>K24-'CSP5'!K84</f>
        <v>0</v>
      </c>
      <c r="L49" s="4">
        <f>L24-'CSP5'!L84</f>
        <v>0</v>
      </c>
      <c r="M49" s="4">
        <f>M24-'CSP5'!M84</f>
        <v>0</v>
      </c>
      <c r="N49" s="4">
        <f>N24-'CSP5'!N84</f>
        <v>0</v>
      </c>
      <c r="O49" s="4">
        <f>O24-'CSP5'!O84</f>
        <v>0</v>
      </c>
      <c r="P49" s="4">
        <f>P24-'CSP5'!P84</f>
        <v>0</v>
      </c>
      <c r="Q49" s="4">
        <f>Q24-'CSP5'!Q84</f>
        <v>0</v>
      </c>
      <c r="R49" s="4">
        <f>R24-'CSP5'!R84</f>
        <v>0</v>
      </c>
      <c r="S49" s="12">
        <f t="shared" si="11"/>
        <v>0</v>
      </c>
      <c r="U49" s="6">
        <f>'CSP5'!$A$188</f>
        <v>3500</v>
      </c>
      <c r="V49" s="12">
        <f t="shared" si="12"/>
        <v>0</v>
      </c>
      <c r="W49" s="4">
        <f>_xll.Interp2dTab(-1,0,'Internal Flash'!$B$37:$N$37,'Internal Flash'!$A$38:$A$52,'Internal Flash'!$B$38:$N$52,'Pilot Injection'!W$29,'Pilot Injection'!$U49)*_xll.Interp1d(-1,'Internal Flash'!$A$56:$A$67,'Internal Flash'!$B$56:$B$67,'Variables &amp; Axis Check'!$B$13)</f>
        <v>0</v>
      </c>
      <c r="X49" s="4">
        <f>_xll.Interp2dTab(-1,0,'Internal Flash'!$B$37:$N$37,'Internal Flash'!$A$38:$A$52,'Internal Flash'!$B$38:$N$52,'Pilot Injection'!X$29,'Pilot Injection'!$U49)*_xll.Interp1d(-1,'Internal Flash'!$A$56:$A$67,'Internal Flash'!$B$56:$B$67,'Variables &amp; Axis Check'!$B$13)</f>
        <v>0</v>
      </c>
      <c r="Y49" s="4">
        <f>_xll.Interp2dTab(-1,0,'Internal Flash'!$B$37:$N$37,'Internal Flash'!$A$38:$A$52,'Internal Flash'!$B$38:$N$52,'Pilot Injection'!Y$29,'Pilot Injection'!$U49)*_xll.Interp1d(-1,'Internal Flash'!$A$56:$A$67,'Internal Flash'!$B$56:$B$67,'Variables &amp; Axis Check'!$B$13)</f>
        <v>0</v>
      </c>
      <c r="Z49" s="4">
        <f>_xll.Interp2dTab(-1,0,'Internal Flash'!$B$37:$N$37,'Internal Flash'!$A$38:$A$52,'Internal Flash'!$B$38:$N$52,'Pilot Injection'!Z$29,'Pilot Injection'!$U49)*_xll.Interp1d(-1,'Internal Flash'!$A$56:$A$67,'Internal Flash'!$B$56:$B$67,'Variables &amp; Axis Check'!$B$13)</f>
        <v>0</v>
      </c>
      <c r="AA49" s="4">
        <f>_xll.Interp2dTab(-1,0,'Internal Flash'!$B$37:$N$37,'Internal Flash'!$A$38:$A$52,'Internal Flash'!$B$38:$N$52,'Pilot Injection'!AA$29,'Pilot Injection'!$U49)*_xll.Interp1d(-1,'Internal Flash'!$A$56:$A$67,'Internal Flash'!$B$56:$B$67,'Variables &amp; Axis Check'!$B$13)</f>
        <v>0</v>
      </c>
      <c r="AB49" s="4">
        <f>_xll.Interp2dTab(-1,0,'Internal Flash'!$B$37:$N$37,'Internal Flash'!$A$38:$A$52,'Internal Flash'!$B$38:$N$52,'Pilot Injection'!AB$29,'Pilot Injection'!$U49)*_xll.Interp1d(-1,'Internal Flash'!$A$56:$A$67,'Internal Flash'!$B$56:$B$67,'Variables &amp; Axis Check'!$B$13)</f>
        <v>0</v>
      </c>
      <c r="AC49" s="4">
        <f>_xll.Interp2dTab(-1,0,'Internal Flash'!$B$37:$N$37,'Internal Flash'!$A$38:$A$52,'Internal Flash'!$B$38:$N$52,'Pilot Injection'!AC$29,'Pilot Injection'!$U49)*_xll.Interp1d(-1,'Internal Flash'!$A$56:$A$67,'Internal Flash'!$B$56:$B$67,'Variables &amp; Axis Check'!$B$13)</f>
        <v>0</v>
      </c>
      <c r="AD49" s="4">
        <f>_xll.Interp2dTab(-1,0,'Internal Flash'!$B$37:$N$37,'Internal Flash'!$A$38:$A$52,'Internal Flash'!$B$38:$N$52,'Pilot Injection'!AD$29,'Pilot Injection'!$U49)*_xll.Interp1d(-1,'Internal Flash'!$A$56:$A$67,'Internal Flash'!$B$56:$B$67,'Variables &amp; Axis Check'!$B$13)</f>
        <v>0</v>
      </c>
      <c r="AE49" s="4">
        <f>_xll.Interp2dTab(-1,0,'Internal Flash'!$B$37:$N$37,'Internal Flash'!$A$38:$A$52,'Internal Flash'!$B$38:$N$52,'Pilot Injection'!AE$29,'Pilot Injection'!$U49)*_xll.Interp1d(-1,'Internal Flash'!$A$56:$A$67,'Internal Flash'!$B$56:$B$67,'Variables &amp; Axis Check'!$B$13)</f>
        <v>0</v>
      </c>
      <c r="AF49" s="4">
        <f>_xll.Interp2dTab(-1,0,'Internal Flash'!$B$37:$N$37,'Internal Flash'!$A$38:$A$52,'Internal Flash'!$B$38:$N$52,'Pilot Injection'!AF$29,'Pilot Injection'!$U49)*_xll.Interp1d(-1,'Internal Flash'!$A$56:$A$67,'Internal Flash'!$B$56:$B$67,'Variables &amp; Axis Check'!$B$13)</f>
        <v>0</v>
      </c>
      <c r="AG49" s="4">
        <f>_xll.Interp2dTab(-1,0,'Internal Flash'!$B$37:$N$37,'Internal Flash'!$A$38:$A$52,'Internal Flash'!$B$38:$N$52,'Pilot Injection'!AG$29,'Pilot Injection'!$U49)*_xll.Interp1d(-1,'Internal Flash'!$A$56:$A$67,'Internal Flash'!$B$56:$B$67,'Variables &amp; Axis Check'!$B$13)</f>
        <v>0</v>
      </c>
      <c r="AH49" s="4">
        <f>_xll.Interp2dTab(-1,0,'Internal Flash'!$B$37:$N$37,'Internal Flash'!$A$38:$A$52,'Internal Flash'!$B$38:$N$52,'Pilot Injection'!AH$29,'Pilot Injection'!$U49)*_xll.Interp1d(-1,'Internal Flash'!$A$56:$A$67,'Internal Flash'!$B$56:$B$67,'Variables &amp; Axis Check'!$B$13)</f>
        <v>0</v>
      </c>
      <c r="AI49" s="4">
        <f>_xll.Interp2dTab(-1,0,'Internal Flash'!$B$37:$N$37,'Internal Flash'!$A$38:$A$52,'Internal Flash'!$B$38:$N$52,'Pilot Injection'!AI$29,'Pilot Injection'!$U49)*_xll.Interp1d(-1,'Internal Flash'!$A$56:$A$67,'Internal Flash'!$B$56:$B$67,'Variables &amp; Axis Check'!$B$13)</f>
        <v>0</v>
      </c>
      <c r="AJ49" s="4">
        <f>_xll.Interp2dTab(-1,0,'Internal Flash'!$B$37:$N$37,'Internal Flash'!$A$38:$A$52,'Internal Flash'!$B$38:$N$52,'Pilot Injection'!AJ$29,'Pilot Injection'!$U49)*_xll.Interp1d(-1,'Internal Flash'!$A$56:$A$67,'Internal Flash'!$B$56:$B$67,'Variables &amp; Axis Check'!$B$13)</f>
        <v>0</v>
      </c>
      <c r="AK49" s="4">
        <f>_xll.Interp2dTab(-1,0,'Internal Flash'!$B$37:$N$37,'Internal Flash'!$A$38:$A$52,'Internal Flash'!$B$38:$N$52,'Pilot Injection'!AK$29,'Pilot Injection'!$U49)*_xll.Interp1d(-1,'Internal Flash'!$A$56:$A$67,'Internal Flash'!$B$56:$B$67,'Variables &amp; Axis Check'!$B$13)</f>
        <v>0</v>
      </c>
      <c r="AL49" s="4">
        <f>_xll.Interp2dTab(-1,0,'Internal Flash'!$B$37:$N$37,'Internal Flash'!$A$38:$A$52,'Internal Flash'!$B$38:$N$52,'Pilot Injection'!AL$29,'Pilot Injection'!$U49)*_xll.Interp1d(-1,'Internal Flash'!$A$56:$A$67,'Internal Flash'!$B$56:$B$67,'Variables &amp; Axis Check'!$B$13)</f>
        <v>0</v>
      </c>
      <c r="AM49" s="12">
        <f t="shared" si="13"/>
        <v>0</v>
      </c>
    </row>
    <row r="50" spans="1:39" s="4" customFormat="1" x14ac:dyDescent="0.3">
      <c r="A50" s="12">
        <f>'CSP5'!$A$189</f>
        <v>3501</v>
      </c>
      <c r="B50" s="12">
        <f>B49</f>
        <v>0</v>
      </c>
      <c r="C50" s="12">
        <f t="shared" ref="C50:S50" si="14">C49</f>
        <v>0</v>
      </c>
      <c r="D50" s="12">
        <f t="shared" si="14"/>
        <v>0</v>
      </c>
      <c r="E50" s="12">
        <f t="shared" si="14"/>
        <v>0</v>
      </c>
      <c r="F50" s="12">
        <f t="shared" si="14"/>
        <v>0</v>
      </c>
      <c r="G50" s="12">
        <f t="shared" si="14"/>
        <v>0</v>
      </c>
      <c r="H50" s="12">
        <f t="shared" si="14"/>
        <v>0</v>
      </c>
      <c r="I50" s="12">
        <f t="shared" si="14"/>
        <v>0</v>
      </c>
      <c r="J50" s="12">
        <f t="shared" si="14"/>
        <v>0</v>
      </c>
      <c r="K50" s="12">
        <f t="shared" si="14"/>
        <v>0</v>
      </c>
      <c r="L50" s="12">
        <f t="shared" si="14"/>
        <v>0</v>
      </c>
      <c r="M50" s="12">
        <f t="shared" si="14"/>
        <v>0</v>
      </c>
      <c r="N50" s="12">
        <f t="shared" si="14"/>
        <v>0</v>
      </c>
      <c r="O50" s="12">
        <f t="shared" si="14"/>
        <v>0</v>
      </c>
      <c r="P50" s="12">
        <f t="shared" si="14"/>
        <v>0</v>
      </c>
      <c r="Q50" s="12">
        <f t="shared" si="14"/>
        <v>0</v>
      </c>
      <c r="R50" s="12">
        <f t="shared" si="14"/>
        <v>0</v>
      </c>
      <c r="S50" s="12">
        <f t="shared" si="14"/>
        <v>0</v>
      </c>
      <c r="U50" s="12">
        <f>'CSP5'!$A$189</f>
        <v>3501</v>
      </c>
      <c r="V50" s="12">
        <f>V49</f>
        <v>0</v>
      </c>
      <c r="W50" s="12">
        <f t="shared" ref="W50:AM50" si="15">W49</f>
        <v>0</v>
      </c>
      <c r="X50" s="12">
        <f t="shared" si="15"/>
        <v>0</v>
      </c>
      <c r="Y50" s="12">
        <f t="shared" si="15"/>
        <v>0</v>
      </c>
      <c r="Z50" s="12">
        <f t="shared" si="15"/>
        <v>0</v>
      </c>
      <c r="AA50" s="12">
        <f t="shared" si="15"/>
        <v>0</v>
      </c>
      <c r="AB50" s="12">
        <f t="shared" si="15"/>
        <v>0</v>
      </c>
      <c r="AC50" s="12">
        <f t="shared" si="15"/>
        <v>0</v>
      </c>
      <c r="AD50" s="12">
        <f t="shared" si="15"/>
        <v>0</v>
      </c>
      <c r="AE50" s="12">
        <f t="shared" si="15"/>
        <v>0</v>
      </c>
      <c r="AF50" s="12">
        <f t="shared" si="15"/>
        <v>0</v>
      </c>
      <c r="AG50" s="12">
        <f t="shared" si="15"/>
        <v>0</v>
      </c>
      <c r="AH50" s="12">
        <f t="shared" si="15"/>
        <v>0</v>
      </c>
      <c r="AI50" s="12">
        <f t="shared" si="15"/>
        <v>0</v>
      </c>
      <c r="AJ50" s="12">
        <f t="shared" si="15"/>
        <v>0</v>
      </c>
      <c r="AK50" s="12">
        <f t="shared" si="15"/>
        <v>0</v>
      </c>
      <c r="AL50" s="12">
        <f t="shared" si="15"/>
        <v>0</v>
      </c>
      <c r="AM50" s="12">
        <f t="shared" si="15"/>
        <v>0</v>
      </c>
    </row>
    <row r="51" spans="1:39" x14ac:dyDescent="0.3"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</row>
    <row r="52" spans="1:39" x14ac:dyDescent="0.3">
      <c r="A52" s="13"/>
      <c r="B52" s="35" t="s">
        <v>1133</v>
      </c>
      <c r="C52" s="35"/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U52" s="13"/>
      <c r="V52" s="35" t="s">
        <v>1182</v>
      </c>
      <c r="W52" s="35"/>
      <c r="X52" s="35"/>
      <c r="Y52" s="35"/>
      <c r="Z52" s="35"/>
      <c r="AA52" s="35"/>
      <c r="AB52" s="35"/>
      <c r="AC52" s="35"/>
      <c r="AD52" s="35"/>
      <c r="AE52" s="35"/>
      <c r="AF52" s="35"/>
      <c r="AG52" s="35"/>
      <c r="AH52" s="35"/>
      <c r="AI52" s="35"/>
      <c r="AJ52" s="35"/>
      <c r="AK52" s="35"/>
      <c r="AL52" s="35"/>
      <c r="AM52" s="35"/>
    </row>
    <row r="53" spans="1:39" x14ac:dyDescent="0.3">
      <c r="A53" s="3"/>
      <c r="B53" s="3" t="str">
        <f>'CSP5'!$B$167</f>
        <v>mm3</v>
      </c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U53" s="3"/>
      <c r="V53" s="3" t="str">
        <f>'CSP5'!$B$167</f>
        <v>mm3</v>
      </c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</row>
    <row r="54" spans="1:39" x14ac:dyDescent="0.3">
      <c r="A54" s="3" t="str">
        <f>'CSP5'!$A$168</f>
        <v>RPM</v>
      </c>
      <c r="B54" s="9">
        <f>'CSP5'!$B$168</f>
        <v>-1</v>
      </c>
      <c r="C54" s="3">
        <f>'CSP5'!$C$168</f>
        <v>0</v>
      </c>
      <c r="D54" s="3">
        <f>'CSP5'!$D$168</f>
        <v>10</v>
      </c>
      <c r="E54" s="3">
        <f>'CSP5'!$E$168</f>
        <v>20</v>
      </c>
      <c r="F54" s="3">
        <f>'CSP5'!$F$168</f>
        <v>30</v>
      </c>
      <c r="G54" s="3">
        <f>'CSP5'!$G$168</f>
        <v>45</v>
      </c>
      <c r="H54" s="3">
        <f>'CSP5'!$H$168</f>
        <v>55</v>
      </c>
      <c r="I54" s="3">
        <f>'CSP5'!$I$168</f>
        <v>65</v>
      </c>
      <c r="J54" s="3">
        <f>'CSP5'!$J$168</f>
        <v>75</v>
      </c>
      <c r="K54" s="3">
        <f>'CSP5'!$K$168</f>
        <v>85</v>
      </c>
      <c r="L54" s="3">
        <f>'CSP5'!$L$168</f>
        <v>95</v>
      </c>
      <c r="M54" s="3">
        <f>'CSP5'!$M$168</f>
        <v>110</v>
      </c>
      <c r="N54" s="3">
        <f>'CSP5'!$N$168</f>
        <v>120</v>
      </c>
      <c r="O54" s="3">
        <f>'CSP5'!$O$168</f>
        <v>125</v>
      </c>
      <c r="P54" s="3">
        <f>'CSP5'!$P$168</f>
        <v>130</v>
      </c>
      <c r="Q54" s="3">
        <f>'CSP5'!$Q$168</f>
        <v>135</v>
      </c>
      <c r="R54" s="3">
        <f>'CSP5'!$R$168</f>
        <v>140</v>
      </c>
      <c r="S54" s="9">
        <f>'CSP5'!$S$168</f>
        <v>141</v>
      </c>
      <c r="U54" s="3" t="str">
        <f>'CSP5'!$A$168</f>
        <v>RPM</v>
      </c>
      <c r="V54" s="9">
        <f>'CSP5'!$B$168</f>
        <v>-1</v>
      </c>
      <c r="W54" s="3">
        <f>'CSP5'!$C$168</f>
        <v>0</v>
      </c>
      <c r="X54" s="3">
        <f>'CSP5'!$D$168</f>
        <v>10</v>
      </c>
      <c r="Y54" s="3">
        <f>'CSP5'!$E$168</f>
        <v>20</v>
      </c>
      <c r="Z54" s="3">
        <f>'CSP5'!$F$168</f>
        <v>30</v>
      </c>
      <c r="AA54" s="3">
        <f>'CSP5'!$G$168</f>
        <v>45</v>
      </c>
      <c r="AB54" s="3">
        <f>'CSP5'!$H$168</f>
        <v>55</v>
      </c>
      <c r="AC54" s="3">
        <f>'CSP5'!$I$168</f>
        <v>65</v>
      </c>
      <c r="AD54" s="3">
        <f>'CSP5'!$J$168</f>
        <v>75</v>
      </c>
      <c r="AE54" s="3">
        <f>'CSP5'!$K$168</f>
        <v>85</v>
      </c>
      <c r="AF54" s="3">
        <f>'CSP5'!$L$168</f>
        <v>95</v>
      </c>
      <c r="AG54" s="3">
        <f>'CSP5'!$M$168</f>
        <v>110</v>
      </c>
      <c r="AH54" s="3">
        <f>'CSP5'!$N$168</f>
        <v>120</v>
      </c>
      <c r="AI54" s="3">
        <f>'CSP5'!$O$168</f>
        <v>125</v>
      </c>
      <c r="AJ54" s="3">
        <f>'CSP5'!$P$168</f>
        <v>130</v>
      </c>
      <c r="AK54" s="3">
        <f>'CSP5'!$Q$168</f>
        <v>135</v>
      </c>
      <c r="AL54" s="3">
        <f>'CSP5'!$R$168</f>
        <v>140</v>
      </c>
      <c r="AM54" s="9">
        <f>'CSP5'!$S$168</f>
        <v>141</v>
      </c>
    </row>
    <row r="55" spans="1:39" s="4" customFormat="1" x14ac:dyDescent="0.3">
      <c r="A55" s="12">
        <f>'CSP5'!$A$169</f>
        <v>619</v>
      </c>
      <c r="B55" s="12">
        <f>B56</f>
        <v>273.57267561775996</v>
      </c>
      <c r="C55" s="12">
        <f t="shared" ref="C55:S55" si="16">C56</f>
        <v>273.57267561775996</v>
      </c>
      <c r="D55" s="12">
        <f t="shared" si="16"/>
        <v>273.57267561775996</v>
      </c>
      <c r="E55" s="12">
        <f t="shared" si="16"/>
        <v>254.94443434300157</v>
      </c>
      <c r="F55" s="12">
        <f t="shared" si="16"/>
        <v>262.021483942656</v>
      </c>
      <c r="G55" s="12">
        <f t="shared" si="16"/>
        <v>230.48769081413121</v>
      </c>
      <c r="H55" s="12">
        <f t="shared" si="16"/>
        <v>254.59227099627967</v>
      </c>
      <c r="I55" s="12">
        <f t="shared" si="16"/>
        <v>251.47659452008082</v>
      </c>
      <c r="J55" s="12">
        <f t="shared" si="16"/>
        <v>247.0267253805122</v>
      </c>
      <c r="K55" s="12">
        <f t="shared" si="16"/>
        <v>243.1439964253984</v>
      </c>
      <c r="L55" s="12">
        <f t="shared" si="16"/>
        <v>239.56665064652827</v>
      </c>
      <c r="M55" s="12">
        <f t="shared" si="16"/>
        <v>262.35111013927923</v>
      </c>
      <c r="N55" s="12">
        <f t="shared" si="16"/>
        <v>229.62212528770772</v>
      </c>
      <c r="O55" s="12">
        <f t="shared" si="16"/>
        <v>229.62212528770772</v>
      </c>
      <c r="P55" s="12">
        <f t="shared" si="16"/>
        <v>229.62212528770772</v>
      </c>
      <c r="Q55" s="12">
        <f t="shared" si="16"/>
        <v>229.62212528770772</v>
      </c>
      <c r="R55" s="12">
        <f t="shared" si="16"/>
        <v>229.62212528770772</v>
      </c>
      <c r="S55" s="12">
        <f t="shared" si="16"/>
        <v>229.62212528770772</v>
      </c>
      <c r="U55" s="12">
        <f>'CSP5'!$A$169</f>
        <v>619</v>
      </c>
      <c r="V55" s="12">
        <f>V56</f>
        <v>60.1222826086955</v>
      </c>
      <c r="W55" s="12">
        <f t="shared" ref="W55:AM55" si="17">W56</f>
        <v>60.1222826086955</v>
      </c>
      <c r="X55" s="12">
        <f t="shared" si="17"/>
        <v>60.122282608695514</v>
      </c>
      <c r="Y55" s="12">
        <f t="shared" si="17"/>
        <v>60.1222826086955</v>
      </c>
      <c r="Z55" s="12">
        <f t="shared" si="17"/>
        <v>60.122282608695514</v>
      </c>
      <c r="AA55" s="12">
        <f t="shared" si="17"/>
        <v>60.122282608695514</v>
      </c>
      <c r="AB55" s="12">
        <f t="shared" si="17"/>
        <v>61.050820999074837</v>
      </c>
      <c r="AC55" s="12">
        <f t="shared" si="17"/>
        <v>70.412523126734342</v>
      </c>
      <c r="AD55" s="12">
        <f t="shared" si="17"/>
        <v>90.013586956521749</v>
      </c>
      <c r="AE55" s="12">
        <f t="shared" si="17"/>
        <v>107.49639529724948</v>
      </c>
      <c r="AF55" s="12">
        <f t="shared" si="17"/>
        <v>137.53050133096733</v>
      </c>
      <c r="AG55" s="12">
        <f t="shared" si="17"/>
        <v>165.08152173913061</v>
      </c>
      <c r="AH55" s="12">
        <f t="shared" si="17"/>
        <v>165.08152173913061</v>
      </c>
      <c r="AI55" s="12">
        <f t="shared" si="17"/>
        <v>165.08152173913004</v>
      </c>
      <c r="AJ55" s="12">
        <f t="shared" si="17"/>
        <v>165.08152173913004</v>
      </c>
      <c r="AK55" s="12">
        <f t="shared" si="17"/>
        <v>165.08152173913061</v>
      </c>
      <c r="AL55" s="12">
        <f t="shared" si="17"/>
        <v>165.08152173913118</v>
      </c>
      <c r="AM55" s="12">
        <f t="shared" si="17"/>
        <v>165.08152173913118</v>
      </c>
    </row>
    <row r="56" spans="1:39" s="4" customFormat="1" x14ac:dyDescent="0.3">
      <c r="A56" s="6">
        <f>'CSP5'!$A$170</f>
        <v>620</v>
      </c>
      <c r="B56" s="12">
        <f>C56</f>
        <v>273.57267561775996</v>
      </c>
      <c r="C56" s="4">
        <f>_xll.Interp2dTab(-1,0,'Internal Flash'!$B$71:$L$71,'Internal Flash'!$A$72:$A$84,'Internal Flash'!$B$72:$L$84,'Fuel Pressure Calc'!C6,'Pilot Injection'!C6)</f>
        <v>273.57267561775996</v>
      </c>
      <c r="D56" s="4">
        <f>_xll.Interp2dTab(-1,0,'Internal Flash'!$B$71:$L$71,'Internal Flash'!$A$72:$A$84,'Internal Flash'!$B$72:$L$84,'Fuel Pressure Calc'!D6,'Pilot Injection'!D6)</f>
        <v>273.57267561775996</v>
      </c>
      <c r="E56" s="4">
        <f>_xll.Interp2dTab(-1,0,'Internal Flash'!$B$71:$L$71,'Internal Flash'!$A$72:$A$84,'Internal Flash'!$B$72:$L$84,'Fuel Pressure Calc'!E6,'Pilot Injection'!E6)</f>
        <v>254.94443434300157</v>
      </c>
      <c r="F56" s="4">
        <f>_xll.Interp2dTab(-1,0,'Internal Flash'!$B$71:$L$71,'Internal Flash'!$A$72:$A$84,'Internal Flash'!$B$72:$L$84,'Fuel Pressure Calc'!F6,'Pilot Injection'!F6)</f>
        <v>262.021483942656</v>
      </c>
      <c r="G56" s="4">
        <f>_xll.Interp2dTab(-1,0,'Internal Flash'!$B$71:$L$71,'Internal Flash'!$A$72:$A$84,'Internal Flash'!$B$72:$L$84,'Fuel Pressure Calc'!G6,'Pilot Injection'!G6)</f>
        <v>230.48769081413121</v>
      </c>
      <c r="H56" s="4">
        <f>_xll.Interp2dTab(-1,0,'Internal Flash'!$B$71:$L$71,'Internal Flash'!$A$72:$A$84,'Internal Flash'!$B$72:$L$84,'Fuel Pressure Calc'!H6,'Pilot Injection'!H6)</f>
        <v>254.59227099627967</v>
      </c>
      <c r="I56" s="4">
        <f>_xll.Interp2dTab(-1,0,'Internal Flash'!$B$71:$L$71,'Internal Flash'!$A$72:$A$84,'Internal Flash'!$B$72:$L$84,'Fuel Pressure Calc'!I6,'Pilot Injection'!I6)</f>
        <v>251.47659452008082</v>
      </c>
      <c r="J56" s="4">
        <f>_xll.Interp2dTab(-1,0,'Internal Flash'!$B$71:$L$71,'Internal Flash'!$A$72:$A$84,'Internal Flash'!$B$72:$L$84,'Fuel Pressure Calc'!J6,'Pilot Injection'!J6)</f>
        <v>247.0267253805122</v>
      </c>
      <c r="K56" s="4">
        <f>_xll.Interp2dTab(-1,0,'Internal Flash'!$B$71:$L$71,'Internal Flash'!$A$72:$A$84,'Internal Flash'!$B$72:$L$84,'Fuel Pressure Calc'!K6,'Pilot Injection'!K6)</f>
        <v>243.1439964253984</v>
      </c>
      <c r="L56" s="4">
        <f>_xll.Interp2dTab(-1,0,'Internal Flash'!$B$71:$L$71,'Internal Flash'!$A$72:$A$84,'Internal Flash'!$B$72:$L$84,'Fuel Pressure Calc'!L6,'Pilot Injection'!L6)</f>
        <v>239.56665064652827</v>
      </c>
      <c r="M56" s="4">
        <f>_xll.Interp2dTab(-1,0,'Internal Flash'!$B$71:$L$71,'Internal Flash'!$A$72:$A$84,'Internal Flash'!$B$72:$L$84,'Fuel Pressure Calc'!M6,'Pilot Injection'!M6)</f>
        <v>262.35111013927923</v>
      </c>
      <c r="N56" s="4">
        <f>_xll.Interp2dTab(-1,0,'Internal Flash'!$B$71:$L$71,'Internal Flash'!$A$72:$A$84,'Internal Flash'!$B$72:$L$84,'Fuel Pressure Calc'!N6,'Pilot Injection'!N6)</f>
        <v>229.62212528770772</v>
      </c>
      <c r="O56" s="4">
        <f>_xll.Interp2dTab(-1,0,'Internal Flash'!$B$71:$L$71,'Internal Flash'!$A$72:$A$84,'Internal Flash'!$B$72:$L$84,'Fuel Pressure Calc'!O6,'Pilot Injection'!O6)</f>
        <v>229.62212528770772</v>
      </c>
      <c r="P56" s="4">
        <f>_xll.Interp2dTab(-1,0,'Internal Flash'!$B$71:$L$71,'Internal Flash'!$A$72:$A$84,'Internal Flash'!$B$72:$L$84,'Fuel Pressure Calc'!P6,'Pilot Injection'!P6)</f>
        <v>229.62212528770772</v>
      </c>
      <c r="Q56" s="4">
        <f>_xll.Interp2dTab(-1,0,'Internal Flash'!$B$71:$L$71,'Internal Flash'!$A$72:$A$84,'Internal Flash'!$B$72:$L$84,'Fuel Pressure Calc'!Q6,'Pilot Injection'!Q6)</f>
        <v>229.62212528770772</v>
      </c>
      <c r="R56" s="4">
        <f>_xll.Interp2dTab(-1,0,'Internal Flash'!$B$71:$L$71,'Internal Flash'!$A$72:$A$84,'Internal Flash'!$B$72:$L$84,'Fuel Pressure Calc'!R6,'Pilot Injection'!R6)</f>
        <v>229.62212528770772</v>
      </c>
      <c r="S56" s="12">
        <f>R56</f>
        <v>229.62212528770772</v>
      </c>
      <c r="U56" s="6">
        <f>'CSP5'!$A$170</f>
        <v>620</v>
      </c>
      <c r="V56" s="12">
        <f>W56</f>
        <v>60.1222826086955</v>
      </c>
      <c r="W56" s="4">
        <f>_xll.Interp2dTab(-1,0,'HP Tuner only'!$B$9:$P$9,'HP Tuner only'!$A$10:$A$22,'HP Tuner only'!$B$10:$P$22,'Pilot Injection'!$U56,W$54)*_xll.Interp2dTab(-1,0,'HP Tuner only'!$B$26:$O$26,'HP Tuner only'!$A$27:$A$33,'HP Tuner only'!$B$27:$O$33,'Variables &amp; Axis Check'!$B$13,'Variables &amp; Axis Check'!$B$12)</f>
        <v>60.1222826086955</v>
      </c>
      <c r="X56" s="4">
        <f>_xll.Interp2dTab(-1,0,'HP Tuner only'!$B$9:$P$9,'HP Tuner only'!$A$10:$A$22,'HP Tuner only'!$B$10:$P$22,'Pilot Injection'!$U56,X$54)*_xll.Interp2dTab(-1,0,'HP Tuner only'!$B$26:$O$26,'HP Tuner only'!$A$27:$A$33,'HP Tuner only'!$B$27:$O$33,'Variables &amp; Axis Check'!$B$13,'Variables &amp; Axis Check'!$B$12)</f>
        <v>60.122282608695514</v>
      </c>
      <c r="Y56" s="4">
        <f>_xll.Interp2dTab(-1,0,'HP Tuner only'!$B$9:$P$9,'HP Tuner only'!$A$10:$A$22,'HP Tuner only'!$B$10:$P$22,'Pilot Injection'!$U56,Y$54)*_xll.Interp2dTab(-1,0,'HP Tuner only'!$B$26:$O$26,'HP Tuner only'!$A$27:$A$33,'HP Tuner only'!$B$27:$O$33,'Variables &amp; Axis Check'!$B$13,'Variables &amp; Axis Check'!$B$12)</f>
        <v>60.1222826086955</v>
      </c>
      <c r="Z56" s="4">
        <f>_xll.Interp2dTab(-1,0,'HP Tuner only'!$B$9:$P$9,'HP Tuner only'!$A$10:$A$22,'HP Tuner only'!$B$10:$P$22,'Pilot Injection'!$U56,Z$54)*_xll.Interp2dTab(-1,0,'HP Tuner only'!$B$26:$O$26,'HP Tuner only'!$A$27:$A$33,'HP Tuner only'!$B$27:$O$33,'Variables &amp; Axis Check'!$B$13,'Variables &amp; Axis Check'!$B$12)</f>
        <v>60.122282608695514</v>
      </c>
      <c r="AA56" s="4">
        <f>_xll.Interp2dTab(-1,0,'HP Tuner only'!$B$9:$P$9,'HP Tuner only'!$A$10:$A$22,'HP Tuner only'!$B$10:$P$22,'Pilot Injection'!$U56,AA$54)*_xll.Interp2dTab(-1,0,'HP Tuner only'!$B$26:$O$26,'HP Tuner only'!$A$27:$A$33,'HP Tuner only'!$B$27:$O$33,'Variables &amp; Axis Check'!$B$13,'Variables &amp; Axis Check'!$B$12)</f>
        <v>60.122282608695514</v>
      </c>
      <c r="AB56" s="4">
        <f>_xll.Interp2dTab(-1,0,'HP Tuner only'!$B$9:$P$9,'HP Tuner only'!$A$10:$A$22,'HP Tuner only'!$B$10:$P$22,'Pilot Injection'!$U56,AB$54)*_xll.Interp2dTab(-1,0,'HP Tuner only'!$B$26:$O$26,'HP Tuner only'!$A$27:$A$33,'HP Tuner only'!$B$27:$O$33,'Variables &amp; Axis Check'!$B$13,'Variables &amp; Axis Check'!$B$12)</f>
        <v>61.050820999074837</v>
      </c>
      <c r="AC56" s="4">
        <f>_xll.Interp2dTab(-1,0,'HP Tuner only'!$B$9:$P$9,'HP Tuner only'!$A$10:$A$22,'HP Tuner only'!$B$10:$P$22,'Pilot Injection'!$U56,AC$54)*_xll.Interp2dTab(-1,0,'HP Tuner only'!$B$26:$O$26,'HP Tuner only'!$A$27:$A$33,'HP Tuner only'!$B$27:$O$33,'Variables &amp; Axis Check'!$B$13,'Variables &amp; Axis Check'!$B$12)</f>
        <v>70.412523126734342</v>
      </c>
      <c r="AD56" s="4">
        <f>_xll.Interp2dTab(-1,0,'HP Tuner only'!$B$9:$P$9,'HP Tuner only'!$A$10:$A$22,'HP Tuner only'!$B$10:$P$22,'Pilot Injection'!$U56,AD$54)*_xll.Interp2dTab(-1,0,'HP Tuner only'!$B$26:$O$26,'HP Tuner only'!$A$27:$A$33,'HP Tuner only'!$B$27:$O$33,'Variables &amp; Axis Check'!$B$13,'Variables &amp; Axis Check'!$B$12)</f>
        <v>90.013586956521749</v>
      </c>
      <c r="AE56" s="4">
        <f>_xll.Interp2dTab(-1,0,'HP Tuner only'!$B$9:$P$9,'HP Tuner only'!$A$10:$A$22,'HP Tuner only'!$B$10:$P$22,'Pilot Injection'!$U56,AE$54)*_xll.Interp2dTab(-1,0,'HP Tuner only'!$B$26:$O$26,'HP Tuner only'!$A$27:$A$33,'HP Tuner only'!$B$27:$O$33,'Variables &amp; Axis Check'!$B$13,'Variables &amp; Axis Check'!$B$12)</f>
        <v>107.49639529724948</v>
      </c>
      <c r="AF56" s="4">
        <f>_xll.Interp2dTab(-1,0,'HP Tuner only'!$B$9:$P$9,'HP Tuner only'!$A$10:$A$22,'HP Tuner only'!$B$10:$P$22,'Pilot Injection'!$U56,AF$54)*_xll.Interp2dTab(-1,0,'HP Tuner only'!$B$26:$O$26,'HP Tuner only'!$A$27:$A$33,'HP Tuner only'!$B$27:$O$33,'Variables &amp; Axis Check'!$B$13,'Variables &amp; Axis Check'!$B$12)</f>
        <v>137.53050133096733</v>
      </c>
      <c r="AG56" s="4">
        <f>_xll.Interp2dTab(-1,0,'HP Tuner only'!$B$9:$P$9,'HP Tuner only'!$A$10:$A$22,'HP Tuner only'!$B$10:$P$22,'Pilot Injection'!$U56,AG$54)*_xll.Interp2dTab(-1,0,'HP Tuner only'!$B$26:$O$26,'HP Tuner only'!$A$27:$A$33,'HP Tuner only'!$B$27:$O$33,'Variables &amp; Axis Check'!$B$13,'Variables &amp; Axis Check'!$B$12)</f>
        <v>165.08152173913061</v>
      </c>
      <c r="AH56" s="4">
        <f>_xll.Interp2dTab(-1,0,'HP Tuner only'!$B$9:$P$9,'HP Tuner only'!$A$10:$A$22,'HP Tuner only'!$B$10:$P$22,'Pilot Injection'!$U56,AH$54)*_xll.Interp2dTab(-1,0,'HP Tuner only'!$B$26:$O$26,'HP Tuner only'!$A$27:$A$33,'HP Tuner only'!$B$27:$O$33,'Variables &amp; Axis Check'!$B$13,'Variables &amp; Axis Check'!$B$12)</f>
        <v>165.08152173913061</v>
      </c>
      <c r="AI56" s="4">
        <f>_xll.Interp2dTab(-1,0,'HP Tuner only'!$B$9:$P$9,'HP Tuner only'!$A$10:$A$22,'HP Tuner only'!$B$10:$P$22,'Pilot Injection'!$U56,AI$54)*_xll.Interp2dTab(-1,0,'HP Tuner only'!$B$26:$O$26,'HP Tuner only'!$A$27:$A$33,'HP Tuner only'!$B$27:$O$33,'Variables &amp; Axis Check'!$B$13,'Variables &amp; Axis Check'!$B$12)</f>
        <v>165.08152173913004</v>
      </c>
      <c r="AJ56" s="4">
        <f>_xll.Interp2dTab(-1,0,'HP Tuner only'!$B$9:$P$9,'HP Tuner only'!$A$10:$A$22,'HP Tuner only'!$B$10:$P$22,'Pilot Injection'!$U56,AJ$54)*_xll.Interp2dTab(-1,0,'HP Tuner only'!$B$26:$O$26,'HP Tuner only'!$A$27:$A$33,'HP Tuner only'!$B$27:$O$33,'Variables &amp; Axis Check'!$B$13,'Variables &amp; Axis Check'!$B$12)</f>
        <v>165.08152173913004</v>
      </c>
      <c r="AK56" s="4">
        <f>_xll.Interp2dTab(-1,0,'HP Tuner only'!$B$9:$P$9,'HP Tuner only'!$A$10:$A$22,'HP Tuner only'!$B$10:$P$22,'Pilot Injection'!$U56,AK$54)*_xll.Interp2dTab(-1,0,'HP Tuner only'!$B$26:$O$26,'HP Tuner only'!$A$27:$A$33,'HP Tuner only'!$B$27:$O$33,'Variables &amp; Axis Check'!$B$13,'Variables &amp; Axis Check'!$B$12)</f>
        <v>165.08152173913061</v>
      </c>
      <c r="AL56" s="4">
        <f>_xll.Interp2dTab(-1,0,'HP Tuner only'!$B$9:$P$9,'HP Tuner only'!$A$10:$A$22,'HP Tuner only'!$B$10:$P$22,'Pilot Injection'!$U56,AL$54)*_xll.Interp2dTab(-1,0,'HP Tuner only'!$B$26:$O$26,'HP Tuner only'!$A$27:$A$33,'HP Tuner only'!$B$27:$O$33,'Variables &amp; Axis Check'!$B$13,'Variables &amp; Axis Check'!$B$12)</f>
        <v>165.08152173913118</v>
      </c>
      <c r="AM56" s="12">
        <f>AL56</f>
        <v>165.08152173913118</v>
      </c>
    </row>
    <row r="57" spans="1:39" s="4" customFormat="1" x14ac:dyDescent="0.3">
      <c r="A57" s="6">
        <f>'CSP5'!$A$171</f>
        <v>650</v>
      </c>
      <c r="B57" s="12">
        <f t="shared" ref="B57:B74" si="18">C57</f>
        <v>246.14235754678401</v>
      </c>
      <c r="C57" s="4">
        <f>_xll.Interp2dTab(-1,0,'Internal Flash'!$B$71:$L$71,'Internal Flash'!$A$72:$A$84,'Internal Flash'!$B$72:$L$84,'Fuel Pressure Calc'!C7,'Pilot Injection'!C7)</f>
        <v>246.14235754678401</v>
      </c>
      <c r="D57" s="4">
        <f>_xll.Interp2dTab(-1,0,'Internal Flash'!$B$71:$L$71,'Internal Flash'!$A$72:$A$84,'Internal Flash'!$B$72:$L$84,'Fuel Pressure Calc'!D7,'Pilot Injection'!D7)</f>
        <v>246.14235754678401</v>
      </c>
      <c r="E57" s="4">
        <f>_xll.Interp2dTab(-1,0,'Internal Flash'!$B$71:$L$71,'Internal Flash'!$A$72:$A$84,'Internal Flash'!$B$72:$L$84,'Fuel Pressure Calc'!E7,'Pilot Injection'!E7)</f>
        <v>246.14235754678401</v>
      </c>
      <c r="F57" s="4">
        <f>_xll.Interp2dTab(-1,0,'Internal Flash'!$B$71:$L$71,'Internal Flash'!$A$72:$A$84,'Internal Flash'!$B$72:$L$84,'Fuel Pressure Calc'!F7,'Pilot Injection'!F7)</f>
        <v>245.74990046559998</v>
      </c>
      <c r="G57" s="4">
        <f>_xll.Interp2dTab(-1,0,'Internal Flash'!$B$71:$L$71,'Internal Flash'!$A$72:$A$84,'Internal Flash'!$B$72:$L$84,'Fuel Pressure Calc'!G7,'Pilot Injection'!G7)</f>
        <v>244.5166973104914</v>
      </c>
      <c r="H57" s="4">
        <f>_xll.Interp2dTab(-1,0,'Internal Flash'!$B$71:$L$71,'Internal Flash'!$A$72:$A$84,'Internal Flash'!$B$72:$L$84,'Fuel Pressure Calc'!H7,'Pilot Injection'!H7)</f>
        <v>245.87425137478107</v>
      </c>
      <c r="I57" s="4">
        <f>_xll.Interp2dTab(-1,0,'Internal Flash'!$B$71:$L$71,'Internal Flash'!$A$72:$A$84,'Internal Flash'!$B$72:$L$84,'Fuel Pressure Calc'!I7,'Pilot Injection'!I7)</f>
        <v>242.53323007290857</v>
      </c>
      <c r="J57" s="4">
        <f>_xll.Interp2dTab(-1,0,'Internal Flash'!$B$71:$L$71,'Internal Flash'!$A$72:$A$84,'Internal Flash'!$B$72:$L$84,'Fuel Pressure Calc'!J7,'Pilot Injection'!J7)</f>
        <v>242.53323007290857</v>
      </c>
      <c r="K57" s="4">
        <f>_xll.Interp2dTab(-1,0,'Internal Flash'!$B$71:$L$71,'Internal Flash'!$A$72:$A$84,'Internal Flash'!$B$72:$L$84,'Fuel Pressure Calc'!K7,'Pilot Injection'!K7)</f>
        <v>235.11678150696088</v>
      </c>
      <c r="L57" s="4">
        <f>_xll.Interp2dTab(-1,0,'Internal Flash'!$B$71:$L$71,'Internal Flash'!$A$72:$A$84,'Internal Flash'!$B$72:$L$84,'Fuel Pressure Calc'!L7,'Pilot Injection'!L7)</f>
        <v>235.11678150696088</v>
      </c>
      <c r="M57" s="4">
        <f>_xll.Interp2dTab(-1,0,'Internal Flash'!$B$71:$L$71,'Internal Flash'!$A$72:$A$84,'Internal Flash'!$B$72:$L$84,'Fuel Pressure Calc'!M7,'Pilot Injection'!M7)</f>
        <v>214.12688809879251</v>
      </c>
      <c r="N57" s="4">
        <f>_xll.Interp2dTab(-1,0,'Internal Flash'!$B$71:$L$71,'Internal Flash'!$A$72:$A$84,'Internal Flash'!$B$72:$L$84,'Fuel Pressure Calc'!N7,'Pilot Injection'!N7)</f>
        <v>214.12688809879251</v>
      </c>
      <c r="O57" s="4">
        <f>_xll.Interp2dTab(-1,0,'Internal Flash'!$B$71:$L$71,'Internal Flash'!$A$72:$A$84,'Internal Flash'!$B$72:$L$84,'Fuel Pressure Calc'!O7,'Pilot Injection'!O7)</f>
        <v>211.08314821392852</v>
      </c>
      <c r="P57" s="4">
        <f>_xll.Interp2dTab(-1,0,'Internal Flash'!$B$71:$L$71,'Internal Flash'!$A$72:$A$84,'Internal Flash'!$B$72:$L$84,'Fuel Pressure Calc'!P7,'Pilot Injection'!P7)</f>
        <v>211.08314821392852</v>
      </c>
      <c r="Q57" s="4">
        <f>_xll.Interp2dTab(-1,0,'Internal Flash'!$B$71:$L$71,'Internal Flash'!$A$72:$A$84,'Internal Flash'!$B$72:$L$84,'Fuel Pressure Calc'!Q7,'Pilot Injection'!Q7)</f>
        <v>211.08314821392852</v>
      </c>
      <c r="R57" s="4">
        <f>_xll.Interp2dTab(-1,0,'Internal Flash'!$B$71:$L$71,'Internal Flash'!$A$72:$A$84,'Internal Flash'!$B$72:$L$84,'Fuel Pressure Calc'!R7,'Pilot Injection'!R7)</f>
        <v>211.08314821392852</v>
      </c>
      <c r="S57" s="12">
        <f t="shared" ref="S57:S74" si="19">R57</f>
        <v>211.08314821392852</v>
      </c>
      <c r="U57" s="6">
        <f>'CSP5'!$A$171</f>
        <v>650</v>
      </c>
      <c r="V57" s="12">
        <f t="shared" ref="V57:V74" si="20">W57</f>
        <v>60.1222826086955</v>
      </c>
      <c r="W57" s="4">
        <f>_xll.Interp2dTab(-1,0,'HP Tuner only'!$B$9:$P$9,'HP Tuner only'!$A$10:$A$22,'HP Tuner only'!$B$10:$P$22,'Pilot Injection'!$U57,W$54)*_xll.Interp2dTab(-1,0,'HP Tuner only'!$B$26:$O$26,'HP Tuner only'!$A$27:$A$33,'HP Tuner only'!$B$27:$O$33,'Variables &amp; Axis Check'!$B$13,'Variables &amp; Axis Check'!$B$12)</f>
        <v>60.1222826086955</v>
      </c>
      <c r="X57" s="4">
        <f>_xll.Interp2dTab(-1,0,'HP Tuner only'!$B$9:$P$9,'HP Tuner only'!$A$10:$A$22,'HP Tuner only'!$B$10:$P$22,'Pilot Injection'!$U57,X$54)*_xll.Interp2dTab(-1,0,'HP Tuner only'!$B$26:$O$26,'HP Tuner only'!$A$27:$A$33,'HP Tuner only'!$B$27:$O$33,'Variables &amp; Axis Check'!$B$13,'Variables &amp; Axis Check'!$B$12)</f>
        <v>60.1222826086955</v>
      </c>
      <c r="Y57" s="4">
        <f>_xll.Interp2dTab(-1,0,'HP Tuner only'!$B$9:$P$9,'HP Tuner only'!$A$10:$A$22,'HP Tuner only'!$B$10:$P$22,'Pilot Injection'!$U57,Y$54)*_xll.Interp2dTab(-1,0,'HP Tuner only'!$B$26:$O$26,'HP Tuner only'!$A$27:$A$33,'HP Tuner only'!$B$27:$O$33,'Variables &amp; Axis Check'!$B$13,'Variables &amp; Axis Check'!$B$12)</f>
        <v>60.1222826086955</v>
      </c>
      <c r="Z57" s="4">
        <f>_xll.Interp2dTab(-1,0,'HP Tuner only'!$B$9:$P$9,'HP Tuner only'!$A$10:$A$22,'HP Tuner only'!$B$10:$P$22,'Pilot Injection'!$U57,Z$54)*_xll.Interp2dTab(-1,0,'HP Tuner only'!$B$26:$O$26,'HP Tuner only'!$A$27:$A$33,'HP Tuner only'!$B$27:$O$33,'Variables &amp; Axis Check'!$B$13,'Variables &amp; Axis Check'!$B$12)</f>
        <v>60.1222826086955</v>
      </c>
      <c r="AA57" s="4">
        <f>_xll.Interp2dTab(-1,0,'HP Tuner only'!$B$9:$P$9,'HP Tuner only'!$A$10:$A$22,'HP Tuner only'!$B$10:$P$22,'Pilot Injection'!$U57,AA$54)*_xll.Interp2dTab(-1,0,'HP Tuner only'!$B$26:$O$26,'HP Tuner only'!$A$27:$A$33,'HP Tuner only'!$B$27:$O$33,'Variables &amp; Axis Check'!$B$13,'Variables &amp; Axis Check'!$B$12)</f>
        <v>60.122282608695492</v>
      </c>
      <c r="AB57" s="4">
        <f>_xll.Interp2dTab(-1,0,'HP Tuner only'!$B$9:$P$9,'HP Tuner only'!$A$10:$A$22,'HP Tuner only'!$B$10:$P$22,'Pilot Injection'!$U57,AB$54)*_xll.Interp2dTab(-1,0,'HP Tuner only'!$B$26:$O$26,'HP Tuner only'!$A$27:$A$33,'HP Tuner only'!$B$27:$O$33,'Variables &amp; Axis Check'!$B$13,'Variables &amp; Axis Check'!$B$12)</f>
        <v>61.05082099907483</v>
      </c>
      <c r="AC57" s="4">
        <f>_xll.Interp2dTab(-1,0,'HP Tuner only'!$B$9:$P$9,'HP Tuner only'!$A$10:$A$22,'HP Tuner only'!$B$10:$P$22,'Pilot Injection'!$U57,AC$54)*_xll.Interp2dTab(-1,0,'HP Tuner only'!$B$26:$O$26,'HP Tuner only'!$A$27:$A$33,'HP Tuner only'!$B$27:$O$33,'Variables &amp; Axis Check'!$B$13,'Variables &amp; Axis Check'!$B$12)</f>
        <v>70.412523126734342</v>
      </c>
      <c r="AD57" s="4">
        <f>_xll.Interp2dTab(-1,0,'HP Tuner only'!$B$9:$P$9,'HP Tuner only'!$A$10:$A$22,'HP Tuner only'!$B$10:$P$22,'Pilot Injection'!$U57,AD$54)*_xll.Interp2dTab(-1,0,'HP Tuner only'!$B$26:$O$26,'HP Tuner only'!$A$27:$A$33,'HP Tuner only'!$B$27:$O$33,'Variables &amp; Axis Check'!$B$13,'Variables &amp; Axis Check'!$B$12)</f>
        <v>90.013586956521749</v>
      </c>
      <c r="AE57" s="4">
        <f>_xll.Interp2dTab(-1,0,'HP Tuner only'!$B$9:$P$9,'HP Tuner only'!$A$10:$A$22,'HP Tuner only'!$B$10:$P$22,'Pilot Injection'!$U57,AE$54)*_xll.Interp2dTab(-1,0,'HP Tuner only'!$B$26:$O$26,'HP Tuner only'!$A$27:$A$33,'HP Tuner only'!$B$27:$O$33,'Variables &amp; Axis Check'!$B$13,'Variables &amp; Axis Check'!$B$12)</f>
        <v>107.49639529724948</v>
      </c>
      <c r="AF57" s="4">
        <f>_xll.Interp2dTab(-1,0,'HP Tuner only'!$B$9:$P$9,'HP Tuner only'!$A$10:$A$22,'HP Tuner only'!$B$10:$P$22,'Pilot Injection'!$U57,AF$54)*_xll.Interp2dTab(-1,0,'HP Tuner only'!$B$26:$O$26,'HP Tuner only'!$A$27:$A$33,'HP Tuner only'!$B$27:$O$33,'Variables &amp; Axis Check'!$B$13,'Variables &amp; Axis Check'!$B$12)</f>
        <v>137.53050133096733</v>
      </c>
      <c r="AG57" s="4">
        <f>_xll.Interp2dTab(-1,0,'HP Tuner only'!$B$9:$P$9,'HP Tuner only'!$A$10:$A$22,'HP Tuner only'!$B$10:$P$22,'Pilot Injection'!$U57,AG$54)*_xll.Interp2dTab(-1,0,'HP Tuner only'!$B$26:$O$26,'HP Tuner only'!$A$27:$A$33,'HP Tuner only'!$B$27:$O$33,'Variables &amp; Axis Check'!$B$13,'Variables &amp; Axis Check'!$B$12)</f>
        <v>165.08152173913032</v>
      </c>
      <c r="AH57" s="4">
        <f>_xll.Interp2dTab(-1,0,'HP Tuner only'!$B$9:$P$9,'HP Tuner only'!$A$10:$A$22,'HP Tuner only'!$B$10:$P$22,'Pilot Injection'!$U57,AH$54)*_xll.Interp2dTab(-1,0,'HP Tuner only'!$B$26:$O$26,'HP Tuner only'!$A$27:$A$33,'HP Tuner only'!$B$27:$O$33,'Variables &amp; Axis Check'!$B$13,'Variables &amp; Axis Check'!$B$12)</f>
        <v>165.08152173913061</v>
      </c>
      <c r="AI57" s="4">
        <f>_xll.Interp2dTab(-1,0,'HP Tuner only'!$B$9:$P$9,'HP Tuner only'!$A$10:$A$22,'HP Tuner only'!$B$10:$P$22,'Pilot Injection'!$U57,AI$54)*_xll.Interp2dTab(-1,0,'HP Tuner only'!$B$26:$O$26,'HP Tuner only'!$A$27:$A$33,'HP Tuner only'!$B$27:$O$33,'Variables &amp; Axis Check'!$B$13,'Variables &amp; Axis Check'!$B$12)</f>
        <v>165.08152173913004</v>
      </c>
      <c r="AJ57" s="4">
        <f>_xll.Interp2dTab(-1,0,'HP Tuner only'!$B$9:$P$9,'HP Tuner only'!$A$10:$A$22,'HP Tuner only'!$B$10:$P$22,'Pilot Injection'!$U57,AJ$54)*_xll.Interp2dTab(-1,0,'HP Tuner only'!$B$26:$O$26,'HP Tuner only'!$A$27:$A$33,'HP Tuner only'!$B$27:$O$33,'Variables &amp; Axis Check'!$B$13,'Variables &amp; Axis Check'!$B$12)</f>
        <v>165.08152173913004</v>
      </c>
      <c r="AK57" s="4">
        <f>_xll.Interp2dTab(-1,0,'HP Tuner only'!$B$9:$P$9,'HP Tuner only'!$A$10:$A$22,'HP Tuner only'!$B$10:$P$22,'Pilot Injection'!$U57,AK$54)*_xll.Interp2dTab(-1,0,'HP Tuner only'!$B$26:$O$26,'HP Tuner only'!$A$27:$A$33,'HP Tuner only'!$B$27:$O$33,'Variables &amp; Axis Check'!$B$13,'Variables &amp; Axis Check'!$B$12)</f>
        <v>165.08152173913004</v>
      </c>
      <c r="AL57" s="4">
        <f>_xll.Interp2dTab(-1,0,'HP Tuner only'!$B$9:$P$9,'HP Tuner only'!$A$10:$A$22,'HP Tuner only'!$B$10:$P$22,'Pilot Injection'!$U57,AL$54)*_xll.Interp2dTab(-1,0,'HP Tuner only'!$B$26:$O$26,'HP Tuner only'!$A$27:$A$33,'HP Tuner only'!$B$27:$O$33,'Variables &amp; Axis Check'!$B$13,'Variables &amp; Axis Check'!$B$12)</f>
        <v>165.08152173913004</v>
      </c>
      <c r="AM57" s="12">
        <f t="shared" ref="AM57:AM74" si="21">AL57</f>
        <v>165.08152173913004</v>
      </c>
    </row>
    <row r="58" spans="1:39" s="4" customFormat="1" x14ac:dyDescent="0.3">
      <c r="A58" s="6">
        <f>'CSP5'!$A$172</f>
        <v>800</v>
      </c>
      <c r="B58" s="12">
        <f t="shared" si="18"/>
        <v>236.282107583808</v>
      </c>
      <c r="C58" s="4">
        <f>_xll.Interp2dTab(-1,0,'Internal Flash'!$B$71:$L$71,'Internal Flash'!$A$72:$A$84,'Internal Flash'!$B$72:$L$84,'Fuel Pressure Calc'!C8,'Pilot Injection'!C8)</f>
        <v>236.282107583808</v>
      </c>
      <c r="D58" s="4">
        <f>_xll.Interp2dTab(-1,0,'Internal Flash'!$B$71:$L$71,'Internal Flash'!$A$72:$A$84,'Internal Flash'!$B$72:$L$84,'Fuel Pressure Calc'!D8,'Pilot Injection'!D8)</f>
        <v>221.371485688576</v>
      </c>
      <c r="E58" s="4">
        <f>_xll.Interp2dTab(-1,0,'Internal Flash'!$B$71:$L$71,'Internal Flash'!$A$72:$A$84,'Internal Flash'!$B$72:$L$84,'Fuel Pressure Calc'!E8,'Pilot Injection'!E8)</f>
        <v>240.52926441826136</v>
      </c>
      <c r="F58" s="4">
        <f>_xll.Interp2dTab(-1,0,'Internal Flash'!$B$71:$L$71,'Internal Flash'!$A$72:$A$84,'Internal Flash'!$B$72:$L$84,'Fuel Pressure Calc'!F8,'Pilot Injection'!F8)</f>
        <v>239.72743941888859</v>
      </c>
      <c r="G58" s="4">
        <f>_xll.Interp2dTab(-1,0,'Internal Flash'!$B$71:$L$71,'Internal Flash'!$A$72:$A$84,'Internal Flash'!$B$72:$L$84,'Fuel Pressure Calc'!G8,'Pilot Injection'!G8)</f>
        <v>245.94991162658675</v>
      </c>
      <c r="H58" s="4">
        <f>_xll.Interp2dTab(-1,0,'Internal Flash'!$B$71:$L$71,'Internal Flash'!$A$72:$A$84,'Internal Flash'!$B$72:$L$84,'Fuel Pressure Calc'!H8,'Pilot Injection'!H8)</f>
        <v>244.37851271422966</v>
      </c>
      <c r="I58" s="4">
        <f>_xll.Interp2dTab(-1,0,'Internal Flash'!$B$71:$L$71,'Internal Flash'!$A$72:$A$84,'Internal Flash'!$B$72:$L$84,'Fuel Pressure Calc'!I8,'Pilot Injection'!I8)</f>
        <v>241.079024471742</v>
      </c>
      <c r="J58" s="4">
        <f>_xll.Interp2dTab(-1,0,'Internal Flash'!$B$71:$L$71,'Internal Flash'!$A$72:$A$84,'Internal Flash'!$B$72:$L$84,'Fuel Pressure Calc'!J8,'Pilot Injection'!J8)</f>
        <v>233.589865625736</v>
      </c>
      <c r="K58" s="4">
        <f>_xll.Interp2dTab(-1,0,'Internal Flash'!$B$71:$L$71,'Internal Flash'!$A$72:$A$84,'Internal Flash'!$B$72:$L$84,'Fuel Pressure Calc'!K8,'Pilot Injection'!K8)</f>
        <v>225.82272796190719</v>
      </c>
      <c r="L58" s="4">
        <f>_xll.Interp2dTab(-1,0,'Internal Flash'!$B$71:$L$71,'Internal Flash'!$A$72:$A$84,'Internal Flash'!$B$72:$L$84,'Fuel Pressure Calc'!L8,'Pilot Injection'!L8)</f>
        <v>218.6842582137823</v>
      </c>
      <c r="M58" s="4">
        <f>_xll.Interp2dTab(-1,0,'Internal Flash'!$B$71:$L$71,'Internal Flash'!$A$72:$A$84,'Internal Flash'!$B$72:$L$84,'Fuel Pressure Calc'!M8,'Pilot Injection'!M8)</f>
        <v>233.34114726708904</v>
      </c>
      <c r="N58" s="4">
        <f>_xll.Interp2dTab(-1,0,'Internal Flash'!$B$71:$L$71,'Internal Flash'!$A$72:$A$84,'Internal Flash'!$B$72:$L$84,'Fuel Pressure Calc'!N8,'Pilot Injection'!N8)</f>
        <v>229.05189160618664</v>
      </c>
      <c r="O58" s="4">
        <f>_xll.Interp2dTab(-1,0,'Internal Flash'!$B$71:$L$71,'Internal Flash'!$A$72:$A$84,'Internal Flash'!$B$72:$L$84,'Fuel Pressure Calc'!O8,'Pilot Injection'!O8)</f>
        <v>196.72277068344891</v>
      </c>
      <c r="P58" s="4">
        <f>_xll.Interp2dTab(-1,0,'Internal Flash'!$B$71:$L$71,'Internal Flash'!$A$72:$A$84,'Internal Flash'!$B$72:$L$84,'Fuel Pressure Calc'!P8,'Pilot Injection'!P8)</f>
        <v>196.33646982597332</v>
      </c>
      <c r="Q58" s="4">
        <f>_xll.Interp2dTab(-1,0,'Internal Flash'!$B$71:$L$71,'Internal Flash'!$A$72:$A$84,'Internal Flash'!$B$72:$L$84,'Fuel Pressure Calc'!Q8,'Pilot Injection'!Q8)</f>
        <v>196.07682498734221</v>
      </c>
      <c r="R58" s="4">
        <f>_xll.Interp2dTab(-1,0,'Internal Flash'!$B$71:$L$71,'Internal Flash'!$A$72:$A$84,'Internal Flash'!$B$72:$L$84,'Fuel Pressure Calc'!R8,'Pilot Injection'!R8)</f>
        <v>195.68419132892444</v>
      </c>
      <c r="S58" s="12">
        <f t="shared" si="19"/>
        <v>195.68419132892444</v>
      </c>
      <c r="U58" s="6">
        <f>'CSP5'!$A$172</f>
        <v>800</v>
      </c>
      <c r="V58" s="12">
        <f t="shared" si="20"/>
        <v>60.1222826086955</v>
      </c>
      <c r="W58" s="4">
        <f>_xll.Interp2dTab(-1,0,'HP Tuner only'!$B$9:$P$9,'HP Tuner only'!$A$10:$A$22,'HP Tuner only'!$B$10:$P$22,'Pilot Injection'!$U58,W$54)*_xll.Interp2dTab(-1,0,'HP Tuner only'!$B$26:$O$26,'HP Tuner only'!$A$27:$A$33,'HP Tuner only'!$B$27:$O$33,'Variables &amp; Axis Check'!$B$13,'Variables &amp; Axis Check'!$B$12)</f>
        <v>60.1222826086955</v>
      </c>
      <c r="X58" s="4">
        <f>_xll.Interp2dTab(-1,0,'HP Tuner only'!$B$9:$P$9,'HP Tuner only'!$A$10:$A$22,'HP Tuner only'!$B$10:$P$22,'Pilot Injection'!$U58,X$54)*_xll.Interp2dTab(-1,0,'HP Tuner only'!$B$26:$O$26,'HP Tuner only'!$A$27:$A$33,'HP Tuner only'!$B$27:$O$33,'Variables &amp; Axis Check'!$B$13,'Variables &amp; Axis Check'!$B$12)</f>
        <v>60.1222826086955</v>
      </c>
      <c r="Y58" s="4">
        <f>_xll.Interp2dTab(-1,0,'HP Tuner only'!$B$9:$P$9,'HP Tuner only'!$A$10:$A$22,'HP Tuner only'!$B$10:$P$22,'Pilot Injection'!$U58,Y$54)*_xll.Interp2dTab(-1,0,'HP Tuner only'!$B$26:$O$26,'HP Tuner only'!$A$27:$A$33,'HP Tuner only'!$B$27:$O$33,'Variables &amp; Axis Check'!$B$13,'Variables &amp; Axis Check'!$B$12)</f>
        <v>60.1222826086955</v>
      </c>
      <c r="Z58" s="4">
        <f>_xll.Interp2dTab(-1,0,'HP Tuner only'!$B$9:$P$9,'HP Tuner only'!$A$10:$A$22,'HP Tuner only'!$B$10:$P$22,'Pilot Injection'!$U58,Z$54)*_xll.Interp2dTab(-1,0,'HP Tuner only'!$B$26:$O$26,'HP Tuner only'!$A$27:$A$33,'HP Tuner only'!$B$27:$O$33,'Variables &amp; Axis Check'!$B$13,'Variables &amp; Axis Check'!$B$12)</f>
        <v>60.1222826086955</v>
      </c>
      <c r="AA58" s="4">
        <f>_xll.Interp2dTab(-1,0,'HP Tuner only'!$B$9:$P$9,'HP Tuner only'!$A$10:$A$22,'HP Tuner only'!$B$10:$P$22,'Pilot Injection'!$U58,AA$54)*_xll.Interp2dTab(-1,0,'HP Tuner only'!$B$26:$O$26,'HP Tuner only'!$A$27:$A$33,'HP Tuner only'!$B$27:$O$33,'Variables &amp; Axis Check'!$B$13,'Variables &amp; Axis Check'!$B$12)</f>
        <v>60.1222826086955</v>
      </c>
      <c r="AB58" s="4">
        <f>_xll.Interp2dTab(-1,0,'HP Tuner only'!$B$9:$P$9,'HP Tuner only'!$A$10:$A$22,'HP Tuner only'!$B$10:$P$22,'Pilot Injection'!$U58,AB$54)*_xll.Interp2dTab(-1,0,'HP Tuner only'!$B$26:$O$26,'HP Tuner only'!$A$27:$A$33,'HP Tuner only'!$B$27:$O$33,'Variables &amp; Axis Check'!$B$13,'Variables &amp; Axis Check'!$B$12)</f>
        <v>61.05082099907483</v>
      </c>
      <c r="AC58" s="4">
        <f>_xll.Interp2dTab(-1,0,'HP Tuner only'!$B$9:$P$9,'HP Tuner only'!$A$10:$A$22,'HP Tuner only'!$B$10:$P$22,'Pilot Injection'!$U58,AC$54)*_xll.Interp2dTab(-1,0,'HP Tuner only'!$B$26:$O$26,'HP Tuner only'!$A$27:$A$33,'HP Tuner only'!$B$27:$O$33,'Variables &amp; Axis Check'!$B$13,'Variables &amp; Axis Check'!$B$12)</f>
        <v>70.412523126734342</v>
      </c>
      <c r="AD58" s="4">
        <f>_xll.Interp2dTab(-1,0,'HP Tuner only'!$B$9:$P$9,'HP Tuner only'!$A$10:$A$22,'HP Tuner only'!$B$10:$P$22,'Pilot Injection'!$U58,AD$54)*_xll.Interp2dTab(-1,0,'HP Tuner only'!$B$26:$O$26,'HP Tuner only'!$A$27:$A$33,'HP Tuner only'!$B$27:$O$33,'Variables &amp; Axis Check'!$B$13,'Variables &amp; Axis Check'!$B$12)</f>
        <v>90.013586956521749</v>
      </c>
      <c r="AE58" s="4">
        <f>_xll.Interp2dTab(-1,0,'HP Tuner only'!$B$9:$P$9,'HP Tuner only'!$A$10:$A$22,'HP Tuner only'!$B$10:$P$22,'Pilot Injection'!$U58,AE$54)*_xll.Interp2dTab(-1,0,'HP Tuner only'!$B$26:$O$26,'HP Tuner only'!$A$27:$A$33,'HP Tuner only'!$B$27:$O$33,'Variables &amp; Axis Check'!$B$13,'Variables &amp; Axis Check'!$B$12)</f>
        <v>107.49639529724948</v>
      </c>
      <c r="AF58" s="4">
        <f>_xll.Interp2dTab(-1,0,'HP Tuner only'!$B$9:$P$9,'HP Tuner only'!$A$10:$A$22,'HP Tuner only'!$B$10:$P$22,'Pilot Injection'!$U58,AF$54)*_xll.Interp2dTab(-1,0,'HP Tuner only'!$B$26:$O$26,'HP Tuner only'!$A$27:$A$33,'HP Tuner only'!$B$27:$O$33,'Variables &amp; Axis Check'!$B$13,'Variables &amp; Axis Check'!$B$12)</f>
        <v>137.53050133096733</v>
      </c>
      <c r="AG58" s="4">
        <f>_xll.Interp2dTab(-1,0,'HP Tuner only'!$B$9:$P$9,'HP Tuner only'!$A$10:$A$22,'HP Tuner only'!$B$10:$P$22,'Pilot Injection'!$U58,AG$54)*_xll.Interp2dTab(-1,0,'HP Tuner only'!$B$26:$O$26,'HP Tuner only'!$A$27:$A$33,'HP Tuner only'!$B$27:$O$33,'Variables &amp; Axis Check'!$B$13,'Variables &amp; Axis Check'!$B$12)</f>
        <v>165.08152173913032</v>
      </c>
      <c r="AH58" s="4">
        <f>_xll.Interp2dTab(-1,0,'HP Tuner only'!$B$9:$P$9,'HP Tuner only'!$A$10:$A$22,'HP Tuner only'!$B$10:$P$22,'Pilot Injection'!$U58,AH$54)*_xll.Interp2dTab(-1,0,'HP Tuner only'!$B$26:$O$26,'HP Tuner only'!$A$27:$A$33,'HP Tuner only'!$B$27:$O$33,'Variables &amp; Axis Check'!$B$13,'Variables &amp; Axis Check'!$B$12)</f>
        <v>165.08152173913061</v>
      </c>
      <c r="AI58" s="4">
        <f>_xll.Interp2dTab(-1,0,'HP Tuner only'!$B$9:$P$9,'HP Tuner only'!$A$10:$A$22,'HP Tuner only'!$B$10:$P$22,'Pilot Injection'!$U58,AI$54)*_xll.Interp2dTab(-1,0,'HP Tuner only'!$B$26:$O$26,'HP Tuner only'!$A$27:$A$33,'HP Tuner only'!$B$27:$O$33,'Variables &amp; Axis Check'!$B$13,'Variables &amp; Axis Check'!$B$12)</f>
        <v>165.08152173913004</v>
      </c>
      <c r="AJ58" s="4">
        <f>_xll.Interp2dTab(-1,0,'HP Tuner only'!$B$9:$P$9,'HP Tuner only'!$A$10:$A$22,'HP Tuner only'!$B$10:$P$22,'Pilot Injection'!$U58,AJ$54)*_xll.Interp2dTab(-1,0,'HP Tuner only'!$B$26:$O$26,'HP Tuner only'!$A$27:$A$33,'HP Tuner only'!$B$27:$O$33,'Variables &amp; Axis Check'!$B$13,'Variables &amp; Axis Check'!$B$12)</f>
        <v>165.08152173913004</v>
      </c>
      <c r="AK58" s="4">
        <f>_xll.Interp2dTab(-1,0,'HP Tuner only'!$B$9:$P$9,'HP Tuner only'!$A$10:$A$22,'HP Tuner only'!$B$10:$P$22,'Pilot Injection'!$U58,AK$54)*_xll.Interp2dTab(-1,0,'HP Tuner only'!$B$26:$O$26,'HP Tuner only'!$A$27:$A$33,'HP Tuner only'!$B$27:$O$33,'Variables &amp; Axis Check'!$B$13,'Variables &amp; Axis Check'!$B$12)</f>
        <v>165.08152173913004</v>
      </c>
      <c r="AL58" s="4">
        <f>_xll.Interp2dTab(-1,0,'HP Tuner only'!$B$9:$P$9,'HP Tuner only'!$A$10:$A$22,'HP Tuner only'!$B$10:$P$22,'Pilot Injection'!$U58,AL$54)*_xll.Interp2dTab(-1,0,'HP Tuner only'!$B$26:$O$26,'HP Tuner only'!$A$27:$A$33,'HP Tuner only'!$B$27:$O$33,'Variables &amp; Axis Check'!$B$13,'Variables &amp; Axis Check'!$B$12)</f>
        <v>165.08152173913004</v>
      </c>
      <c r="AM58" s="12">
        <f t="shared" si="21"/>
        <v>165.08152173913004</v>
      </c>
    </row>
    <row r="59" spans="1:39" s="4" customFormat="1" x14ac:dyDescent="0.3">
      <c r="A59" s="6">
        <f>'CSP5'!$A$173</f>
        <v>1000</v>
      </c>
      <c r="B59" s="12">
        <f t="shared" si="18"/>
        <v>211.58915488047998</v>
      </c>
      <c r="C59" s="4">
        <f>_xll.Interp2dTab(-1,0,'Internal Flash'!$B$71:$L$71,'Internal Flash'!$A$72:$A$84,'Internal Flash'!$B$72:$L$84,'Fuel Pressure Calc'!C9,'Pilot Injection'!C9)</f>
        <v>211.58915488047998</v>
      </c>
      <c r="D59" s="4">
        <f>_xll.Interp2dTab(-1,0,'Internal Flash'!$B$71:$L$71,'Internal Flash'!$A$72:$A$84,'Internal Flash'!$B$72:$L$84,'Fuel Pressure Calc'!D9,'Pilot Injection'!D9)</f>
        <v>242.36492427647039</v>
      </c>
      <c r="E59" s="4">
        <f>_xll.Interp2dTab(-1,0,'Internal Flash'!$B$71:$L$71,'Internal Flash'!$A$72:$A$84,'Internal Flash'!$B$72:$L$84,'Fuel Pressure Calc'!E9,'Pilot Injection'!E9)</f>
        <v>246.35331601232582</v>
      </c>
      <c r="F59" s="4">
        <f>_xll.Interp2dTab(-1,0,'Internal Flash'!$B$71:$L$71,'Internal Flash'!$A$72:$A$84,'Internal Flash'!$B$72:$L$84,'Fuel Pressure Calc'!F9,'Pilot Injection'!F9)</f>
        <v>229.24182888752679</v>
      </c>
      <c r="G59" s="4">
        <f>_xll.Interp2dTab(-1,0,'Internal Flash'!$B$71:$L$71,'Internal Flash'!$A$72:$A$84,'Internal Flash'!$B$72:$L$84,'Fuel Pressure Calc'!G9,'Pilot Injection'!G9)</f>
        <v>216.53489399627713</v>
      </c>
      <c r="H59" s="4">
        <f>_xll.Interp2dTab(-1,0,'Internal Flash'!$B$71:$L$71,'Internal Flash'!$A$72:$A$84,'Internal Flash'!$B$72:$L$84,'Fuel Pressure Calc'!H9,'Pilot Injection'!H9)</f>
        <v>223.93675102003283</v>
      </c>
      <c r="I59" s="4">
        <f>_xll.Interp2dTab(-1,0,'Internal Flash'!$B$71:$L$71,'Internal Flash'!$A$72:$A$84,'Internal Flash'!$B$72:$L$84,'Fuel Pressure Calc'!I9,'Pilot Injection'!I9)</f>
        <v>224.64650117856374</v>
      </c>
      <c r="J59" s="4">
        <f>_xll.Interp2dTab(-1,0,'Internal Flash'!$B$71:$L$71,'Internal Flash'!$A$72:$A$84,'Internal Flash'!$B$72:$L$84,'Fuel Pressure Calc'!J9,'Pilot Injection'!J9)</f>
        <v>218.6842582137823</v>
      </c>
      <c r="K59" s="4">
        <f>_xll.Interp2dTab(-1,0,'Internal Flash'!$B$71:$L$71,'Internal Flash'!$A$72:$A$84,'Internal Flash'!$B$72:$L$84,'Fuel Pressure Calc'!K9,'Pilot Injection'!K9)</f>
        <v>212.72201524900083</v>
      </c>
      <c r="L59" s="4">
        <f>_xll.Interp2dTab(-1,0,'Internal Flash'!$B$71:$L$71,'Internal Flash'!$A$72:$A$84,'Internal Flash'!$B$72:$L$84,'Fuel Pressure Calc'!L9,'Pilot Injection'!L9)</f>
        <v>206.75977228421939</v>
      </c>
      <c r="M59" s="4">
        <f>_xll.Interp2dTab(-1,0,'Internal Flash'!$B$71:$L$71,'Internal Flash'!$A$72:$A$84,'Internal Flash'!$B$72:$L$84,'Fuel Pressure Calc'!M9,'Pilot Injection'!M9)</f>
        <v>236.67987156501329</v>
      </c>
      <c r="N59" s="4">
        <f>_xll.Interp2dTab(-1,0,'Internal Flash'!$B$71:$L$71,'Internal Flash'!$A$72:$A$84,'Internal Flash'!$B$72:$L$84,'Fuel Pressure Calc'!N9,'Pilot Injection'!N9)</f>
        <v>235.72643268991996</v>
      </c>
      <c r="O59" s="4">
        <f>_xll.Interp2dTab(-1,0,'Internal Flash'!$B$71:$L$71,'Internal Flash'!$A$72:$A$84,'Internal Flash'!$B$72:$L$84,'Fuel Pressure Calc'!O9,'Pilot Injection'!O9)</f>
        <v>199.01468704547554</v>
      </c>
      <c r="P59" s="4">
        <f>_xll.Interp2dTab(-1,0,'Internal Flash'!$B$71:$L$71,'Internal Flash'!$A$72:$A$84,'Internal Flash'!$B$72:$L$84,'Fuel Pressure Calc'!P9,'Pilot Injection'!P9)</f>
        <v>198.73389841937777</v>
      </c>
      <c r="Q59" s="4">
        <f>_xll.Interp2dTab(-1,0,'Internal Flash'!$B$71:$L$71,'Internal Flash'!$A$72:$A$84,'Internal Flash'!$B$72:$L$84,'Fuel Pressure Calc'!Q9,'Pilot Injection'!Q9)</f>
        <v>198.45310979327996</v>
      </c>
      <c r="R59" s="4">
        <f>_xll.Interp2dTab(-1,0,'Internal Flash'!$B$71:$L$71,'Internal Flash'!$A$72:$A$84,'Internal Flash'!$B$72:$L$84,'Fuel Pressure Calc'!R9,'Pilot Injection'!R9)</f>
        <v>198.17232116718219</v>
      </c>
      <c r="S59" s="12">
        <f t="shared" si="19"/>
        <v>198.17232116718219</v>
      </c>
      <c r="U59" s="6">
        <f>'CSP5'!$A$173</f>
        <v>1000</v>
      </c>
      <c r="V59" s="12">
        <f t="shared" si="20"/>
        <v>60.1222826086955</v>
      </c>
      <c r="W59" s="4">
        <f>_xll.Interp2dTab(-1,0,'HP Tuner only'!$B$9:$P$9,'HP Tuner only'!$A$10:$A$22,'HP Tuner only'!$B$10:$P$22,'Pilot Injection'!$U59,W$54)*_xll.Interp2dTab(-1,0,'HP Tuner only'!$B$26:$O$26,'HP Tuner only'!$A$27:$A$33,'HP Tuner only'!$B$27:$O$33,'Variables &amp; Axis Check'!$B$13,'Variables &amp; Axis Check'!$B$12)</f>
        <v>60.1222826086955</v>
      </c>
      <c r="X59" s="4">
        <f>_xll.Interp2dTab(-1,0,'HP Tuner only'!$B$9:$P$9,'HP Tuner only'!$A$10:$A$22,'HP Tuner only'!$B$10:$P$22,'Pilot Injection'!$U59,X$54)*_xll.Interp2dTab(-1,0,'HP Tuner only'!$B$26:$O$26,'HP Tuner only'!$A$27:$A$33,'HP Tuner only'!$B$27:$O$33,'Variables &amp; Axis Check'!$B$13,'Variables &amp; Axis Check'!$B$12)</f>
        <v>60.1222826086955</v>
      </c>
      <c r="Y59" s="4">
        <f>_xll.Interp2dTab(-1,0,'HP Tuner only'!$B$9:$P$9,'HP Tuner only'!$A$10:$A$22,'HP Tuner only'!$B$10:$P$22,'Pilot Injection'!$U59,Y$54)*_xll.Interp2dTab(-1,0,'HP Tuner only'!$B$26:$O$26,'HP Tuner only'!$A$27:$A$33,'HP Tuner only'!$B$27:$O$33,'Variables &amp; Axis Check'!$B$13,'Variables &amp; Axis Check'!$B$12)</f>
        <v>60.1222826086955</v>
      </c>
      <c r="Z59" s="4">
        <f>_xll.Interp2dTab(-1,0,'HP Tuner only'!$B$9:$P$9,'HP Tuner only'!$A$10:$A$22,'HP Tuner only'!$B$10:$P$22,'Pilot Injection'!$U59,Z$54)*_xll.Interp2dTab(-1,0,'HP Tuner only'!$B$26:$O$26,'HP Tuner only'!$A$27:$A$33,'HP Tuner only'!$B$27:$O$33,'Variables &amp; Axis Check'!$B$13,'Variables &amp; Axis Check'!$B$12)</f>
        <v>60.1222826086955</v>
      </c>
      <c r="AA59" s="4">
        <f>_xll.Interp2dTab(-1,0,'HP Tuner only'!$B$9:$P$9,'HP Tuner only'!$A$10:$A$22,'HP Tuner only'!$B$10:$P$22,'Pilot Injection'!$U59,AA$54)*_xll.Interp2dTab(-1,0,'HP Tuner only'!$B$26:$O$26,'HP Tuner only'!$A$27:$A$33,'HP Tuner only'!$B$27:$O$33,'Variables &amp; Axis Check'!$B$13,'Variables &amp; Axis Check'!$B$12)</f>
        <v>60.1222826086955</v>
      </c>
      <c r="AB59" s="4">
        <f>_xll.Interp2dTab(-1,0,'HP Tuner only'!$B$9:$P$9,'HP Tuner only'!$A$10:$A$22,'HP Tuner only'!$B$10:$P$22,'Pilot Injection'!$U59,AB$54)*_xll.Interp2dTab(-1,0,'HP Tuner only'!$B$26:$O$26,'HP Tuner only'!$A$27:$A$33,'HP Tuner only'!$B$27:$O$33,'Variables &amp; Axis Check'!$B$13,'Variables &amp; Axis Check'!$B$12)</f>
        <v>61.05082099907483</v>
      </c>
      <c r="AC59" s="4">
        <f>_xll.Interp2dTab(-1,0,'HP Tuner only'!$B$9:$P$9,'HP Tuner only'!$A$10:$A$22,'HP Tuner only'!$B$10:$P$22,'Pilot Injection'!$U59,AC$54)*_xll.Interp2dTab(-1,0,'HP Tuner only'!$B$26:$O$26,'HP Tuner only'!$A$27:$A$33,'HP Tuner only'!$B$27:$O$33,'Variables &amp; Axis Check'!$B$13,'Variables &amp; Axis Check'!$B$12)</f>
        <v>70.412523126734342</v>
      </c>
      <c r="AD59" s="4">
        <f>_xll.Interp2dTab(-1,0,'HP Tuner only'!$B$9:$P$9,'HP Tuner only'!$A$10:$A$22,'HP Tuner only'!$B$10:$P$22,'Pilot Injection'!$U59,AD$54)*_xll.Interp2dTab(-1,0,'HP Tuner only'!$B$26:$O$26,'HP Tuner only'!$A$27:$A$33,'HP Tuner only'!$B$27:$O$33,'Variables &amp; Axis Check'!$B$13,'Variables &amp; Axis Check'!$B$12)</f>
        <v>90.013586956521749</v>
      </c>
      <c r="AE59" s="4">
        <f>_xll.Interp2dTab(-1,0,'HP Tuner only'!$B$9:$P$9,'HP Tuner only'!$A$10:$A$22,'HP Tuner only'!$B$10:$P$22,'Pilot Injection'!$U59,AE$54)*_xll.Interp2dTab(-1,0,'HP Tuner only'!$B$26:$O$26,'HP Tuner only'!$A$27:$A$33,'HP Tuner only'!$B$27:$O$33,'Variables &amp; Axis Check'!$B$13,'Variables &amp; Axis Check'!$B$12)</f>
        <v>107.49639529724948</v>
      </c>
      <c r="AF59" s="4">
        <f>_xll.Interp2dTab(-1,0,'HP Tuner only'!$B$9:$P$9,'HP Tuner only'!$A$10:$A$22,'HP Tuner only'!$B$10:$P$22,'Pilot Injection'!$U59,AF$54)*_xll.Interp2dTab(-1,0,'HP Tuner only'!$B$26:$O$26,'HP Tuner only'!$A$27:$A$33,'HP Tuner only'!$B$27:$O$33,'Variables &amp; Axis Check'!$B$13,'Variables &amp; Axis Check'!$B$12)</f>
        <v>137.53050133096733</v>
      </c>
      <c r="AG59" s="4">
        <f>_xll.Interp2dTab(-1,0,'HP Tuner only'!$B$9:$P$9,'HP Tuner only'!$A$10:$A$22,'HP Tuner only'!$B$10:$P$22,'Pilot Injection'!$U59,AG$54)*_xll.Interp2dTab(-1,0,'HP Tuner only'!$B$26:$O$26,'HP Tuner only'!$A$27:$A$33,'HP Tuner only'!$B$27:$O$33,'Variables &amp; Axis Check'!$B$13,'Variables &amp; Axis Check'!$B$12)</f>
        <v>165.08152173913032</v>
      </c>
      <c r="AH59" s="4">
        <f>_xll.Interp2dTab(-1,0,'HP Tuner only'!$B$9:$P$9,'HP Tuner only'!$A$10:$A$22,'HP Tuner only'!$B$10:$P$22,'Pilot Injection'!$U59,AH$54)*_xll.Interp2dTab(-1,0,'HP Tuner only'!$B$26:$O$26,'HP Tuner only'!$A$27:$A$33,'HP Tuner only'!$B$27:$O$33,'Variables &amp; Axis Check'!$B$13,'Variables &amp; Axis Check'!$B$12)</f>
        <v>165.08152173913061</v>
      </c>
      <c r="AI59" s="4">
        <f>_xll.Interp2dTab(-1,0,'HP Tuner only'!$B$9:$P$9,'HP Tuner only'!$A$10:$A$22,'HP Tuner only'!$B$10:$P$22,'Pilot Injection'!$U59,AI$54)*_xll.Interp2dTab(-1,0,'HP Tuner only'!$B$26:$O$26,'HP Tuner only'!$A$27:$A$33,'HP Tuner only'!$B$27:$O$33,'Variables &amp; Axis Check'!$B$13,'Variables &amp; Axis Check'!$B$12)</f>
        <v>165.08152173913004</v>
      </c>
      <c r="AJ59" s="4">
        <f>_xll.Interp2dTab(-1,0,'HP Tuner only'!$B$9:$P$9,'HP Tuner only'!$A$10:$A$22,'HP Tuner only'!$B$10:$P$22,'Pilot Injection'!$U59,AJ$54)*_xll.Interp2dTab(-1,0,'HP Tuner only'!$B$26:$O$26,'HP Tuner only'!$A$27:$A$33,'HP Tuner only'!$B$27:$O$33,'Variables &amp; Axis Check'!$B$13,'Variables &amp; Axis Check'!$B$12)</f>
        <v>165.08152173913004</v>
      </c>
      <c r="AK59" s="4">
        <f>_xll.Interp2dTab(-1,0,'HP Tuner only'!$B$9:$P$9,'HP Tuner only'!$A$10:$A$22,'HP Tuner only'!$B$10:$P$22,'Pilot Injection'!$U59,AK$54)*_xll.Interp2dTab(-1,0,'HP Tuner only'!$B$26:$O$26,'HP Tuner only'!$A$27:$A$33,'HP Tuner only'!$B$27:$O$33,'Variables &amp; Axis Check'!$B$13,'Variables &amp; Axis Check'!$B$12)</f>
        <v>165.08152173913004</v>
      </c>
      <c r="AL59" s="4">
        <f>_xll.Interp2dTab(-1,0,'HP Tuner only'!$B$9:$P$9,'HP Tuner only'!$A$10:$A$22,'HP Tuner only'!$B$10:$P$22,'Pilot Injection'!$U59,AL$54)*_xll.Interp2dTab(-1,0,'HP Tuner only'!$B$26:$O$26,'HP Tuner only'!$A$27:$A$33,'HP Tuner only'!$B$27:$O$33,'Variables &amp; Axis Check'!$B$13,'Variables &amp; Axis Check'!$B$12)</f>
        <v>165.08152173913004</v>
      </c>
      <c r="AM59" s="12">
        <f t="shared" si="21"/>
        <v>165.08152173913004</v>
      </c>
    </row>
    <row r="60" spans="1:39" s="4" customFormat="1" x14ac:dyDescent="0.3">
      <c r="A60" s="6">
        <f>'CSP5'!$A$174</f>
        <v>1200</v>
      </c>
      <c r="B60" s="12">
        <f t="shared" si="18"/>
        <v>207.4587194629184</v>
      </c>
      <c r="C60" s="4">
        <f>_xll.Interp2dTab(-1,0,'Internal Flash'!$B$71:$L$71,'Internal Flash'!$A$72:$A$84,'Internal Flash'!$B$72:$L$84,'Fuel Pressure Calc'!C10,'Pilot Injection'!C10)</f>
        <v>207.4587194629184</v>
      </c>
      <c r="D60" s="4">
        <f>_xll.Interp2dTab(-1,0,'Internal Flash'!$B$71:$L$71,'Internal Flash'!$A$72:$A$84,'Internal Flash'!$B$72:$L$84,'Fuel Pressure Calc'!D10,'Pilot Injection'!D10)</f>
        <v>240.65835778284799</v>
      </c>
      <c r="E60" s="4">
        <f>_xll.Interp2dTab(-1,0,'Internal Flash'!$B$71:$L$71,'Internal Flash'!$A$72:$A$84,'Internal Flash'!$B$72:$L$84,'Fuel Pressure Calc'!E10,'Pilot Injection'!E10)</f>
        <v>231.87931374510865</v>
      </c>
      <c r="F60" s="4">
        <f>_xll.Interp2dTab(-1,0,'Internal Flash'!$B$71:$L$71,'Internal Flash'!$A$72:$A$84,'Internal Flash'!$B$72:$L$84,'Fuel Pressure Calc'!F10,'Pilot Injection'!F10)</f>
        <v>213.41691974203599</v>
      </c>
      <c r="G60" s="4">
        <f>_xll.Interp2dTab(-1,0,'Internal Flash'!$B$71:$L$71,'Internal Flash'!$A$72:$A$84,'Internal Flash'!$B$72:$L$84,'Fuel Pressure Calc'!G10,'Pilot Injection'!G10)</f>
        <v>194.95064389848307</v>
      </c>
      <c r="H60" s="4">
        <f>_xll.Interp2dTab(-1,0,'Internal Flash'!$B$71:$L$71,'Internal Flash'!$A$72:$A$84,'Internal Flash'!$B$72:$L$84,'Fuel Pressure Calc'!H10,'Pilot Injection'!H10)</f>
        <v>201.69546940082284</v>
      </c>
      <c r="I60" s="4">
        <f>_xll.Interp2dTab(-1,0,'Internal Flash'!$B$71:$L$71,'Internal Flash'!$A$72:$A$84,'Internal Flash'!$B$72:$L$84,'Fuel Pressure Calc'!I10,'Pilot Injection'!I10)</f>
        <v>223.19229557739754</v>
      </c>
      <c r="J60" s="4">
        <f>_xll.Interp2dTab(-1,0,'Internal Flash'!$B$71:$L$71,'Internal Flash'!$A$72:$A$84,'Internal Flash'!$B$72:$L$84,'Fuel Pressure Calc'!J10,'Pilot Injection'!J10)</f>
        <v>224.64650117856374</v>
      </c>
      <c r="K60" s="4">
        <f>_xll.Interp2dTab(-1,0,'Internal Flash'!$B$71:$L$71,'Internal Flash'!$A$72:$A$84,'Internal Flash'!$B$72:$L$84,'Fuel Pressure Calc'!K10,'Pilot Injection'!K10)</f>
        <v>223.19229557739754</v>
      </c>
      <c r="L60" s="4">
        <f>_xll.Interp2dTab(-1,0,'Internal Flash'!$B$71:$L$71,'Internal Flash'!$A$72:$A$84,'Internal Flash'!$B$72:$L$84,'Fuel Pressure Calc'!L10,'Pilot Injection'!L10)</f>
        <v>221.66537969617303</v>
      </c>
      <c r="M60" s="4">
        <f>_xll.Interp2dTab(-1,0,'Internal Flash'!$B$71:$L$71,'Internal Flash'!$A$72:$A$84,'Internal Flash'!$B$72:$L$84,'Fuel Pressure Calc'!M10,'Pilot Injection'!M10)</f>
        <v>255.71117324726396</v>
      </c>
      <c r="N60" s="4">
        <f>_xll.Interp2dTab(-1,0,'Internal Flash'!$B$71:$L$71,'Internal Flash'!$A$72:$A$84,'Internal Flash'!$B$72:$L$84,'Fuel Pressure Calc'!N10,'Pilot Injection'!N10)</f>
        <v>253.81909112873598</v>
      </c>
      <c r="O60" s="4">
        <f>_xll.Interp2dTab(-1,0,'Internal Flash'!$B$71:$L$71,'Internal Flash'!$A$72:$A$84,'Internal Flash'!$B$72:$L$84,'Fuel Pressure Calc'!O10,'Pilot Injection'!O10)</f>
        <v>251.83240490428159</v>
      </c>
      <c r="P60" s="4">
        <f>_xll.Interp2dTab(-1,0,'Internal Flash'!$B$71:$L$71,'Internal Flash'!$A$72:$A$84,'Internal Flash'!$B$72:$L$84,'Fuel Pressure Calc'!P10,'Pilot Injection'!P10)</f>
        <v>251.83240490428159</v>
      </c>
      <c r="Q60" s="4">
        <f>_xll.Interp2dTab(-1,0,'Internal Flash'!$B$71:$L$71,'Internal Flash'!$A$72:$A$84,'Internal Flash'!$B$72:$L$84,'Fuel Pressure Calc'!Q10,'Pilot Injection'!Q10)</f>
        <v>249.94032278575355</v>
      </c>
      <c r="R60" s="4">
        <f>_xll.Interp2dTab(-1,0,'Internal Flash'!$B$71:$L$71,'Internal Flash'!$A$72:$A$84,'Internal Flash'!$B$72:$L$84,'Fuel Pressure Calc'!R10,'Pilot Injection'!R10)</f>
        <v>249.94032278575355</v>
      </c>
      <c r="S60" s="12">
        <f t="shared" si="19"/>
        <v>249.94032278575355</v>
      </c>
      <c r="U60" s="6">
        <f>'CSP5'!$A$174</f>
        <v>1200</v>
      </c>
      <c r="V60" s="12">
        <f t="shared" si="20"/>
        <v>60.1222826086955</v>
      </c>
      <c r="W60" s="4">
        <f>_xll.Interp2dTab(-1,0,'HP Tuner only'!$B$9:$P$9,'HP Tuner only'!$A$10:$A$22,'HP Tuner only'!$B$10:$P$22,'Pilot Injection'!$U60,W$54)*_xll.Interp2dTab(-1,0,'HP Tuner only'!$B$26:$O$26,'HP Tuner only'!$A$27:$A$33,'HP Tuner only'!$B$27:$O$33,'Variables &amp; Axis Check'!$B$13,'Variables &amp; Axis Check'!$B$12)</f>
        <v>60.1222826086955</v>
      </c>
      <c r="X60" s="4">
        <f>_xll.Interp2dTab(-1,0,'HP Tuner only'!$B$9:$P$9,'HP Tuner only'!$A$10:$A$22,'HP Tuner only'!$B$10:$P$22,'Pilot Injection'!$U60,X$54)*_xll.Interp2dTab(-1,0,'HP Tuner only'!$B$26:$O$26,'HP Tuner only'!$A$27:$A$33,'HP Tuner only'!$B$27:$O$33,'Variables &amp; Axis Check'!$B$13,'Variables &amp; Axis Check'!$B$12)</f>
        <v>60.1222826086955</v>
      </c>
      <c r="Y60" s="4">
        <f>_xll.Interp2dTab(-1,0,'HP Tuner only'!$B$9:$P$9,'HP Tuner only'!$A$10:$A$22,'HP Tuner only'!$B$10:$P$22,'Pilot Injection'!$U60,Y$54)*_xll.Interp2dTab(-1,0,'HP Tuner only'!$B$26:$O$26,'HP Tuner only'!$A$27:$A$33,'HP Tuner only'!$B$27:$O$33,'Variables &amp; Axis Check'!$B$13,'Variables &amp; Axis Check'!$B$12)</f>
        <v>60.1222826086955</v>
      </c>
      <c r="Z60" s="4">
        <f>_xll.Interp2dTab(-1,0,'HP Tuner only'!$B$9:$P$9,'HP Tuner only'!$A$10:$A$22,'HP Tuner only'!$B$10:$P$22,'Pilot Injection'!$U60,Z$54)*_xll.Interp2dTab(-1,0,'HP Tuner only'!$B$26:$O$26,'HP Tuner only'!$A$27:$A$33,'HP Tuner only'!$B$27:$O$33,'Variables &amp; Axis Check'!$B$13,'Variables &amp; Axis Check'!$B$12)</f>
        <v>60.1222826086955</v>
      </c>
      <c r="AA60" s="4">
        <f>_xll.Interp2dTab(-1,0,'HP Tuner only'!$B$9:$P$9,'HP Tuner only'!$A$10:$A$22,'HP Tuner only'!$B$10:$P$22,'Pilot Injection'!$U60,AA$54)*_xll.Interp2dTab(-1,0,'HP Tuner only'!$B$26:$O$26,'HP Tuner only'!$A$27:$A$33,'HP Tuner only'!$B$27:$O$33,'Variables &amp; Axis Check'!$B$13,'Variables &amp; Axis Check'!$B$12)</f>
        <v>60.1222826086955</v>
      </c>
      <c r="AB60" s="4">
        <f>_xll.Interp2dTab(-1,0,'HP Tuner only'!$B$9:$P$9,'HP Tuner only'!$A$10:$A$22,'HP Tuner only'!$B$10:$P$22,'Pilot Injection'!$U60,AB$54)*_xll.Interp2dTab(-1,0,'HP Tuner only'!$B$26:$O$26,'HP Tuner only'!$A$27:$A$33,'HP Tuner only'!$B$27:$O$33,'Variables &amp; Axis Check'!$B$13,'Variables &amp; Axis Check'!$B$12)</f>
        <v>61.05082099907483</v>
      </c>
      <c r="AC60" s="4">
        <f>_xll.Interp2dTab(-1,0,'HP Tuner only'!$B$9:$P$9,'HP Tuner only'!$A$10:$A$22,'HP Tuner only'!$B$10:$P$22,'Pilot Injection'!$U60,AC$54)*_xll.Interp2dTab(-1,0,'HP Tuner only'!$B$26:$O$26,'HP Tuner only'!$A$27:$A$33,'HP Tuner only'!$B$27:$O$33,'Variables &amp; Axis Check'!$B$13,'Variables &amp; Axis Check'!$B$12)</f>
        <v>70.412523126734342</v>
      </c>
      <c r="AD60" s="4">
        <f>_xll.Interp2dTab(-1,0,'HP Tuner only'!$B$9:$P$9,'HP Tuner only'!$A$10:$A$22,'HP Tuner only'!$B$10:$P$22,'Pilot Injection'!$U60,AD$54)*_xll.Interp2dTab(-1,0,'HP Tuner only'!$B$26:$O$26,'HP Tuner only'!$A$27:$A$33,'HP Tuner only'!$B$27:$O$33,'Variables &amp; Axis Check'!$B$13,'Variables &amp; Axis Check'!$B$12)</f>
        <v>90.013586956521749</v>
      </c>
      <c r="AE60" s="4">
        <f>_xll.Interp2dTab(-1,0,'HP Tuner only'!$B$9:$P$9,'HP Tuner only'!$A$10:$A$22,'HP Tuner only'!$B$10:$P$22,'Pilot Injection'!$U60,AE$54)*_xll.Interp2dTab(-1,0,'HP Tuner only'!$B$26:$O$26,'HP Tuner only'!$A$27:$A$33,'HP Tuner only'!$B$27:$O$33,'Variables &amp; Axis Check'!$B$13,'Variables &amp; Axis Check'!$B$12)</f>
        <v>107.49639529724948</v>
      </c>
      <c r="AF60" s="4">
        <f>_xll.Interp2dTab(-1,0,'HP Tuner only'!$B$9:$P$9,'HP Tuner only'!$A$10:$A$22,'HP Tuner only'!$B$10:$P$22,'Pilot Injection'!$U60,AF$54)*_xll.Interp2dTab(-1,0,'HP Tuner only'!$B$26:$O$26,'HP Tuner only'!$A$27:$A$33,'HP Tuner only'!$B$27:$O$33,'Variables &amp; Axis Check'!$B$13,'Variables &amp; Axis Check'!$B$12)</f>
        <v>137.53050133096733</v>
      </c>
      <c r="AG60" s="4">
        <f>_xll.Interp2dTab(-1,0,'HP Tuner only'!$B$9:$P$9,'HP Tuner only'!$A$10:$A$22,'HP Tuner only'!$B$10:$P$22,'Pilot Injection'!$U60,AG$54)*_xll.Interp2dTab(-1,0,'HP Tuner only'!$B$26:$O$26,'HP Tuner only'!$A$27:$A$33,'HP Tuner only'!$B$27:$O$33,'Variables &amp; Axis Check'!$B$13,'Variables &amp; Axis Check'!$B$12)</f>
        <v>165.08152173913032</v>
      </c>
      <c r="AH60" s="4">
        <f>_xll.Interp2dTab(-1,0,'HP Tuner only'!$B$9:$P$9,'HP Tuner only'!$A$10:$A$22,'HP Tuner only'!$B$10:$P$22,'Pilot Injection'!$U60,AH$54)*_xll.Interp2dTab(-1,0,'HP Tuner only'!$B$26:$O$26,'HP Tuner only'!$A$27:$A$33,'HP Tuner only'!$B$27:$O$33,'Variables &amp; Axis Check'!$B$13,'Variables &amp; Axis Check'!$B$12)</f>
        <v>165.08152173913061</v>
      </c>
      <c r="AI60" s="4">
        <f>_xll.Interp2dTab(-1,0,'HP Tuner only'!$B$9:$P$9,'HP Tuner only'!$A$10:$A$22,'HP Tuner only'!$B$10:$P$22,'Pilot Injection'!$U60,AI$54)*_xll.Interp2dTab(-1,0,'HP Tuner only'!$B$26:$O$26,'HP Tuner only'!$A$27:$A$33,'HP Tuner only'!$B$27:$O$33,'Variables &amp; Axis Check'!$B$13,'Variables &amp; Axis Check'!$B$12)</f>
        <v>165.08152173913004</v>
      </c>
      <c r="AJ60" s="4">
        <f>_xll.Interp2dTab(-1,0,'HP Tuner only'!$B$9:$P$9,'HP Tuner only'!$A$10:$A$22,'HP Tuner only'!$B$10:$P$22,'Pilot Injection'!$U60,AJ$54)*_xll.Interp2dTab(-1,0,'HP Tuner only'!$B$26:$O$26,'HP Tuner only'!$A$27:$A$33,'HP Tuner only'!$B$27:$O$33,'Variables &amp; Axis Check'!$B$13,'Variables &amp; Axis Check'!$B$12)</f>
        <v>165.08152173913004</v>
      </c>
      <c r="AK60" s="4">
        <f>_xll.Interp2dTab(-1,0,'HP Tuner only'!$B$9:$P$9,'HP Tuner only'!$A$10:$A$22,'HP Tuner only'!$B$10:$P$22,'Pilot Injection'!$U60,AK$54)*_xll.Interp2dTab(-1,0,'HP Tuner only'!$B$26:$O$26,'HP Tuner only'!$A$27:$A$33,'HP Tuner only'!$B$27:$O$33,'Variables &amp; Axis Check'!$B$13,'Variables &amp; Axis Check'!$B$12)</f>
        <v>165.08152173913004</v>
      </c>
      <c r="AL60" s="4">
        <f>_xll.Interp2dTab(-1,0,'HP Tuner only'!$B$9:$P$9,'HP Tuner only'!$A$10:$A$22,'HP Tuner only'!$B$10:$P$22,'Pilot Injection'!$U60,AL$54)*_xll.Interp2dTab(-1,0,'HP Tuner only'!$B$26:$O$26,'HP Tuner only'!$A$27:$A$33,'HP Tuner only'!$B$27:$O$33,'Variables &amp; Axis Check'!$B$13,'Variables &amp; Axis Check'!$B$12)</f>
        <v>165.08152173913004</v>
      </c>
      <c r="AM60" s="12">
        <f t="shared" si="21"/>
        <v>165.08152173913004</v>
      </c>
    </row>
    <row r="61" spans="1:39" s="4" customFormat="1" x14ac:dyDescent="0.3">
      <c r="A61" s="6">
        <f>'CSP5'!$A$175</f>
        <v>1400</v>
      </c>
      <c r="B61" s="12">
        <f t="shared" si="18"/>
        <v>203.32828404535678</v>
      </c>
      <c r="C61" s="4">
        <f>_xll.Interp2dTab(-1,0,'Internal Flash'!$B$71:$L$71,'Internal Flash'!$A$72:$A$84,'Internal Flash'!$B$72:$L$84,'Fuel Pressure Calc'!C11,'Pilot Injection'!C11)</f>
        <v>203.32828404535678</v>
      </c>
      <c r="D61" s="4">
        <f>_xll.Interp2dTab(-1,0,'Internal Flash'!$B$71:$L$71,'Internal Flash'!$A$72:$A$84,'Internal Flash'!$B$72:$L$84,'Fuel Pressure Calc'!D11,'Pilot Injection'!D11)</f>
        <v>214.34190032991361</v>
      </c>
      <c r="E61" s="4">
        <f>_xll.Interp2dTab(-1,0,'Internal Flash'!$B$71:$L$71,'Internal Flash'!$A$72:$A$84,'Internal Flash'!$B$72:$L$84,'Fuel Pressure Calc'!E11,'Pilot Injection'!E11)</f>
        <v>216.96549372550396</v>
      </c>
      <c r="F61" s="4">
        <f>_xll.Interp2dTab(-1,0,'Internal Flash'!$B$71:$L$71,'Internal Flash'!$A$72:$A$84,'Internal Flash'!$B$72:$L$84,'Fuel Pressure Calc'!F11,'Pilot Injection'!F11)</f>
        <v>200.22949545412698</v>
      </c>
      <c r="G61" s="4">
        <f>_xll.Interp2dTab(-1,0,'Internal Flash'!$B$71:$L$71,'Internal Flash'!$A$72:$A$84,'Internal Flash'!$B$72:$L$84,'Fuel Pressure Calc'!G11,'Pilot Injection'!G11)</f>
        <v>184.86945981130989</v>
      </c>
      <c r="H61" s="4">
        <f>_xll.Interp2dTab(-1,0,'Internal Flash'!$B$71:$L$71,'Internal Flash'!$A$72:$A$84,'Internal Flash'!$B$72:$L$84,'Fuel Pressure Calc'!H11,'Pilot Injection'!H11)</f>
        <v>185.15342992475863</v>
      </c>
      <c r="I61" s="4">
        <f>_xll.Interp2dTab(-1,0,'Internal Flash'!$B$71:$L$71,'Internal Flash'!$A$72:$A$84,'Internal Flash'!$B$72:$L$84,'Fuel Pressure Calc'!I11,'Pilot Injection'!I11)</f>
        <v>186.37175331471605</v>
      </c>
      <c r="J61" s="4">
        <f>_xll.Interp2dTab(-1,0,'Internal Flash'!$B$71:$L$71,'Internal Flash'!$A$72:$A$84,'Internal Flash'!$B$72:$L$84,'Fuel Pressure Calc'!J11,'Pilot Injection'!J11)</f>
        <v>186.65572342816481</v>
      </c>
      <c r="K61" s="4">
        <f>_xll.Interp2dTab(-1,0,'Internal Flash'!$B$71:$L$71,'Internal Flash'!$A$72:$A$84,'Internal Flash'!$B$72:$L$84,'Fuel Pressure Calc'!K11,'Pilot Injection'!K11)</f>
        <v>186.7473266905676</v>
      </c>
      <c r="L61" s="4">
        <f>_xll.Interp2dTab(-1,0,'Internal Flash'!$B$71:$L$71,'Internal Flash'!$A$72:$A$84,'Internal Flash'!$B$72:$L$84,'Fuel Pressure Calc'!L11,'Pilot Injection'!L11)</f>
        <v>186.93511337849338</v>
      </c>
      <c r="M61" s="4">
        <f>_xll.Interp2dTab(-1,0,'Internal Flash'!$B$71:$L$71,'Internal Flash'!$A$72:$A$84,'Internal Flash'!$B$72:$L$84,'Fuel Pressure Calc'!M11,'Pilot Injection'!M11)</f>
        <v>278.62079552333921</v>
      </c>
      <c r="N61" s="4">
        <f>_xll.Interp2dTab(-1,0,'Internal Flash'!$B$71:$L$71,'Internal Flash'!$A$72:$A$84,'Internal Flash'!$B$72:$L$84,'Fuel Pressure Calc'!N11,'Pilot Injection'!N11)</f>
        <v>293.37507559438723</v>
      </c>
      <c r="O61" s="4">
        <f>_xll.Interp2dTab(-1,0,'Internal Flash'!$B$71:$L$71,'Internal Flash'!$A$72:$A$84,'Internal Flash'!$B$72:$L$84,'Fuel Pressure Calc'!O11,'Pilot Injection'!O11)</f>
        <v>298.79826609413118</v>
      </c>
      <c r="P61" s="4">
        <f>_xll.Interp2dTab(-1,0,'Internal Flash'!$B$71:$L$71,'Internal Flash'!$A$72:$A$84,'Internal Flash'!$B$72:$L$84,'Fuel Pressure Calc'!P11,'Pilot Injection'!P11)</f>
        <v>304.39918538448319</v>
      </c>
      <c r="Q61" s="4">
        <f>_xll.Interp2dTab(-1,0,'Internal Flash'!$B$71:$L$71,'Internal Flash'!$A$72:$A$84,'Internal Flash'!$B$72:$L$84,'Fuel Pressure Calc'!Q11,'Pilot Injection'!Q11)</f>
        <v>312.93279010373601</v>
      </c>
      <c r="R61" s="4">
        <f>_xll.Interp2dTab(-1,0,'Internal Flash'!$B$71:$L$71,'Internal Flash'!$A$72:$A$84,'Internal Flash'!$B$72:$L$84,'Fuel Pressure Calc'!R11,'Pilot Injection'!R11)</f>
        <v>325.20599992243683</v>
      </c>
      <c r="S61" s="12">
        <f t="shared" si="19"/>
        <v>325.20599992243683</v>
      </c>
      <c r="U61" s="6">
        <f>'CSP5'!$A$175</f>
        <v>1400</v>
      </c>
      <c r="V61" s="12">
        <f t="shared" si="20"/>
        <v>60.1222826086955</v>
      </c>
      <c r="W61" s="4">
        <f>_xll.Interp2dTab(-1,0,'HP Tuner only'!$B$9:$P$9,'HP Tuner only'!$A$10:$A$22,'HP Tuner only'!$B$10:$P$22,'Pilot Injection'!$U61,W$54)*_xll.Interp2dTab(-1,0,'HP Tuner only'!$B$26:$O$26,'HP Tuner only'!$A$27:$A$33,'HP Tuner only'!$B$27:$O$33,'Variables &amp; Axis Check'!$B$13,'Variables &amp; Axis Check'!$B$12)</f>
        <v>60.1222826086955</v>
      </c>
      <c r="X61" s="4">
        <f>_xll.Interp2dTab(-1,0,'HP Tuner only'!$B$9:$P$9,'HP Tuner only'!$A$10:$A$22,'HP Tuner only'!$B$10:$P$22,'Pilot Injection'!$U61,X$54)*_xll.Interp2dTab(-1,0,'HP Tuner only'!$B$26:$O$26,'HP Tuner only'!$A$27:$A$33,'HP Tuner only'!$B$27:$O$33,'Variables &amp; Axis Check'!$B$13,'Variables &amp; Axis Check'!$B$12)</f>
        <v>60.1222826086955</v>
      </c>
      <c r="Y61" s="4">
        <f>_xll.Interp2dTab(-1,0,'HP Tuner only'!$B$9:$P$9,'HP Tuner only'!$A$10:$A$22,'HP Tuner only'!$B$10:$P$22,'Pilot Injection'!$U61,Y$54)*_xll.Interp2dTab(-1,0,'HP Tuner only'!$B$26:$O$26,'HP Tuner only'!$A$27:$A$33,'HP Tuner only'!$B$27:$O$33,'Variables &amp; Axis Check'!$B$13,'Variables &amp; Axis Check'!$B$12)</f>
        <v>60.1222826086955</v>
      </c>
      <c r="Z61" s="4">
        <f>_xll.Interp2dTab(-1,0,'HP Tuner only'!$B$9:$P$9,'HP Tuner only'!$A$10:$A$22,'HP Tuner only'!$B$10:$P$22,'Pilot Injection'!$U61,Z$54)*_xll.Interp2dTab(-1,0,'HP Tuner only'!$B$26:$O$26,'HP Tuner only'!$A$27:$A$33,'HP Tuner only'!$B$27:$O$33,'Variables &amp; Axis Check'!$B$13,'Variables &amp; Axis Check'!$B$12)</f>
        <v>60.1222826086955</v>
      </c>
      <c r="AA61" s="4">
        <f>_xll.Interp2dTab(-1,0,'HP Tuner only'!$B$9:$P$9,'HP Tuner only'!$A$10:$A$22,'HP Tuner only'!$B$10:$P$22,'Pilot Injection'!$U61,AA$54)*_xll.Interp2dTab(-1,0,'HP Tuner only'!$B$26:$O$26,'HP Tuner only'!$A$27:$A$33,'HP Tuner only'!$B$27:$O$33,'Variables &amp; Axis Check'!$B$13,'Variables &amp; Axis Check'!$B$12)</f>
        <v>60.1222826086955</v>
      </c>
      <c r="AB61" s="4">
        <f>_xll.Interp2dTab(-1,0,'HP Tuner only'!$B$9:$P$9,'HP Tuner only'!$A$10:$A$22,'HP Tuner only'!$B$10:$P$22,'Pilot Injection'!$U61,AB$54)*_xll.Interp2dTab(-1,0,'HP Tuner only'!$B$26:$O$26,'HP Tuner only'!$A$27:$A$33,'HP Tuner only'!$B$27:$O$33,'Variables &amp; Axis Check'!$B$13,'Variables &amp; Axis Check'!$B$12)</f>
        <v>61.05082099907483</v>
      </c>
      <c r="AC61" s="4">
        <f>_xll.Interp2dTab(-1,0,'HP Tuner only'!$B$9:$P$9,'HP Tuner only'!$A$10:$A$22,'HP Tuner only'!$B$10:$P$22,'Pilot Injection'!$U61,AC$54)*_xll.Interp2dTab(-1,0,'HP Tuner only'!$B$26:$O$26,'HP Tuner only'!$A$27:$A$33,'HP Tuner only'!$B$27:$O$33,'Variables &amp; Axis Check'!$B$13,'Variables &amp; Axis Check'!$B$12)</f>
        <v>70.412523126734342</v>
      </c>
      <c r="AD61" s="4">
        <f>_xll.Interp2dTab(-1,0,'HP Tuner only'!$B$9:$P$9,'HP Tuner only'!$A$10:$A$22,'HP Tuner only'!$B$10:$P$22,'Pilot Injection'!$U61,AD$54)*_xll.Interp2dTab(-1,0,'HP Tuner only'!$B$26:$O$26,'HP Tuner only'!$A$27:$A$33,'HP Tuner only'!$B$27:$O$33,'Variables &amp; Axis Check'!$B$13,'Variables &amp; Axis Check'!$B$12)</f>
        <v>90.013586956521749</v>
      </c>
      <c r="AE61" s="4">
        <f>_xll.Interp2dTab(-1,0,'HP Tuner only'!$B$9:$P$9,'HP Tuner only'!$A$10:$A$22,'HP Tuner only'!$B$10:$P$22,'Pilot Injection'!$U61,AE$54)*_xll.Interp2dTab(-1,0,'HP Tuner only'!$B$26:$O$26,'HP Tuner only'!$A$27:$A$33,'HP Tuner only'!$B$27:$O$33,'Variables &amp; Axis Check'!$B$13,'Variables &amp; Axis Check'!$B$12)</f>
        <v>107.49639529724948</v>
      </c>
      <c r="AF61" s="4">
        <f>_xll.Interp2dTab(-1,0,'HP Tuner only'!$B$9:$P$9,'HP Tuner only'!$A$10:$A$22,'HP Tuner only'!$B$10:$P$22,'Pilot Injection'!$U61,AF$54)*_xll.Interp2dTab(-1,0,'HP Tuner only'!$B$26:$O$26,'HP Tuner only'!$A$27:$A$33,'HP Tuner only'!$B$27:$O$33,'Variables &amp; Axis Check'!$B$13,'Variables &amp; Axis Check'!$B$12)</f>
        <v>137.53050133096733</v>
      </c>
      <c r="AG61" s="4">
        <f>_xll.Interp2dTab(-1,0,'HP Tuner only'!$B$9:$P$9,'HP Tuner only'!$A$10:$A$22,'HP Tuner only'!$B$10:$P$22,'Pilot Injection'!$U61,AG$54)*_xll.Interp2dTab(-1,0,'HP Tuner only'!$B$26:$O$26,'HP Tuner only'!$A$27:$A$33,'HP Tuner only'!$B$27:$O$33,'Variables &amp; Axis Check'!$B$13,'Variables &amp; Axis Check'!$B$12)</f>
        <v>165.08152173913032</v>
      </c>
      <c r="AH61" s="4">
        <f>_xll.Interp2dTab(-1,0,'HP Tuner only'!$B$9:$P$9,'HP Tuner only'!$A$10:$A$22,'HP Tuner only'!$B$10:$P$22,'Pilot Injection'!$U61,AH$54)*_xll.Interp2dTab(-1,0,'HP Tuner only'!$B$26:$O$26,'HP Tuner only'!$A$27:$A$33,'HP Tuner only'!$B$27:$O$33,'Variables &amp; Axis Check'!$B$13,'Variables &amp; Axis Check'!$B$12)</f>
        <v>165.08152173913061</v>
      </c>
      <c r="AI61" s="4">
        <f>_xll.Interp2dTab(-1,0,'HP Tuner only'!$B$9:$P$9,'HP Tuner only'!$A$10:$A$22,'HP Tuner only'!$B$10:$P$22,'Pilot Injection'!$U61,AI$54)*_xll.Interp2dTab(-1,0,'HP Tuner only'!$B$26:$O$26,'HP Tuner only'!$A$27:$A$33,'HP Tuner only'!$B$27:$O$33,'Variables &amp; Axis Check'!$B$13,'Variables &amp; Axis Check'!$B$12)</f>
        <v>165.08152173913004</v>
      </c>
      <c r="AJ61" s="4">
        <f>_xll.Interp2dTab(-1,0,'HP Tuner only'!$B$9:$P$9,'HP Tuner only'!$A$10:$A$22,'HP Tuner only'!$B$10:$P$22,'Pilot Injection'!$U61,AJ$54)*_xll.Interp2dTab(-1,0,'HP Tuner only'!$B$26:$O$26,'HP Tuner only'!$A$27:$A$33,'HP Tuner only'!$B$27:$O$33,'Variables &amp; Axis Check'!$B$13,'Variables &amp; Axis Check'!$B$12)</f>
        <v>165.08152173913004</v>
      </c>
      <c r="AK61" s="4">
        <f>_xll.Interp2dTab(-1,0,'HP Tuner only'!$B$9:$P$9,'HP Tuner only'!$A$10:$A$22,'HP Tuner only'!$B$10:$P$22,'Pilot Injection'!$U61,AK$54)*_xll.Interp2dTab(-1,0,'HP Tuner only'!$B$26:$O$26,'HP Tuner only'!$A$27:$A$33,'HP Tuner only'!$B$27:$O$33,'Variables &amp; Axis Check'!$B$13,'Variables &amp; Axis Check'!$B$12)</f>
        <v>165.08152173913004</v>
      </c>
      <c r="AL61" s="4">
        <f>_xll.Interp2dTab(-1,0,'HP Tuner only'!$B$9:$P$9,'HP Tuner only'!$A$10:$A$22,'HP Tuner only'!$B$10:$P$22,'Pilot Injection'!$U61,AL$54)*_xll.Interp2dTab(-1,0,'HP Tuner only'!$B$26:$O$26,'HP Tuner only'!$A$27:$A$33,'HP Tuner only'!$B$27:$O$33,'Variables &amp; Axis Check'!$B$13,'Variables &amp; Axis Check'!$B$12)</f>
        <v>165.08152173913004</v>
      </c>
      <c r="AM61" s="12">
        <f t="shared" si="21"/>
        <v>165.08152173913004</v>
      </c>
    </row>
    <row r="62" spans="1:39" s="4" customFormat="1" x14ac:dyDescent="0.3">
      <c r="A62" s="6">
        <f>'CSP5'!$A$176</f>
        <v>1550</v>
      </c>
      <c r="B62" s="12">
        <f t="shared" si="18"/>
        <v>197.925976746168</v>
      </c>
      <c r="C62" s="4">
        <f>_xll.Interp2dTab(-1,0,'Internal Flash'!$B$71:$L$71,'Internal Flash'!$A$72:$A$84,'Internal Flash'!$B$72:$L$84,'Fuel Pressure Calc'!C12,'Pilot Injection'!C12)</f>
        <v>197.925976746168</v>
      </c>
      <c r="D62" s="4">
        <f>_xll.Interp2dTab(-1,0,'Internal Flash'!$B$71:$L$71,'Internal Flash'!$A$72:$A$84,'Internal Flash'!$B$72:$L$84,'Fuel Pressure Calc'!D12,'Pilot Injection'!D12)</f>
        <v>204.2158173733296</v>
      </c>
      <c r="E62" s="4">
        <f>_xll.Interp2dTab(-1,0,'Internal Flash'!$B$71:$L$71,'Internal Flash'!$A$72:$A$84,'Internal Flash'!$B$72:$L$84,'Fuel Pressure Calc'!E12,'Pilot Injection'!E12)</f>
        <v>208.46359452169946</v>
      </c>
      <c r="F62" s="4">
        <f>_xll.Interp2dTab(-1,0,'Internal Flash'!$B$71:$L$71,'Internal Flash'!$A$72:$A$84,'Internal Flash'!$B$72:$L$84,'Fuel Pressure Calc'!F12,'Pilot Injection'!F12)</f>
        <v>186.98435013203488</v>
      </c>
      <c r="G62" s="4">
        <f>_xll.Interp2dTab(-1,0,'Internal Flash'!$B$71:$L$71,'Internal Flash'!$A$72:$A$84,'Internal Flash'!$B$72:$L$84,'Fuel Pressure Calc'!G12,'Pilot Injection'!G12)</f>
        <v>184.51907733261913</v>
      </c>
      <c r="H62" s="4">
        <f>_xll.Interp2dTab(-1,0,'Internal Flash'!$B$71:$L$71,'Internal Flash'!$A$72:$A$84,'Internal Flash'!$B$72:$L$84,'Fuel Pressure Calc'!H12,'Pilot Injection'!H12)</f>
        <v>184.59006986098129</v>
      </c>
      <c r="I62" s="4">
        <f>_xll.Interp2dTab(-1,0,'Internal Flash'!$B$71:$L$71,'Internal Flash'!$A$72:$A$84,'Internal Flash'!$B$72:$L$84,'Fuel Pressure Calc'!I12,'Pilot Injection'!I12)</f>
        <v>185.59885078819229</v>
      </c>
      <c r="J62" s="4">
        <f>_xll.Interp2dTab(-1,0,'Internal Flash'!$B$71:$L$71,'Internal Flash'!$A$72:$A$84,'Internal Flash'!$B$72:$L$84,'Fuel Pressure Calc'!J12,'Pilot Injection'!J12)</f>
        <v>186.7965634441091</v>
      </c>
      <c r="K62" s="4">
        <f>_xll.Interp2dTab(-1,0,'Internal Flash'!$B$71:$L$71,'Internal Flash'!$A$72:$A$84,'Internal Flash'!$B$72:$L$84,'Fuel Pressure Calc'!K12,'Pilot Injection'!K12)</f>
        <v>186.96030427565415</v>
      </c>
      <c r="L62" s="4">
        <f>_xll.Interp2dTab(-1,0,'Internal Flash'!$B$71:$L$71,'Internal Flash'!$A$72:$A$84,'Internal Flash'!$B$72:$L$84,'Fuel Pressure Calc'!L12,'Pilot Injection'!L12)</f>
        <v>187.66927793113069</v>
      </c>
      <c r="M62" s="4">
        <f>_xll.Interp2dTab(-1,0,'Internal Flash'!$B$71:$L$71,'Internal Flash'!$A$72:$A$84,'Internal Flash'!$B$72:$L$84,'Fuel Pressure Calc'!M12,'Pilot Injection'!M12)</f>
        <v>272.12892078925597</v>
      </c>
      <c r="N62" s="4">
        <f>_xll.Interp2dTab(-1,0,'Internal Flash'!$B$71:$L$71,'Internal Flash'!$A$72:$A$84,'Internal Flash'!$B$72:$L$84,'Fuel Pressure Calc'!N12,'Pilot Injection'!N12)</f>
        <v>297.77086363631332</v>
      </c>
      <c r="O62" s="4">
        <f>_xll.Interp2dTab(-1,0,'Internal Flash'!$B$71:$L$71,'Internal Flash'!$A$72:$A$84,'Internal Flash'!$B$72:$L$84,'Fuel Pressure Calc'!O12,'Pilot Injection'!O12)</f>
        <v>298.78312786536799</v>
      </c>
      <c r="P62" s="4">
        <f>_xll.Interp2dTab(-1,0,'Internal Flash'!$B$71:$L$71,'Internal Flash'!$A$72:$A$84,'Internal Flash'!$B$72:$L$84,'Fuel Pressure Calc'!P12,'Pilot Injection'!P12)</f>
        <v>303.08426582571718</v>
      </c>
      <c r="Q62" s="4">
        <f>_xll.Interp2dTab(-1,0,'Internal Flash'!$B$71:$L$71,'Internal Flash'!$A$72:$A$84,'Internal Flash'!$B$72:$L$84,'Fuel Pressure Calc'!Q12,'Pilot Injection'!Q12)</f>
        <v>301.65654650577278</v>
      </c>
      <c r="R62" s="4">
        <f>_xll.Interp2dTab(-1,0,'Internal Flash'!$B$71:$L$71,'Internal Flash'!$A$72:$A$84,'Internal Flash'!$B$72:$L$84,'Fuel Pressure Calc'!R12,'Pilot Injection'!R12)</f>
        <v>298.33680890004854</v>
      </c>
      <c r="S62" s="12">
        <f t="shared" si="19"/>
        <v>298.33680890004854</v>
      </c>
      <c r="U62" s="6">
        <f>'CSP5'!$A$176</f>
        <v>1550</v>
      </c>
      <c r="V62" s="12">
        <f t="shared" si="20"/>
        <v>60.1222826086955</v>
      </c>
      <c r="W62" s="4">
        <f>_xll.Interp2dTab(-1,0,'HP Tuner only'!$B$9:$P$9,'HP Tuner only'!$A$10:$A$22,'HP Tuner only'!$B$10:$P$22,'Pilot Injection'!$U62,W$54)*_xll.Interp2dTab(-1,0,'HP Tuner only'!$B$26:$O$26,'HP Tuner only'!$A$27:$A$33,'HP Tuner only'!$B$27:$O$33,'Variables &amp; Axis Check'!$B$13,'Variables &amp; Axis Check'!$B$12)</f>
        <v>60.1222826086955</v>
      </c>
      <c r="X62" s="4">
        <f>_xll.Interp2dTab(-1,0,'HP Tuner only'!$B$9:$P$9,'HP Tuner only'!$A$10:$A$22,'HP Tuner only'!$B$10:$P$22,'Pilot Injection'!$U62,X$54)*_xll.Interp2dTab(-1,0,'HP Tuner only'!$B$26:$O$26,'HP Tuner only'!$A$27:$A$33,'HP Tuner only'!$B$27:$O$33,'Variables &amp; Axis Check'!$B$13,'Variables &amp; Axis Check'!$B$12)</f>
        <v>60.1222826086955</v>
      </c>
      <c r="Y62" s="4">
        <f>_xll.Interp2dTab(-1,0,'HP Tuner only'!$B$9:$P$9,'HP Tuner only'!$A$10:$A$22,'HP Tuner only'!$B$10:$P$22,'Pilot Injection'!$U62,Y$54)*_xll.Interp2dTab(-1,0,'HP Tuner only'!$B$26:$O$26,'HP Tuner only'!$A$27:$A$33,'HP Tuner only'!$B$27:$O$33,'Variables &amp; Axis Check'!$B$13,'Variables &amp; Axis Check'!$B$12)</f>
        <v>60.1222826086955</v>
      </c>
      <c r="Z62" s="4">
        <f>_xll.Interp2dTab(-1,0,'HP Tuner only'!$B$9:$P$9,'HP Tuner only'!$A$10:$A$22,'HP Tuner only'!$B$10:$P$22,'Pilot Injection'!$U62,Z$54)*_xll.Interp2dTab(-1,0,'HP Tuner only'!$B$26:$O$26,'HP Tuner only'!$A$27:$A$33,'HP Tuner only'!$B$27:$O$33,'Variables &amp; Axis Check'!$B$13,'Variables &amp; Axis Check'!$B$12)</f>
        <v>60.1222826086955</v>
      </c>
      <c r="AA62" s="4">
        <f>_xll.Interp2dTab(-1,0,'HP Tuner only'!$B$9:$P$9,'HP Tuner only'!$A$10:$A$22,'HP Tuner only'!$B$10:$P$22,'Pilot Injection'!$U62,AA$54)*_xll.Interp2dTab(-1,0,'HP Tuner only'!$B$26:$O$26,'HP Tuner only'!$A$27:$A$33,'HP Tuner only'!$B$27:$O$33,'Variables &amp; Axis Check'!$B$13,'Variables &amp; Axis Check'!$B$12)</f>
        <v>60.122282608695492</v>
      </c>
      <c r="AB62" s="4">
        <f>_xll.Interp2dTab(-1,0,'HP Tuner only'!$B$9:$P$9,'HP Tuner only'!$A$10:$A$22,'HP Tuner only'!$B$10:$P$22,'Pilot Injection'!$U62,AB$54)*_xll.Interp2dTab(-1,0,'HP Tuner only'!$B$26:$O$26,'HP Tuner only'!$A$27:$A$33,'HP Tuner only'!$B$27:$O$33,'Variables &amp; Axis Check'!$B$13,'Variables &amp; Axis Check'!$B$12)</f>
        <v>61.05082099907483</v>
      </c>
      <c r="AC62" s="4">
        <f>_xll.Interp2dTab(-1,0,'HP Tuner only'!$B$9:$P$9,'HP Tuner only'!$A$10:$A$22,'HP Tuner only'!$B$10:$P$22,'Pilot Injection'!$U62,AC$54)*_xll.Interp2dTab(-1,0,'HP Tuner only'!$B$26:$O$26,'HP Tuner only'!$A$27:$A$33,'HP Tuner only'!$B$27:$O$33,'Variables &amp; Axis Check'!$B$13,'Variables &amp; Axis Check'!$B$12)</f>
        <v>70.412523126734342</v>
      </c>
      <c r="AD62" s="4">
        <f>_xll.Interp2dTab(-1,0,'HP Tuner only'!$B$9:$P$9,'HP Tuner only'!$A$10:$A$22,'HP Tuner only'!$B$10:$P$22,'Pilot Injection'!$U62,AD$54)*_xll.Interp2dTab(-1,0,'HP Tuner only'!$B$26:$O$26,'HP Tuner only'!$A$27:$A$33,'HP Tuner only'!$B$27:$O$33,'Variables &amp; Axis Check'!$B$13,'Variables &amp; Axis Check'!$B$12)</f>
        <v>90.013586956521749</v>
      </c>
      <c r="AE62" s="4">
        <f>_xll.Interp2dTab(-1,0,'HP Tuner only'!$B$9:$P$9,'HP Tuner only'!$A$10:$A$22,'HP Tuner only'!$B$10:$P$22,'Pilot Injection'!$U62,AE$54)*_xll.Interp2dTab(-1,0,'HP Tuner only'!$B$26:$O$26,'HP Tuner only'!$A$27:$A$33,'HP Tuner only'!$B$27:$O$33,'Variables &amp; Axis Check'!$B$13,'Variables &amp; Axis Check'!$B$12)</f>
        <v>107.49639529724948</v>
      </c>
      <c r="AF62" s="4">
        <f>_xll.Interp2dTab(-1,0,'HP Tuner only'!$B$9:$P$9,'HP Tuner only'!$A$10:$A$22,'HP Tuner only'!$B$10:$P$22,'Pilot Injection'!$U62,AF$54)*_xll.Interp2dTab(-1,0,'HP Tuner only'!$B$26:$O$26,'HP Tuner only'!$A$27:$A$33,'HP Tuner only'!$B$27:$O$33,'Variables &amp; Axis Check'!$B$13,'Variables &amp; Axis Check'!$B$12)</f>
        <v>137.5305013309673</v>
      </c>
      <c r="AG62" s="4">
        <f>_xll.Interp2dTab(-1,0,'HP Tuner only'!$B$9:$P$9,'HP Tuner only'!$A$10:$A$22,'HP Tuner only'!$B$10:$P$22,'Pilot Injection'!$U62,AG$54)*_xll.Interp2dTab(-1,0,'HP Tuner only'!$B$26:$O$26,'HP Tuner only'!$A$27:$A$33,'HP Tuner only'!$B$27:$O$33,'Variables &amp; Axis Check'!$B$13,'Variables &amp; Axis Check'!$B$12)</f>
        <v>165.08152173913032</v>
      </c>
      <c r="AH62" s="4">
        <f>_xll.Interp2dTab(-1,0,'HP Tuner only'!$B$9:$P$9,'HP Tuner only'!$A$10:$A$22,'HP Tuner only'!$B$10:$P$22,'Pilot Injection'!$U62,AH$54)*_xll.Interp2dTab(-1,0,'HP Tuner only'!$B$26:$O$26,'HP Tuner only'!$A$27:$A$33,'HP Tuner only'!$B$27:$O$33,'Variables &amp; Axis Check'!$B$13,'Variables &amp; Axis Check'!$B$12)</f>
        <v>165.08152173913061</v>
      </c>
      <c r="AI62" s="4">
        <f>_xll.Interp2dTab(-1,0,'HP Tuner only'!$B$9:$P$9,'HP Tuner only'!$A$10:$A$22,'HP Tuner only'!$B$10:$P$22,'Pilot Injection'!$U62,AI$54)*_xll.Interp2dTab(-1,0,'HP Tuner only'!$B$26:$O$26,'HP Tuner only'!$A$27:$A$33,'HP Tuner only'!$B$27:$O$33,'Variables &amp; Axis Check'!$B$13,'Variables &amp; Axis Check'!$B$12)</f>
        <v>165.08152173913004</v>
      </c>
      <c r="AJ62" s="4">
        <f>_xll.Interp2dTab(-1,0,'HP Tuner only'!$B$9:$P$9,'HP Tuner only'!$A$10:$A$22,'HP Tuner only'!$B$10:$P$22,'Pilot Injection'!$U62,AJ$54)*_xll.Interp2dTab(-1,0,'HP Tuner only'!$B$26:$O$26,'HP Tuner only'!$A$27:$A$33,'HP Tuner only'!$B$27:$O$33,'Variables &amp; Axis Check'!$B$13,'Variables &amp; Axis Check'!$B$12)</f>
        <v>165.08152173913004</v>
      </c>
      <c r="AK62" s="4">
        <f>_xll.Interp2dTab(-1,0,'HP Tuner only'!$B$9:$P$9,'HP Tuner only'!$A$10:$A$22,'HP Tuner only'!$B$10:$P$22,'Pilot Injection'!$U62,AK$54)*_xll.Interp2dTab(-1,0,'HP Tuner only'!$B$26:$O$26,'HP Tuner only'!$A$27:$A$33,'HP Tuner only'!$B$27:$O$33,'Variables &amp; Axis Check'!$B$13,'Variables &amp; Axis Check'!$B$12)</f>
        <v>165.08152173913004</v>
      </c>
      <c r="AL62" s="4">
        <f>_xll.Interp2dTab(-1,0,'HP Tuner only'!$B$9:$P$9,'HP Tuner only'!$A$10:$A$22,'HP Tuner only'!$B$10:$P$22,'Pilot Injection'!$U62,AL$54)*_xll.Interp2dTab(-1,0,'HP Tuner only'!$B$26:$O$26,'HP Tuner only'!$A$27:$A$33,'HP Tuner only'!$B$27:$O$33,'Variables &amp; Axis Check'!$B$13,'Variables &amp; Axis Check'!$B$12)</f>
        <v>165.08152173913004</v>
      </c>
      <c r="AM62" s="12">
        <f t="shared" si="21"/>
        <v>165.08152173913004</v>
      </c>
    </row>
    <row r="63" spans="1:39" s="4" customFormat="1" x14ac:dyDescent="0.3">
      <c r="A63" s="6">
        <f>'CSP5'!$A$177</f>
        <v>1700</v>
      </c>
      <c r="B63" s="12">
        <f t="shared" si="18"/>
        <v>188.39323402941761</v>
      </c>
      <c r="C63" s="4">
        <f>_xll.Interp2dTab(-1,0,'Internal Flash'!$B$71:$L$71,'Internal Flash'!$A$72:$A$84,'Internal Flash'!$B$72:$L$84,'Fuel Pressure Calc'!C13,'Pilot Injection'!C13)</f>
        <v>188.39323402941761</v>
      </c>
      <c r="D63" s="4">
        <f>_xll.Interp2dTab(-1,0,'Internal Flash'!$B$71:$L$71,'Internal Flash'!$A$72:$A$84,'Internal Flash'!$B$72:$L$84,'Fuel Pressure Calc'!D13,'Pilot Injection'!D13)</f>
        <v>189.54332982399359</v>
      </c>
      <c r="E63" s="4">
        <f>_xll.Interp2dTab(-1,0,'Internal Flash'!$B$71:$L$71,'Internal Flash'!$A$72:$A$84,'Internal Flash'!$B$72:$L$84,'Fuel Pressure Calc'!E13,'Pilot Injection'!E13)</f>
        <v>198.91075302533605</v>
      </c>
      <c r="F63" s="4">
        <f>_xll.Interp2dTab(-1,0,'Internal Flash'!$B$71:$L$71,'Internal Flash'!$A$72:$A$84,'Internal Flash'!$B$72:$L$84,'Fuel Pressure Calc'!F13,'Pilot Injection'!F13)</f>
        <v>186.6076317154033</v>
      </c>
      <c r="G63" s="4">
        <f>_xll.Interp2dTab(-1,0,'Internal Flash'!$B$71:$L$71,'Internal Flash'!$A$72:$A$84,'Internal Flash'!$B$72:$L$84,'Fuel Pressure Calc'!G13,'Pilot Injection'!G13)</f>
        <v>184.21449648512976</v>
      </c>
      <c r="H63" s="4">
        <f>_xll.Interp2dTab(-1,0,'Internal Flash'!$B$71:$L$71,'Internal Flash'!$A$72:$A$84,'Internal Flash'!$B$72:$L$84,'Fuel Pressure Calc'!H13,'Pilot Injection'!H13)</f>
        <v>184.68396320494421</v>
      </c>
      <c r="I63" s="4">
        <f>_xll.Interp2dTab(-1,0,'Internal Flash'!$B$71:$L$71,'Internal Flash'!$A$72:$A$84,'Internal Flash'!$B$72:$L$84,'Fuel Pressure Calc'!I13,'Pilot Injection'!I13)</f>
        <v>185.62289664457305</v>
      </c>
      <c r="J63" s="4">
        <f>_xll.Interp2dTab(-1,0,'Internal Flash'!$B$71:$L$71,'Internal Flash'!$A$72:$A$84,'Internal Flash'!$B$72:$L$84,'Fuel Pressure Calc'!J13,'Pilot Injection'!J13)</f>
        <v>186.46793674023903</v>
      </c>
      <c r="K63" s="4">
        <f>_xll.Interp2dTab(-1,0,'Internal Flash'!$B$71:$L$71,'Internal Flash'!$A$72:$A$84,'Internal Flash'!$B$72:$L$84,'Fuel Pressure Calc'!K13,'Pilot Injection'!K13)</f>
        <v>186.6076317154033</v>
      </c>
      <c r="L63" s="4">
        <f>_xll.Interp2dTab(-1,0,'Internal Flash'!$B$71:$L$71,'Internal Flash'!$A$72:$A$84,'Internal Flash'!$B$72:$L$84,'Fuel Pressure Calc'!L13,'Pilot Injection'!L13)</f>
        <v>186.70152505936622</v>
      </c>
      <c r="M63" s="4">
        <f>_xll.Interp2dTab(-1,0,'Internal Flash'!$B$71:$L$71,'Internal Flash'!$A$72:$A$84,'Internal Flash'!$B$72:$L$84,'Fuel Pressure Calc'!M13,'Pilot Injection'!M13)</f>
        <v>277.57813979676064</v>
      </c>
      <c r="N63" s="4">
        <f>_xll.Interp2dTab(-1,0,'Internal Flash'!$B$71:$L$71,'Internal Flash'!$A$72:$A$84,'Internal Flash'!$B$72:$L$84,'Fuel Pressure Calc'!N13,'Pilot Injection'!N13)</f>
        <v>302.58514443744389</v>
      </c>
      <c r="O63" s="4">
        <f>_xll.Interp2dTab(-1,0,'Internal Flash'!$B$71:$L$71,'Internal Flash'!$A$72:$A$84,'Internal Flash'!$B$72:$L$84,'Fuel Pressure Calc'!O13,'Pilot Injection'!O13)</f>
        <v>297.36178107179381</v>
      </c>
      <c r="P63" s="4">
        <f>_xll.Interp2dTab(-1,0,'Internal Flash'!$B$71:$L$71,'Internal Flash'!$A$72:$A$84,'Internal Flash'!$B$72:$L$84,'Fuel Pressure Calc'!P13,'Pilot Injection'!P13)</f>
        <v>294.04204346606957</v>
      </c>
      <c r="Q63" s="4">
        <f>_xll.Interp2dTab(-1,0,'Internal Flash'!$B$71:$L$71,'Internal Flash'!$A$72:$A$84,'Internal Flash'!$B$72:$L$84,'Fuel Pressure Calc'!Q13,'Pilot Injection'!Q13)</f>
        <v>286.91505434049367</v>
      </c>
      <c r="R63" s="4">
        <f>_xll.Interp2dTab(-1,0,'Internal Flash'!$B$71:$L$71,'Internal Flash'!$A$72:$A$84,'Internal Flash'!$B$72:$L$84,'Fuel Pressure Calc'!R13,'Pilot Injection'!R13)</f>
        <v>282.64350385480657</v>
      </c>
      <c r="S63" s="12">
        <f t="shared" si="19"/>
        <v>282.64350385480657</v>
      </c>
      <c r="U63" s="6">
        <f>'CSP5'!$A$177</f>
        <v>1700</v>
      </c>
      <c r="V63" s="12">
        <f t="shared" si="20"/>
        <v>60.1222826086955</v>
      </c>
      <c r="W63" s="4">
        <f>_xll.Interp2dTab(-1,0,'HP Tuner only'!$B$9:$P$9,'HP Tuner only'!$A$10:$A$22,'HP Tuner only'!$B$10:$P$22,'Pilot Injection'!$U63,W$54)*_xll.Interp2dTab(-1,0,'HP Tuner only'!$B$26:$O$26,'HP Tuner only'!$A$27:$A$33,'HP Tuner only'!$B$27:$O$33,'Variables &amp; Axis Check'!$B$13,'Variables &amp; Axis Check'!$B$12)</f>
        <v>60.1222826086955</v>
      </c>
      <c r="X63" s="4">
        <f>_xll.Interp2dTab(-1,0,'HP Tuner only'!$B$9:$P$9,'HP Tuner only'!$A$10:$A$22,'HP Tuner only'!$B$10:$P$22,'Pilot Injection'!$U63,X$54)*_xll.Interp2dTab(-1,0,'HP Tuner only'!$B$26:$O$26,'HP Tuner only'!$A$27:$A$33,'HP Tuner only'!$B$27:$O$33,'Variables &amp; Axis Check'!$B$13,'Variables &amp; Axis Check'!$B$12)</f>
        <v>60.1222826086955</v>
      </c>
      <c r="Y63" s="4">
        <f>_xll.Interp2dTab(-1,0,'HP Tuner only'!$B$9:$P$9,'HP Tuner only'!$A$10:$A$22,'HP Tuner only'!$B$10:$P$22,'Pilot Injection'!$U63,Y$54)*_xll.Interp2dTab(-1,0,'HP Tuner only'!$B$26:$O$26,'HP Tuner only'!$A$27:$A$33,'HP Tuner only'!$B$27:$O$33,'Variables &amp; Axis Check'!$B$13,'Variables &amp; Axis Check'!$B$12)</f>
        <v>60.1222826086955</v>
      </c>
      <c r="Z63" s="4">
        <f>_xll.Interp2dTab(-1,0,'HP Tuner only'!$B$9:$P$9,'HP Tuner only'!$A$10:$A$22,'HP Tuner only'!$B$10:$P$22,'Pilot Injection'!$U63,Z$54)*_xll.Interp2dTab(-1,0,'HP Tuner only'!$B$26:$O$26,'HP Tuner only'!$A$27:$A$33,'HP Tuner only'!$B$27:$O$33,'Variables &amp; Axis Check'!$B$13,'Variables &amp; Axis Check'!$B$12)</f>
        <v>60.1222826086955</v>
      </c>
      <c r="AA63" s="4">
        <f>_xll.Interp2dTab(-1,0,'HP Tuner only'!$B$9:$P$9,'HP Tuner only'!$A$10:$A$22,'HP Tuner only'!$B$10:$P$22,'Pilot Injection'!$U63,AA$54)*_xll.Interp2dTab(-1,0,'HP Tuner only'!$B$26:$O$26,'HP Tuner only'!$A$27:$A$33,'HP Tuner only'!$B$27:$O$33,'Variables &amp; Axis Check'!$B$13,'Variables &amp; Axis Check'!$B$12)</f>
        <v>60.122282608695492</v>
      </c>
      <c r="AB63" s="4">
        <f>_xll.Interp2dTab(-1,0,'HP Tuner only'!$B$9:$P$9,'HP Tuner only'!$A$10:$A$22,'HP Tuner only'!$B$10:$P$22,'Pilot Injection'!$U63,AB$54)*_xll.Interp2dTab(-1,0,'HP Tuner only'!$B$26:$O$26,'HP Tuner only'!$A$27:$A$33,'HP Tuner only'!$B$27:$O$33,'Variables &amp; Axis Check'!$B$13,'Variables &amp; Axis Check'!$B$12)</f>
        <v>61.050820999074837</v>
      </c>
      <c r="AC63" s="4">
        <f>_xll.Interp2dTab(-1,0,'HP Tuner only'!$B$9:$P$9,'HP Tuner only'!$A$10:$A$22,'HP Tuner only'!$B$10:$P$22,'Pilot Injection'!$U63,AC$54)*_xll.Interp2dTab(-1,0,'HP Tuner only'!$B$26:$O$26,'HP Tuner only'!$A$27:$A$33,'HP Tuner only'!$B$27:$O$33,'Variables &amp; Axis Check'!$B$13,'Variables &amp; Axis Check'!$B$12)</f>
        <v>70.412523126734357</v>
      </c>
      <c r="AD63" s="4">
        <f>_xll.Interp2dTab(-1,0,'HP Tuner only'!$B$9:$P$9,'HP Tuner only'!$A$10:$A$22,'HP Tuner only'!$B$10:$P$22,'Pilot Injection'!$U63,AD$54)*_xll.Interp2dTab(-1,0,'HP Tuner only'!$B$26:$O$26,'HP Tuner only'!$A$27:$A$33,'HP Tuner only'!$B$27:$O$33,'Variables &amp; Axis Check'!$B$13,'Variables &amp; Axis Check'!$B$12)</f>
        <v>90.013586956521735</v>
      </c>
      <c r="AE63" s="4">
        <f>_xll.Interp2dTab(-1,0,'HP Tuner only'!$B$9:$P$9,'HP Tuner only'!$A$10:$A$22,'HP Tuner only'!$B$10:$P$22,'Pilot Injection'!$U63,AE$54)*_xll.Interp2dTab(-1,0,'HP Tuner only'!$B$26:$O$26,'HP Tuner only'!$A$27:$A$33,'HP Tuner only'!$B$27:$O$33,'Variables &amp; Axis Check'!$B$13,'Variables &amp; Axis Check'!$B$12)</f>
        <v>107.49639529724946</v>
      </c>
      <c r="AF63" s="4">
        <f>_xll.Interp2dTab(-1,0,'HP Tuner only'!$B$9:$P$9,'HP Tuner only'!$A$10:$A$22,'HP Tuner only'!$B$10:$P$22,'Pilot Injection'!$U63,AF$54)*_xll.Interp2dTab(-1,0,'HP Tuner only'!$B$26:$O$26,'HP Tuner only'!$A$27:$A$33,'HP Tuner only'!$B$27:$O$33,'Variables &amp; Axis Check'!$B$13,'Variables &amp; Axis Check'!$B$12)</f>
        <v>137.53050133096733</v>
      </c>
      <c r="AG63" s="4">
        <f>_xll.Interp2dTab(-1,0,'HP Tuner only'!$B$9:$P$9,'HP Tuner only'!$A$10:$A$22,'HP Tuner only'!$B$10:$P$22,'Pilot Injection'!$U63,AG$54)*_xll.Interp2dTab(-1,0,'HP Tuner only'!$B$26:$O$26,'HP Tuner only'!$A$27:$A$33,'HP Tuner only'!$B$27:$O$33,'Variables &amp; Axis Check'!$B$13,'Variables &amp; Axis Check'!$B$12)</f>
        <v>165.08152173913032</v>
      </c>
      <c r="AH63" s="4">
        <f>_xll.Interp2dTab(-1,0,'HP Tuner only'!$B$9:$P$9,'HP Tuner only'!$A$10:$A$22,'HP Tuner only'!$B$10:$P$22,'Pilot Injection'!$U63,AH$54)*_xll.Interp2dTab(-1,0,'HP Tuner only'!$B$26:$O$26,'HP Tuner only'!$A$27:$A$33,'HP Tuner only'!$B$27:$O$33,'Variables &amp; Axis Check'!$B$13,'Variables &amp; Axis Check'!$B$12)</f>
        <v>165.08152173913061</v>
      </c>
      <c r="AI63" s="4">
        <f>_xll.Interp2dTab(-1,0,'HP Tuner only'!$B$9:$P$9,'HP Tuner only'!$A$10:$A$22,'HP Tuner only'!$B$10:$P$22,'Pilot Injection'!$U63,AI$54)*_xll.Interp2dTab(-1,0,'HP Tuner only'!$B$26:$O$26,'HP Tuner only'!$A$27:$A$33,'HP Tuner only'!$B$27:$O$33,'Variables &amp; Axis Check'!$B$13,'Variables &amp; Axis Check'!$B$12)</f>
        <v>165.08152173913004</v>
      </c>
      <c r="AJ63" s="4">
        <f>_xll.Interp2dTab(-1,0,'HP Tuner only'!$B$9:$P$9,'HP Tuner only'!$A$10:$A$22,'HP Tuner only'!$B$10:$P$22,'Pilot Injection'!$U63,AJ$54)*_xll.Interp2dTab(-1,0,'HP Tuner only'!$B$26:$O$26,'HP Tuner only'!$A$27:$A$33,'HP Tuner only'!$B$27:$O$33,'Variables &amp; Axis Check'!$B$13,'Variables &amp; Axis Check'!$B$12)</f>
        <v>165.08152173913004</v>
      </c>
      <c r="AK63" s="4">
        <f>_xll.Interp2dTab(-1,0,'HP Tuner only'!$B$9:$P$9,'HP Tuner only'!$A$10:$A$22,'HP Tuner only'!$B$10:$P$22,'Pilot Injection'!$U63,AK$54)*_xll.Interp2dTab(-1,0,'HP Tuner only'!$B$26:$O$26,'HP Tuner only'!$A$27:$A$33,'HP Tuner only'!$B$27:$O$33,'Variables &amp; Axis Check'!$B$13,'Variables &amp; Axis Check'!$B$12)</f>
        <v>165.08152173913004</v>
      </c>
      <c r="AL63" s="4">
        <f>_xll.Interp2dTab(-1,0,'HP Tuner only'!$B$9:$P$9,'HP Tuner only'!$A$10:$A$22,'HP Tuner only'!$B$10:$P$22,'Pilot Injection'!$U63,AL$54)*_xll.Interp2dTab(-1,0,'HP Tuner only'!$B$26:$O$26,'HP Tuner only'!$A$27:$A$33,'HP Tuner only'!$B$27:$O$33,'Variables &amp; Axis Check'!$B$13,'Variables &amp; Axis Check'!$B$12)</f>
        <v>165.08152173913004</v>
      </c>
      <c r="AM63" s="12">
        <f t="shared" si="21"/>
        <v>165.08152173913004</v>
      </c>
    </row>
    <row r="64" spans="1:39" s="4" customFormat="1" x14ac:dyDescent="0.3">
      <c r="A64" s="6">
        <f>'CSP5'!$A$178</f>
        <v>1800</v>
      </c>
      <c r="B64" s="12">
        <f t="shared" si="18"/>
        <v>180.66126041239681</v>
      </c>
      <c r="C64" s="4">
        <f>_xll.Interp2dTab(-1,0,'Internal Flash'!$B$71:$L$71,'Internal Flash'!$A$72:$A$84,'Internal Flash'!$B$72:$L$84,'Fuel Pressure Calc'!C14,'Pilot Injection'!C14)</f>
        <v>180.66126041239681</v>
      </c>
      <c r="D64" s="4">
        <f>_xll.Interp2dTab(-1,0,'Internal Flash'!$B$71:$L$71,'Internal Flash'!$A$72:$A$84,'Internal Flash'!$B$72:$L$84,'Fuel Pressure Calc'!D14,'Pilot Injection'!D14)</f>
        <v>179.9112223398144</v>
      </c>
      <c r="E64" s="4">
        <f>_xll.Interp2dTab(-1,0,'Internal Flash'!$B$71:$L$71,'Internal Flash'!$A$72:$A$84,'Internal Flash'!$B$72:$L$84,'Fuel Pressure Calc'!E14,'Pilot Injection'!E14)</f>
        <v>192.31704088138156</v>
      </c>
      <c r="F64" s="4">
        <f>_xll.Interp2dTab(-1,0,'Internal Flash'!$B$71:$L$71,'Internal Flash'!$A$72:$A$84,'Internal Flash'!$B$72:$L$84,'Fuel Pressure Calc'!F14,'Pilot Injection'!F14)</f>
        <v>186.55954000264182</v>
      </c>
      <c r="G64" s="4">
        <f>_xll.Interp2dTab(-1,0,'Internal Flash'!$B$71:$L$71,'Internal Flash'!$A$72:$A$84,'Internal Flash'!$B$72:$L$84,'Fuel Pressure Calc'!G14,'Pilot Injection'!G14)</f>
        <v>184.02670979720398</v>
      </c>
      <c r="H64" s="4">
        <f>_xll.Interp2dTab(-1,0,'Internal Flash'!$B$71:$L$71,'Internal Flash'!$A$72:$A$84,'Internal Flash'!$B$72:$L$84,'Fuel Pressure Calc'!H14,'Pilot Injection'!H14)</f>
        <v>184.96564323683285</v>
      </c>
      <c r="I64" s="4">
        <f>_xll.Interp2dTab(-1,0,'Internal Flash'!$B$71:$L$71,'Internal Flash'!$A$72:$A$84,'Internal Flash'!$B$72:$L$84,'Fuel Pressure Calc'!I14,'Pilot Injection'!I14)</f>
        <v>185.90457667646169</v>
      </c>
      <c r="J64" s="4">
        <f>_xll.Interp2dTab(-1,0,'Internal Flash'!$B$71:$L$71,'Internal Flash'!$A$72:$A$84,'Internal Flash'!$B$72:$L$84,'Fuel Pressure Calc'!J14,'Pilot Injection'!J14)</f>
        <v>186.09236336438747</v>
      </c>
      <c r="K64" s="4">
        <f>_xll.Interp2dTab(-1,0,'Internal Flash'!$B$71:$L$71,'Internal Flash'!$A$72:$A$84,'Internal Flash'!$B$72:$L$84,'Fuel Pressure Calc'!K14,'Pilot Injection'!K14)</f>
        <v>186.18396662679027</v>
      </c>
      <c r="L64" s="4">
        <f>_xll.Interp2dTab(-1,0,'Internal Flash'!$B$71:$L$71,'Internal Flash'!$A$72:$A$84,'Internal Flash'!$B$72:$L$84,'Fuel Pressure Calc'!L14,'Pilot Injection'!L14)</f>
        <v>186.28015005231327</v>
      </c>
      <c r="M64" s="4">
        <f>_xll.Interp2dTab(-1,0,'Internal Flash'!$B$71:$L$71,'Internal Flash'!$A$72:$A$84,'Internal Flash'!$B$72:$L$84,'Fuel Pressure Calc'!M14,'Pilot Injection'!M14)</f>
        <v>274.1592322147909</v>
      </c>
      <c r="N64" s="4">
        <f>_xll.Interp2dTab(-1,0,'Internal Flash'!$B$71:$L$71,'Internal Flash'!$A$72:$A$84,'Internal Flash'!$B$72:$L$84,'Fuel Pressure Calc'!N14,'Pilot Injection'!N14)</f>
        <v>296.87426715766651</v>
      </c>
      <c r="O64" s="4">
        <f>_xll.Interp2dTab(-1,0,'Internal Flash'!$B$71:$L$71,'Internal Flash'!$A$72:$A$84,'Internal Flash'!$B$72:$L$84,'Fuel Pressure Calc'!O14,'Pilot Injection'!O14)</f>
        <v>294.04204346606957</v>
      </c>
      <c r="P64" s="4">
        <f>_xll.Interp2dTab(-1,0,'Internal Flash'!$B$71:$L$71,'Internal Flash'!$A$72:$A$84,'Internal Flash'!$B$72:$L$84,'Fuel Pressure Calc'!P14,'Pilot Injection'!P14)</f>
        <v>290.23479194621797</v>
      </c>
      <c r="Q64" s="4">
        <f>_xll.Interp2dTab(-1,0,'Internal Flash'!$B$71:$L$71,'Internal Flash'!$A$72:$A$84,'Internal Flash'!$B$72:$L$84,'Fuel Pressure Calc'!Q14,'Pilot Injection'!Q14)</f>
        <v>277.88443945499199</v>
      </c>
      <c r="R64" s="4">
        <f>_xll.Interp2dTab(-1,0,'Internal Flash'!$B$71:$L$71,'Internal Flash'!$A$72:$A$84,'Internal Flash'!$B$72:$L$84,'Fuel Pressure Calc'!R14,'Pilot Injection'!R14)</f>
        <v>274.07718793514039</v>
      </c>
      <c r="S64" s="12">
        <f t="shared" si="19"/>
        <v>274.07718793514039</v>
      </c>
      <c r="U64" s="6">
        <f>'CSP5'!$A$178</f>
        <v>1800</v>
      </c>
      <c r="V64" s="12">
        <f t="shared" si="20"/>
        <v>60.1222826086955</v>
      </c>
      <c r="W64" s="4">
        <f>_xll.Interp2dTab(-1,0,'HP Tuner only'!$B$9:$P$9,'HP Tuner only'!$A$10:$A$22,'HP Tuner only'!$B$10:$P$22,'Pilot Injection'!$U64,W$54)*_xll.Interp2dTab(-1,0,'HP Tuner only'!$B$26:$O$26,'HP Tuner only'!$A$27:$A$33,'HP Tuner only'!$B$27:$O$33,'Variables &amp; Axis Check'!$B$13,'Variables &amp; Axis Check'!$B$12)</f>
        <v>60.1222826086955</v>
      </c>
      <c r="X64" s="4">
        <f>_xll.Interp2dTab(-1,0,'HP Tuner only'!$B$9:$P$9,'HP Tuner only'!$A$10:$A$22,'HP Tuner only'!$B$10:$P$22,'Pilot Injection'!$U64,X$54)*_xll.Interp2dTab(-1,0,'HP Tuner only'!$B$26:$O$26,'HP Tuner only'!$A$27:$A$33,'HP Tuner only'!$B$27:$O$33,'Variables &amp; Axis Check'!$B$13,'Variables &amp; Axis Check'!$B$12)</f>
        <v>60.1222826086955</v>
      </c>
      <c r="Y64" s="4">
        <f>_xll.Interp2dTab(-1,0,'HP Tuner only'!$B$9:$P$9,'HP Tuner only'!$A$10:$A$22,'HP Tuner only'!$B$10:$P$22,'Pilot Injection'!$U64,Y$54)*_xll.Interp2dTab(-1,0,'HP Tuner only'!$B$26:$O$26,'HP Tuner only'!$A$27:$A$33,'HP Tuner only'!$B$27:$O$33,'Variables &amp; Axis Check'!$B$13,'Variables &amp; Axis Check'!$B$12)</f>
        <v>60.1222826086955</v>
      </c>
      <c r="Z64" s="4">
        <f>_xll.Interp2dTab(-1,0,'HP Tuner only'!$B$9:$P$9,'HP Tuner only'!$A$10:$A$22,'HP Tuner only'!$B$10:$P$22,'Pilot Injection'!$U64,Z$54)*_xll.Interp2dTab(-1,0,'HP Tuner only'!$B$26:$O$26,'HP Tuner only'!$A$27:$A$33,'HP Tuner only'!$B$27:$O$33,'Variables &amp; Axis Check'!$B$13,'Variables &amp; Axis Check'!$B$12)</f>
        <v>60.1222826086955</v>
      </c>
      <c r="AA64" s="4">
        <f>_xll.Interp2dTab(-1,0,'HP Tuner only'!$B$9:$P$9,'HP Tuner only'!$A$10:$A$22,'HP Tuner only'!$B$10:$P$22,'Pilot Injection'!$U64,AA$54)*_xll.Interp2dTab(-1,0,'HP Tuner only'!$B$26:$O$26,'HP Tuner only'!$A$27:$A$33,'HP Tuner only'!$B$27:$O$33,'Variables &amp; Axis Check'!$B$13,'Variables &amp; Axis Check'!$B$12)</f>
        <v>60.1222826086955</v>
      </c>
      <c r="AB64" s="4">
        <f>_xll.Interp2dTab(-1,0,'HP Tuner only'!$B$9:$P$9,'HP Tuner only'!$A$10:$A$22,'HP Tuner only'!$B$10:$P$22,'Pilot Injection'!$U64,AB$54)*_xll.Interp2dTab(-1,0,'HP Tuner only'!$B$26:$O$26,'HP Tuner only'!$A$27:$A$33,'HP Tuner only'!$B$27:$O$33,'Variables &amp; Axis Check'!$B$13,'Variables &amp; Axis Check'!$B$12)</f>
        <v>61.05082099907483</v>
      </c>
      <c r="AC64" s="4">
        <f>_xll.Interp2dTab(-1,0,'HP Tuner only'!$B$9:$P$9,'HP Tuner only'!$A$10:$A$22,'HP Tuner only'!$B$10:$P$22,'Pilot Injection'!$U64,AC$54)*_xll.Interp2dTab(-1,0,'HP Tuner only'!$B$26:$O$26,'HP Tuner only'!$A$27:$A$33,'HP Tuner only'!$B$27:$O$33,'Variables &amp; Axis Check'!$B$13,'Variables &amp; Axis Check'!$B$12)</f>
        <v>70.412523126734342</v>
      </c>
      <c r="AD64" s="4">
        <f>_xll.Interp2dTab(-1,0,'HP Tuner only'!$B$9:$P$9,'HP Tuner only'!$A$10:$A$22,'HP Tuner only'!$B$10:$P$22,'Pilot Injection'!$U64,AD$54)*_xll.Interp2dTab(-1,0,'HP Tuner only'!$B$26:$O$26,'HP Tuner only'!$A$27:$A$33,'HP Tuner only'!$B$27:$O$33,'Variables &amp; Axis Check'!$B$13,'Variables &amp; Axis Check'!$B$12)</f>
        <v>90.013586956521749</v>
      </c>
      <c r="AE64" s="4">
        <f>_xll.Interp2dTab(-1,0,'HP Tuner only'!$B$9:$P$9,'HP Tuner only'!$A$10:$A$22,'HP Tuner only'!$B$10:$P$22,'Pilot Injection'!$U64,AE$54)*_xll.Interp2dTab(-1,0,'HP Tuner only'!$B$26:$O$26,'HP Tuner only'!$A$27:$A$33,'HP Tuner only'!$B$27:$O$33,'Variables &amp; Axis Check'!$B$13,'Variables &amp; Axis Check'!$B$12)</f>
        <v>107.49639529724948</v>
      </c>
      <c r="AF64" s="4">
        <f>_xll.Interp2dTab(-1,0,'HP Tuner only'!$B$9:$P$9,'HP Tuner only'!$A$10:$A$22,'HP Tuner only'!$B$10:$P$22,'Pilot Injection'!$U64,AF$54)*_xll.Interp2dTab(-1,0,'HP Tuner only'!$B$26:$O$26,'HP Tuner only'!$A$27:$A$33,'HP Tuner only'!$B$27:$O$33,'Variables &amp; Axis Check'!$B$13,'Variables &amp; Axis Check'!$B$12)</f>
        <v>137.53050133096733</v>
      </c>
      <c r="AG64" s="4">
        <f>_xll.Interp2dTab(-1,0,'HP Tuner only'!$B$9:$P$9,'HP Tuner only'!$A$10:$A$22,'HP Tuner only'!$B$10:$P$22,'Pilot Injection'!$U64,AG$54)*_xll.Interp2dTab(-1,0,'HP Tuner only'!$B$26:$O$26,'HP Tuner only'!$A$27:$A$33,'HP Tuner only'!$B$27:$O$33,'Variables &amp; Axis Check'!$B$13,'Variables &amp; Axis Check'!$B$12)</f>
        <v>165.08152173913032</v>
      </c>
      <c r="AH64" s="4">
        <f>_xll.Interp2dTab(-1,0,'HP Tuner only'!$B$9:$P$9,'HP Tuner only'!$A$10:$A$22,'HP Tuner only'!$B$10:$P$22,'Pilot Injection'!$U64,AH$54)*_xll.Interp2dTab(-1,0,'HP Tuner only'!$B$26:$O$26,'HP Tuner only'!$A$27:$A$33,'HP Tuner only'!$B$27:$O$33,'Variables &amp; Axis Check'!$B$13,'Variables &amp; Axis Check'!$B$12)</f>
        <v>165.08152173913061</v>
      </c>
      <c r="AI64" s="4">
        <f>_xll.Interp2dTab(-1,0,'HP Tuner only'!$B$9:$P$9,'HP Tuner only'!$A$10:$A$22,'HP Tuner only'!$B$10:$P$22,'Pilot Injection'!$U64,AI$54)*_xll.Interp2dTab(-1,0,'HP Tuner only'!$B$26:$O$26,'HP Tuner only'!$A$27:$A$33,'HP Tuner only'!$B$27:$O$33,'Variables &amp; Axis Check'!$B$13,'Variables &amp; Axis Check'!$B$12)</f>
        <v>165.08152173913004</v>
      </c>
      <c r="AJ64" s="4">
        <f>_xll.Interp2dTab(-1,0,'HP Tuner only'!$B$9:$P$9,'HP Tuner only'!$A$10:$A$22,'HP Tuner only'!$B$10:$P$22,'Pilot Injection'!$U64,AJ$54)*_xll.Interp2dTab(-1,0,'HP Tuner only'!$B$26:$O$26,'HP Tuner only'!$A$27:$A$33,'HP Tuner only'!$B$27:$O$33,'Variables &amp; Axis Check'!$B$13,'Variables &amp; Axis Check'!$B$12)</f>
        <v>165.08152173913004</v>
      </c>
      <c r="AK64" s="4">
        <f>_xll.Interp2dTab(-1,0,'HP Tuner only'!$B$9:$P$9,'HP Tuner only'!$A$10:$A$22,'HP Tuner only'!$B$10:$P$22,'Pilot Injection'!$U64,AK$54)*_xll.Interp2dTab(-1,0,'HP Tuner only'!$B$26:$O$26,'HP Tuner only'!$A$27:$A$33,'HP Tuner only'!$B$27:$O$33,'Variables &amp; Axis Check'!$B$13,'Variables &amp; Axis Check'!$B$12)</f>
        <v>165.08152173913004</v>
      </c>
      <c r="AL64" s="4">
        <f>_xll.Interp2dTab(-1,0,'HP Tuner only'!$B$9:$P$9,'HP Tuner only'!$A$10:$A$22,'HP Tuner only'!$B$10:$P$22,'Pilot Injection'!$U64,AL$54)*_xll.Interp2dTab(-1,0,'HP Tuner only'!$B$26:$O$26,'HP Tuner only'!$A$27:$A$33,'HP Tuner only'!$B$27:$O$33,'Variables &amp; Axis Check'!$B$13,'Variables &amp; Axis Check'!$B$12)</f>
        <v>165.08152173913004</v>
      </c>
      <c r="AM64" s="12">
        <f t="shared" si="21"/>
        <v>165.08152173913004</v>
      </c>
    </row>
    <row r="65" spans="1:39" s="4" customFormat="1" x14ac:dyDescent="0.3">
      <c r="A65" s="6">
        <f>'CSP5'!$A$179</f>
        <v>2000</v>
      </c>
      <c r="B65" s="12">
        <f t="shared" si="18"/>
        <v>165.14694201472639</v>
      </c>
      <c r="C65" s="4">
        <f>_xll.Interp2dTab(-1,0,'Internal Flash'!$B$71:$L$71,'Internal Flash'!$A$72:$A$84,'Internal Flash'!$B$72:$L$84,'Fuel Pressure Calc'!C15,'Pilot Injection'!C15)</f>
        <v>165.14694201472639</v>
      </c>
      <c r="D65" s="4">
        <f>_xll.Interp2dTab(-1,0,'Internal Flash'!$B$71:$L$71,'Internal Flash'!$A$72:$A$84,'Internal Flash'!$B$72:$L$84,'Fuel Pressure Calc'!D15,'Pilot Injection'!D15)</f>
        <v>167.1817150335232</v>
      </c>
      <c r="E65" s="4">
        <f>_xll.Interp2dTab(-1,0,'Internal Flash'!$B$71:$L$71,'Internal Flash'!$A$72:$A$84,'Internal Flash'!$B$72:$L$84,'Fuel Pressure Calc'!E15,'Pilot Injection'!E15)</f>
        <v>186.09236336438747</v>
      </c>
      <c r="F65" s="4">
        <f>_xll.Interp2dTab(-1,0,'Internal Flash'!$B$71:$L$71,'Internal Flash'!$A$72:$A$84,'Internal Flash'!$B$72:$L$84,'Fuel Pressure Calc'!F15,'Pilot Injection'!F15)</f>
        <v>185.52900330061016</v>
      </c>
      <c r="G65" s="4">
        <f>_xll.Interp2dTab(-1,0,'Internal Flash'!$B$71:$L$71,'Internal Flash'!$A$72:$A$84,'Internal Flash'!$B$72:$L$84,'Fuel Pressure Calc'!G15,'Pilot Injection'!G15)</f>
        <v>183.7473198468754</v>
      </c>
      <c r="H65" s="4">
        <f>_xll.Interp2dTab(-1,0,'Internal Flash'!$B$71:$L$71,'Internal Flash'!$A$72:$A$84,'Internal Flash'!$B$72:$L$84,'Fuel Pressure Calc'!H15,'Pilot Injection'!H15)</f>
        <v>183.7473198468754</v>
      </c>
      <c r="I65" s="4">
        <f>_xll.Interp2dTab(-1,0,'Internal Flash'!$B$71:$L$71,'Internal Flash'!$A$72:$A$84,'Internal Flash'!$B$72:$L$84,'Fuel Pressure Calc'!I15,'Pilot Injection'!I15)</f>
        <v>184.21449648512976</v>
      </c>
      <c r="J65" s="4">
        <f>_xll.Interp2dTab(-1,0,'Internal Flash'!$B$71:$L$71,'Internal Flash'!$A$72:$A$84,'Internal Flash'!$B$72:$L$84,'Fuel Pressure Calc'!J15,'Pilot Injection'!J15)</f>
        <v>184.49846659857849</v>
      </c>
      <c r="K65" s="4">
        <f>_xll.Interp2dTab(-1,0,'Internal Flash'!$B$71:$L$71,'Internal Flash'!$A$72:$A$84,'Internal Flash'!$B$72:$L$84,'Fuel Pressure Calc'!K15,'Pilot Injection'!K15)</f>
        <v>184.68625328650424</v>
      </c>
      <c r="L65" s="4">
        <f>_xll.Interp2dTab(-1,0,'Internal Flash'!$B$71:$L$71,'Internal Flash'!$A$72:$A$84,'Internal Flash'!$B$72:$L$84,'Fuel Pressure Calc'!L15,'Pilot Injection'!L15)</f>
        <v>185.62060656301298</v>
      </c>
      <c r="M65" s="4">
        <f>_xll.Interp2dTab(-1,0,'Internal Flash'!$B$71:$L$71,'Internal Flash'!$A$72:$A$84,'Internal Flash'!$B$72:$L$84,'Fuel Pressure Calc'!M15,'Pilot Injection'!M15)</f>
        <v>275.72781403658661</v>
      </c>
      <c r="N65" s="4">
        <f>_xll.Interp2dTab(-1,0,'Internal Flash'!$B$71:$L$71,'Internal Flash'!$A$72:$A$84,'Internal Flash'!$B$72:$L$84,'Fuel Pressure Calc'!N15,'Pilot Injection'!N15)</f>
        <v>288.33026141734399</v>
      </c>
      <c r="O65" s="4">
        <f>_xll.Interp2dTab(-1,0,'Internal Flash'!$B$71:$L$71,'Internal Flash'!$A$72:$A$84,'Internal Flash'!$B$72:$L$84,'Fuel Pressure Calc'!O15,'Pilot Injection'!O15)</f>
        <v>305.46379802562438</v>
      </c>
      <c r="P65" s="4">
        <f>_xll.Interp2dTab(-1,0,'Internal Flash'!$B$71:$L$71,'Internal Flash'!$A$72:$A$84,'Internal Flash'!$B$72:$L$84,'Fuel Pressure Calc'!P15,'Pilot Injection'!P15)</f>
        <v>281.6916909748436</v>
      </c>
      <c r="Q65" s="4">
        <f>_xll.Interp2dTab(-1,0,'Internal Flash'!$B$71:$L$71,'Internal Flash'!$A$72:$A$84,'Internal Flash'!$B$72:$L$84,'Fuel Pressure Calc'!Q15,'Pilot Injection'!Q15)</f>
        <v>276.90941162673732</v>
      </c>
      <c r="R65" s="4">
        <f>_xll.Interp2dTab(-1,0,'Internal Flash'!$B$71:$L$71,'Internal Flash'!$A$72:$A$84,'Internal Flash'!$B$72:$L$84,'Fuel Pressure Calc'!R15,'Pilot Injection'!R15)</f>
        <v>273.10216010688572</v>
      </c>
      <c r="S65" s="12">
        <f t="shared" si="19"/>
        <v>273.10216010688572</v>
      </c>
      <c r="U65" s="6">
        <f>'CSP5'!$A$179</f>
        <v>2000</v>
      </c>
      <c r="V65" s="12">
        <f t="shared" si="20"/>
        <v>60.1222826086955</v>
      </c>
      <c r="W65" s="4">
        <f>_xll.Interp2dTab(-1,0,'HP Tuner only'!$B$9:$P$9,'HP Tuner only'!$A$10:$A$22,'HP Tuner only'!$B$10:$P$22,'Pilot Injection'!$U65,W$54)*_xll.Interp2dTab(-1,0,'HP Tuner only'!$B$26:$O$26,'HP Tuner only'!$A$27:$A$33,'HP Tuner only'!$B$27:$O$33,'Variables &amp; Axis Check'!$B$13,'Variables &amp; Axis Check'!$B$12)</f>
        <v>60.1222826086955</v>
      </c>
      <c r="X65" s="4">
        <f>_xll.Interp2dTab(-1,0,'HP Tuner only'!$B$9:$P$9,'HP Tuner only'!$A$10:$A$22,'HP Tuner only'!$B$10:$P$22,'Pilot Injection'!$U65,X$54)*_xll.Interp2dTab(-1,0,'HP Tuner only'!$B$26:$O$26,'HP Tuner only'!$A$27:$A$33,'HP Tuner only'!$B$27:$O$33,'Variables &amp; Axis Check'!$B$13,'Variables &amp; Axis Check'!$B$12)</f>
        <v>60.1222826086955</v>
      </c>
      <c r="Y65" s="4">
        <f>_xll.Interp2dTab(-1,0,'HP Tuner only'!$B$9:$P$9,'HP Tuner only'!$A$10:$A$22,'HP Tuner only'!$B$10:$P$22,'Pilot Injection'!$U65,Y$54)*_xll.Interp2dTab(-1,0,'HP Tuner only'!$B$26:$O$26,'HP Tuner only'!$A$27:$A$33,'HP Tuner only'!$B$27:$O$33,'Variables &amp; Axis Check'!$B$13,'Variables &amp; Axis Check'!$B$12)</f>
        <v>60.1222826086955</v>
      </c>
      <c r="Z65" s="4">
        <f>_xll.Interp2dTab(-1,0,'HP Tuner only'!$B$9:$P$9,'HP Tuner only'!$A$10:$A$22,'HP Tuner only'!$B$10:$P$22,'Pilot Injection'!$U65,Z$54)*_xll.Interp2dTab(-1,0,'HP Tuner only'!$B$26:$O$26,'HP Tuner only'!$A$27:$A$33,'HP Tuner only'!$B$27:$O$33,'Variables &amp; Axis Check'!$B$13,'Variables &amp; Axis Check'!$B$12)</f>
        <v>60.1222826086955</v>
      </c>
      <c r="AA65" s="4">
        <f>_xll.Interp2dTab(-1,0,'HP Tuner only'!$B$9:$P$9,'HP Tuner only'!$A$10:$A$22,'HP Tuner only'!$B$10:$P$22,'Pilot Injection'!$U65,AA$54)*_xll.Interp2dTab(-1,0,'HP Tuner only'!$B$26:$O$26,'HP Tuner only'!$A$27:$A$33,'HP Tuner only'!$B$27:$O$33,'Variables &amp; Axis Check'!$B$13,'Variables &amp; Axis Check'!$B$12)</f>
        <v>60.1222826086955</v>
      </c>
      <c r="AB65" s="4">
        <f>_xll.Interp2dTab(-1,0,'HP Tuner only'!$B$9:$P$9,'HP Tuner only'!$A$10:$A$22,'HP Tuner only'!$B$10:$P$22,'Pilot Injection'!$U65,AB$54)*_xll.Interp2dTab(-1,0,'HP Tuner only'!$B$26:$O$26,'HP Tuner only'!$A$27:$A$33,'HP Tuner only'!$B$27:$O$33,'Variables &amp; Axis Check'!$B$13,'Variables &amp; Axis Check'!$B$12)</f>
        <v>61.05082099907483</v>
      </c>
      <c r="AC65" s="4">
        <f>_xll.Interp2dTab(-1,0,'HP Tuner only'!$B$9:$P$9,'HP Tuner only'!$A$10:$A$22,'HP Tuner only'!$B$10:$P$22,'Pilot Injection'!$U65,AC$54)*_xll.Interp2dTab(-1,0,'HP Tuner only'!$B$26:$O$26,'HP Tuner only'!$A$27:$A$33,'HP Tuner only'!$B$27:$O$33,'Variables &amp; Axis Check'!$B$13,'Variables &amp; Axis Check'!$B$12)</f>
        <v>70.412523126734342</v>
      </c>
      <c r="AD65" s="4">
        <f>_xll.Interp2dTab(-1,0,'HP Tuner only'!$B$9:$P$9,'HP Tuner only'!$A$10:$A$22,'HP Tuner only'!$B$10:$P$22,'Pilot Injection'!$U65,AD$54)*_xll.Interp2dTab(-1,0,'HP Tuner only'!$B$26:$O$26,'HP Tuner only'!$A$27:$A$33,'HP Tuner only'!$B$27:$O$33,'Variables &amp; Axis Check'!$B$13,'Variables &amp; Axis Check'!$B$12)</f>
        <v>90.013586956521749</v>
      </c>
      <c r="AE65" s="4">
        <f>_xll.Interp2dTab(-1,0,'HP Tuner only'!$B$9:$P$9,'HP Tuner only'!$A$10:$A$22,'HP Tuner only'!$B$10:$P$22,'Pilot Injection'!$U65,AE$54)*_xll.Interp2dTab(-1,0,'HP Tuner only'!$B$26:$O$26,'HP Tuner only'!$A$27:$A$33,'HP Tuner only'!$B$27:$O$33,'Variables &amp; Axis Check'!$B$13,'Variables &amp; Axis Check'!$B$12)</f>
        <v>107.49639529724948</v>
      </c>
      <c r="AF65" s="4">
        <f>_xll.Interp2dTab(-1,0,'HP Tuner only'!$B$9:$P$9,'HP Tuner only'!$A$10:$A$22,'HP Tuner only'!$B$10:$P$22,'Pilot Injection'!$U65,AF$54)*_xll.Interp2dTab(-1,0,'HP Tuner only'!$B$26:$O$26,'HP Tuner only'!$A$27:$A$33,'HP Tuner only'!$B$27:$O$33,'Variables &amp; Axis Check'!$B$13,'Variables &amp; Axis Check'!$B$12)</f>
        <v>137.53050133096733</v>
      </c>
      <c r="AG65" s="4">
        <f>_xll.Interp2dTab(-1,0,'HP Tuner only'!$B$9:$P$9,'HP Tuner only'!$A$10:$A$22,'HP Tuner only'!$B$10:$P$22,'Pilot Injection'!$U65,AG$54)*_xll.Interp2dTab(-1,0,'HP Tuner only'!$B$26:$O$26,'HP Tuner only'!$A$27:$A$33,'HP Tuner only'!$B$27:$O$33,'Variables &amp; Axis Check'!$B$13,'Variables &amp; Axis Check'!$B$12)</f>
        <v>165.08152173913032</v>
      </c>
      <c r="AH65" s="4">
        <f>_xll.Interp2dTab(-1,0,'HP Tuner only'!$B$9:$P$9,'HP Tuner only'!$A$10:$A$22,'HP Tuner only'!$B$10:$P$22,'Pilot Injection'!$U65,AH$54)*_xll.Interp2dTab(-1,0,'HP Tuner only'!$B$26:$O$26,'HP Tuner only'!$A$27:$A$33,'HP Tuner only'!$B$27:$O$33,'Variables &amp; Axis Check'!$B$13,'Variables &amp; Axis Check'!$B$12)</f>
        <v>165.08152173913061</v>
      </c>
      <c r="AI65" s="4">
        <f>_xll.Interp2dTab(-1,0,'HP Tuner only'!$B$9:$P$9,'HP Tuner only'!$A$10:$A$22,'HP Tuner only'!$B$10:$P$22,'Pilot Injection'!$U65,AI$54)*_xll.Interp2dTab(-1,0,'HP Tuner only'!$B$26:$O$26,'HP Tuner only'!$A$27:$A$33,'HP Tuner only'!$B$27:$O$33,'Variables &amp; Axis Check'!$B$13,'Variables &amp; Axis Check'!$B$12)</f>
        <v>165.08152173913004</v>
      </c>
      <c r="AJ65" s="4">
        <f>_xll.Interp2dTab(-1,0,'HP Tuner only'!$B$9:$P$9,'HP Tuner only'!$A$10:$A$22,'HP Tuner only'!$B$10:$P$22,'Pilot Injection'!$U65,AJ$54)*_xll.Interp2dTab(-1,0,'HP Tuner only'!$B$26:$O$26,'HP Tuner only'!$A$27:$A$33,'HP Tuner only'!$B$27:$O$33,'Variables &amp; Axis Check'!$B$13,'Variables &amp; Axis Check'!$B$12)</f>
        <v>165.08152173913004</v>
      </c>
      <c r="AK65" s="4">
        <f>_xll.Interp2dTab(-1,0,'HP Tuner only'!$B$9:$P$9,'HP Tuner only'!$A$10:$A$22,'HP Tuner only'!$B$10:$P$22,'Pilot Injection'!$U65,AK$54)*_xll.Interp2dTab(-1,0,'HP Tuner only'!$B$26:$O$26,'HP Tuner only'!$A$27:$A$33,'HP Tuner only'!$B$27:$O$33,'Variables &amp; Axis Check'!$B$13,'Variables &amp; Axis Check'!$B$12)</f>
        <v>165.08152173913004</v>
      </c>
      <c r="AL65" s="4">
        <f>_xll.Interp2dTab(-1,0,'HP Tuner only'!$B$9:$P$9,'HP Tuner only'!$A$10:$A$22,'HP Tuner only'!$B$10:$P$22,'Pilot Injection'!$U65,AL$54)*_xll.Interp2dTab(-1,0,'HP Tuner only'!$B$26:$O$26,'HP Tuner only'!$A$27:$A$33,'HP Tuner only'!$B$27:$O$33,'Variables &amp; Axis Check'!$B$13,'Variables &amp; Axis Check'!$B$12)</f>
        <v>165.08152173913004</v>
      </c>
      <c r="AM65" s="12">
        <f t="shared" si="21"/>
        <v>165.08152173913004</v>
      </c>
    </row>
    <row r="66" spans="1:39" s="4" customFormat="1" x14ac:dyDescent="0.3">
      <c r="A66" s="6">
        <f>'CSP5'!$A$180</f>
        <v>2200</v>
      </c>
      <c r="B66" s="12">
        <f t="shared" si="18"/>
        <v>160.0090833245888</v>
      </c>
      <c r="C66" s="4">
        <f>_xll.Interp2dTab(-1,0,'Internal Flash'!$B$71:$L$71,'Internal Flash'!$A$72:$A$84,'Internal Flash'!$B$72:$L$84,'Fuel Pressure Calc'!C16,'Pilot Injection'!C16)</f>
        <v>160.0090833245888</v>
      </c>
      <c r="D66" s="4">
        <f>_xll.Interp2dTab(-1,0,'Internal Flash'!$B$71:$L$71,'Internal Flash'!$A$72:$A$84,'Internal Flash'!$B$72:$L$84,'Fuel Pressure Calc'!D16,'Pilot Injection'!D16)</f>
        <v>180.27528649614223</v>
      </c>
      <c r="E66" s="4">
        <f>_xll.Interp2dTab(-1,0,'Internal Flash'!$B$71:$L$71,'Internal Flash'!$A$72:$A$84,'Internal Flash'!$B$72:$L$84,'Fuel Pressure Calc'!E16,'Pilot Injection'!E16)</f>
        <v>185.52900330061016</v>
      </c>
      <c r="F66" s="4">
        <f>_xll.Interp2dTab(-1,0,'Internal Flash'!$B$71:$L$71,'Internal Flash'!$A$72:$A$84,'Internal Flash'!$B$72:$L$84,'Fuel Pressure Calc'!F16,'Pilot Injection'!F16)</f>
        <v>184.68625328650424</v>
      </c>
      <c r="G66" s="4">
        <f>_xll.Interp2dTab(-1,0,'Internal Flash'!$B$71:$L$71,'Internal Flash'!$A$72:$A$84,'Internal Flash'!$B$72:$L$84,'Fuel Pressure Calc'!G16,'Pilot Injection'!G16)</f>
        <v>183.7473198468754</v>
      </c>
      <c r="H66" s="4">
        <f>_xll.Interp2dTab(-1,0,'Internal Flash'!$B$71:$L$71,'Internal Flash'!$A$72:$A$84,'Internal Flash'!$B$72:$L$84,'Fuel Pressure Calc'!H16,'Pilot Injection'!H16)</f>
        <v>183.7473198468754</v>
      </c>
      <c r="I66" s="4">
        <f>_xll.Interp2dTab(-1,0,'Internal Flash'!$B$71:$L$71,'Internal Flash'!$A$72:$A$84,'Internal Flash'!$B$72:$L$84,'Fuel Pressure Calc'!I16,'Pilot Injection'!I16)</f>
        <v>183.7473198468754</v>
      </c>
      <c r="J66" s="4">
        <f>_xll.Interp2dTab(-1,0,'Internal Flash'!$B$71:$L$71,'Internal Flash'!$A$72:$A$84,'Internal Flash'!$B$72:$L$84,'Fuel Pressure Calc'!J16,'Pilot Injection'!J16)</f>
        <v>184.21449648512976</v>
      </c>
      <c r="K66" s="4">
        <f>_xll.Interp2dTab(-1,0,'Internal Flash'!$B$71:$L$71,'Internal Flash'!$A$72:$A$84,'Internal Flash'!$B$72:$L$84,'Fuel Pressure Calc'!K16,'Pilot Injection'!K16)</f>
        <v>184.49846659857849</v>
      </c>
      <c r="L66" s="4">
        <f>_xll.Interp2dTab(-1,0,'Internal Flash'!$B$71:$L$71,'Internal Flash'!$A$72:$A$84,'Internal Flash'!$B$72:$L$84,'Fuel Pressure Calc'!L16,'Pilot Injection'!L16)</f>
        <v>184.91984160563143</v>
      </c>
      <c r="M66" s="4">
        <f>_xll.Interp2dTab(-1,0,'Internal Flash'!$B$71:$L$71,'Internal Flash'!$A$72:$A$84,'Internal Flash'!$B$72:$L$84,'Fuel Pressure Calc'!M16,'Pilot Injection'!M16)</f>
        <v>272.79166918200292</v>
      </c>
      <c r="N66" s="4">
        <f>_xll.Interp2dTab(-1,0,'Internal Flash'!$B$71:$L$71,'Internal Flash'!$A$72:$A$84,'Internal Flash'!$B$72:$L$84,'Fuel Pressure Calc'!N16,'Pilot Injection'!N16)</f>
        <v>293.11344553439847</v>
      </c>
      <c r="O66" s="4">
        <f>_xll.Interp2dTab(-1,0,'Internal Flash'!$B$71:$L$71,'Internal Flash'!$A$72:$A$84,'Internal Flash'!$B$72:$L$84,'Fuel Pressure Calc'!O16,'Pilot Injection'!O16)</f>
        <v>279.8049850619733</v>
      </c>
      <c r="P66" s="4">
        <f>_xll.Interp2dTab(-1,0,'Internal Flash'!$B$71:$L$71,'Internal Flash'!$A$72:$A$84,'Internal Flash'!$B$72:$L$84,'Fuel Pressure Calc'!P16,'Pilot Injection'!P16)</f>
        <v>280.71666314658893</v>
      </c>
      <c r="Q66" s="4">
        <f>_xll.Interp2dTab(-1,0,'Internal Flash'!$B$71:$L$71,'Internal Flash'!$A$72:$A$84,'Internal Flash'!$B$72:$L$84,'Fuel Pressure Calc'!Q16,'Pilot Injection'!Q16)</f>
        <v>275.00578586681149</v>
      </c>
      <c r="R66" s="4">
        <f>_xll.Interp2dTab(-1,0,'Internal Flash'!$B$71:$L$71,'Internal Flash'!$A$72:$A$84,'Internal Flash'!$B$72:$L$84,'Fuel Pressure Calc'!R16,'Pilot Injection'!R16)</f>
        <v>272.17356217521456</v>
      </c>
      <c r="S66" s="12">
        <f t="shared" si="19"/>
        <v>272.17356217521456</v>
      </c>
      <c r="U66" s="6">
        <f>'CSP5'!$A$180</f>
        <v>2200</v>
      </c>
      <c r="V66" s="12">
        <f t="shared" si="20"/>
        <v>60.1222826086955</v>
      </c>
      <c r="W66" s="4">
        <f>_xll.Interp2dTab(-1,0,'HP Tuner only'!$B$9:$P$9,'HP Tuner only'!$A$10:$A$22,'HP Tuner only'!$B$10:$P$22,'Pilot Injection'!$U66,W$54)*_xll.Interp2dTab(-1,0,'HP Tuner only'!$B$26:$O$26,'HP Tuner only'!$A$27:$A$33,'HP Tuner only'!$B$27:$O$33,'Variables &amp; Axis Check'!$B$13,'Variables &amp; Axis Check'!$B$12)</f>
        <v>60.1222826086955</v>
      </c>
      <c r="X66" s="4">
        <f>_xll.Interp2dTab(-1,0,'HP Tuner only'!$B$9:$P$9,'HP Tuner only'!$A$10:$A$22,'HP Tuner only'!$B$10:$P$22,'Pilot Injection'!$U66,X$54)*_xll.Interp2dTab(-1,0,'HP Tuner only'!$B$26:$O$26,'HP Tuner only'!$A$27:$A$33,'HP Tuner only'!$B$27:$O$33,'Variables &amp; Axis Check'!$B$13,'Variables &amp; Axis Check'!$B$12)</f>
        <v>60.1222826086955</v>
      </c>
      <c r="Y66" s="4">
        <f>_xll.Interp2dTab(-1,0,'HP Tuner only'!$B$9:$P$9,'HP Tuner only'!$A$10:$A$22,'HP Tuner only'!$B$10:$P$22,'Pilot Injection'!$U66,Y$54)*_xll.Interp2dTab(-1,0,'HP Tuner only'!$B$26:$O$26,'HP Tuner only'!$A$27:$A$33,'HP Tuner only'!$B$27:$O$33,'Variables &amp; Axis Check'!$B$13,'Variables &amp; Axis Check'!$B$12)</f>
        <v>60.1222826086955</v>
      </c>
      <c r="Z66" s="4">
        <f>_xll.Interp2dTab(-1,0,'HP Tuner only'!$B$9:$P$9,'HP Tuner only'!$A$10:$A$22,'HP Tuner only'!$B$10:$P$22,'Pilot Injection'!$U66,Z$54)*_xll.Interp2dTab(-1,0,'HP Tuner only'!$B$26:$O$26,'HP Tuner only'!$A$27:$A$33,'HP Tuner only'!$B$27:$O$33,'Variables &amp; Axis Check'!$B$13,'Variables &amp; Axis Check'!$B$12)</f>
        <v>60.1222826086955</v>
      </c>
      <c r="AA66" s="4">
        <f>_xll.Interp2dTab(-1,0,'HP Tuner only'!$B$9:$P$9,'HP Tuner only'!$A$10:$A$22,'HP Tuner only'!$B$10:$P$22,'Pilot Injection'!$U66,AA$54)*_xll.Interp2dTab(-1,0,'HP Tuner only'!$B$26:$O$26,'HP Tuner only'!$A$27:$A$33,'HP Tuner only'!$B$27:$O$33,'Variables &amp; Axis Check'!$B$13,'Variables &amp; Axis Check'!$B$12)</f>
        <v>60.1222826086955</v>
      </c>
      <c r="AB66" s="4">
        <f>_xll.Interp2dTab(-1,0,'HP Tuner only'!$B$9:$P$9,'HP Tuner only'!$A$10:$A$22,'HP Tuner only'!$B$10:$P$22,'Pilot Injection'!$U66,AB$54)*_xll.Interp2dTab(-1,0,'HP Tuner only'!$B$26:$O$26,'HP Tuner only'!$A$27:$A$33,'HP Tuner only'!$B$27:$O$33,'Variables &amp; Axis Check'!$B$13,'Variables &amp; Axis Check'!$B$12)</f>
        <v>61.05082099907483</v>
      </c>
      <c r="AC66" s="4">
        <f>_xll.Interp2dTab(-1,0,'HP Tuner only'!$B$9:$P$9,'HP Tuner only'!$A$10:$A$22,'HP Tuner only'!$B$10:$P$22,'Pilot Injection'!$U66,AC$54)*_xll.Interp2dTab(-1,0,'HP Tuner only'!$B$26:$O$26,'HP Tuner only'!$A$27:$A$33,'HP Tuner only'!$B$27:$O$33,'Variables &amp; Axis Check'!$B$13,'Variables &amp; Axis Check'!$B$12)</f>
        <v>70.412523126734342</v>
      </c>
      <c r="AD66" s="4">
        <f>_xll.Interp2dTab(-1,0,'HP Tuner only'!$B$9:$P$9,'HP Tuner only'!$A$10:$A$22,'HP Tuner only'!$B$10:$P$22,'Pilot Injection'!$U66,AD$54)*_xll.Interp2dTab(-1,0,'HP Tuner only'!$B$26:$O$26,'HP Tuner only'!$A$27:$A$33,'HP Tuner only'!$B$27:$O$33,'Variables &amp; Axis Check'!$B$13,'Variables &amp; Axis Check'!$B$12)</f>
        <v>90.013586956521749</v>
      </c>
      <c r="AE66" s="4">
        <f>_xll.Interp2dTab(-1,0,'HP Tuner only'!$B$9:$P$9,'HP Tuner only'!$A$10:$A$22,'HP Tuner only'!$B$10:$P$22,'Pilot Injection'!$U66,AE$54)*_xll.Interp2dTab(-1,0,'HP Tuner only'!$B$26:$O$26,'HP Tuner only'!$A$27:$A$33,'HP Tuner only'!$B$27:$O$33,'Variables &amp; Axis Check'!$B$13,'Variables &amp; Axis Check'!$B$12)</f>
        <v>107.49639529724948</v>
      </c>
      <c r="AF66" s="4">
        <f>_xll.Interp2dTab(-1,0,'HP Tuner only'!$B$9:$P$9,'HP Tuner only'!$A$10:$A$22,'HP Tuner only'!$B$10:$P$22,'Pilot Injection'!$U66,AF$54)*_xll.Interp2dTab(-1,0,'HP Tuner only'!$B$26:$O$26,'HP Tuner only'!$A$27:$A$33,'HP Tuner only'!$B$27:$O$33,'Variables &amp; Axis Check'!$B$13,'Variables &amp; Axis Check'!$B$12)</f>
        <v>137.53050133096733</v>
      </c>
      <c r="AG66" s="4">
        <f>_xll.Interp2dTab(-1,0,'HP Tuner only'!$B$9:$P$9,'HP Tuner only'!$A$10:$A$22,'HP Tuner only'!$B$10:$P$22,'Pilot Injection'!$U66,AG$54)*_xll.Interp2dTab(-1,0,'HP Tuner only'!$B$26:$O$26,'HP Tuner only'!$A$27:$A$33,'HP Tuner only'!$B$27:$O$33,'Variables &amp; Axis Check'!$B$13,'Variables &amp; Axis Check'!$B$12)</f>
        <v>165.08152173913032</v>
      </c>
      <c r="AH66" s="4">
        <f>_xll.Interp2dTab(-1,0,'HP Tuner only'!$B$9:$P$9,'HP Tuner only'!$A$10:$A$22,'HP Tuner only'!$B$10:$P$22,'Pilot Injection'!$U66,AH$54)*_xll.Interp2dTab(-1,0,'HP Tuner only'!$B$26:$O$26,'HP Tuner only'!$A$27:$A$33,'HP Tuner only'!$B$27:$O$33,'Variables &amp; Axis Check'!$B$13,'Variables &amp; Axis Check'!$B$12)</f>
        <v>165.08152173913061</v>
      </c>
      <c r="AI66" s="4">
        <f>_xll.Interp2dTab(-1,0,'HP Tuner only'!$B$9:$P$9,'HP Tuner only'!$A$10:$A$22,'HP Tuner only'!$B$10:$P$22,'Pilot Injection'!$U66,AI$54)*_xll.Interp2dTab(-1,0,'HP Tuner only'!$B$26:$O$26,'HP Tuner only'!$A$27:$A$33,'HP Tuner only'!$B$27:$O$33,'Variables &amp; Axis Check'!$B$13,'Variables &amp; Axis Check'!$B$12)</f>
        <v>165.08152173913004</v>
      </c>
      <c r="AJ66" s="4">
        <f>_xll.Interp2dTab(-1,0,'HP Tuner only'!$B$9:$P$9,'HP Tuner only'!$A$10:$A$22,'HP Tuner only'!$B$10:$P$22,'Pilot Injection'!$U66,AJ$54)*_xll.Interp2dTab(-1,0,'HP Tuner only'!$B$26:$O$26,'HP Tuner only'!$A$27:$A$33,'HP Tuner only'!$B$27:$O$33,'Variables &amp; Axis Check'!$B$13,'Variables &amp; Axis Check'!$B$12)</f>
        <v>165.08152173913004</v>
      </c>
      <c r="AK66" s="4">
        <f>_xll.Interp2dTab(-1,0,'HP Tuner only'!$B$9:$P$9,'HP Tuner only'!$A$10:$A$22,'HP Tuner only'!$B$10:$P$22,'Pilot Injection'!$U66,AK$54)*_xll.Interp2dTab(-1,0,'HP Tuner only'!$B$26:$O$26,'HP Tuner only'!$A$27:$A$33,'HP Tuner only'!$B$27:$O$33,'Variables &amp; Axis Check'!$B$13,'Variables &amp; Axis Check'!$B$12)</f>
        <v>165.08152173913004</v>
      </c>
      <c r="AL66" s="4">
        <f>_xll.Interp2dTab(-1,0,'HP Tuner only'!$B$9:$P$9,'HP Tuner only'!$A$10:$A$22,'HP Tuner only'!$B$10:$P$22,'Pilot Injection'!$U66,AL$54)*_xll.Interp2dTab(-1,0,'HP Tuner only'!$B$26:$O$26,'HP Tuner only'!$A$27:$A$33,'HP Tuner only'!$B$27:$O$33,'Variables &amp; Axis Check'!$B$13,'Variables &amp; Axis Check'!$B$12)</f>
        <v>165.08152173913004</v>
      </c>
      <c r="AM66" s="12">
        <f t="shared" si="21"/>
        <v>165.08152173913004</v>
      </c>
    </row>
    <row r="67" spans="1:39" s="4" customFormat="1" x14ac:dyDescent="0.3">
      <c r="A67" s="6">
        <f>'CSP5'!$A$181</f>
        <v>2400</v>
      </c>
      <c r="B67" s="12">
        <f t="shared" si="18"/>
        <v>159.99999999999997</v>
      </c>
      <c r="C67" s="4">
        <f>_xll.Interp2dTab(-1,0,'Internal Flash'!$B$71:$L$71,'Internal Flash'!$A$72:$A$84,'Internal Flash'!$B$72:$L$84,'Fuel Pressure Calc'!C17,'Pilot Injection'!C17)</f>
        <v>159.99999999999997</v>
      </c>
      <c r="D67" s="4">
        <f>_xll.Interp2dTab(-1,0,'Internal Flash'!$B$71:$L$71,'Internal Flash'!$A$72:$A$84,'Internal Flash'!$B$72:$L$84,'Fuel Pressure Calc'!D17,'Pilot Injection'!D17)</f>
        <v>175.51185544819555</v>
      </c>
      <c r="E67" s="4">
        <f>_xll.Interp2dTab(-1,0,'Internal Flash'!$B$71:$L$71,'Internal Flash'!$A$72:$A$84,'Internal Flash'!$B$72:$L$84,'Fuel Pressure Calc'!E17,'Pilot Injection'!E17)</f>
        <v>203.92116140290668</v>
      </c>
      <c r="F67" s="4">
        <f>_xll.Interp2dTab(-1,0,'Internal Flash'!$B$71:$L$71,'Internal Flash'!$A$72:$A$84,'Internal Flash'!$B$72:$L$84,'Fuel Pressure Calc'!F17,'Pilot Injection'!F17)</f>
        <v>214.76545544016082</v>
      </c>
      <c r="G67" s="4">
        <f>_xll.Interp2dTab(-1,0,'Internal Flash'!$B$71:$L$71,'Internal Flash'!$A$72:$A$84,'Internal Flash'!$B$72:$L$84,'Fuel Pressure Calc'!G17,'Pilot Injection'!G17)</f>
        <v>216.43981345053311</v>
      </c>
      <c r="H67" s="4">
        <f>_xll.Interp2dTab(-1,0,'Internal Flash'!$B$71:$L$71,'Internal Flash'!$A$72:$A$84,'Internal Flash'!$B$72:$L$84,'Fuel Pressure Calc'!H17,'Pilot Injection'!H17)</f>
        <v>196.06537292032388</v>
      </c>
      <c r="I67" s="4">
        <f>_xll.Interp2dTab(-1,0,'Internal Flash'!$B$71:$L$71,'Internal Flash'!$A$72:$A$84,'Internal Flash'!$B$72:$L$84,'Fuel Pressure Calc'!I17,'Pilot Injection'!I17)</f>
        <v>185.15342992475863</v>
      </c>
      <c r="J67" s="4">
        <f>_xll.Interp2dTab(-1,0,'Internal Flash'!$B$71:$L$71,'Internal Flash'!$A$72:$A$84,'Internal Flash'!$B$72:$L$84,'Fuel Pressure Calc'!J17,'Pilot Injection'!J17)</f>
        <v>185.15342992475863</v>
      </c>
      <c r="K67" s="4">
        <f>_xll.Interp2dTab(-1,0,'Internal Flash'!$B$71:$L$71,'Internal Flash'!$A$72:$A$84,'Internal Flash'!$B$72:$L$84,'Fuel Pressure Calc'!K17,'Pilot Injection'!K17)</f>
        <v>185.62060656301298</v>
      </c>
      <c r="L67" s="4">
        <f>_xll.Interp2dTab(-1,0,'Internal Flash'!$B$71:$L$71,'Internal Flash'!$A$72:$A$84,'Internal Flash'!$B$72:$L$84,'Fuel Pressure Calc'!L17,'Pilot Injection'!L17)</f>
        <v>185.38701824388579</v>
      </c>
      <c r="M67" s="4">
        <f>_xll.Interp2dTab(-1,0,'Internal Flash'!$B$71:$L$71,'Internal Flash'!$A$72:$A$84,'Internal Flash'!$B$72:$L$84,'Fuel Pressure Calc'!M17,'Pilot Injection'!M17)</f>
        <v>269.38943919799402</v>
      </c>
      <c r="N67" s="4">
        <f>_xll.Interp2dTab(-1,0,'Internal Flash'!$B$71:$L$71,'Internal Flash'!$A$72:$A$84,'Internal Flash'!$B$72:$L$84,'Fuel Pressure Calc'!N17,'Pilot Injection'!N17)</f>
        <v>281.69169097484365</v>
      </c>
      <c r="O67" s="4">
        <f>_xll.Interp2dTab(-1,0,'Internal Flash'!$B$71:$L$71,'Internal Flash'!$A$72:$A$84,'Internal Flash'!$B$72:$L$84,'Fuel Pressure Calc'!O17,'Pilot Injection'!O17)</f>
        <v>277.265612667136</v>
      </c>
      <c r="P67" s="4">
        <f>_xll.Interp2dTab(-1,0,'Internal Flash'!$B$71:$L$71,'Internal Flash'!$A$72:$A$84,'Internal Flash'!$B$72:$L$84,'Fuel Pressure Calc'!P17,'Pilot Injection'!P17)</f>
        <v>274.07718793514039</v>
      </c>
      <c r="Q67" s="4">
        <f>_xll.Interp2dTab(-1,0,'Internal Flash'!$B$71:$L$71,'Internal Flash'!$A$72:$A$84,'Internal Flash'!$B$72:$L$84,'Fuel Pressure Calc'!Q17,'Pilot Injection'!Q17)</f>
        <v>265.48765706718251</v>
      </c>
      <c r="R67" s="4">
        <f>_xll.Interp2dTab(-1,0,'Internal Flash'!$B$71:$L$71,'Internal Flash'!$A$72:$A$84,'Internal Flash'!$B$72:$L$84,'Fuel Pressure Calc'!R17,'Pilot Injection'!R17)</f>
        <v>263.58403130725674</v>
      </c>
      <c r="S67" s="12">
        <f t="shared" si="19"/>
        <v>263.58403130725674</v>
      </c>
      <c r="U67" s="6">
        <f>'CSP5'!$A$181</f>
        <v>2400</v>
      </c>
      <c r="V67" s="12">
        <f t="shared" si="20"/>
        <v>60.1222826086955</v>
      </c>
      <c r="W67" s="4">
        <f>_xll.Interp2dTab(-1,0,'HP Tuner only'!$B$9:$P$9,'HP Tuner only'!$A$10:$A$22,'HP Tuner only'!$B$10:$P$22,'Pilot Injection'!$U67,W$54)*_xll.Interp2dTab(-1,0,'HP Tuner only'!$B$26:$O$26,'HP Tuner only'!$A$27:$A$33,'HP Tuner only'!$B$27:$O$33,'Variables &amp; Axis Check'!$B$13,'Variables &amp; Axis Check'!$B$12)</f>
        <v>60.1222826086955</v>
      </c>
      <c r="X67" s="4">
        <f>_xll.Interp2dTab(-1,0,'HP Tuner only'!$B$9:$P$9,'HP Tuner only'!$A$10:$A$22,'HP Tuner only'!$B$10:$P$22,'Pilot Injection'!$U67,X$54)*_xll.Interp2dTab(-1,0,'HP Tuner only'!$B$26:$O$26,'HP Tuner only'!$A$27:$A$33,'HP Tuner only'!$B$27:$O$33,'Variables &amp; Axis Check'!$B$13,'Variables &amp; Axis Check'!$B$12)</f>
        <v>60.1222826086955</v>
      </c>
      <c r="Y67" s="4">
        <f>_xll.Interp2dTab(-1,0,'HP Tuner only'!$B$9:$P$9,'HP Tuner only'!$A$10:$A$22,'HP Tuner only'!$B$10:$P$22,'Pilot Injection'!$U67,Y$54)*_xll.Interp2dTab(-1,0,'HP Tuner only'!$B$26:$O$26,'HP Tuner only'!$A$27:$A$33,'HP Tuner only'!$B$27:$O$33,'Variables &amp; Axis Check'!$B$13,'Variables &amp; Axis Check'!$B$12)</f>
        <v>60.1222826086955</v>
      </c>
      <c r="Z67" s="4">
        <f>_xll.Interp2dTab(-1,0,'HP Tuner only'!$B$9:$P$9,'HP Tuner only'!$A$10:$A$22,'HP Tuner only'!$B$10:$P$22,'Pilot Injection'!$U67,Z$54)*_xll.Interp2dTab(-1,0,'HP Tuner only'!$B$26:$O$26,'HP Tuner only'!$A$27:$A$33,'HP Tuner only'!$B$27:$O$33,'Variables &amp; Axis Check'!$B$13,'Variables &amp; Axis Check'!$B$12)</f>
        <v>60.1222826086955</v>
      </c>
      <c r="AA67" s="4">
        <f>_xll.Interp2dTab(-1,0,'HP Tuner only'!$B$9:$P$9,'HP Tuner only'!$A$10:$A$22,'HP Tuner only'!$B$10:$P$22,'Pilot Injection'!$U67,AA$54)*_xll.Interp2dTab(-1,0,'HP Tuner only'!$B$26:$O$26,'HP Tuner only'!$A$27:$A$33,'HP Tuner only'!$B$27:$O$33,'Variables &amp; Axis Check'!$B$13,'Variables &amp; Axis Check'!$B$12)</f>
        <v>60.1222826086955</v>
      </c>
      <c r="AB67" s="4">
        <f>_xll.Interp2dTab(-1,0,'HP Tuner only'!$B$9:$P$9,'HP Tuner only'!$A$10:$A$22,'HP Tuner only'!$B$10:$P$22,'Pilot Injection'!$U67,AB$54)*_xll.Interp2dTab(-1,0,'HP Tuner only'!$B$26:$O$26,'HP Tuner only'!$A$27:$A$33,'HP Tuner only'!$B$27:$O$33,'Variables &amp; Axis Check'!$B$13,'Variables &amp; Axis Check'!$B$12)</f>
        <v>61.05082099907483</v>
      </c>
      <c r="AC67" s="4">
        <f>_xll.Interp2dTab(-1,0,'HP Tuner only'!$B$9:$P$9,'HP Tuner only'!$A$10:$A$22,'HP Tuner only'!$B$10:$P$22,'Pilot Injection'!$U67,AC$54)*_xll.Interp2dTab(-1,0,'HP Tuner only'!$B$26:$O$26,'HP Tuner only'!$A$27:$A$33,'HP Tuner only'!$B$27:$O$33,'Variables &amp; Axis Check'!$B$13,'Variables &amp; Axis Check'!$B$12)</f>
        <v>70.412523126734342</v>
      </c>
      <c r="AD67" s="4">
        <f>_xll.Interp2dTab(-1,0,'HP Tuner only'!$B$9:$P$9,'HP Tuner only'!$A$10:$A$22,'HP Tuner only'!$B$10:$P$22,'Pilot Injection'!$U67,AD$54)*_xll.Interp2dTab(-1,0,'HP Tuner only'!$B$26:$O$26,'HP Tuner only'!$A$27:$A$33,'HP Tuner only'!$B$27:$O$33,'Variables &amp; Axis Check'!$B$13,'Variables &amp; Axis Check'!$B$12)</f>
        <v>90.013586956521749</v>
      </c>
      <c r="AE67" s="4">
        <f>_xll.Interp2dTab(-1,0,'HP Tuner only'!$B$9:$P$9,'HP Tuner only'!$A$10:$A$22,'HP Tuner only'!$B$10:$P$22,'Pilot Injection'!$U67,AE$54)*_xll.Interp2dTab(-1,0,'HP Tuner only'!$B$26:$O$26,'HP Tuner only'!$A$27:$A$33,'HP Tuner only'!$B$27:$O$33,'Variables &amp; Axis Check'!$B$13,'Variables &amp; Axis Check'!$B$12)</f>
        <v>107.49639529724948</v>
      </c>
      <c r="AF67" s="4">
        <f>_xll.Interp2dTab(-1,0,'HP Tuner only'!$B$9:$P$9,'HP Tuner only'!$A$10:$A$22,'HP Tuner only'!$B$10:$P$22,'Pilot Injection'!$U67,AF$54)*_xll.Interp2dTab(-1,0,'HP Tuner only'!$B$26:$O$26,'HP Tuner only'!$A$27:$A$33,'HP Tuner only'!$B$27:$O$33,'Variables &amp; Axis Check'!$B$13,'Variables &amp; Axis Check'!$B$12)</f>
        <v>137.53050133096733</v>
      </c>
      <c r="AG67" s="4">
        <f>_xll.Interp2dTab(-1,0,'HP Tuner only'!$B$9:$P$9,'HP Tuner only'!$A$10:$A$22,'HP Tuner only'!$B$10:$P$22,'Pilot Injection'!$U67,AG$54)*_xll.Interp2dTab(-1,0,'HP Tuner only'!$B$26:$O$26,'HP Tuner only'!$A$27:$A$33,'HP Tuner only'!$B$27:$O$33,'Variables &amp; Axis Check'!$B$13,'Variables &amp; Axis Check'!$B$12)</f>
        <v>165.08152173913032</v>
      </c>
      <c r="AH67" s="4">
        <f>_xll.Interp2dTab(-1,0,'HP Tuner only'!$B$9:$P$9,'HP Tuner only'!$A$10:$A$22,'HP Tuner only'!$B$10:$P$22,'Pilot Injection'!$U67,AH$54)*_xll.Interp2dTab(-1,0,'HP Tuner only'!$B$26:$O$26,'HP Tuner only'!$A$27:$A$33,'HP Tuner only'!$B$27:$O$33,'Variables &amp; Axis Check'!$B$13,'Variables &amp; Axis Check'!$B$12)</f>
        <v>165.08152173913061</v>
      </c>
      <c r="AI67" s="4">
        <f>_xll.Interp2dTab(-1,0,'HP Tuner only'!$B$9:$P$9,'HP Tuner only'!$A$10:$A$22,'HP Tuner only'!$B$10:$P$22,'Pilot Injection'!$U67,AI$54)*_xll.Interp2dTab(-1,0,'HP Tuner only'!$B$26:$O$26,'HP Tuner only'!$A$27:$A$33,'HP Tuner only'!$B$27:$O$33,'Variables &amp; Axis Check'!$B$13,'Variables &amp; Axis Check'!$B$12)</f>
        <v>165.08152173913004</v>
      </c>
      <c r="AJ67" s="4">
        <f>_xll.Interp2dTab(-1,0,'HP Tuner only'!$B$9:$P$9,'HP Tuner only'!$A$10:$A$22,'HP Tuner only'!$B$10:$P$22,'Pilot Injection'!$U67,AJ$54)*_xll.Interp2dTab(-1,0,'HP Tuner only'!$B$26:$O$26,'HP Tuner only'!$A$27:$A$33,'HP Tuner only'!$B$27:$O$33,'Variables &amp; Axis Check'!$B$13,'Variables &amp; Axis Check'!$B$12)</f>
        <v>165.08152173913004</v>
      </c>
      <c r="AK67" s="4">
        <f>_xll.Interp2dTab(-1,0,'HP Tuner only'!$B$9:$P$9,'HP Tuner only'!$A$10:$A$22,'HP Tuner only'!$B$10:$P$22,'Pilot Injection'!$U67,AK$54)*_xll.Interp2dTab(-1,0,'HP Tuner only'!$B$26:$O$26,'HP Tuner only'!$A$27:$A$33,'HP Tuner only'!$B$27:$O$33,'Variables &amp; Axis Check'!$B$13,'Variables &amp; Axis Check'!$B$12)</f>
        <v>165.08152173913004</v>
      </c>
      <c r="AL67" s="4">
        <f>_xll.Interp2dTab(-1,0,'HP Tuner only'!$B$9:$P$9,'HP Tuner only'!$A$10:$A$22,'HP Tuner only'!$B$10:$P$22,'Pilot Injection'!$U67,AL$54)*_xll.Interp2dTab(-1,0,'HP Tuner only'!$B$26:$O$26,'HP Tuner only'!$A$27:$A$33,'HP Tuner only'!$B$27:$O$33,'Variables &amp; Axis Check'!$B$13,'Variables &amp; Axis Check'!$B$12)</f>
        <v>165.08152173913004</v>
      </c>
      <c r="AM67" s="12">
        <f t="shared" si="21"/>
        <v>165.08152173913004</v>
      </c>
    </row>
    <row r="68" spans="1:39" s="4" customFormat="1" x14ac:dyDescent="0.3">
      <c r="A68" s="6">
        <f>'CSP5'!$A$182</f>
        <v>2600</v>
      </c>
      <c r="B68" s="12">
        <f t="shared" si="18"/>
        <v>160</v>
      </c>
      <c r="C68" s="4">
        <f>_xll.Interp2dTab(-1,0,'Internal Flash'!$B$71:$L$71,'Internal Flash'!$A$72:$A$84,'Internal Flash'!$B$72:$L$84,'Fuel Pressure Calc'!C18,'Pilot Injection'!C18)</f>
        <v>160</v>
      </c>
      <c r="D68" s="4">
        <f>_xll.Interp2dTab(-1,0,'Internal Flash'!$B$71:$L$71,'Internal Flash'!$A$72:$A$84,'Internal Flash'!$B$72:$L$84,'Fuel Pressure Calc'!D18,'Pilot Injection'!D18)</f>
        <v>172.34667350970665</v>
      </c>
      <c r="E68" s="4">
        <f>_xll.Interp2dTab(-1,0,'Internal Flash'!$B$71:$L$71,'Internal Flash'!$A$72:$A$84,'Internal Flash'!$B$72:$L$84,'Fuel Pressure Calc'!E18,'Pilot Injection'!E18)</f>
        <v>195.42454649029332</v>
      </c>
      <c r="F68" s="4">
        <f>_xll.Interp2dTab(-1,0,'Internal Flash'!$B$71:$L$71,'Internal Flash'!$A$72:$A$84,'Internal Flash'!$B$72:$L$84,'Fuel Pressure Calc'!F18,'Pilot Injection'!F18)</f>
        <v>221.84981220095995</v>
      </c>
      <c r="G68" s="4">
        <f>_xll.Interp2dTab(-1,0,'Internal Flash'!$B$71:$L$71,'Internal Flash'!$A$72:$A$84,'Internal Flash'!$B$72:$L$84,'Fuel Pressure Calc'!G18,'Pilot Injection'!G18)</f>
        <v>226.21137378660987</v>
      </c>
      <c r="H68" s="4">
        <f>_xll.Interp2dTab(-1,0,'Internal Flash'!$B$71:$L$71,'Internal Flash'!$A$72:$A$84,'Internal Flash'!$B$72:$L$84,'Fuel Pressure Calc'!H18,'Pilot Injection'!H18)</f>
        <v>201.54998976589206</v>
      </c>
      <c r="I68" s="4">
        <f>_xll.Interp2dTab(-1,0,'Internal Flash'!$B$71:$L$71,'Internal Flash'!$A$72:$A$84,'Internal Flash'!$B$72:$L$84,'Fuel Pressure Calc'!I18,'Pilot Injection'!I18)</f>
        <v>185.15342992475863</v>
      </c>
      <c r="J68" s="4">
        <f>_xll.Interp2dTab(-1,0,'Internal Flash'!$B$71:$L$71,'Internal Flash'!$A$72:$A$84,'Internal Flash'!$B$72:$L$84,'Fuel Pressure Calc'!J18,'Pilot Injection'!J18)</f>
        <v>185.15342992475863</v>
      </c>
      <c r="K68" s="4">
        <f>_xll.Interp2dTab(-1,0,'Internal Flash'!$B$71:$L$71,'Internal Flash'!$A$72:$A$84,'Internal Flash'!$B$72:$L$84,'Fuel Pressure Calc'!K18,'Pilot Injection'!K18)</f>
        <v>185.15342992475863</v>
      </c>
      <c r="L68" s="4">
        <f>_xll.Interp2dTab(-1,0,'Internal Flash'!$B$71:$L$71,'Internal Flash'!$A$72:$A$84,'Internal Flash'!$B$72:$L$84,'Fuel Pressure Calc'!L18,'Pilot Injection'!L18)</f>
        <v>185.24503318716143</v>
      </c>
      <c r="M68" s="4">
        <f>_xll.Interp2dTab(-1,0,'Internal Flash'!$B$71:$L$71,'Internal Flash'!$A$72:$A$84,'Internal Flash'!$B$72:$L$84,'Fuel Pressure Calc'!M18,'Pilot Injection'!M18)</f>
        <v>265.98720921398501</v>
      </c>
      <c r="N68" s="4">
        <f>_xll.Interp2dTab(-1,0,'Internal Flash'!$B$71:$L$71,'Internal Flash'!$A$72:$A$84,'Internal Flash'!$B$72:$L$84,'Fuel Pressure Calc'!N18,'Pilot Injection'!N18)</f>
        <v>276.90941162673732</v>
      </c>
      <c r="O68" s="4">
        <f>_xll.Interp2dTab(-1,0,'Internal Flash'!$B$71:$L$71,'Internal Flash'!$A$72:$A$84,'Internal Flash'!$B$72:$L$84,'Fuel Pressure Calc'!O18,'Pilot Injection'!O18)</f>
        <v>272.17356217521456</v>
      </c>
      <c r="P68" s="4">
        <f>_xll.Interp2dTab(-1,0,'Internal Flash'!$B$71:$L$71,'Internal Flash'!$A$72:$A$84,'Internal Flash'!$B$72:$L$84,'Fuel Pressure Calc'!P18,'Pilot Injection'!P18)</f>
        <v>263.45764247859199</v>
      </c>
      <c r="Q68" s="4">
        <f>_xll.Interp2dTab(-1,0,'Internal Flash'!$B$71:$L$71,'Internal Flash'!$A$72:$A$84,'Internal Flash'!$B$72:$L$84,'Fuel Pressure Calc'!Q18,'Pilot Injection'!Q18)</f>
        <v>251.33641449999999</v>
      </c>
      <c r="R68" s="4">
        <f>_xll.Interp2dTab(-1,0,'Internal Flash'!$B$71:$L$71,'Internal Flash'!$A$72:$A$84,'Internal Flash'!$B$72:$L$84,'Fuel Pressure Calc'!R18,'Pilot Injection'!R18)</f>
        <v>254.52255260000001</v>
      </c>
      <c r="S68" s="12">
        <f t="shared" si="19"/>
        <v>254.52255260000001</v>
      </c>
      <c r="U68" s="6">
        <f>'CSP5'!$A$182</f>
        <v>2600</v>
      </c>
      <c r="V68" s="12">
        <f t="shared" si="20"/>
        <v>60.1222826086955</v>
      </c>
      <c r="W68" s="4">
        <f>_xll.Interp2dTab(-1,0,'HP Tuner only'!$B$9:$P$9,'HP Tuner only'!$A$10:$A$22,'HP Tuner only'!$B$10:$P$22,'Pilot Injection'!$U68,W$54)*_xll.Interp2dTab(-1,0,'HP Tuner only'!$B$26:$O$26,'HP Tuner only'!$A$27:$A$33,'HP Tuner only'!$B$27:$O$33,'Variables &amp; Axis Check'!$B$13,'Variables &amp; Axis Check'!$B$12)</f>
        <v>60.1222826086955</v>
      </c>
      <c r="X68" s="4">
        <f>_xll.Interp2dTab(-1,0,'HP Tuner only'!$B$9:$P$9,'HP Tuner only'!$A$10:$A$22,'HP Tuner only'!$B$10:$P$22,'Pilot Injection'!$U68,X$54)*_xll.Interp2dTab(-1,0,'HP Tuner only'!$B$26:$O$26,'HP Tuner only'!$A$27:$A$33,'HP Tuner only'!$B$27:$O$33,'Variables &amp; Axis Check'!$B$13,'Variables &amp; Axis Check'!$B$12)</f>
        <v>60.1222826086955</v>
      </c>
      <c r="Y68" s="4">
        <f>_xll.Interp2dTab(-1,0,'HP Tuner only'!$B$9:$P$9,'HP Tuner only'!$A$10:$A$22,'HP Tuner only'!$B$10:$P$22,'Pilot Injection'!$U68,Y$54)*_xll.Interp2dTab(-1,0,'HP Tuner only'!$B$26:$O$26,'HP Tuner only'!$A$27:$A$33,'HP Tuner only'!$B$27:$O$33,'Variables &amp; Axis Check'!$B$13,'Variables &amp; Axis Check'!$B$12)</f>
        <v>60.1222826086955</v>
      </c>
      <c r="Z68" s="4">
        <f>_xll.Interp2dTab(-1,0,'HP Tuner only'!$B$9:$P$9,'HP Tuner only'!$A$10:$A$22,'HP Tuner only'!$B$10:$P$22,'Pilot Injection'!$U68,Z$54)*_xll.Interp2dTab(-1,0,'HP Tuner only'!$B$26:$O$26,'HP Tuner only'!$A$27:$A$33,'HP Tuner only'!$B$27:$O$33,'Variables &amp; Axis Check'!$B$13,'Variables &amp; Axis Check'!$B$12)</f>
        <v>60.1222826086955</v>
      </c>
      <c r="AA68" s="4">
        <f>_xll.Interp2dTab(-1,0,'HP Tuner only'!$B$9:$P$9,'HP Tuner only'!$A$10:$A$22,'HP Tuner only'!$B$10:$P$22,'Pilot Injection'!$U68,AA$54)*_xll.Interp2dTab(-1,0,'HP Tuner only'!$B$26:$O$26,'HP Tuner only'!$A$27:$A$33,'HP Tuner only'!$B$27:$O$33,'Variables &amp; Axis Check'!$B$13,'Variables &amp; Axis Check'!$B$12)</f>
        <v>60.1222826086955</v>
      </c>
      <c r="AB68" s="4">
        <f>_xll.Interp2dTab(-1,0,'HP Tuner only'!$B$9:$P$9,'HP Tuner only'!$A$10:$A$22,'HP Tuner only'!$B$10:$P$22,'Pilot Injection'!$U68,AB$54)*_xll.Interp2dTab(-1,0,'HP Tuner only'!$B$26:$O$26,'HP Tuner only'!$A$27:$A$33,'HP Tuner only'!$B$27:$O$33,'Variables &amp; Axis Check'!$B$13,'Variables &amp; Axis Check'!$B$12)</f>
        <v>61.05082099907483</v>
      </c>
      <c r="AC68" s="4">
        <f>_xll.Interp2dTab(-1,0,'HP Tuner only'!$B$9:$P$9,'HP Tuner only'!$A$10:$A$22,'HP Tuner only'!$B$10:$P$22,'Pilot Injection'!$U68,AC$54)*_xll.Interp2dTab(-1,0,'HP Tuner only'!$B$26:$O$26,'HP Tuner only'!$A$27:$A$33,'HP Tuner only'!$B$27:$O$33,'Variables &amp; Axis Check'!$B$13,'Variables &amp; Axis Check'!$B$12)</f>
        <v>70.412523126734342</v>
      </c>
      <c r="AD68" s="4">
        <f>_xll.Interp2dTab(-1,0,'HP Tuner only'!$B$9:$P$9,'HP Tuner only'!$A$10:$A$22,'HP Tuner only'!$B$10:$P$22,'Pilot Injection'!$U68,AD$54)*_xll.Interp2dTab(-1,0,'HP Tuner only'!$B$26:$O$26,'HP Tuner only'!$A$27:$A$33,'HP Tuner only'!$B$27:$O$33,'Variables &amp; Axis Check'!$B$13,'Variables &amp; Axis Check'!$B$12)</f>
        <v>90.013586956521749</v>
      </c>
      <c r="AE68" s="4">
        <f>_xll.Interp2dTab(-1,0,'HP Tuner only'!$B$9:$P$9,'HP Tuner only'!$A$10:$A$22,'HP Tuner only'!$B$10:$P$22,'Pilot Injection'!$U68,AE$54)*_xll.Interp2dTab(-1,0,'HP Tuner only'!$B$26:$O$26,'HP Tuner only'!$A$27:$A$33,'HP Tuner only'!$B$27:$O$33,'Variables &amp; Axis Check'!$B$13,'Variables &amp; Axis Check'!$B$12)</f>
        <v>107.49639529724948</v>
      </c>
      <c r="AF68" s="4">
        <f>_xll.Interp2dTab(-1,0,'HP Tuner only'!$B$9:$P$9,'HP Tuner only'!$A$10:$A$22,'HP Tuner only'!$B$10:$P$22,'Pilot Injection'!$U68,AF$54)*_xll.Interp2dTab(-1,0,'HP Tuner only'!$B$26:$O$26,'HP Tuner only'!$A$27:$A$33,'HP Tuner only'!$B$27:$O$33,'Variables &amp; Axis Check'!$B$13,'Variables &amp; Axis Check'!$B$12)</f>
        <v>137.53050133096733</v>
      </c>
      <c r="AG68" s="4">
        <f>_xll.Interp2dTab(-1,0,'HP Tuner only'!$B$9:$P$9,'HP Tuner only'!$A$10:$A$22,'HP Tuner only'!$B$10:$P$22,'Pilot Injection'!$U68,AG$54)*_xll.Interp2dTab(-1,0,'HP Tuner only'!$B$26:$O$26,'HP Tuner only'!$A$27:$A$33,'HP Tuner only'!$B$27:$O$33,'Variables &amp; Axis Check'!$B$13,'Variables &amp; Axis Check'!$B$12)</f>
        <v>165.08152173913032</v>
      </c>
      <c r="AH68" s="4">
        <f>_xll.Interp2dTab(-1,0,'HP Tuner only'!$B$9:$P$9,'HP Tuner only'!$A$10:$A$22,'HP Tuner only'!$B$10:$P$22,'Pilot Injection'!$U68,AH$54)*_xll.Interp2dTab(-1,0,'HP Tuner only'!$B$26:$O$26,'HP Tuner only'!$A$27:$A$33,'HP Tuner only'!$B$27:$O$33,'Variables &amp; Axis Check'!$B$13,'Variables &amp; Axis Check'!$B$12)</f>
        <v>165.08152173913061</v>
      </c>
      <c r="AI68" s="4">
        <f>_xll.Interp2dTab(-1,0,'HP Tuner only'!$B$9:$P$9,'HP Tuner only'!$A$10:$A$22,'HP Tuner only'!$B$10:$P$22,'Pilot Injection'!$U68,AI$54)*_xll.Interp2dTab(-1,0,'HP Tuner only'!$B$26:$O$26,'HP Tuner only'!$A$27:$A$33,'HP Tuner only'!$B$27:$O$33,'Variables &amp; Axis Check'!$B$13,'Variables &amp; Axis Check'!$B$12)</f>
        <v>165.08152173913004</v>
      </c>
      <c r="AJ68" s="4">
        <f>_xll.Interp2dTab(-1,0,'HP Tuner only'!$B$9:$P$9,'HP Tuner only'!$A$10:$A$22,'HP Tuner only'!$B$10:$P$22,'Pilot Injection'!$U68,AJ$54)*_xll.Interp2dTab(-1,0,'HP Tuner only'!$B$26:$O$26,'HP Tuner only'!$A$27:$A$33,'HP Tuner only'!$B$27:$O$33,'Variables &amp; Axis Check'!$B$13,'Variables &amp; Axis Check'!$B$12)</f>
        <v>165.08152173913004</v>
      </c>
      <c r="AK68" s="4">
        <f>_xll.Interp2dTab(-1,0,'HP Tuner only'!$B$9:$P$9,'HP Tuner only'!$A$10:$A$22,'HP Tuner only'!$B$10:$P$22,'Pilot Injection'!$U68,AK$54)*_xll.Interp2dTab(-1,0,'HP Tuner only'!$B$26:$O$26,'HP Tuner only'!$A$27:$A$33,'HP Tuner only'!$B$27:$O$33,'Variables &amp; Axis Check'!$B$13,'Variables &amp; Axis Check'!$B$12)</f>
        <v>165.08152173913004</v>
      </c>
      <c r="AL68" s="4">
        <f>_xll.Interp2dTab(-1,0,'HP Tuner only'!$B$9:$P$9,'HP Tuner only'!$A$10:$A$22,'HP Tuner only'!$B$10:$P$22,'Pilot Injection'!$U68,AL$54)*_xll.Interp2dTab(-1,0,'HP Tuner only'!$B$26:$O$26,'HP Tuner only'!$A$27:$A$33,'HP Tuner only'!$B$27:$O$33,'Variables &amp; Axis Check'!$B$13,'Variables &amp; Axis Check'!$B$12)</f>
        <v>165.08152173913004</v>
      </c>
      <c r="AM68" s="12">
        <f t="shared" si="21"/>
        <v>165.08152173913004</v>
      </c>
    </row>
    <row r="69" spans="1:39" s="4" customFormat="1" x14ac:dyDescent="0.3">
      <c r="A69" s="6">
        <f>'CSP5'!$A$183</f>
        <v>2800</v>
      </c>
      <c r="B69" s="12">
        <f t="shared" si="18"/>
        <v>160</v>
      </c>
      <c r="C69" s="4">
        <f>_xll.Interp2dTab(-1,0,'Internal Flash'!$B$71:$L$71,'Internal Flash'!$A$72:$A$84,'Internal Flash'!$B$72:$L$84,'Fuel Pressure Calc'!C19,'Pilot Injection'!C19)</f>
        <v>160</v>
      </c>
      <c r="D69" s="4">
        <f>_xll.Interp2dTab(-1,0,'Internal Flash'!$B$71:$L$71,'Internal Flash'!$A$72:$A$84,'Internal Flash'!$B$72:$L$84,'Fuel Pressure Calc'!D19,'Pilot Injection'!D19)</f>
        <v>172.12153920581332</v>
      </c>
      <c r="E69" s="4">
        <f>_xll.Interp2dTab(-1,0,'Internal Flash'!$B$71:$L$71,'Internal Flash'!$A$72:$A$84,'Internal Flash'!$B$72:$L$84,'Fuel Pressure Calc'!E19,'Pilot Injection'!E19)</f>
        <v>192.83443090492443</v>
      </c>
      <c r="F69" s="4">
        <f>_xll.Interp2dTab(-1,0,'Internal Flash'!$B$71:$L$71,'Internal Flash'!$A$72:$A$84,'Internal Flash'!$B$72:$L$84,'Fuel Pressure Calc'!F19,'Pilot Injection'!F19)</f>
        <v>227.05239126826666</v>
      </c>
      <c r="G69" s="4">
        <f>_xll.Interp2dTab(-1,0,'Internal Flash'!$B$71:$L$71,'Internal Flash'!$A$72:$A$84,'Internal Flash'!$B$72:$L$84,'Fuel Pressure Calc'!G19,'Pilot Injection'!G19)</f>
        <v>223.64029177059422</v>
      </c>
      <c r="H69" s="4">
        <f>_xll.Interp2dTab(-1,0,'Internal Flash'!$B$71:$L$71,'Internal Flash'!$A$72:$A$84,'Internal Flash'!$B$72:$L$84,'Fuel Pressure Calc'!H19,'Pilot Injection'!H19)</f>
        <v>208.50864804117137</v>
      </c>
      <c r="I69" s="4">
        <f>_xll.Interp2dTab(-1,0,'Internal Flash'!$B$71:$L$71,'Internal Flash'!$A$72:$A$84,'Internal Flash'!$B$72:$L$84,'Fuel Pressure Calc'!I19,'Pilot Injection'!I19)</f>
        <v>199.00070393277525</v>
      </c>
      <c r="J69" s="4">
        <f>_xll.Interp2dTab(-1,0,'Internal Flash'!$B$71:$L$71,'Internal Flash'!$A$72:$A$84,'Internal Flash'!$B$72:$L$84,'Fuel Pressure Calc'!J19,'Pilot Injection'!J19)</f>
        <v>199.79118308478166</v>
      </c>
      <c r="K69" s="4">
        <f>_xll.Interp2dTab(-1,0,'Internal Flash'!$B$71:$L$71,'Internal Flash'!$A$72:$A$84,'Internal Flash'!$B$72:$L$84,'Fuel Pressure Calc'!K19,'Pilot Injection'!K19)</f>
        <v>191.80199404386511</v>
      </c>
      <c r="L69" s="4">
        <f>_xll.Interp2dTab(-1,0,'Internal Flash'!$B$71:$L$71,'Internal Flash'!$A$72:$A$84,'Internal Flash'!$B$72:$L$84,'Fuel Pressure Calc'!L19,'Pilot Injection'!L19)</f>
        <v>183.50915136462808</v>
      </c>
      <c r="M69" s="4">
        <f>_xll.Interp2dTab(-1,0,'Internal Flash'!$B$71:$L$71,'Internal Flash'!$A$72:$A$84,'Internal Flash'!$B$72:$L$84,'Fuel Pressure Calc'!M19,'Pilot Injection'!M19)</f>
        <v>255.71380887011478</v>
      </c>
      <c r="N69" s="4">
        <f>_xll.Interp2dTab(-1,0,'Internal Flash'!$B$71:$L$71,'Internal Flash'!$A$72:$A$84,'Internal Flash'!$B$72:$L$84,'Fuel Pressure Calc'!N19,'Pilot Injection'!N19)</f>
        <v>262.96404886843732</v>
      </c>
      <c r="O69" s="4">
        <f>_xll.Interp2dTab(-1,0,'Internal Flash'!$B$71:$L$71,'Internal Flash'!$A$72:$A$84,'Internal Flash'!$B$72:$L$84,'Fuel Pressure Calc'!O19,'Pilot Injection'!O19)</f>
        <v>262.96404886843732</v>
      </c>
      <c r="P69" s="4">
        <f>_xll.Interp2dTab(-1,0,'Internal Flash'!$B$71:$L$71,'Internal Flash'!$A$72:$A$84,'Internal Flash'!$B$72:$L$84,'Fuel Pressure Calc'!P19,'Pilot Injection'!P19)</f>
        <v>251.33641449999999</v>
      </c>
      <c r="Q69" s="4">
        <f>_xll.Interp2dTab(-1,0,'Internal Flash'!$B$71:$L$71,'Internal Flash'!$A$72:$A$84,'Internal Flash'!$B$72:$L$84,'Fuel Pressure Calc'!Q19,'Pilot Injection'!Q19)</f>
        <v>244.50896710000001</v>
      </c>
      <c r="R69" s="4">
        <f>_xll.Interp2dTab(-1,0,'Internal Flash'!$B$71:$L$71,'Internal Flash'!$A$72:$A$84,'Internal Flash'!$B$72:$L$84,'Fuel Pressure Calc'!R19,'Pilot Injection'!R19)</f>
        <v>251.33641449999999</v>
      </c>
      <c r="S69" s="12">
        <f t="shared" si="19"/>
        <v>251.33641449999999</v>
      </c>
      <c r="U69" s="6">
        <f>'CSP5'!$A$183</f>
        <v>2800</v>
      </c>
      <c r="V69" s="12">
        <f t="shared" si="20"/>
        <v>60.1222826086955</v>
      </c>
      <c r="W69" s="4">
        <f>_xll.Interp2dTab(-1,0,'HP Tuner only'!$B$9:$P$9,'HP Tuner only'!$A$10:$A$22,'HP Tuner only'!$B$10:$P$22,'Pilot Injection'!$U69,W$54)*_xll.Interp2dTab(-1,0,'HP Tuner only'!$B$26:$O$26,'HP Tuner only'!$A$27:$A$33,'HP Tuner only'!$B$27:$O$33,'Variables &amp; Axis Check'!$B$13,'Variables &amp; Axis Check'!$B$12)</f>
        <v>60.1222826086955</v>
      </c>
      <c r="X69" s="4">
        <f>_xll.Interp2dTab(-1,0,'HP Tuner only'!$B$9:$P$9,'HP Tuner only'!$A$10:$A$22,'HP Tuner only'!$B$10:$P$22,'Pilot Injection'!$U69,X$54)*_xll.Interp2dTab(-1,0,'HP Tuner only'!$B$26:$O$26,'HP Tuner only'!$A$27:$A$33,'HP Tuner only'!$B$27:$O$33,'Variables &amp; Axis Check'!$B$13,'Variables &amp; Axis Check'!$B$12)</f>
        <v>60.1222826086955</v>
      </c>
      <c r="Y69" s="4">
        <f>_xll.Interp2dTab(-1,0,'HP Tuner only'!$B$9:$P$9,'HP Tuner only'!$A$10:$A$22,'HP Tuner only'!$B$10:$P$22,'Pilot Injection'!$U69,Y$54)*_xll.Interp2dTab(-1,0,'HP Tuner only'!$B$26:$O$26,'HP Tuner only'!$A$27:$A$33,'HP Tuner only'!$B$27:$O$33,'Variables &amp; Axis Check'!$B$13,'Variables &amp; Axis Check'!$B$12)</f>
        <v>60.1222826086955</v>
      </c>
      <c r="Z69" s="4">
        <f>_xll.Interp2dTab(-1,0,'HP Tuner only'!$B$9:$P$9,'HP Tuner only'!$A$10:$A$22,'HP Tuner only'!$B$10:$P$22,'Pilot Injection'!$U69,Z$54)*_xll.Interp2dTab(-1,0,'HP Tuner only'!$B$26:$O$26,'HP Tuner only'!$A$27:$A$33,'HP Tuner only'!$B$27:$O$33,'Variables &amp; Axis Check'!$B$13,'Variables &amp; Axis Check'!$B$12)</f>
        <v>60.1222826086955</v>
      </c>
      <c r="AA69" s="4">
        <f>_xll.Interp2dTab(-1,0,'HP Tuner only'!$B$9:$P$9,'HP Tuner only'!$A$10:$A$22,'HP Tuner only'!$B$10:$P$22,'Pilot Injection'!$U69,AA$54)*_xll.Interp2dTab(-1,0,'HP Tuner only'!$B$26:$O$26,'HP Tuner only'!$A$27:$A$33,'HP Tuner only'!$B$27:$O$33,'Variables &amp; Axis Check'!$B$13,'Variables &amp; Axis Check'!$B$12)</f>
        <v>60.122282608695492</v>
      </c>
      <c r="AB69" s="4">
        <f>_xll.Interp2dTab(-1,0,'HP Tuner only'!$B$9:$P$9,'HP Tuner only'!$A$10:$A$22,'HP Tuner only'!$B$10:$P$22,'Pilot Injection'!$U69,AB$54)*_xll.Interp2dTab(-1,0,'HP Tuner only'!$B$26:$O$26,'HP Tuner only'!$A$27:$A$33,'HP Tuner only'!$B$27:$O$33,'Variables &amp; Axis Check'!$B$13,'Variables &amp; Axis Check'!$B$12)</f>
        <v>61.050820999074837</v>
      </c>
      <c r="AC69" s="4">
        <f>_xll.Interp2dTab(-1,0,'HP Tuner only'!$B$9:$P$9,'HP Tuner only'!$A$10:$A$22,'HP Tuner only'!$B$10:$P$22,'Pilot Injection'!$U69,AC$54)*_xll.Interp2dTab(-1,0,'HP Tuner only'!$B$26:$O$26,'HP Tuner only'!$A$27:$A$33,'HP Tuner only'!$B$27:$O$33,'Variables &amp; Axis Check'!$B$13,'Variables &amp; Axis Check'!$B$12)</f>
        <v>70.412523126734357</v>
      </c>
      <c r="AD69" s="4">
        <f>_xll.Interp2dTab(-1,0,'HP Tuner only'!$B$9:$P$9,'HP Tuner only'!$A$10:$A$22,'HP Tuner only'!$B$10:$P$22,'Pilot Injection'!$U69,AD$54)*_xll.Interp2dTab(-1,0,'HP Tuner only'!$B$26:$O$26,'HP Tuner only'!$A$27:$A$33,'HP Tuner only'!$B$27:$O$33,'Variables &amp; Axis Check'!$B$13,'Variables &amp; Axis Check'!$B$12)</f>
        <v>90.013586956521735</v>
      </c>
      <c r="AE69" s="4">
        <f>_xll.Interp2dTab(-1,0,'HP Tuner only'!$B$9:$P$9,'HP Tuner only'!$A$10:$A$22,'HP Tuner only'!$B$10:$P$22,'Pilot Injection'!$U69,AE$54)*_xll.Interp2dTab(-1,0,'HP Tuner only'!$B$26:$O$26,'HP Tuner only'!$A$27:$A$33,'HP Tuner only'!$B$27:$O$33,'Variables &amp; Axis Check'!$B$13,'Variables &amp; Axis Check'!$B$12)</f>
        <v>107.49639529724946</v>
      </c>
      <c r="AF69" s="4">
        <f>_xll.Interp2dTab(-1,0,'HP Tuner only'!$B$9:$P$9,'HP Tuner only'!$A$10:$A$22,'HP Tuner only'!$B$10:$P$22,'Pilot Injection'!$U69,AF$54)*_xll.Interp2dTab(-1,0,'HP Tuner only'!$B$26:$O$26,'HP Tuner only'!$A$27:$A$33,'HP Tuner only'!$B$27:$O$33,'Variables &amp; Axis Check'!$B$13,'Variables &amp; Axis Check'!$B$12)</f>
        <v>137.53050133096733</v>
      </c>
      <c r="AG69" s="4">
        <f>_xll.Interp2dTab(-1,0,'HP Tuner only'!$B$9:$P$9,'HP Tuner only'!$A$10:$A$22,'HP Tuner only'!$B$10:$P$22,'Pilot Injection'!$U69,AG$54)*_xll.Interp2dTab(-1,0,'HP Tuner only'!$B$26:$O$26,'HP Tuner only'!$A$27:$A$33,'HP Tuner only'!$B$27:$O$33,'Variables &amp; Axis Check'!$B$13,'Variables &amp; Axis Check'!$B$12)</f>
        <v>165.08152173913032</v>
      </c>
      <c r="AH69" s="4">
        <f>_xll.Interp2dTab(-1,0,'HP Tuner only'!$B$9:$P$9,'HP Tuner only'!$A$10:$A$22,'HP Tuner only'!$B$10:$P$22,'Pilot Injection'!$U69,AH$54)*_xll.Interp2dTab(-1,0,'HP Tuner only'!$B$26:$O$26,'HP Tuner only'!$A$27:$A$33,'HP Tuner only'!$B$27:$O$33,'Variables &amp; Axis Check'!$B$13,'Variables &amp; Axis Check'!$B$12)</f>
        <v>165.08152173913061</v>
      </c>
      <c r="AI69" s="4">
        <f>_xll.Interp2dTab(-1,0,'HP Tuner only'!$B$9:$P$9,'HP Tuner only'!$A$10:$A$22,'HP Tuner only'!$B$10:$P$22,'Pilot Injection'!$U69,AI$54)*_xll.Interp2dTab(-1,0,'HP Tuner only'!$B$26:$O$26,'HP Tuner only'!$A$27:$A$33,'HP Tuner only'!$B$27:$O$33,'Variables &amp; Axis Check'!$B$13,'Variables &amp; Axis Check'!$B$12)</f>
        <v>165.08152173913004</v>
      </c>
      <c r="AJ69" s="4">
        <f>_xll.Interp2dTab(-1,0,'HP Tuner only'!$B$9:$P$9,'HP Tuner only'!$A$10:$A$22,'HP Tuner only'!$B$10:$P$22,'Pilot Injection'!$U69,AJ$54)*_xll.Interp2dTab(-1,0,'HP Tuner only'!$B$26:$O$26,'HP Tuner only'!$A$27:$A$33,'HP Tuner only'!$B$27:$O$33,'Variables &amp; Axis Check'!$B$13,'Variables &amp; Axis Check'!$B$12)</f>
        <v>165.08152173913004</v>
      </c>
      <c r="AK69" s="4">
        <f>_xll.Interp2dTab(-1,0,'HP Tuner only'!$B$9:$P$9,'HP Tuner only'!$A$10:$A$22,'HP Tuner only'!$B$10:$P$22,'Pilot Injection'!$U69,AK$54)*_xll.Interp2dTab(-1,0,'HP Tuner only'!$B$26:$O$26,'HP Tuner only'!$A$27:$A$33,'HP Tuner only'!$B$27:$O$33,'Variables &amp; Axis Check'!$B$13,'Variables &amp; Axis Check'!$B$12)</f>
        <v>165.08152173913004</v>
      </c>
      <c r="AL69" s="4">
        <f>_xll.Interp2dTab(-1,0,'HP Tuner only'!$B$9:$P$9,'HP Tuner only'!$A$10:$A$22,'HP Tuner only'!$B$10:$P$22,'Pilot Injection'!$U69,AL$54)*_xll.Interp2dTab(-1,0,'HP Tuner only'!$B$26:$O$26,'HP Tuner only'!$A$27:$A$33,'HP Tuner only'!$B$27:$O$33,'Variables &amp; Axis Check'!$B$13,'Variables &amp; Axis Check'!$B$12)</f>
        <v>165.08152173913004</v>
      </c>
      <c r="AM69" s="12">
        <f t="shared" si="21"/>
        <v>165.08152173913004</v>
      </c>
    </row>
    <row r="70" spans="1:39" s="4" customFormat="1" x14ac:dyDescent="0.3">
      <c r="A70" s="6">
        <f>'CSP5'!$A$184</f>
        <v>2900</v>
      </c>
      <c r="B70" s="12">
        <f t="shared" si="18"/>
        <v>160</v>
      </c>
      <c r="C70" s="4">
        <f>_xll.Interp2dTab(-1,0,'Internal Flash'!$B$71:$L$71,'Internal Flash'!$A$72:$A$84,'Internal Flash'!$B$72:$L$84,'Fuel Pressure Calc'!C20,'Pilot Injection'!C20)</f>
        <v>160</v>
      </c>
      <c r="D70" s="4">
        <f>_xll.Interp2dTab(-1,0,'Internal Flash'!$B$71:$L$71,'Internal Flash'!$A$72:$A$84,'Internal Flash'!$B$72:$L$84,'Fuel Pressure Calc'!D20,'Pilot Injection'!D20)</f>
        <v>206.96350421223997</v>
      </c>
      <c r="E70" s="4">
        <f>_xll.Interp2dTab(-1,0,'Internal Flash'!$B$71:$L$71,'Internal Flash'!$A$72:$A$84,'Internal Flash'!$B$72:$L$84,'Fuel Pressure Calc'!E20,'Pilot Injection'!E20)</f>
        <v>203.27500931207999</v>
      </c>
      <c r="F70" s="4">
        <f>_xll.Interp2dTab(-1,0,'Internal Flash'!$B$71:$L$71,'Internal Flash'!$A$72:$A$84,'Internal Flash'!$B$72:$L$84,'Fuel Pressure Calc'!F20,'Pilot Injection'!F20)</f>
        <v>208.47566947726222</v>
      </c>
      <c r="G70" s="4">
        <f>_xll.Interp2dTab(-1,0,'Internal Flash'!$B$71:$L$71,'Internal Flash'!$A$72:$A$84,'Internal Flash'!$B$72:$L$84,'Fuel Pressure Calc'!G20,'Pilot Injection'!G20)</f>
        <v>222.50018833451205</v>
      </c>
      <c r="H70" s="4">
        <f>_xll.Interp2dTab(-1,0,'Internal Flash'!$B$71:$L$71,'Internal Flash'!$A$72:$A$84,'Internal Flash'!$B$72:$L$84,'Fuel Pressure Calc'!H20,'Pilot Injection'!H20)</f>
        <v>210.73695621045337</v>
      </c>
      <c r="I70" s="4">
        <f>_xll.Interp2dTab(-1,0,'Internal Flash'!$B$71:$L$71,'Internal Flash'!$A$72:$A$84,'Internal Flash'!$B$72:$L$84,'Fuel Pressure Calc'!I20,'Pilot Injection'!I20)</f>
        <v>204.46978911992616</v>
      </c>
      <c r="J70" s="4">
        <f>_xll.Interp2dTab(-1,0,'Internal Flash'!$B$71:$L$71,'Internal Flash'!$A$72:$A$84,'Internal Flash'!$B$72:$L$84,'Fuel Pressure Calc'!J20,'Pilot Injection'!J20)</f>
        <v>204.46978911992613</v>
      </c>
      <c r="K70" s="4">
        <f>_xll.Interp2dTab(-1,0,'Internal Flash'!$B$71:$L$71,'Internal Flash'!$A$72:$A$84,'Internal Flash'!$B$72:$L$84,'Fuel Pressure Calc'!K20,'Pilot Injection'!K20)</f>
        <v>200.71249024138078</v>
      </c>
      <c r="L70" s="4">
        <f>_xll.Interp2dTab(-1,0,'Internal Flash'!$B$71:$L$71,'Internal Flash'!$A$72:$A$84,'Internal Flash'!$B$72:$L$84,'Fuel Pressure Calc'!L20,'Pilot Injection'!L20)</f>
        <v>189.02049766007804</v>
      </c>
      <c r="M70" s="4">
        <f>_xll.Interp2dTab(-1,0,'Internal Flash'!$B$71:$L$71,'Internal Flash'!$A$72:$A$84,'Internal Flash'!$B$72:$L$84,'Fuel Pressure Calc'!M20,'Pilot Injection'!M20)</f>
        <v>242.04856786555547</v>
      </c>
      <c r="N70" s="4">
        <f>_xll.Interp2dTab(-1,0,'Internal Flash'!$B$71:$L$71,'Internal Flash'!$A$72:$A$84,'Internal Flash'!$B$72:$L$84,'Fuel Pressure Calc'!N20,'Pilot Injection'!N20)</f>
        <v>251.33641449999999</v>
      </c>
      <c r="O70" s="4">
        <f>_xll.Interp2dTab(-1,0,'Internal Flash'!$B$71:$L$71,'Internal Flash'!$A$72:$A$84,'Internal Flash'!$B$72:$L$84,'Fuel Pressure Calc'!O20,'Pilot Injection'!O20)</f>
        <v>251.33641449999999</v>
      </c>
      <c r="P70" s="4">
        <f>_xll.Interp2dTab(-1,0,'Internal Flash'!$B$71:$L$71,'Internal Flash'!$A$72:$A$84,'Internal Flash'!$B$72:$L$84,'Fuel Pressure Calc'!P20,'Pilot Injection'!P20)</f>
        <v>246.78478289999998</v>
      </c>
      <c r="Q70" s="4">
        <f>_xll.Interp2dTab(-1,0,'Internal Flash'!$B$71:$L$71,'Internal Flash'!$A$72:$A$84,'Internal Flash'!$B$72:$L$84,'Fuel Pressure Calc'!Q20,'Pilot Injection'!Q20)</f>
        <v>244.50896710000001</v>
      </c>
      <c r="R70" s="4">
        <f>_xll.Interp2dTab(-1,0,'Internal Flash'!$B$71:$L$71,'Internal Flash'!$A$72:$A$84,'Internal Flash'!$B$72:$L$84,'Fuel Pressure Calc'!R20,'Pilot Injection'!R20)</f>
        <v>244.50896710000001</v>
      </c>
      <c r="S70" s="12">
        <f t="shared" si="19"/>
        <v>244.50896710000001</v>
      </c>
      <c r="U70" s="6">
        <f>'CSP5'!$A$184</f>
        <v>2900</v>
      </c>
      <c r="V70" s="12">
        <f t="shared" si="20"/>
        <v>60.1222826086955</v>
      </c>
      <c r="W70" s="4">
        <f>_xll.Interp2dTab(-1,0,'HP Tuner only'!$B$9:$P$9,'HP Tuner only'!$A$10:$A$22,'HP Tuner only'!$B$10:$P$22,'Pilot Injection'!$U70,W$54)*_xll.Interp2dTab(-1,0,'HP Tuner only'!$B$26:$O$26,'HP Tuner only'!$A$27:$A$33,'HP Tuner only'!$B$27:$O$33,'Variables &amp; Axis Check'!$B$13,'Variables &amp; Axis Check'!$B$12)</f>
        <v>60.1222826086955</v>
      </c>
      <c r="X70" s="4">
        <f>_xll.Interp2dTab(-1,0,'HP Tuner only'!$B$9:$P$9,'HP Tuner only'!$A$10:$A$22,'HP Tuner only'!$B$10:$P$22,'Pilot Injection'!$U70,X$54)*_xll.Interp2dTab(-1,0,'HP Tuner only'!$B$26:$O$26,'HP Tuner only'!$A$27:$A$33,'HP Tuner only'!$B$27:$O$33,'Variables &amp; Axis Check'!$B$13,'Variables &amp; Axis Check'!$B$12)</f>
        <v>60.1222826086955</v>
      </c>
      <c r="Y70" s="4">
        <f>_xll.Interp2dTab(-1,0,'HP Tuner only'!$B$9:$P$9,'HP Tuner only'!$A$10:$A$22,'HP Tuner only'!$B$10:$P$22,'Pilot Injection'!$U70,Y$54)*_xll.Interp2dTab(-1,0,'HP Tuner only'!$B$26:$O$26,'HP Tuner only'!$A$27:$A$33,'HP Tuner only'!$B$27:$O$33,'Variables &amp; Axis Check'!$B$13,'Variables &amp; Axis Check'!$B$12)</f>
        <v>60.1222826086955</v>
      </c>
      <c r="Z70" s="4">
        <f>_xll.Interp2dTab(-1,0,'HP Tuner only'!$B$9:$P$9,'HP Tuner only'!$A$10:$A$22,'HP Tuner only'!$B$10:$P$22,'Pilot Injection'!$U70,Z$54)*_xll.Interp2dTab(-1,0,'HP Tuner only'!$B$26:$O$26,'HP Tuner only'!$A$27:$A$33,'HP Tuner only'!$B$27:$O$33,'Variables &amp; Axis Check'!$B$13,'Variables &amp; Axis Check'!$B$12)</f>
        <v>60.1222826086955</v>
      </c>
      <c r="AA70" s="4">
        <f>_xll.Interp2dTab(-1,0,'HP Tuner only'!$B$9:$P$9,'HP Tuner only'!$A$10:$A$22,'HP Tuner only'!$B$10:$P$22,'Pilot Injection'!$U70,AA$54)*_xll.Interp2dTab(-1,0,'HP Tuner only'!$B$26:$O$26,'HP Tuner only'!$A$27:$A$33,'HP Tuner only'!$B$27:$O$33,'Variables &amp; Axis Check'!$B$13,'Variables &amp; Axis Check'!$B$12)</f>
        <v>60.122282608695492</v>
      </c>
      <c r="AB70" s="4">
        <f>_xll.Interp2dTab(-1,0,'HP Tuner only'!$B$9:$P$9,'HP Tuner only'!$A$10:$A$22,'HP Tuner only'!$B$10:$P$22,'Pilot Injection'!$U70,AB$54)*_xll.Interp2dTab(-1,0,'HP Tuner only'!$B$26:$O$26,'HP Tuner only'!$A$27:$A$33,'HP Tuner only'!$B$27:$O$33,'Variables &amp; Axis Check'!$B$13,'Variables &amp; Axis Check'!$B$12)</f>
        <v>61.05082099907483</v>
      </c>
      <c r="AC70" s="4">
        <f>_xll.Interp2dTab(-1,0,'HP Tuner only'!$B$9:$P$9,'HP Tuner only'!$A$10:$A$22,'HP Tuner only'!$B$10:$P$22,'Pilot Injection'!$U70,AC$54)*_xll.Interp2dTab(-1,0,'HP Tuner only'!$B$26:$O$26,'HP Tuner only'!$A$27:$A$33,'HP Tuner only'!$B$27:$O$33,'Variables &amp; Axis Check'!$B$13,'Variables &amp; Axis Check'!$B$12)</f>
        <v>70.412523126734342</v>
      </c>
      <c r="AD70" s="4">
        <f>_xll.Interp2dTab(-1,0,'HP Tuner only'!$B$9:$P$9,'HP Tuner only'!$A$10:$A$22,'HP Tuner only'!$B$10:$P$22,'Pilot Injection'!$U70,AD$54)*_xll.Interp2dTab(-1,0,'HP Tuner only'!$B$26:$O$26,'HP Tuner only'!$A$27:$A$33,'HP Tuner only'!$B$27:$O$33,'Variables &amp; Axis Check'!$B$13,'Variables &amp; Axis Check'!$B$12)</f>
        <v>90.013586956521749</v>
      </c>
      <c r="AE70" s="4">
        <f>_xll.Interp2dTab(-1,0,'HP Tuner only'!$B$9:$P$9,'HP Tuner only'!$A$10:$A$22,'HP Tuner only'!$B$10:$P$22,'Pilot Injection'!$U70,AE$54)*_xll.Interp2dTab(-1,0,'HP Tuner only'!$B$26:$O$26,'HP Tuner only'!$A$27:$A$33,'HP Tuner only'!$B$27:$O$33,'Variables &amp; Axis Check'!$B$13,'Variables &amp; Axis Check'!$B$12)</f>
        <v>107.49639529724948</v>
      </c>
      <c r="AF70" s="4">
        <f>_xll.Interp2dTab(-1,0,'HP Tuner only'!$B$9:$P$9,'HP Tuner only'!$A$10:$A$22,'HP Tuner only'!$B$10:$P$22,'Pilot Injection'!$U70,AF$54)*_xll.Interp2dTab(-1,0,'HP Tuner only'!$B$26:$O$26,'HP Tuner only'!$A$27:$A$33,'HP Tuner only'!$B$27:$O$33,'Variables &amp; Axis Check'!$B$13,'Variables &amp; Axis Check'!$B$12)</f>
        <v>137.5305013309673</v>
      </c>
      <c r="AG70" s="4">
        <f>_xll.Interp2dTab(-1,0,'HP Tuner only'!$B$9:$P$9,'HP Tuner only'!$A$10:$A$22,'HP Tuner only'!$B$10:$P$22,'Pilot Injection'!$U70,AG$54)*_xll.Interp2dTab(-1,0,'HP Tuner only'!$B$26:$O$26,'HP Tuner only'!$A$27:$A$33,'HP Tuner only'!$B$27:$O$33,'Variables &amp; Axis Check'!$B$13,'Variables &amp; Axis Check'!$B$12)</f>
        <v>165.08152173913032</v>
      </c>
      <c r="AH70" s="4">
        <f>_xll.Interp2dTab(-1,0,'HP Tuner only'!$B$9:$P$9,'HP Tuner only'!$A$10:$A$22,'HP Tuner only'!$B$10:$P$22,'Pilot Injection'!$U70,AH$54)*_xll.Interp2dTab(-1,0,'HP Tuner only'!$B$26:$O$26,'HP Tuner only'!$A$27:$A$33,'HP Tuner only'!$B$27:$O$33,'Variables &amp; Axis Check'!$B$13,'Variables &amp; Axis Check'!$B$12)</f>
        <v>165.08152173913061</v>
      </c>
      <c r="AI70" s="4">
        <f>_xll.Interp2dTab(-1,0,'HP Tuner only'!$B$9:$P$9,'HP Tuner only'!$A$10:$A$22,'HP Tuner only'!$B$10:$P$22,'Pilot Injection'!$U70,AI$54)*_xll.Interp2dTab(-1,0,'HP Tuner only'!$B$26:$O$26,'HP Tuner only'!$A$27:$A$33,'HP Tuner only'!$B$27:$O$33,'Variables &amp; Axis Check'!$B$13,'Variables &amp; Axis Check'!$B$12)</f>
        <v>165.08152173913004</v>
      </c>
      <c r="AJ70" s="4">
        <f>_xll.Interp2dTab(-1,0,'HP Tuner only'!$B$9:$P$9,'HP Tuner only'!$A$10:$A$22,'HP Tuner only'!$B$10:$P$22,'Pilot Injection'!$U70,AJ$54)*_xll.Interp2dTab(-1,0,'HP Tuner only'!$B$26:$O$26,'HP Tuner only'!$A$27:$A$33,'HP Tuner only'!$B$27:$O$33,'Variables &amp; Axis Check'!$B$13,'Variables &amp; Axis Check'!$B$12)</f>
        <v>165.08152173913004</v>
      </c>
      <c r="AK70" s="4">
        <f>_xll.Interp2dTab(-1,0,'HP Tuner only'!$B$9:$P$9,'HP Tuner only'!$A$10:$A$22,'HP Tuner only'!$B$10:$P$22,'Pilot Injection'!$U70,AK$54)*_xll.Interp2dTab(-1,0,'HP Tuner only'!$B$26:$O$26,'HP Tuner only'!$A$27:$A$33,'HP Tuner only'!$B$27:$O$33,'Variables &amp; Axis Check'!$B$13,'Variables &amp; Axis Check'!$B$12)</f>
        <v>165.08152173913004</v>
      </c>
      <c r="AL70" s="4">
        <f>_xll.Interp2dTab(-1,0,'HP Tuner only'!$B$9:$P$9,'HP Tuner only'!$A$10:$A$22,'HP Tuner only'!$B$10:$P$22,'Pilot Injection'!$U70,AL$54)*_xll.Interp2dTab(-1,0,'HP Tuner only'!$B$26:$O$26,'HP Tuner only'!$A$27:$A$33,'HP Tuner only'!$B$27:$O$33,'Variables &amp; Axis Check'!$B$13,'Variables &amp; Axis Check'!$B$12)</f>
        <v>165.08152173913004</v>
      </c>
      <c r="AM70" s="12">
        <f t="shared" si="21"/>
        <v>165.08152173913004</v>
      </c>
    </row>
    <row r="71" spans="1:39" s="4" customFormat="1" x14ac:dyDescent="0.3">
      <c r="A71" s="6">
        <f>'CSP5'!$A$185</f>
        <v>3000</v>
      </c>
      <c r="B71" s="12">
        <f t="shared" si="18"/>
        <v>160</v>
      </c>
      <c r="C71" s="4">
        <f>_xll.Interp2dTab(-1,0,'Internal Flash'!$B$71:$L$71,'Internal Flash'!$A$72:$A$84,'Internal Flash'!$B$72:$L$84,'Fuel Pressure Calc'!C21,'Pilot Injection'!C21)</f>
        <v>160</v>
      </c>
      <c r="D71" s="4">
        <f>_xll.Interp2dTab(-1,0,'Internal Flash'!$B$71:$L$71,'Internal Flash'!$A$72:$A$84,'Internal Flash'!$B$72:$L$84,'Fuel Pressure Calc'!D21,'Pilot Injection'!D21)</f>
        <v>221.04858761368882</v>
      </c>
      <c r="E71" s="4">
        <f>_xll.Interp2dTab(-1,0,'Internal Flash'!$B$71:$L$71,'Internal Flash'!$A$72:$A$84,'Internal Flash'!$B$72:$L$84,'Fuel Pressure Calc'!E21,'Pilot Injection'!E21)</f>
        <v>218.07632260863997</v>
      </c>
      <c r="F71" s="4">
        <f>_xll.Interp2dTab(-1,0,'Internal Flash'!$B$71:$L$71,'Internal Flash'!$A$72:$A$84,'Internal Flash'!$B$72:$L$84,'Fuel Pressure Calc'!F21,'Pilot Injection'!F21)</f>
        <v>218.07632260863997</v>
      </c>
      <c r="G71" s="4">
        <f>_xll.Interp2dTab(-1,0,'Internal Flash'!$B$71:$L$71,'Internal Flash'!$A$72:$A$84,'Internal Flash'!$B$72:$L$84,'Fuel Pressure Calc'!G21,'Pilot Injection'!G21)</f>
        <v>218.99338796074662</v>
      </c>
      <c r="H71" s="4">
        <f>_xll.Interp2dTab(-1,0,'Internal Flash'!$B$71:$L$71,'Internal Flash'!$A$72:$A$84,'Internal Flash'!$B$72:$L$84,'Fuel Pressure Calc'!H21,'Pilot Injection'!H21)</f>
        <v>213.52203552738405</v>
      </c>
      <c r="I71" s="4">
        <f>_xll.Interp2dTab(-1,0,'Internal Flash'!$B$71:$L$71,'Internal Flash'!$A$72:$A$84,'Internal Flash'!$B$72:$L$84,'Fuel Pressure Calc'!I21,'Pilot Injection'!I21)</f>
        <v>209.35010402513589</v>
      </c>
      <c r="J71" s="4">
        <f>_xll.Interp2dTab(-1,0,'Internal Flash'!$B$71:$L$71,'Internal Flash'!$A$72:$A$84,'Internal Flash'!$B$72:$L$84,'Fuel Pressure Calc'!J21,'Pilot Injection'!J21)</f>
        <v>209.35010402513589</v>
      </c>
      <c r="K71" s="4">
        <f>_xll.Interp2dTab(-1,0,'Internal Flash'!$B$71:$L$71,'Internal Flash'!$A$72:$A$84,'Internal Flash'!$B$72:$L$84,'Fuel Pressure Calc'!K21,'Pilot Injection'!K21)</f>
        <v>209.35010402513589</v>
      </c>
      <c r="L71" s="4">
        <f>_xll.Interp2dTab(-1,0,'Internal Flash'!$B$71:$L$71,'Internal Flash'!$A$72:$A$84,'Internal Flash'!$B$72:$L$84,'Fuel Pressure Calc'!L21,'Pilot Injection'!L21)</f>
        <v>195.39362767274164</v>
      </c>
      <c r="M71" s="4">
        <f>_xll.Interp2dTab(-1,0,'Internal Flash'!$B$71:$L$71,'Internal Flash'!$A$72:$A$84,'Internal Flash'!$B$72:$L$84,'Fuel Pressure Calc'!M21,'Pilot Injection'!M21)</f>
        <v>237.6815197</v>
      </c>
      <c r="N71" s="4">
        <f>_xll.Interp2dTab(-1,0,'Internal Flash'!$B$71:$L$71,'Internal Flash'!$A$72:$A$84,'Internal Flash'!$B$72:$L$84,'Fuel Pressure Calc'!N21,'Pilot Injection'!N21)</f>
        <v>231.30924349999998</v>
      </c>
      <c r="O71" s="4">
        <f>_xll.Interp2dTab(-1,0,'Internal Flash'!$B$71:$L$71,'Internal Flash'!$A$72:$A$84,'Internal Flash'!$B$72:$L$84,'Fuel Pressure Calc'!O21,'Pilot Injection'!O21)</f>
        <v>231.30924349999998</v>
      </c>
      <c r="P71" s="4">
        <f>_xll.Interp2dTab(-1,0,'Internal Flash'!$B$71:$L$71,'Internal Flash'!$A$72:$A$84,'Internal Flash'!$B$72:$L$84,'Fuel Pressure Calc'!P21,'Pilot Injection'!P21)</f>
        <v>231.30924349999998</v>
      </c>
      <c r="Q71" s="4">
        <f>_xll.Interp2dTab(-1,0,'Internal Flash'!$B$71:$L$71,'Internal Flash'!$A$72:$A$84,'Internal Flash'!$B$72:$L$84,'Fuel Pressure Calc'!Q21,'Pilot Injection'!Q21)</f>
        <v>237.6815197</v>
      </c>
      <c r="R71" s="4">
        <f>_xll.Interp2dTab(-1,0,'Internal Flash'!$B$71:$L$71,'Internal Flash'!$A$72:$A$84,'Internal Flash'!$B$72:$L$84,'Fuel Pressure Calc'!R21,'Pilot Injection'!R21)</f>
        <v>244.50896710000001</v>
      </c>
      <c r="S71" s="12">
        <f t="shared" si="19"/>
        <v>244.50896710000001</v>
      </c>
      <c r="U71" s="6">
        <f>'CSP5'!$A$185</f>
        <v>3000</v>
      </c>
      <c r="V71" s="12">
        <f t="shared" si="20"/>
        <v>60.1222826086955</v>
      </c>
      <c r="W71" s="4">
        <f>_xll.Interp2dTab(-1,0,'HP Tuner only'!$B$9:$P$9,'HP Tuner only'!$A$10:$A$22,'HP Tuner only'!$B$10:$P$22,'Pilot Injection'!$U71,W$54)*_xll.Interp2dTab(-1,0,'HP Tuner only'!$B$26:$O$26,'HP Tuner only'!$A$27:$A$33,'HP Tuner only'!$B$27:$O$33,'Variables &amp; Axis Check'!$B$13,'Variables &amp; Axis Check'!$B$12)</f>
        <v>60.1222826086955</v>
      </c>
      <c r="X71" s="4">
        <f>_xll.Interp2dTab(-1,0,'HP Tuner only'!$B$9:$P$9,'HP Tuner only'!$A$10:$A$22,'HP Tuner only'!$B$10:$P$22,'Pilot Injection'!$U71,X$54)*_xll.Interp2dTab(-1,0,'HP Tuner only'!$B$26:$O$26,'HP Tuner only'!$A$27:$A$33,'HP Tuner only'!$B$27:$O$33,'Variables &amp; Axis Check'!$B$13,'Variables &amp; Axis Check'!$B$12)</f>
        <v>60.1222826086955</v>
      </c>
      <c r="Y71" s="4">
        <f>_xll.Interp2dTab(-1,0,'HP Tuner only'!$B$9:$P$9,'HP Tuner only'!$A$10:$A$22,'HP Tuner only'!$B$10:$P$22,'Pilot Injection'!$U71,Y$54)*_xll.Interp2dTab(-1,0,'HP Tuner only'!$B$26:$O$26,'HP Tuner only'!$A$27:$A$33,'HP Tuner only'!$B$27:$O$33,'Variables &amp; Axis Check'!$B$13,'Variables &amp; Axis Check'!$B$12)</f>
        <v>60.1222826086955</v>
      </c>
      <c r="Z71" s="4">
        <f>_xll.Interp2dTab(-1,0,'HP Tuner only'!$B$9:$P$9,'HP Tuner only'!$A$10:$A$22,'HP Tuner only'!$B$10:$P$22,'Pilot Injection'!$U71,Z$54)*_xll.Interp2dTab(-1,0,'HP Tuner only'!$B$26:$O$26,'HP Tuner only'!$A$27:$A$33,'HP Tuner only'!$B$27:$O$33,'Variables &amp; Axis Check'!$B$13,'Variables &amp; Axis Check'!$B$12)</f>
        <v>60.1222826086955</v>
      </c>
      <c r="AA71" s="4">
        <f>_xll.Interp2dTab(-1,0,'HP Tuner only'!$B$9:$P$9,'HP Tuner only'!$A$10:$A$22,'HP Tuner only'!$B$10:$P$22,'Pilot Injection'!$U71,AA$54)*_xll.Interp2dTab(-1,0,'HP Tuner only'!$B$26:$O$26,'HP Tuner only'!$A$27:$A$33,'HP Tuner only'!$B$27:$O$33,'Variables &amp; Axis Check'!$B$13,'Variables &amp; Axis Check'!$B$12)</f>
        <v>60.1222826086955</v>
      </c>
      <c r="AB71" s="4">
        <f>_xll.Interp2dTab(-1,0,'HP Tuner only'!$B$9:$P$9,'HP Tuner only'!$A$10:$A$22,'HP Tuner only'!$B$10:$P$22,'Pilot Injection'!$U71,AB$54)*_xll.Interp2dTab(-1,0,'HP Tuner only'!$B$26:$O$26,'HP Tuner only'!$A$27:$A$33,'HP Tuner only'!$B$27:$O$33,'Variables &amp; Axis Check'!$B$13,'Variables &amp; Axis Check'!$B$12)</f>
        <v>61.05082099907483</v>
      </c>
      <c r="AC71" s="4">
        <f>_xll.Interp2dTab(-1,0,'HP Tuner only'!$B$9:$P$9,'HP Tuner only'!$A$10:$A$22,'HP Tuner only'!$B$10:$P$22,'Pilot Injection'!$U71,AC$54)*_xll.Interp2dTab(-1,0,'HP Tuner only'!$B$26:$O$26,'HP Tuner only'!$A$27:$A$33,'HP Tuner only'!$B$27:$O$33,'Variables &amp; Axis Check'!$B$13,'Variables &amp; Axis Check'!$B$12)</f>
        <v>70.412523126734342</v>
      </c>
      <c r="AD71" s="4">
        <f>_xll.Interp2dTab(-1,0,'HP Tuner only'!$B$9:$P$9,'HP Tuner only'!$A$10:$A$22,'HP Tuner only'!$B$10:$P$22,'Pilot Injection'!$U71,AD$54)*_xll.Interp2dTab(-1,0,'HP Tuner only'!$B$26:$O$26,'HP Tuner only'!$A$27:$A$33,'HP Tuner only'!$B$27:$O$33,'Variables &amp; Axis Check'!$B$13,'Variables &amp; Axis Check'!$B$12)</f>
        <v>90.013586956521749</v>
      </c>
      <c r="AE71" s="4">
        <f>_xll.Interp2dTab(-1,0,'HP Tuner only'!$B$9:$P$9,'HP Tuner only'!$A$10:$A$22,'HP Tuner only'!$B$10:$P$22,'Pilot Injection'!$U71,AE$54)*_xll.Interp2dTab(-1,0,'HP Tuner only'!$B$26:$O$26,'HP Tuner only'!$A$27:$A$33,'HP Tuner only'!$B$27:$O$33,'Variables &amp; Axis Check'!$B$13,'Variables &amp; Axis Check'!$B$12)</f>
        <v>107.49639529724948</v>
      </c>
      <c r="AF71" s="4">
        <f>_xll.Interp2dTab(-1,0,'HP Tuner only'!$B$9:$P$9,'HP Tuner only'!$A$10:$A$22,'HP Tuner only'!$B$10:$P$22,'Pilot Injection'!$U71,AF$54)*_xll.Interp2dTab(-1,0,'HP Tuner only'!$B$26:$O$26,'HP Tuner only'!$A$27:$A$33,'HP Tuner only'!$B$27:$O$33,'Variables &amp; Axis Check'!$B$13,'Variables &amp; Axis Check'!$B$12)</f>
        <v>137.53050133096733</v>
      </c>
      <c r="AG71" s="4">
        <f>_xll.Interp2dTab(-1,0,'HP Tuner only'!$B$9:$P$9,'HP Tuner only'!$A$10:$A$22,'HP Tuner only'!$B$10:$P$22,'Pilot Injection'!$U71,AG$54)*_xll.Interp2dTab(-1,0,'HP Tuner only'!$B$26:$O$26,'HP Tuner only'!$A$27:$A$33,'HP Tuner only'!$B$27:$O$33,'Variables &amp; Axis Check'!$B$13,'Variables &amp; Axis Check'!$B$12)</f>
        <v>165.08152173913032</v>
      </c>
      <c r="AH71" s="4">
        <f>_xll.Interp2dTab(-1,0,'HP Tuner only'!$B$9:$P$9,'HP Tuner only'!$A$10:$A$22,'HP Tuner only'!$B$10:$P$22,'Pilot Injection'!$U71,AH$54)*_xll.Interp2dTab(-1,0,'HP Tuner only'!$B$26:$O$26,'HP Tuner only'!$A$27:$A$33,'HP Tuner only'!$B$27:$O$33,'Variables &amp; Axis Check'!$B$13,'Variables &amp; Axis Check'!$B$12)</f>
        <v>165.08152173913061</v>
      </c>
      <c r="AI71" s="4">
        <f>_xll.Interp2dTab(-1,0,'HP Tuner only'!$B$9:$P$9,'HP Tuner only'!$A$10:$A$22,'HP Tuner only'!$B$10:$P$22,'Pilot Injection'!$U71,AI$54)*_xll.Interp2dTab(-1,0,'HP Tuner only'!$B$26:$O$26,'HP Tuner only'!$A$27:$A$33,'HP Tuner only'!$B$27:$O$33,'Variables &amp; Axis Check'!$B$13,'Variables &amp; Axis Check'!$B$12)</f>
        <v>165.08152173913004</v>
      </c>
      <c r="AJ71" s="4">
        <f>_xll.Interp2dTab(-1,0,'HP Tuner only'!$B$9:$P$9,'HP Tuner only'!$A$10:$A$22,'HP Tuner only'!$B$10:$P$22,'Pilot Injection'!$U71,AJ$54)*_xll.Interp2dTab(-1,0,'HP Tuner only'!$B$26:$O$26,'HP Tuner only'!$A$27:$A$33,'HP Tuner only'!$B$27:$O$33,'Variables &amp; Axis Check'!$B$13,'Variables &amp; Axis Check'!$B$12)</f>
        <v>165.08152173913004</v>
      </c>
      <c r="AK71" s="4">
        <f>_xll.Interp2dTab(-1,0,'HP Tuner only'!$B$9:$P$9,'HP Tuner only'!$A$10:$A$22,'HP Tuner only'!$B$10:$P$22,'Pilot Injection'!$U71,AK$54)*_xll.Interp2dTab(-1,0,'HP Tuner only'!$B$26:$O$26,'HP Tuner only'!$A$27:$A$33,'HP Tuner only'!$B$27:$O$33,'Variables &amp; Axis Check'!$B$13,'Variables &amp; Axis Check'!$B$12)</f>
        <v>165.08152173913004</v>
      </c>
      <c r="AL71" s="4">
        <f>_xll.Interp2dTab(-1,0,'HP Tuner only'!$B$9:$P$9,'HP Tuner only'!$A$10:$A$22,'HP Tuner only'!$B$10:$P$22,'Pilot Injection'!$U71,AL$54)*_xll.Interp2dTab(-1,0,'HP Tuner only'!$B$26:$O$26,'HP Tuner only'!$A$27:$A$33,'HP Tuner only'!$B$27:$O$33,'Variables &amp; Axis Check'!$B$13,'Variables &amp; Axis Check'!$B$12)</f>
        <v>165.08152173913004</v>
      </c>
      <c r="AM71" s="12">
        <f t="shared" si="21"/>
        <v>165.08152173913004</v>
      </c>
    </row>
    <row r="72" spans="1:39" s="4" customFormat="1" x14ac:dyDescent="0.3">
      <c r="A72" s="6">
        <f>'CSP5'!$A$186</f>
        <v>3200</v>
      </c>
      <c r="B72" s="12">
        <f t="shared" si="18"/>
        <v>160</v>
      </c>
      <c r="C72" s="4">
        <f>_xll.Interp2dTab(-1,0,'Internal Flash'!$B$71:$L$71,'Internal Flash'!$A$72:$A$84,'Internal Flash'!$B$72:$L$84,'Fuel Pressure Calc'!C22,'Pilot Injection'!C22)</f>
        <v>160</v>
      </c>
      <c r="D72" s="4">
        <f>_xll.Interp2dTab(-1,0,'Internal Flash'!$B$71:$L$71,'Internal Flash'!$A$72:$A$84,'Internal Flash'!$B$72:$L$84,'Fuel Pressure Calc'!D22,'Pilot Injection'!D22)</f>
        <v>213.70395409095113</v>
      </c>
      <c r="E72" s="4">
        <f>_xll.Interp2dTab(-1,0,'Internal Flash'!$B$71:$L$71,'Internal Flash'!$A$72:$A$84,'Internal Flash'!$B$72:$L$84,'Fuel Pressure Calc'!E22,'Pilot Injection'!E22)</f>
        <v>207.90634530801779</v>
      </c>
      <c r="F72" s="4">
        <f>_xll.Interp2dTab(-1,0,'Internal Flash'!$B$71:$L$71,'Internal Flash'!$A$72:$A$84,'Internal Flash'!$B$72:$L$84,'Fuel Pressure Calc'!F22,'Pilot Injection'!F22)</f>
        <v>207.90634530801779</v>
      </c>
      <c r="G72" s="4">
        <f>_xll.Interp2dTab(-1,0,'Internal Flash'!$B$71:$L$71,'Internal Flash'!$A$72:$A$84,'Internal Flash'!$B$72:$L$84,'Fuel Pressure Calc'!G22,'Pilot Injection'!G22)</f>
        <v>205.01225441962666</v>
      </c>
      <c r="H72" s="4">
        <f>_xll.Interp2dTab(-1,0,'Internal Flash'!$B$71:$L$71,'Internal Flash'!$A$72:$A$84,'Internal Flash'!$B$72:$L$84,'Fuel Pressure Calc'!H22,'Pilot Injection'!H22)</f>
        <v>219.06956599999995</v>
      </c>
      <c r="I72" s="4">
        <f>_xll.Interp2dTab(-1,0,'Internal Flash'!$B$71:$L$71,'Internal Flash'!$A$72:$A$84,'Internal Flash'!$B$72:$L$84,'Fuel Pressure Calc'!I22,'Pilot Injection'!I22)</f>
        <v>219.06956599999995</v>
      </c>
      <c r="J72" s="4">
        <f>_xll.Interp2dTab(-1,0,'Internal Flash'!$B$71:$L$71,'Internal Flash'!$A$72:$A$84,'Internal Flash'!$B$72:$L$84,'Fuel Pressure Calc'!J22,'Pilot Injection'!J22)</f>
        <v>225.18369799999999</v>
      </c>
      <c r="K72" s="4">
        <f>_xll.Interp2dTab(-1,0,'Internal Flash'!$B$71:$L$71,'Internal Flash'!$A$72:$A$84,'Internal Flash'!$B$72:$L$84,'Fuel Pressure Calc'!K22,'Pilot Injection'!K22)</f>
        <v>228.03695599999998</v>
      </c>
      <c r="L72" s="4">
        <f>_xll.Interp2dTab(-1,0,'Internal Flash'!$B$71:$L$71,'Internal Flash'!$A$72:$A$84,'Internal Flash'!$B$72:$L$84,'Fuel Pressure Calc'!L22,'Pilot Injection'!L22)</f>
        <v>228.03695599999998</v>
      </c>
      <c r="M72" s="4">
        <f>_xll.Interp2dTab(-1,0,'Internal Flash'!$B$71:$L$71,'Internal Flash'!$A$72:$A$84,'Internal Flash'!$B$72:$L$84,'Fuel Pressure Calc'!M22,'Pilot Injection'!M22)</f>
        <v>222.33043399999997</v>
      </c>
      <c r="N72" s="4">
        <f>_xll.Interp2dTab(-1,0,'Internal Flash'!$B$71:$L$71,'Internal Flash'!$A$72:$A$84,'Internal Flash'!$B$72:$L$84,'Fuel Pressure Calc'!N22,'Pilot Injection'!N22)</f>
        <v>219.06956599999995</v>
      </c>
      <c r="O72" s="4">
        <f>_xll.Interp2dTab(-1,0,'Internal Flash'!$B$71:$L$71,'Internal Flash'!$A$72:$A$84,'Internal Flash'!$B$72:$L$84,'Fuel Pressure Calc'!O22,'Pilot Injection'!O22)</f>
        <v>219.06956599999995</v>
      </c>
      <c r="P72" s="4">
        <f>_xll.Interp2dTab(-1,0,'Internal Flash'!$B$71:$L$71,'Internal Flash'!$A$72:$A$84,'Internal Flash'!$B$72:$L$84,'Fuel Pressure Calc'!P22,'Pilot Injection'!P22)</f>
        <v>219.06956599999995</v>
      </c>
      <c r="Q72" s="4">
        <f>_xll.Interp2dTab(-1,0,'Internal Flash'!$B$71:$L$71,'Internal Flash'!$A$72:$A$84,'Internal Flash'!$B$72:$L$84,'Fuel Pressure Calc'!Q22,'Pilot Injection'!Q22)</f>
        <v>222.33043399999997</v>
      </c>
      <c r="R72" s="4">
        <f>_xll.Interp2dTab(-1,0,'Internal Flash'!$B$71:$L$71,'Internal Flash'!$A$72:$A$84,'Internal Flash'!$B$72:$L$84,'Fuel Pressure Calc'!R22,'Pilot Injection'!R22)</f>
        <v>222.33043399999997</v>
      </c>
      <c r="S72" s="12">
        <f t="shared" si="19"/>
        <v>222.33043399999997</v>
      </c>
      <c r="U72" s="6">
        <f>'CSP5'!$A$186</f>
        <v>3200</v>
      </c>
      <c r="V72" s="12">
        <f t="shared" si="20"/>
        <v>60.122282608695059</v>
      </c>
      <c r="W72" s="4">
        <f>_xll.Interp2dTab(-1,0,'HP Tuner only'!$B$9:$P$9,'HP Tuner only'!$A$10:$A$22,'HP Tuner only'!$B$10:$P$22,'Pilot Injection'!$U72,W$54)*_xll.Interp2dTab(-1,0,'HP Tuner only'!$B$26:$O$26,'HP Tuner only'!$A$27:$A$33,'HP Tuner only'!$B$27:$O$33,'Variables &amp; Axis Check'!$B$13,'Variables &amp; Axis Check'!$B$12)</f>
        <v>60.122282608695059</v>
      </c>
      <c r="X72" s="4">
        <f>_xll.Interp2dTab(-1,0,'HP Tuner only'!$B$9:$P$9,'HP Tuner only'!$A$10:$A$22,'HP Tuner only'!$B$10:$P$22,'Pilot Injection'!$U72,X$54)*_xll.Interp2dTab(-1,0,'HP Tuner only'!$B$26:$O$26,'HP Tuner only'!$A$27:$A$33,'HP Tuner only'!$B$27:$O$33,'Variables &amp; Axis Check'!$B$13,'Variables &amp; Axis Check'!$B$12)</f>
        <v>60.122282608696196</v>
      </c>
      <c r="Y72" s="4">
        <f>_xll.Interp2dTab(-1,0,'HP Tuner only'!$B$9:$P$9,'HP Tuner only'!$A$10:$A$22,'HP Tuner only'!$B$10:$P$22,'Pilot Injection'!$U72,Y$54)*_xll.Interp2dTab(-1,0,'HP Tuner only'!$B$26:$O$26,'HP Tuner only'!$A$27:$A$33,'HP Tuner only'!$B$27:$O$33,'Variables &amp; Axis Check'!$B$13,'Variables &amp; Axis Check'!$B$12)</f>
        <v>60.122282608695059</v>
      </c>
      <c r="Z72" s="4">
        <f>_xll.Interp2dTab(-1,0,'HP Tuner only'!$B$9:$P$9,'HP Tuner only'!$A$10:$A$22,'HP Tuner only'!$B$10:$P$22,'Pilot Injection'!$U72,Z$54)*_xll.Interp2dTab(-1,0,'HP Tuner only'!$B$26:$O$26,'HP Tuner only'!$A$27:$A$33,'HP Tuner only'!$B$27:$O$33,'Variables &amp; Axis Check'!$B$13,'Variables &amp; Axis Check'!$B$12)</f>
        <v>60.122282608696196</v>
      </c>
      <c r="AA72" s="4">
        <f>_xll.Interp2dTab(-1,0,'HP Tuner only'!$B$9:$P$9,'HP Tuner only'!$A$10:$A$22,'HP Tuner only'!$B$10:$P$22,'Pilot Injection'!$U72,AA$54)*_xll.Interp2dTab(-1,0,'HP Tuner only'!$B$26:$O$26,'HP Tuner only'!$A$27:$A$33,'HP Tuner only'!$B$27:$O$33,'Variables &amp; Axis Check'!$B$13,'Variables &amp; Axis Check'!$B$12)</f>
        <v>60.122282608696729</v>
      </c>
      <c r="AB72" s="4">
        <f>_xll.Interp2dTab(-1,0,'HP Tuner only'!$B$9:$P$9,'HP Tuner only'!$A$10:$A$22,'HP Tuner only'!$B$10:$P$22,'Pilot Injection'!$U72,AB$54)*_xll.Interp2dTab(-1,0,'HP Tuner only'!$B$26:$O$26,'HP Tuner only'!$A$27:$A$33,'HP Tuner only'!$B$27:$O$33,'Variables &amp; Axis Check'!$B$13,'Variables &amp; Axis Check'!$B$12)</f>
        <v>61.050820999072926</v>
      </c>
      <c r="AC72" s="4">
        <f>_xll.Interp2dTab(-1,0,'HP Tuner only'!$B$9:$P$9,'HP Tuner only'!$A$10:$A$22,'HP Tuner only'!$B$10:$P$22,'Pilot Injection'!$U72,AC$54)*_xll.Interp2dTab(-1,0,'HP Tuner only'!$B$26:$O$26,'HP Tuner only'!$A$27:$A$33,'HP Tuner only'!$B$27:$O$33,'Variables &amp; Axis Check'!$B$13,'Variables &amp; Axis Check'!$B$12)</f>
        <v>70.412523126733504</v>
      </c>
      <c r="AD72" s="4">
        <f>_xll.Interp2dTab(-1,0,'HP Tuner only'!$B$9:$P$9,'HP Tuner only'!$A$10:$A$22,'HP Tuner only'!$B$10:$P$22,'Pilot Injection'!$U72,AD$54)*_xll.Interp2dTab(-1,0,'HP Tuner only'!$B$26:$O$26,'HP Tuner only'!$A$27:$A$33,'HP Tuner only'!$B$27:$O$33,'Variables &amp; Axis Check'!$B$13,'Variables &amp; Axis Check'!$B$12)</f>
        <v>90.013586956520157</v>
      </c>
      <c r="AE72" s="4">
        <f>_xll.Interp2dTab(-1,0,'HP Tuner only'!$B$9:$P$9,'HP Tuner only'!$A$10:$A$22,'HP Tuner only'!$B$10:$P$22,'Pilot Injection'!$U72,AE$54)*_xll.Interp2dTab(-1,0,'HP Tuner only'!$B$26:$O$26,'HP Tuner only'!$A$27:$A$33,'HP Tuner only'!$B$27:$O$33,'Variables &amp; Axis Check'!$B$13,'Variables &amp; Axis Check'!$B$12)</f>
        <v>107.49639529725073</v>
      </c>
      <c r="AF72" s="4">
        <f>_xll.Interp2dTab(-1,0,'HP Tuner only'!$B$9:$P$9,'HP Tuner only'!$A$10:$A$22,'HP Tuner only'!$B$10:$P$22,'Pilot Injection'!$U72,AF$54)*_xll.Interp2dTab(-1,0,'HP Tuner only'!$B$26:$O$26,'HP Tuner only'!$A$27:$A$33,'HP Tuner only'!$B$27:$O$33,'Variables &amp; Axis Check'!$B$13,'Variables &amp; Axis Check'!$B$12)</f>
        <v>137.53050133096849</v>
      </c>
      <c r="AG72" s="4">
        <f>_xll.Interp2dTab(-1,0,'HP Tuner only'!$B$9:$P$9,'HP Tuner only'!$A$10:$A$22,'HP Tuner only'!$B$10:$P$22,'Pilot Injection'!$U72,AG$54)*_xll.Interp2dTab(-1,0,'HP Tuner only'!$B$26:$O$26,'HP Tuner only'!$A$27:$A$33,'HP Tuner only'!$B$27:$O$33,'Variables &amp; Axis Check'!$B$13,'Variables &amp; Axis Check'!$B$12)</f>
        <v>165.08152173912094</v>
      </c>
      <c r="AH72" s="4">
        <f>_xll.Interp2dTab(-1,0,'HP Tuner only'!$B$9:$P$9,'HP Tuner only'!$A$10:$A$22,'HP Tuner only'!$B$10:$P$22,'Pilot Injection'!$U72,AH$54)*_xll.Interp2dTab(-1,0,'HP Tuner only'!$B$26:$O$26,'HP Tuner only'!$A$27:$A$33,'HP Tuner only'!$B$27:$O$33,'Variables &amp; Axis Check'!$B$13,'Variables &amp; Axis Check'!$B$12)</f>
        <v>165.08152173933922</v>
      </c>
      <c r="AI72" s="4">
        <f>_xll.Interp2dTab(-1,0,'HP Tuner only'!$B$9:$P$9,'HP Tuner only'!$A$10:$A$22,'HP Tuner only'!$B$10:$P$22,'Pilot Injection'!$U72,AI$54)*_xll.Interp2dTab(-1,0,'HP Tuner only'!$B$26:$O$26,'HP Tuner only'!$A$27:$A$33,'HP Tuner only'!$B$27:$O$33,'Variables &amp; Axis Check'!$B$13,'Variables &amp; Axis Check'!$B$12)</f>
        <v>165.0815217391937</v>
      </c>
      <c r="AJ72" s="4">
        <f>_xll.Interp2dTab(-1,0,'HP Tuner only'!$B$9:$P$9,'HP Tuner only'!$A$10:$A$22,'HP Tuner only'!$B$10:$P$22,'Pilot Injection'!$U72,AJ$54)*_xll.Interp2dTab(-1,0,'HP Tuner only'!$B$26:$O$26,'HP Tuner only'!$A$27:$A$33,'HP Tuner only'!$B$27:$O$33,'Variables &amp; Axis Check'!$B$13,'Variables &amp; Axis Check'!$B$12)</f>
        <v>165.0815217391937</v>
      </c>
      <c r="AK72" s="4">
        <f>_xll.Interp2dTab(-1,0,'HP Tuner only'!$B$9:$P$9,'HP Tuner only'!$A$10:$A$22,'HP Tuner only'!$B$10:$P$22,'Pilot Injection'!$U72,AK$54)*_xll.Interp2dTab(-1,0,'HP Tuner only'!$B$26:$O$26,'HP Tuner only'!$A$27:$A$33,'HP Tuner only'!$B$27:$O$33,'Variables &amp; Axis Check'!$B$13,'Variables &amp; Axis Check'!$B$12)</f>
        <v>165.08152173904818</v>
      </c>
      <c r="AL72" s="4">
        <f>_xll.Interp2dTab(-1,0,'HP Tuner only'!$B$9:$P$9,'HP Tuner only'!$A$10:$A$22,'HP Tuner only'!$B$10:$P$22,'Pilot Injection'!$U72,AL$54)*_xll.Interp2dTab(-1,0,'HP Tuner only'!$B$26:$O$26,'HP Tuner only'!$A$27:$A$33,'HP Tuner only'!$B$27:$O$33,'Variables &amp; Axis Check'!$B$13,'Variables &amp; Axis Check'!$B$12)</f>
        <v>165.0815217391937</v>
      </c>
      <c r="AM72" s="12">
        <f t="shared" si="21"/>
        <v>165.0815217391937</v>
      </c>
    </row>
    <row r="73" spans="1:39" s="4" customFormat="1" x14ac:dyDescent="0.3">
      <c r="A73" s="6">
        <f>'CSP5'!$A$187</f>
        <v>3300</v>
      </c>
      <c r="B73" s="12">
        <f t="shared" si="18"/>
        <v>160</v>
      </c>
      <c r="C73" s="4">
        <f>_xll.Interp2dTab(-1,0,'Internal Flash'!$B$71:$L$71,'Internal Flash'!$A$72:$A$84,'Internal Flash'!$B$72:$L$84,'Fuel Pressure Calc'!C23,'Pilot Injection'!C23)</f>
        <v>160</v>
      </c>
      <c r="D73" s="4">
        <f>_xll.Interp2dTab(-1,0,'Internal Flash'!$B$71:$L$71,'Internal Flash'!$A$72:$A$84,'Internal Flash'!$B$72:$L$84,'Fuel Pressure Calc'!D23,'Pilot Injection'!D23)</f>
        <v>213.70395409095113</v>
      </c>
      <c r="E73" s="4">
        <f>_xll.Interp2dTab(-1,0,'Internal Flash'!$B$71:$L$71,'Internal Flash'!$A$72:$A$84,'Internal Flash'!$B$72:$L$84,'Fuel Pressure Calc'!E23,'Pilot Injection'!E23)</f>
        <v>208.55052406167704</v>
      </c>
      <c r="F73" s="4">
        <f>_xll.Interp2dTab(-1,0,'Internal Flash'!$B$71:$L$71,'Internal Flash'!$A$72:$A$84,'Internal Flash'!$B$72:$L$84,'Fuel Pressure Calc'!F23,'Pilot Injection'!F23)</f>
        <v>207.90634530801779</v>
      </c>
      <c r="G73" s="4">
        <f>_xll.Interp2dTab(-1,0,'Internal Flash'!$B$71:$L$71,'Internal Flash'!$A$72:$A$84,'Internal Flash'!$B$72:$L$84,'Fuel Pressure Calc'!G23,'Pilot Injection'!G23)</f>
        <v>205.33277262876445</v>
      </c>
      <c r="H73" s="4">
        <f>_xll.Interp2dTab(-1,0,'Internal Flash'!$B$71:$L$71,'Internal Flash'!$A$72:$A$84,'Internal Flash'!$B$72:$L$84,'Fuel Pressure Calc'!H23,'Pilot Injection'!H23)</f>
        <v>220.13275753607107</v>
      </c>
      <c r="I73" s="4">
        <f>_xll.Interp2dTab(-1,0,'Internal Flash'!$B$71:$L$71,'Internal Flash'!$A$72:$A$84,'Internal Flash'!$B$72:$L$84,'Fuel Pressure Calc'!I23,'Pilot Injection'!I23)</f>
        <v>220.13275753607107</v>
      </c>
      <c r="J73" s="4">
        <f>_xll.Interp2dTab(-1,0,'Internal Flash'!$B$71:$L$71,'Internal Flash'!$A$72:$A$84,'Internal Flash'!$B$72:$L$84,'Fuel Pressure Calc'!J23,'Pilot Injection'!J23)</f>
        <v>220.13275753607107</v>
      </c>
      <c r="K73" s="4">
        <f>_xll.Interp2dTab(-1,0,'Internal Flash'!$B$71:$L$71,'Internal Flash'!$A$72:$A$84,'Internal Flash'!$B$72:$L$84,'Fuel Pressure Calc'!K23,'Pilot Injection'!K23)</f>
        <v>220.13275753607107</v>
      </c>
      <c r="L73" s="4">
        <f>_xll.Interp2dTab(-1,0,'Internal Flash'!$B$71:$L$71,'Internal Flash'!$A$72:$A$84,'Internal Flash'!$B$72:$L$84,'Fuel Pressure Calc'!L23,'Pilot Injection'!L23)</f>
        <v>220.13275753607107</v>
      </c>
      <c r="M73" s="4">
        <f>_xll.Interp2dTab(-1,0,'Internal Flash'!$B$71:$L$71,'Internal Flash'!$A$72:$A$84,'Internal Flash'!$B$72:$L$84,'Fuel Pressure Calc'!M23,'Pilot Injection'!M23)</f>
        <v>220.13275753607107</v>
      </c>
      <c r="N73" s="4">
        <f>_xll.Interp2dTab(-1,0,'Internal Flash'!$B$71:$L$71,'Internal Flash'!$A$72:$A$84,'Internal Flash'!$B$72:$L$84,'Fuel Pressure Calc'!N23,'Pilot Injection'!N23)</f>
        <v>220.13275753607107</v>
      </c>
      <c r="O73" s="4">
        <f>_xll.Interp2dTab(-1,0,'Internal Flash'!$B$71:$L$71,'Internal Flash'!$A$72:$A$84,'Internal Flash'!$B$72:$L$84,'Fuel Pressure Calc'!O23,'Pilot Injection'!O23)</f>
        <v>0</v>
      </c>
      <c r="P73" s="4">
        <f>_xll.Interp2dTab(-1,0,'Internal Flash'!$B$71:$L$71,'Internal Flash'!$A$72:$A$84,'Internal Flash'!$B$72:$L$84,'Fuel Pressure Calc'!P23,'Pilot Injection'!P23)</f>
        <v>0</v>
      </c>
      <c r="Q73" s="4">
        <f>_xll.Interp2dTab(-1,0,'Internal Flash'!$B$71:$L$71,'Internal Flash'!$A$72:$A$84,'Internal Flash'!$B$72:$L$84,'Fuel Pressure Calc'!Q23,'Pilot Injection'!Q23)</f>
        <v>0</v>
      </c>
      <c r="R73" s="4">
        <f>_xll.Interp2dTab(-1,0,'Internal Flash'!$B$71:$L$71,'Internal Flash'!$A$72:$A$84,'Internal Flash'!$B$72:$L$84,'Fuel Pressure Calc'!R23,'Pilot Injection'!R23)</f>
        <v>0</v>
      </c>
      <c r="S73" s="12">
        <f t="shared" si="19"/>
        <v>0</v>
      </c>
      <c r="U73" s="6">
        <f>'CSP5'!$A$187</f>
        <v>3300</v>
      </c>
      <c r="V73" s="12">
        <f t="shared" si="20"/>
        <v>60.122282608697333</v>
      </c>
      <c r="W73" s="4">
        <f>_xll.Interp2dTab(-1,0,'HP Tuner only'!$B$9:$P$9,'HP Tuner only'!$A$10:$A$22,'HP Tuner only'!$B$10:$P$22,'Pilot Injection'!$U73,W$54)*_xll.Interp2dTab(-1,0,'HP Tuner only'!$B$26:$O$26,'HP Tuner only'!$A$27:$A$33,'HP Tuner only'!$B$27:$O$33,'Variables &amp; Axis Check'!$B$13,'Variables &amp; Axis Check'!$B$12)</f>
        <v>60.122282608697333</v>
      </c>
      <c r="X73" s="4">
        <f>_xll.Interp2dTab(-1,0,'HP Tuner only'!$B$9:$P$9,'HP Tuner only'!$A$10:$A$22,'HP Tuner only'!$B$10:$P$22,'Pilot Injection'!$U73,X$54)*_xll.Interp2dTab(-1,0,'HP Tuner only'!$B$26:$O$26,'HP Tuner only'!$A$27:$A$33,'HP Tuner only'!$B$27:$O$33,'Variables &amp; Axis Check'!$B$13,'Variables &amp; Axis Check'!$B$12)</f>
        <v>60.122282608695059</v>
      </c>
      <c r="Y73" s="4">
        <f>_xll.Interp2dTab(-1,0,'HP Tuner only'!$B$9:$P$9,'HP Tuner only'!$A$10:$A$22,'HP Tuner only'!$B$10:$P$22,'Pilot Injection'!$U73,Y$54)*_xll.Interp2dTab(-1,0,'HP Tuner only'!$B$26:$O$26,'HP Tuner only'!$A$27:$A$33,'HP Tuner only'!$B$27:$O$33,'Variables &amp; Axis Check'!$B$13,'Variables &amp; Axis Check'!$B$12)</f>
        <v>60.122282608695059</v>
      </c>
      <c r="Z73" s="4">
        <f>_xll.Interp2dTab(-1,0,'HP Tuner only'!$B$9:$P$9,'HP Tuner only'!$A$10:$A$22,'HP Tuner only'!$B$10:$P$22,'Pilot Injection'!$U73,Z$54)*_xll.Interp2dTab(-1,0,'HP Tuner only'!$B$26:$O$26,'HP Tuner only'!$A$27:$A$33,'HP Tuner only'!$B$27:$O$33,'Variables &amp; Axis Check'!$B$13,'Variables &amp; Axis Check'!$B$12)</f>
        <v>60.122282608695059</v>
      </c>
      <c r="AA73" s="4">
        <f>_xll.Interp2dTab(-1,0,'HP Tuner only'!$B$9:$P$9,'HP Tuner only'!$A$10:$A$22,'HP Tuner only'!$B$10:$P$22,'Pilot Injection'!$U73,AA$54)*_xll.Interp2dTab(-1,0,'HP Tuner only'!$B$26:$O$26,'HP Tuner only'!$A$27:$A$33,'HP Tuner only'!$B$27:$O$33,'Variables &amp; Axis Check'!$B$13,'Variables &amp; Axis Check'!$B$12)</f>
        <v>60.122282608694455</v>
      </c>
      <c r="AB73" s="4">
        <f>_xll.Interp2dTab(-1,0,'HP Tuner only'!$B$9:$P$9,'HP Tuner only'!$A$10:$A$22,'HP Tuner only'!$B$10:$P$22,'Pilot Injection'!$U73,AB$54)*_xll.Interp2dTab(-1,0,'HP Tuner only'!$B$26:$O$26,'HP Tuner only'!$A$27:$A$33,'HP Tuner only'!$B$27:$O$33,'Variables &amp; Axis Check'!$B$13,'Variables &amp; Axis Check'!$B$12)</f>
        <v>61.050820999075199</v>
      </c>
      <c r="AC73" s="4">
        <f>_xll.Interp2dTab(-1,0,'HP Tuner only'!$B$9:$P$9,'HP Tuner only'!$A$10:$A$22,'HP Tuner only'!$B$10:$P$22,'Pilot Injection'!$U73,AC$54)*_xll.Interp2dTab(-1,0,'HP Tuner only'!$B$26:$O$26,'HP Tuner only'!$A$27:$A$33,'HP Tuner only'!$B$27:$O$33,'Variables &amp; Axis Check'!$B$13,'Variables &amp; Axis Check'!$B$12)</f>
        <v>70.412523126735778</v>
      </c>
      <c r="AD73" s="4">
        <f>_xll.Interp2dTab(-1,0,'HP Tuner only'!$B$9:$P$9,'HP Tuner only'!$A$10:$A$22,'HP Tuner only'!$B$10:$P$22,'Pilot Injection'!$U73,AD$54)*_xll.Interp2dTab(-1,0,'HP Tuner only'!$B$26:$O$26,'HP Tuner only'!$A$27:$A$33,'HP Tuner only'!$B$27:$O$33,'Variables &amp; Axis Check'!$B$13,'Variables &amp; Axis Check'!$B$12)</f>
        <v>90.013586956522431</v>
      </c>
      <c r="AE73" s="4">
        <f>_xll.Interp2dTab(-1,0,'HP Tuner only'!$B$9:$P$9,'HP Tuner only'!$A$10:$A$22,'HP Tuner only'!$B$10:$P$22,'Pilot Injection'!$U73,AE$54)*_xll.Interp2dTab(-1,0,'HP Tuner only'!$B$26:$O$26,'HP Tuner only'!$A$27:$A$33,'HP Tuner only'!$B$27:$O$33,'Variables &amp; Axis Check'!$B$13,'Variables &amp; Axis Check'!$B$12)</f>
        <v>107.49639529725073</v>
      </c>
      <c r="AF73" s="4">
        <f>_xll.Interp2dTab(-1,0,'HP Tuner only'!$B$9:$P$9,'HP Tuner only'!$A$10:$A$22,'HP Tuner only'!$B$10:$P$22,'Pilot Injection'!$U73,AF$54)*_xll.Interp2dTab(-1,0,'HP Tuner only'!$B$26:$O$26,'HP Tuner only'!$A$27:$A$33,'HP Tuner only'!$B$27:$O$33,'Variables &amp; Axis Check'!$B$13,'Variables &amp; Axis Check'!$B$12)</f>
        <v>137.53050133096622</v>
      </c>
      <c r="AG73" s="4">
        <f>_xll.Interp2dTab(-1,0,'HP Tuner only'!$B$9:$P$9,'HP Tuner only'!$A$10:$A$22,'HP Tuner only'!$B$10:$P$22,'Pilot Injection'!$U73,AG$54)*_xll.Interp2dTab(-1,0,'HP Tuner only'!$B$26:$O$26,'HP Tuner only'!$A$27:$A$33,'HP Tuner only'!$B$27:$O$33,'Variables &amp; Axis Check'!$B$13,'Variables &amp; Axis Check'!$B$12)</f>
        <v>165.08152173904818</v>
      </c>
      <c r="AH73" s="4">
        <f>_xll.Interp2dTab(-1,0,'HP Tuner only'!$B$9:$P$9,'HP Tuner only'!$A$10:$A$22,'HP Tuner only'!$B$10:$P$22,'Pilot Injection'!$U73,AH$54)*_xll.Interp2dTab(-1,0,'HP Tuner only'!$B$26:$O$26,'HP Tuner only'!$A$27:$A$33,'HP Tuner only'!$B$27:$O$33,'Variables &amp; Axis Check'!$B$13,'Variables &amp; Axis Check'!$B$12)</f>
        <v>165.0815217391937</v>
      </c>
      <c r="AI73" s="4">
        <f>_xll.Interp2dTab(-1,0,'HP Tuner only'!$B$9:$P$9,'HP Tuner only'!$A$10:$A$22,'HP Tuner only'!$B$10:$P$22,'Pilot Injection'!$U73,AI$54)*_xll.Interp2dTab(-1,0,'HP Tuner only'!$B$26:$O$26,'HP Tuner only'!$A$27:$A$33,'HP Tuner only'!$B$27:$O$33,'Variables &amp; Axis Check'!$B$13,'Variables &amp; Axis Check'!$B$12)</f>
        <v>165.0815217391937</v>
      </c>
      <c r="AJ73" s="4">
        <f>_xll.Interp2dTab(-1,0,'HP Tuner only'!$B$9:$P$9,'HP Tuner only'!$A$10:$A$22,'HP Tuner only'!$B$10:$P$22,'Pilot Injection'!$U73,AJ$54)*_xll.Interp2dTab(-1,0,'HP Tuner only'!$B$26:$O$26,'HP Tuner only'!$A$27:$A$33,'HP Tuner only'!$B$27:$O$33,'Variables &amp; Axis Check'!$B$13,'Variables &amp; Axis Check'!$B$12)</f>
        <v>165.0815217391937</v>
      </c>
      <c r="AK73" s="4">
        <f>_xll.Interp2dTab(-1,0,'HP Tuner only'!$B$9:$P$9,'HP Tuner only'!$A$10:$A$22,'HP Tuner only'!$B$10:$P$22,'Pilot Injection'!$U73,AK$54)*_xll.Interp2dTab(-1,0,'HP Tuner only'!$B$26:$O$26,'HP Tuner only'!$A$27:$A$33,'HP Tuner only'!$B$27:$O$33,'Variables &amp; Axis Check'!$B$13,'Variables &amp; Axis Check'!$B$12)</f>
        <v>165.0815217391937</v>
      </c>
      <c r="AL73" s="4">
        <f>_xll.Interp2dTab(-1,0,'HP Tuner only'!$B$9:$P$9,'HP Tuner only'!$A$10:$A$22,'HP Tuner only'!$B$10:$P$22,'Pilot Injection'!$U73,AL$54)*_xll.Interp2dTab(-1,0,'HP Tuner only'!$B$26:$O$26,'HP Tuner only'!$A$27:$A$33,'HP Tuner only'!$B$27:$O$33,'Variables &amp; Axis Check'!$B$13,'Variables &amp; Axis Check'!$B$12)</f>
        <v>165.0815217391937</v>
      </c>
      <c r="AM73" s="12">
        <f t="shared" si="21"/>
        <v>165.0815217391937</v>
      </c>
    </row>
    <row r="74" spans="1:39" s="4" customFormat="1" x14ac:dyDescent="0.3">
      <c r="A74" s="6">
        <f>'CSP5'!$A$188</f>
        <v>3500</v>
      </c>
      <c r="B74" s="12">
        <f t="shared" si="18"/>
        <v>160</v>
      </c>
      <c r="C74" s="4">
        <f>_xll.Interp2dTab(-1,0,'Internal Flash'!$B$71:$L$71,'Internal Flash'!$A$72:$A$84,'Internal Flash'!$B$72:$L$84,'Fuel Pressure Calc'!C24,'Pilot Injection'!C24)</f>
        <v>160</v>
      </c>
      <c r="D74" s="4">
        <f>_xll.Interp2dTab(-1,0,'Internal Flash'!$B$71:$L$71,'Internal Flash'!$A$72:$A$84,'Internal Flash'!$B$72:$L$84,'Fuel Pressure Calc'!D24,'Pilot Injection'!D24)</f>
        <v>213.70395409095113</v>
      </c>
      <c r="E74" s="4">
        <f>_xll.Interp2dTab(-1,0,'Internal Flash'!$B$71:$L$71,'Internal Flash'!$A$72:$A$84,'Internal Flash'!$B$72:$L$84,'Fuel Pressure Calc'!E24,'Pilot Injection'!E24)</f>
        <v>220.43475360383999</v>
      </c>
      <c r="F74" s="4">
        <f>_xll.Interp2dTab(-1,0,'Internal Flash'!$B$71:$L$71,'Internal Flash'!$A$72:$A$84,'Internal Flash'!$B$72:$L$84,'Fuel Pressure Calc'!F24,'Pilot Injection'!F24)</f>
        <v>221.77469381603552</v>
      </c>
      <c r="G74" s="4">
        <f>_xll.Interp2dTab(-1,0,'Internal Flash'!$B$71:$L$71,'Internal Flash'!$A$72:$A$84,'Internal Flash'!$B$72:$L$84,'Fuel Pressure Calc'!G24,'Pilot Injection'!G24)</f>
        <v>218.99338796074662</v>
      </c>
      <c r="H74" s="4">
        <f>_xll.Interp2dTab(-1,0,'Internal Flash'!$B$71:$L$71,'Internal Flash'!$A$72:$A$84,'Internal Flash'!$B$72:$L$84,'Fuel Pressure Calc'!H24,'Pilot Injection'!H24)</f>
        <v>222.26887742015998</v>
      </c>
      <c r="I74" s="4">
        <f>_xll.Interp2dTab(-1,0,'Internal Flash'!$B$71:$L$71,'Internal Flash'!$A$72:$A$84,'Internal Flash'!$B$72:$L$84,'Fuel Pressure Calc'!I24,'Pilot Injection'!I24)</f>
        <v>222.26887742015998</v>
      </c>
      <c r="J74" s="4">
        <f>_xll.Interp2dTab(-1,0,'Internal Flash'!$B$71:$L$71,'Internal Flash'!$A$72:$A$84,'Internal Flash'!$B$72:$L$84,'Fuel Pressure Calc'!J24,'Pilot Injection'!J24)</f>
        <v>222.26887742015998</v>
      </c>
      <c r="K74" s="4">
        <f>_xll.Interp2dTab(-1,0,'Internal Flash'!$B$71:$L$71,'Internal Flash'!$A$72:$A$84,'Internal Flash'!$B$72:$L$84,'Fuel Pressure Calc'!K24,'Pilot Injection'!K24)</f>
        <v>222.26887742015998</v>
      </c>
      <c r="L74" s="4">
        <f>_xll.Interp2dTab(-1,0,'Internal Flash'!$B$71:$L$71,'Internal Flash'!$A$72:$A$84,'Internal Flash'!$B$72:$L$84,'Fuel Pressure Calc'!L24,'Pilot Injection'!L24)</f>
        <v>222.26887742015998</v>
      </c>
      <c r="M74" s="4">
        <f>_xll.Interp2dTab(-1,0,'Internal Flash'!$B$71:$L$71,'Internal Flash'!$A$72:$A$84,'Internal Flash'!$B$72:$L$84,'Fuel Pressure Calc'!M24,'Pilot Injection'!M24)</f>
        <v>222.26887742015998</v>
      </c>
      <c r="N74" s="4">
        <f>_xll.Interp2dTab(-1,0,'Internal Flash'!$B$71:$L$71,'Internal Flash'!$A$72:$A$84,'Internal Flash'!$B$72:$L$84,'Fuel Pressure Calc'!N24,'Pilot Injection'!N24)</f>
        <v>222.26887742015998</v>
      </c>
      <c r="O74" s="4">
        <f>_xll.Interp2dTab(-1,0,'Internal Flash'!$B$71:$L$71,'Internal Flash'!$A$72:$A$84,'Internal Flash'!$B$72:$L$84,'Fuel Pressure Calc'!O24,'Pilot Injection'!O24)</f>
        <v>0</v>
      </c>
      <c r="P74" s="4">
        <f>_xll.Interp2dTab(-1,0,'Internal Flash'!$B$71:$L$71,'Internal Flash'!$A$72:$A$84,'Internal Flash'!$B$72:$L$84,'Fuel Pressure Calc'!P24,'Pilot Injection'!P24)</f>
        <v>0</v>
      </c>
      <c r="Q74" s="4">
        <f>_xll.Interp2dTab(-1,0,'Internal Flash'!$B$71:$L$71,'Internal Flash'!$A$72:$A$84,'Internal Flash'!$B$72:$L$84,'Fuel Pressure Calc'!Q24,'Pilot Injection'!Q24)</f>
        <v>0</v>
      </c>
      <c r="R74" s="4">
        <f>_xll.Interp2dTab(-1,0,'Internal Flash'!$B$71:$L$71,'Internal Flash'!$A$72:$A$84,'Internal Flash'!$B$72:$L$84,'Fuel Pressure Calc'!R24,'Pilot Injection'!R24)</f>
        <v>0</v>
      </c>
      <c r="S74" s="12">
        <f t="shared" si="19"/>
        <v>0</v>
      </c>
      <c r="U74" s="6">
        <f>'CSP5'!$A$188</f>
        <v>3500</v>
      </c>
      <c r="V74" s="12">
        <f t="shared" si="20"/>
        <v>60.122282608695059</v>
      </c>
      <c r="W74" s="4">
        <f>_xll.Interp2dTab(-1,0,'HP Tuner only'!$B$9:$P$9,'HP Tuner only'!$A$10:$A$22,'HP Tuner only'!$B$10:$P$22,'Pilot Injection'!$U74,W$54)*_xll.Interp2dTab(-1,0,'HP Tuner only'!$B$26:$O$26,'HP Tuner only'!$A$27:$A$33,'HP Tuner only'!$B$27:$O$33,'Variables &amp; Axis Check'!$B$13,'Variables &amp; Axis Check'!$B$12)</f>
        <v>60.122282608695059</v>
      </c>
      <c r="X74" s="4">
        <f>_xll.Interp2dTab(-1,0,'HP Tuner only'!$B$9:$P$9,'HP Tuner only'!$A$10:$A$22,'HP Tuner only'!$B$10:$P$22,'Pilot Injection'!$U74,X$54)*_xll.Interp2dTab(-1,0,'HP Tuner only'!$B$26:$O$26,'HP Tuner only'!$A$27:$A$33,'HP Tuner only'!$B$27:$O$33,'Variables &amp; Axis Check'!$B$13,'Variables &amp; Axis Check'!$B$12)</f>
        <v>60.122282608692785</v>
      </c>
      <c r="Y74" s="4">
        <f>_xll.Interp2dTab(-1,0,'HP Tuner only'!$B$9:$P$9,'HP Tuner only'!$A$10:$A$22,'HP Tuner only'!$B$10:$P$22,'Pilot Injection'!$U74,Y$54)*_xll.Interp2dTab(-1,0,'HP Tuner only'!$B$26:$O$26,'HP Tuner only'!$A$27:$A$33,'HP Tuner only'!$B$27:$O$33,'Variables &amp; Axis Check'!$B$13,'Variables &amp; Axis Check'!$B$12)</f>
        <v>60.122282608695059</v>
      </c>
      <c r="Z74" s="4">
        <f>_xll.Interp2dTab(-1,0,'HP Tuner only'!$B$9:$P$9,'HP Tuner only'!$A$10:$A$22,'HP Tuner only'!$B$10:$P$22,'Pilot Injection'!$U74,Z$54)*_xll.Interp2dTab(-1,0,'HP Tuner only'!$B$26:$O$26,'HP Tuner only'!$A$27:$A$33,'HP Tuner only'!$B$27:$O$33,'Variables &amp; Axis Check'!$B$13,'Variables &amp; Axis Check'!$B$12)</f>
        <v>60.122282608695059</v>
      </c>
      <c r="AA74" s="4">
        <f>_xll.Interp2dTab(-1,0,'HP Tuner only'!$B$9:$P$9,'HP Tuner only'!$A$10:$A$22,'HP Tuner only'!$B$10:$P$22,'Pilot Injection'!$U74,AA$54)*_xll.Interp2dTab(-1,0,'HP Tuner only'!$B$26:$O$26,'HP Tuner only'!$A$27:$A$33,'HP Tuner only'!$B$27:$O$33,'Variables &amp; Axis Check'!$B$13,'Variables &amp; Axis Check'!$B$12)</f>
        <v>60.122282608694455</v>
      </c>
      <c r="AB74" s="4">
        <f>_xll.Interp2dTab(-1,0,'HP Tuner only'!$B$9:$P$9,'HP Tuner only'!$A$10:$A$22,'HP Tuner only'!$B$10:$P$22,'Pilot Injection'!$U74,AB$54)*_xll.Interp2dTab(-1,0,'HP Tuner only'!$B$26:$O$26,'HP Tuner only'!$A$27:$A$33,'HP Tuner only'!$B$27:$O$33,'Variables &amp; Axis Check'!$B$13,'Variables &amp; Axis Check'!$B$12)</f>
        <v>61.050820999077473</v>
      </c>
      <c r="AC74" s="4">
        <f>_xll.Interp2dTab(-1,0,'HP Tuner only'!$B$9:$P$9,'HP Tuner only'!$A$10:$A$22,'HP Tuner only'!$B$10:$P$22,'Pilot Injection'!$U74,AC$54)*_xll.Interp2dTab(-1,0,'HP Tuner only'!$B$26:$O$26,'HP Tuner only'!$A$27:$A$33,'HP Tuner only'!$B$27:$O$33,'Variables &amp; Axis Check'!$B$13,'Variables &amp; Axis Check'!$B$12)</f>
        <v>70.412523126738051</v>
      </c>
      <c r="AD74" s="4">
        <f>_xll.Interp2dTab(-1,0,'HP Tuner only'!$B$9:$P$9,'HP Tuner only'!$A$10:$A$22,'HP Tuner only'!$B$10:$P$22,'Pilot Injection'!$U74,AD$54)*_xll.Interp2dTab(-1,0,'HP Tuner only'!$B$26:$O$26,'HP Tuner only'!$A$27:$A$33,'HP Tuner only'!$B$27:$O$33,'Variables &amp; Axis Check'!$B$13,'Variables &amp; Axis Check'!$B$12)</f>
        <v>90.013586956524705</v>
      </c>
      <c r="AE74" s="4">
        <f>_xll.Interp2dTab(-1,0,'HP Tuner only'!$B$9:$P$9,'HP Tuner only'!$A$10:$A$22,'HP Tuner only'!$B$10:$P$22,'Pilot Injection'!$U74,AE$54)*_xll.Interp2dTab(-1,0,'HP Tuner only'!$B$26:$O$26,'HP Tuner only'!$A$27:$A$33,'HP Tuner only'!$B$27:$O$33,'Variables &amp; Axis Check'!$B$13,'Variables &amp; Axis Check'!$B$12)</f>
        <v>107.49639529724845</v>
      </c>
      <c r="AF74" s="4">
        <f>_xll.Interp2dTab(-1,0,'HP Tuner only'!$B$9:$P$9,'HP Tuner only'!$A$10:$A$22,'HP Tuner only'!$B$10:$P$22,'Pilot Injection'!$U74,AF$54)*_xll.Interp2dTab(-1,0,'HP Tuner only'!$B$26:$O$26,'HP Tuner only'!$A$27:$A$33,'HP Tuner only'!$B$27:$O$33,'Variables &amp; Axis Check'!$B$13,'Variables &amp; Axis Check'!$B$12)</f>
        <v>137.53050133096622</v>
      </c>
      <c r="AG74" s="4">
        <f>_xll.Interp2dTab(-1,0,'HP Tuner only'!$B$9:$P$9,'HP Tuner only'!$A$10:$A$22,'HP Tuner only'!$B$10:$P$22,'Pilot Injection'!$U74,AG$54)*_xll.Interp2dTab(-1,0,'HP Tuner only'!$B$26:$O$26,'HP Tuner only'!$A$27:$A$33,'HP Tuner only'!$B$27:$O$33,'Variables &amp; Axis Check'!$B$13,'Variables &amp; Axis Check'!$B$12)</f>
        <v>165.08152173890267</v>
      </c>
      <c r="AH74" s="4">
        <f>_xll.Interp2dTab(-1,0,'HP Tuner only'!$B$9:$P$9,'HP Tuner only'!$A$10:$A$22,'HP Tuner only'!$B$10:$P$22,'Pilot Injection'!$U74,AH$54)*_xll.Interp2dTab(-1,0,'HP Tuner only'!$B$26:$O$26,'HP Tuner only'!$A$27:$A$33,'HP Tuner only'!$B$27:$O$33,'Variables &amp; Axis Check'!$B$13,'Variables &amp; Axis Check'!$B$12)</f>
        <v>165.08152173890267</v>
      </c>
      <c r="AI74" s="4">
        <f>_xll.Interp2dTab(-1,0,'HP Tuner only'!$B$9:$P$9,'HP Tuner only'!$A$10:$A$22,'HP Tuner only'!$B$10:$P$22,'Pilot Injection'!$U74,AI$54)*_xll.Interp2dTab(-1,0,'HP Tuner only'!$B$26:$O$26,'HP Tuner only'!$A$27:$A$33,'HP Tuner only'!$B$27:$O$33,'Variables &amp; Axis Check'!$B$13,'Variables &amp; Axis Check'!$B$12)</f>
        <v>165.08152173890267</v>
      </c>
      <c r="AJ74" s="4">
        <f>_xll.Interp2dTab(-1,0,'HP Tuner only'!$B$9:$P$9,'HP Tuner only'!$A$10:$A$22,'HP Tuner only'!$B$10:$P$22,'Pilot Injection'!$U74,AJ$54)*_xll.Interp2dTab(-1,0,'HP Tuner only'!$B$26:$O$26,'HP Tuner only'!$A$27:$A$33,'HP Tuner only'!$B$27:$O$33,'Variables &amp; Axis Check'!$B$13,'Variables &amp; Axis Check'!$B$12)</f>
        <v>165.0815217391937</v>
      </c>
      <c r="AK74" s="4">
        <f>_xll.Interp2dTab(-1,0,'HP Tuner only'!$B$9:$P$9,'HP Tuner only'!$A$10:$A$22,'HP Tuner only'!$B$10:$P$22,'Pilot Injection'!$U74,AK$54)*_xll.Interp2dTab(-1,0,'HP Tuner only'!$B$26:$O$26,'HP Tuner only'!$A$27:$A$33,'HP Tuner only'!$B$27:$O$33,'Variables &amp; Axis Check'!$B$13,'Variables &amp; Axis Check'!$B$12)</f>
        <v>165.08152173948474</v>
      </c>
      <c r="AL74" s="4">
        <f>_xll.Interp2dTab(-1,0,'HP Tuner only'!$B$9:$P$9,'HP Tuner only'!$A$10:$A$22,'HP Tuner only'!$B$10:$P$22,'Pilot Injection'!$U74,AL$54)*_xll.Interp2dTab(-1,0,'HP Tuner only'!$B$26:$O$26,'HP Tuner only'!$A$27:$A$33,'HP Tuner only'!$B$27:$O$33,'Variables &amp; Axis Check'!$B$13,'Variables &amp; Axis Check'!$B$12)</f>
        <v>165.08152173832059</v>
      </c>
      <c r="AM74" s="12">
        <f t="shared" si="21"/>
        <v>165.08152173832059</v>
      </c>
    </row>
    <row r="75" spans="1:39" s="4" customFormat="1" x14ac:dyDescent="0.3">
      <c r="A75" s="12">
        <f>'CSP5'!$A$189</f>
        <v>3501</v>
      </c>
      <c r="B75" s="12">
        <f>B74</f>
        <v>160</v>
      </c>
      <c r="C75" s="12">
        <f t="shared" ref="C75:S75" si="22">C74</f>
        <v>160</v>
      </c>
      <c r="D75" s="12">
        <f t="shared" si="22"/>
        <v>213.70395409095113</v>
      </c>
      <c r="E75" s="12">
        <f t="shared" si="22"/>
        <v>220.43475360383999</v>
      </c>
      <c r="F75" s="12">
        <f t="shared" si="22"/>
        <v>221.77469381603552</v>
      </c>
      <c r="G75" s="12">
        <f t="shared" si="22"/>
        <v>218.99338796074662</v>
      </c>
      <c r="H75" s="12">
        <f t="shared" si="22"/>
        <v>222.26887742015998</v>
      </c>
      <c r="I75" s="12">
        <f t="shared" si="22"/>
        <v>222.26887742015998</v>
      </c>
      <c r="J75" s="12">
        <f t="shared" si="22"/>
        <v>222.26887742015998</v>
      </c>
      <c r="K75" s="12">
        <f t="shared" si="22"/>
        <v>222.26887742015998</v>
      </c>
      <c r="L75" s="12">
        <f t="shared" si="22"/>
        <v>222.26887742015998</v>
      </c>
      <c r="M75" s="12">
        <f t="shared" si="22"/>
        <v>222.26887742015998</v>
      </c>
      <c r="N75" s="12">
        <f t="shared" si="22"/>
        <v>222.26887742015998</v>
      </c>
      <c r="O75" s="12">
        <f t="shared" si="22"/>
        <v>0</v>
      </c>
      <c r="P75" s="12">
        <f t="shared" si="22"/>
        <v>0</v>
      </c>
      <c r="Q75" s="12">
        <f t="shared" si="22"/>
        <v>0</v>
      </c>
      <c r="R75" s="12">
        <f t="shared" si="22"/>
        <v>0</v>
      </c>
      <c r="S75" s="12">
        <f t="shared" si="22"/>
        <v>0</v>
      </c>
      <c r="U75" s="12">
        <f>'CSP5'!$A$189</f>
        <v>3501</v>
      </c>
      <c r="V75" s="12">
        <f>V74</f>
        <v>60.122282608695059</v>
      </c>
      <c r="W75" s="12">
        <f t="shared" ref="W75:AM75" si="23">W74</f>
        <v>60.122282608695059</v>
      </c>
      <c r="X75" s="12">
        <f t="shared" si="23"/>
        <v>60.122282608692785</v>
      </c>
      <c r="Y75" s="12">
        <f t="shared" si="23"/>
        <v>60.122282608695059</v>
      </c>
      <c r="Z75" s="12">
        <f t="shared" si="23"/>
        <v>60.122282608695059</v>
      </c>
      <c r="AA75" s="12">
        <f t="shared" si="23"/>
        <v>60.122282608694455</v>
      </c>
      <c r="AB75" s="12">
        <f t="shared" si="23"/>
        <v>61.050820999077473</v>
      </c>
      <c r="AC75" s="12">
        <f t="shared" si="23"/>
        <v>70.412523126738051</v>
      </c>
      <c r="AD75" s="12">
        <f t="shared" si="23"/>
        <v>90.013586956524705</v>
      </c>
      <c r="AE75" s="12">
        <f t="shared" si="23"/>
        <v>107.49639529724845</v>
      </c>
      <c r="AF75" s="12">
        <f t="shared" si="23"/>
        <v>137.53050133096622</v>
      </c>
      <c r="AG75" s="12">
        <f t="shared" si="23"/>
        <v>165.08152173890267</v>
      </c>
      <c r="AH75" s="12">
        <f t="shared" si="23"/>
        <v>165.08152173890267</v>
      </c>
      <c r="AI75" s="12">
        <f t="shared" si="23"/>
        <v>165.08152173890267</v>
      </c>
      <c r="AJ75" s="12">
        <f t="shared" si="23"/>
        <v>165.0815217391937</v>
      </c>
      <c r="AK75" s="12">
        <f t="shared" si="23"/>
        <v>165.08152173948474</v>
      </c>
      <c r="AL75" s="12">
        <f t="shared" si="23"/>
        <v>165.08152173832059</v>
      </c>
      <c r="AM75" s="12">
        <f t="shared" si="23"/>
        <v>165.08152173832059</v>
      </c>
    </row>
    <row r="76" spans="1:39" x14ac:dyDescent="0.3"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</row>
    <row r="77" spans="1:39" x14ac:dyDescent="0.3">
      <c r="A77" s="13"/>
      <c r="B77" s="35" t="s">
        <v>1134</v>
      </c>
      <c r="C77" s="35"/>
      <c r="D77" s="35"/>
      <c r="E77" s="35"/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U77" s="13"/>
      <c r="V77" s="35" t="s">
        <v>1183</v>
      </c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</row>
    <row r="78" spans="1:39" x14ac:dyDescent="0.3">
      <c r="A78" s="3"/>
      <c r="B78" s="3" t="str">
        <f>'CSP5'!$B$167</f>
        <v>mm3</v>
      </c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U78" s="3"/>
      <c r="V78" s="3" t="str">
        <f>'CSP5'!$B$167</f>
        <v>mm3</v>
      </c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</row>
    <row r="79" spans="1:39" x14ac:dyDescent="0.3">
      <c r="A79" s="3" t="str">
        <f>'CSP5'!$A$168</f>
        <v>RPM</v>
      </c>
      <c r="B79" s="9">
        <f>'CSP5'!$B$168</f>
        <v>-1</v>
      </c>
      <c r="C79" s="3">
        <f>'CSP5'!$C$168</f>
        <v>0</v>
      </c>
      <c r="D79" s="3">
        <f>'CSP5'!$D$168</f>
        <v>10</v>
      </c>
      <c r="E79" s="3">
        <f>'CSP5'!$E$168</f>
        <v>20</v>
      </c>
      <c r="F79" s="3">
        <f>'CSP5'!$F$168</f>
        <v>30</v>
      </c>
      <c r="G79" s="3">
        <f>'CSP5'!$G$168</f>
        <v>45</v>
      </c>
      <c r="H79" s="3">
        <f>'CSP5'!$H$168</f>
        <v>55</v>
      </c>
      <c r="I79" s="3">
        <f>'CSP5'!$I$168</f>
        <v>65</v>
      </c>
      <c r="J79" s="3">
        <f>'CSP5'!$J$168</f>
        <v>75</v>
      </c>
      <c r="K79" s="3">
        <f>'CSP5'!$K$168</f>
        <v>85</v>
      </c>
      <c r="L79" s="3">
        <f>'CSP5'!$L$168</f>
        <v>95</v>
      </c>
      <c r="M79" s="3">
        <f>'CSP5'!$M$168</f>
        <v>110</v>
      </c>
      <c r="N79" s="3">
        <f>'CSP5'!$N$168</f>
        <v>120</v>
      </c>
      <c r="O79" s="3">
        <f>'CSP5'!$O$168</f>
        <v>125</v>
      </c>
      <c r="P79" s="3">
        <f>'CSP5'!$P$168</f>
        <v>130</v>
      </c>
      <c r="Q79" s="3">
        <f>'CSP5'!$Q$168</f>
        <v>135</v>
      </c>
      <c r="R79" s="3">
        <f>'CSP5'!$R$168</f>
        <v>140</v>
      </c>
      <c r="S79" s="9">
        <f>'CSP5'!$S$168</f>
        <v>141</v>
      </c>
      <c r="U79" s="3" t="str">
        <f>'CSP5'!$A$168</f>
        <v>RPM</v>
      </c>
      <c r="V79" s="9">
        <f>'CSP5'!$B$168</f>
        <v>-1</v>
      </c>
      <c r="W79" s="3">
        <f>'CSP5'!$C$168</f>
        <v>0</v>
      </c>
      <c r="X79" s="3">
        <f>'CSP5'!$D$168</f>
        <v>10</v>
      </c>
      <c r="Y79" s="3">
        <f>'CSP5'!$E$168</f>
        <v>20</v>
      </c>
      <c r="Z79" s="3">
        <f>'CSP5'!$F$168</f>
        <v>30</v>
      </c>
      <c r="AA79" s="3">
        <f>'CSP5'!$G$168</f>
        <v>45</v>
      </c>
      <c r="AB79" s="3">
        <f>'CSP5'!$H$168</f>
        <v>55</v>
      </c>
      <c r="AC79" s="3">
        <f>'CSP5'!$I$168</f>
        <v>65</v>
      </c>
      <c r="AD79" s="3">
        <f>'CSP5'!$J$168</f>
        <v>75</v>
      </c>
      <c r="AE79" s="3">
        <f>'CSP5'!$K$168</f>
        <v>85</v>
      </c>
      <c r="AF79" s="3">
        <f>'CSP5'!$L$168</f>
        <v>95</v>
      </c>
      <c r="AG79" s="3">
        <f>'CSP5'!$M$168</f>
        <v>110</v>
      </c>
      <c r="AH79" s="3">
        <f>'CSP5'!$N$168</f>
        <v>120</v>
      </c>
      <c r="AI79" s="3">
        <f>'CSP5'!$O$168</f>
        <v>125</v>
      </c>
      <c r="AJ79" s="3">
        <f>'CSP5'!$P$168</f>
        <v>130</v>
      </c>
      <c r="AK79" s="3">
        <f>'CSP5'!$Q$168</f>
        <v>135</v>
      </c>
      <c r="AL79" s="3">
        <f>'CSP5'!$R$168</f>
        <v>140</v>
      </c>
      <c r="AM79" s="9">
        <f>'CSP5'!$S$168</f>
        <v>141</v>
      </c>
    </row>
    <row r="80" spans="1:39" s="4" customFormat="1" x14ac:dyDescent="0.3">
      <c r="A80" s="12">
        <f>'CSP5'!$A$169</f>
        <v>619</v>
      </c>
      <c r="B80" s="12">
        <f>B81</f>
        <v>1.017690353298067</v>
      </c>
      <c r="C80" s="12">
        <f t="shared" ref="C80:S80" si="24">C81</f>
        <v>1.017690353298067</v>
      </c>
      <c r="D80" s="12">
        <f t="shared" si="24"/>
        <v>1.017690353298067</v>
      </c>
      <c r="E80" s="12">
        <f t="shared" si="24"/>
        <v>0.94839329575596587</v>
      </c>
      <c r="F80" s="12">
        <f t="shared" si="24"/>
        <v>0.97471992026668031</v>
      </c>
      <c r="G80" s="12">
        <f t="shared" si="24"/>
        <v>0.85741420982856809</v>
      </c>
      <c r="H80" s="12">
        <f t="shared" si="24"/>
        <v>0.9470832481061604</v>
      </c>
      <c r="I80" s="12">
        <f t="shared" si="24"/>
        <v>0.93549293161470071</v>
      </c>
      <c r="J80" s="12">
        <f t="shared" si="24"/>
        <v>0.91893941841550542</v>
      </c>
      <c r="K80" s="12">
        <f t="shared" si="24"/>
        <v>0.90449566670248216</v>
      </c>
      <c r="L80" s="12">
        <f t="shared" si="24"/>
        <v>0.8911879404050852</v>
      </c>
      <c r="M80" s="12">
        <f t="shared" si="24"/>
        <v>0.97594612971811878</v>
      </c>
      <c r="N80" s="12">
        <f t="shared" si="24"/>
        <v>0.8541943060702728</v>
      </c>
      <c r="O80" s="12">
        <f t="shared" si="24"/>
        <v>0.8541943060702728</v>
      </c>
      <c r="P80" s="12">
        <f t="shared" si="24"/>
        <v>0.8541943060702728</v>
      </c>
      <c r="Q80" s="12">
        <f t="shared" si="24"/>
        <v>0.8541943060702728</v>
      </c>
      <c r="R80" s="12">
        <f t="shared" si="24"/>
        <v>0.8541943060702728</v>
      </c>
      <c r="S80" s="12">
        <f t="shared" si="24"/>
        <v>0.8541943060702728</v>
      </c>
      <c r="U80" s="12">
        <f>'CSP5'!$A$169</f>
        <v>619</v>
      </c>
      <c r="V80" s="12">
        <f>V81</f>
        <v>3.2067174496858608</v>
      </c>
      <c r="W80" s="12">
        <f t="shared" ref="W80:AM80" si="25">W81</f>
        <v>3.2067174496858608</v>
      </c>
      <c r="X80" s="12">
        <f t="shared" si="25"/>
        <v>3.2067174496858155</v>
      </c>
      <c r="Y80" s="12">
        <f t="shared" si="25"/>
        <v>3.2067174496858155</v>
      </c>
      <c r="Z80" s="12">
        <f t="shared" si="25"/>
        <v>3.2067174496858608</v>
      </c>
      <c r="AA80" s="12">
        <f t="shared" si="25"/>
        <v>3.58796243707007</v>
      </c>
      <c r="AB80" s="12">
        <f t="shared" si="25"/>
        <v>3.8775728725904517</v>
      </c>
      <c r="AC80" s="12">
        <f t="shared" si="25"/>
        <v>4.0219845979110209</v>
      </c>
      <c r="AD80" s="12">
        <f t="shared" si="25"/>
        <v>4.0219845979110209</v>
      </c>
      <c r="AE80" s="12">
        <f t="shared" si="25"/>
        <v>4.0219845979110209</v>
      </c>
      <c r="AF80" s="12">
        <f t="shared" si="25"/>
        <v>4.0219845979109756</v>
      </c>
      <c r="AG80" s="12">
        <f t="shared" si="25"/>
        <v>17.609770401664669</v>
      </c>
      <c r="AH80" s="12">
        <f t="shared" si="25"/>
        <v>17.609770401664054</v>
      </c>
      <c r="AI80" s="12">
        <f t="shared" si="25"/>
        <v>17.60977040166448</v>
      </c>
      <c r="AJ80" s="12">
        <f t="shared" si="25"/>
        <v>17.60977040166448</v>
      </c>
      <c r="AK80" s="12">
        <f t="shared" si="25"/>
        <v>17.60977040166339</v>
      </c>
      <c r="AL80" s="12">
        <f t="shared" si="25"/>
        <v>17.609770401669209</v>
      </c>
      <c r="AM80" s="12">
        <f t="shared" si="25"/>
        <v>17.609770401669209</v>
      </c>
    </row>
    <row r="81" spans="1:39" s="4" customFormat="1" x14ac:dyDescent="0.3">
      <c r="A81" s="6">
        <f>'CSP5'!$A$170</f>
        <v>620</v>
      </c>
      <c r="B81" s="12">
        <f>C81</f>
        <v>1.017690353298067</v>
      </c>
      <c r="C81" s="4">
        <f>($A81*360*C56)/(60*1000000)</f>
        <v>1.017690353298067</v>
      </c>
      <c r="D81" s="4">
        <f t="shared" ref="D81:R81" si="26">($A81*360*D56)/(60*1000000)</f>
        <v>1.017690353298067</v>
      </c>
      <c r="E81" s="4">
        <f t="shared" si="26"/>
        <v>0.94839329575596587</v>
      </c>
      <c r="F81" s="4">
        <f t="shared" si="26"/>
        <v>0.97471992026668031</v>
      </c>
      <c r="G81" s="4">
        <f t="shared" si="26"/>
        <v>0.85741420982856809</v>
      </c>
      <c r="H81" s="4">
        <f t="shared" si="26"/>
        <v>0.9470832481061604</v>
      </c>
      <c r="I81" s="4">
        <f t="shared" si="26"/>
        <v>0.93549293161470071</v>
      </c>
      <c r="J81" s="4">
        <f t="shared" si="26"/>
        <v>0.91893941841550542</v>
      </c>
      <c r="K81" s="4">
        <f t="shared" si="26"/>
        <v>0.90449566670248216</v>
      </c>
      <c r="L81" s="4">
        <f t="shared" si="26"/>
        <v>0.8911879404050852</v>
      </c>
      <c r="M81" s="4">
        <f t="shared" si="26"/>
        <v>0.97594612971811878</v>
      </c>
      <c r="N81" s="4">
        <f t="shared" si="26"/>
        <v>0.8541943060702728</v>
      </c>
      <c r="O81" s="4">
        <f t="shared" si="26"/>
        <v>0.8541943060702728</v>
      </c>
      <c r="P81" s="4">
        <f t="shared" si="26"/>
        <v>0.8541943060702728</v>
      </c>
      <c r="Q81" s="4">
        <f t="shared" si="26"/>
        <v>0.8541943060702728</v>
      </c>
      <c r="R81" s="4">
        <f t="shared" si="26"/>
        <v>0.8541943060702728</v>
      </c>
      <c r="S81" s="12">
        <f>R81</f>
        <v>0.8541943060702728</v>
      </c>
      <c r="U81" s="6">
        <f>'CSP5'!$A$170</f>
        <v>620</v>
      </c>
      <c r="V81" s="12">
        <f>W81</f>
        <v>3.2067174496858608</v>
      </c>
      <c r="W81" s="4">
        <f>_xll.Interp2dTab(-1,0,'HP Tuner only'!$B$37:$P$37,'HP Tuner only'!$A$38:$A$50,'HP Tuner only'!$B$38:$P$50,'Pilot Injection'!$U81,'Pilot Injection'!W$79)*_xll.Interp2dTab(-1,0,'HP Tuner only'!$B$54:$P$54,'HP Tuner only'!$A$55:$A$67,'HP Tuner only'!$B$55:$P$67,'Pilot Injection'!$U81,'Variables &amp; Axis Check'!$B$2)</f>
        <v>3.2067174496858608</v>
      </c>
      <c r="X81" s="4">
        <f>_xll.Interp2dTab(-1,0,'HP Tuner only'!$B$37:$P$37,'HP Tuner only'!$A$38:$A$50,'HP Tuner only'!$B$38:$P$50,'Pilot Injection'!$U81,'Pilot Injection'!X$79)*_xll.Interp2dTab(-1,0,'HP Tuner only'!$B$54:$P$54,'HP Tuner only'!$A$55:$A$67,'HP Tuner only'!$B$55:$P$67,'Pilot Injection'!$U81,'Variables &amp; Axis Check'!$B$2)</f>
        <v>3.2067174496858155</v>
      </c>
      <c r="Y81" s="4">
        <f>_xll.Interp2dTab(-1,0,'HP Tuner only'!$B$37:$P$37,'HP Tuner only'!$A$38:$A$50,'HP Tuner only'!$B$38:$P$50,'Pilot Injection'!$U81,'Pilot Injection'!Y$79)*_xll.Interp2dTab(-1,0,'HP Tuner only'!$B$54:$P$54,'HP Tuner only'!$A$55:$A$67,'HP Tuner only'!$B$55:$P$67,'Pilot Injection'!$U81,'Variables &amp; Axis Check'!$B$2)</f>
        <v>3.2067174496858155</v>
      </c>
      <c r="Z81" s="4">
        <f>_xll.Interp2dTab(-1,0,'HP Tuner only'!$B$37:$P$37,'HP Tuner only'!$A$38:$A$50,'HP Tuner only'!$B$38:$P$50,'Pilot Injection'!$U81,'Pilot Injection'!Z$79)*_xll.Interp2dTab(-1,0,'HP Tuner only'!$B$54:$P$54,'HP Tuner only'!$A$55:$A$67,'HP Tuner only'!$B$55:$P$67,'Pilot Injection'!$U81,'Variables &amp; Axis Check'!$B$2)</f>
        <v>3.2067174496858608</v>
      </c>
      <c r="AA81" s="4">
        <f>_xll.Interp2dTab(-1,0,'HP Tuner only'!$B$37:$P$37,'HP Tuner only'!$A$38:$A$50,'HP Tuner only'!$B$38:$P$50,'Pilot Injection'!$U81,'Pilot Injection'!AA$79)*_xll.Interp2dTab(-1,0,'HP Tuner only'!$B$54:$P$54,'HP Tuner only'!$A$55:$A$67,'HP Tuner only'!$B$55:$P$67,'Pilot Injection'!$U81,'Variables &amp; Axis Check'!$B$2)</f>
        <v>3.58796243707007</v>
      </c>
      <c r="AB81" s="4">
        <f>_xll.Interp2dTab(-1,0,'HP Tuner only'!$B$37:$P$37,'HP Tuner only'!$A$38:$A$50,'HP Tuner only'!$B$38:$P$50,'Pilot Injection'!$U81,'Pilot Injection'!AB$79)*_xll.Interp2dTab(-1,0,'HP Tuner only'!$B$54:$P$54,'HP Tuner only'!$A$55:$A$67,'HP Tuner only'!$B$55:$P$67,'Pilot Injection'!$U81,'Variables &amp; Axis Check'!$B$2)</f>
        <v>3.8775728725904517</v>
      </c>
      <c r="AC81" s="4">
        <f>_xll.Interp2dTab(-1,0,'HP Tuner only'!$B$37:$P$37,'HP Tuner only'!$A$38:$A$50,'HP Tuner only'!$B$38:$P$50,'Pilot Injection'!$U81,'Pilot Injection'!AC$79)*_xll.Interp2dTab(-1,0,'HP Tuner only'!$B$54:$P$54,'HP Tuner only'!$A$55:$A$67,'HP Tuner only'!$B$55:$P$67,'Pilot Injection'!$U81,'Variables &amp; Axis Check'!$B$2)</f>
        <v>4.0219845979110209</v>
      </c>
      <c r="AD81" s="4">
        <f>_xll.Interp2dTab(-1,0,'HP Tuner only'!$B$37:$P$37,'HP Tuner only'!$A$38:$A$50,'HP Tuner only'!$B$38:$P$50,'Pilot Injection'!$U81,'Pilot Injection'!AD$79)*_xll.Interp2dTab(-1,0,'HP Tuner only'!$B$54:$P$54,'HP Tuner only'!$A$55:$A$67,'HP Tuner only'!$B$55:$P$67,'Pilot Injection'!$U81,'Variables &amp; Axis Check'!$B$2)</f>
        <v>4.0219845979110209</v>
      </c>
      <c r="AE81" s="4">
        <f>_xll.Interp2dTab(-1,0,'HP Tuner only'!$B$37:$P$37,'HP Tuner only'!$A$38:$A$50,'HP Tuner only'!$B$38:$P$50,'Pilot Injection'!$U81,'Pilot Injection'!AE$79)*_xll.Interp2dTab(-1,0,'HP Tuner only'!$B$54:$P$54,'HP Tuner only'!$A$55:$A$67,'HP Tuner only'!$B$55:$P$67,'Pilot Injection'!$U81,'Variables &amp; Axis Check'!$B$2)</f>
        <v>4.0219845979110209</v>
      </c>
      <c r="AF81" s="4">
        <f>_xll.Interp2dTab(-1,0,'HP Tuner only'!$B$37:$P$37,'HP Tuner only'!$A$38:$A$50,'HP Tuner only'!$B$38:$P$50,'Pilot Injection'!$U81,'Pilot Injection'!AF$79)*_xll.Interp2dTab(-1,0,'HP Tuner only'!$B$54:$P$54,'HP Tuner only'!$A$55:$A$67,'HP Tuner only'!$B$55:$P$67,'Pilot Injection'!$U81,'Variables &amp; Axis Check'!$B$2)</f>
        <v>4.0219845979109756</v>
      </c>
      <c r="AG81" s="4">
        <f>_xll.Interp2dTab(-1,0,'HP Tuner only'!$B$37:$P$37,'HP Tuner only'!$A$38:$A$50,'HP Tuner only'!$B$38:$P$50,'Pilot Injection'!$U81,'Pilot Injection'!AG$79)*_xll.Interp2dTab(-1,0,'HP Tuner only'!$B$54:$P$54,'HP Tuner only'!$A$55:$A$67,'HP Tuner only'!$B$55:$P$67,'Pilot Injection'!$U81,'Variables &amp; Axis Check'!$B$2)</f>
        <v>17.609770401664669</v>
      </c>
      <c r="AH81" s="4">
        <f>_xll.Interp2dTab(-1,0,'HP Tuner only'!$B$37:$P$37,'HP Tuner only'!$A$38:$A$50,'HP Tuner only'!$B$38:$P$50,'Pilot Injection'!$U81,'Pilot Injection'!AH$79)*_xll.Interp2dTab(-1,0,'HP Tuner only'!$B$54:$P$54,'HP Tuner only'!$A$55:$A$67,'HP Tuner only'!$B$55:$P$67,'Pilot Injection'!$U81,'Variables &amp; Axis Check'!$B$2)</f>
        <v>17.609770401664054</v>
      </c>
      <c r="AI81" s="4">
        <f>_xll.Interp2dTab(-1,0,'HP Tuner only'!$B$37:$P$37,'HP Tuner only'!$A$38:$A$50,'HP Tuner only'!$B$38:$P$50,'Pilot Injection'!$U81,'Pilot Injection'!AI$79)*_xll.Interp2dTab(-1,0,'HP Tuner only'!$B$54:$P$54,'HP Tuner only'!$A$55:$A$67,'HP Tuner only'!$B$55:$P$67,'Pilot Injection'!$U81,'Variables &amp; Axis Check'!$B$2)</f>
        <v>17.60977040166448</v>
      </c>
      <c r="AJ81" s="4">
        <f>_xll.Interp2dTab(-1,0,'HP Tuner only'!$B$37:$P$37,'HP Tuner only'!$A$38:$A$50,'HP Tuner only'!$B$38:$P$50,'Pilot Injection'!$U81,'Pilot Injection'!AJ$79)*_xll.Interp2dTab(-1,0,'HP Tuner only'!$B$54:$P$54,'HP Tuner only'!$A$55:$A$67,'HP Tuner only'!$B$55:$P$67,'Pilot Injection'!$U81,'Variables &amp; Axis Check'!$B$2)</f>
        <v>17.60977040166448</v>
      </c>
      <c r="AK81" s="4">
        <f>_xll.Interp2dTab(-1,0,'HP Tuner only'!$B$37:$P$37,'HP Tuner only'!$A$38:$A$50,'HP Tuner only'!$B$38:$P$50,'Pilot Injection'!$U81,'Pilot Injection'!AK$79)*_xll.Interp2dTab(-1,0,'HP Tuner only'!$B$54:$P$54,'HP Tuner only'!$A$55:$A$67,'HP Tuner only'!$B$55:$P$67,'Pilot Injection'!$U81,'Variables &amp; Axis Check'!$B$2)</f>
        <v>17.60977040166339</v>
      </c>
      <c r="AL81" s="4">
        <f>_xll.Interp2dTab(-1,0,'HP Tuner only'!$B$37:$P$37,'HP Tuner only'!$A$38:$A$50,'HP Tuner only'!$B$38:$P$50,'Pilot Injection'!$U81,'Pilot Injection'!AL$79)*_xll.Interp2dTab(-1,0,'HP Tuner only'!$B$54:$P$54,'HP Tuner only'!$A$55:$A$67,'HP Tuner only'!$B$55:$P$67,'Pilot Injection'!$U81,'Variables &amp; Axis Check'!$B$2)</f>
        <v>17.609770401669209</v>
      </c>
      <c r="AM81" s="12">
        <f>AL81</f>
        <v>17.609770401669209</v>
      </c>
    </row>
    <row r="82" spans="1:39" s="4" customFormat="1" x14ac:dyDescent="0.3">
      <c r="A82" s="6">
        <f>'CSP5'!$A$171</f>
        <v>650</v>
      </c>
      <c r="B82" s="12">
        <f t="shared" ref="B82:B99" si="27">C82</f>
        <v>0.95995519443245769</v>
      </c>
      <c r="C82" s="4">
        <f t="shared" ref="C82:R82" si="28">($A82*360*C57)/(60*1000000)</f>
        <v>0.95995519443245769</v>
      </c>
      <c r="D82" s="4">
        <f t="shared" si="28"/>
        <v>0.95995519443245769</v>
      </c>
      <c r="E82" s="4">
        <f t="shared" si="28"/>
        <v>0.95995519443245769</v>
      </c>
      <c r="F82" s="4">
        <f t="shared" si="28"/>
        <v>0.95842461181583993</v>
      </c>
      <c r="G82" s="4">
        <f t="shared" si="28"/>
        <v>0.95361511951091649</v>
      </c>
      <c r="H82" s="4">
        <f t="shared" si="28"/>
        <v>0.9589095803616462</v>
      </c>
      <c r="I82" s="4">
        <f t="shared" si="28"/>
        <v>0.94587959728434345</v>
      </c>
      <c r="J82" s="4">
        <f t="shared" si="28"/>
        <v>0.94587959728434345</v>
      </c>
      <c r="K82" s="4">
        <f t="shared" si="28"/>
        <v>0.91695544787714744</v>
      </c>
      <c r="L82" s="4">
        <f t="shared" si="28"/>
        <v>0.91695544787714744</v>
      </c>
      <c r="M82" s="4">
        <f t="shared" si="28"/>
        <v>0.83509486358529084</v>
      </c>
      <c r="N82" s="4">
        <f t="shared" si="28"/>
        <v>0.83509486358529084</v>
      </c>
      <c r="O82" s="4">
        <f t="shared" si="28"/>
        <v>0.82322427803432119</v>
      </c>
      <c r="P82" s="4">
        <f t="shared" si="28"/>
        <v>0.82322427803432119</v>
      </c>
      <c r="Q82" s="4">
        <f t="shared" si="28"/>
        <v>0.82322427803432119</v>
      </c>
      <c r="R82" s="4">
        <f t="shared" si="28"/>
        <v>0.82322427803432119</v>
      </c>
      <c r="S82" s="12">
        <f t="shared" ref="S82:S99" si="29">R82</f>
        <v>0.82322427803432119</v>
      </c>
      <c r="U82" s="6">
        <f>'CSP5'!$A$171</f>
        <v>650</v>
      </c>
      <c r="V82" s="12">
        <f t="shared" ref="V82:V99" si="30">W82</f>
        <v>3.2067174496857698</v>
      </c>
      <c r="W82" s="4">
        <f>_xll.Interp2dTab(-1,0,'HP Tuner only'!$B$37:$P$37,'HP Tuner only'!$A$38:$A$50,'HP Tuner only'!$B$38:$P$50,'Pilot Injection'!$U82,'Pilot Injection'!W$79)*_xll.Interp2dTab(-1,0,'HP Tuner only'!$B$54:$P$54,'HP Tuner only'!$A$55:$A$67,'HP Tuner only'!$B$55:$P$67,'Pilot Injection'!$U82,'Variables &amp; Axis Check'!$B$2)</f>
        <v>3.2067174496857698</v>
      </c>
      <c r="X82" s="4">
        <f>_xll.Interp2dTab(-1,0,'HP Tuner only'!$B$37:$P$37,'HP Tuner only'!$A$38:$A$50,'HP Tuner only'!$B$38:$P$50,'Pilot Injection'!$U82,'Pilot Injection'!X$79)*_xll.Interp2dTab(-1,0,'HP Tuner only'!$B$54:$P$54,'HP Tuner only'!$A$55:$A$67,'HP Tuner only'!$B$55:$P$67,'Pilot Injection'!$U82,'Variables &amp; Axis Check'!$B$2)</f>
        <v>3.2067174496857929</v>
      </c>
      <c r="Y82" s="4">
        <f>_xll.Interp2dTab(-1,0,'HP Tuner only'!$B$37:$P$37,'HP Tuner only'!$A$38:$A$50,'HP Tuner only'!$B$38:$P$50,'Pilot Injection'!$U82,'Pilot Injection'!Y$79)*_xll.Interp2dTab(-1,0,'HP Tuner only'!$B$54:$P$54,'HP Tuner only'!$A$55:$A$67,'HP Tuner only'!$B$55:$P$67,'Pilot Injection'!$U82,'Variables &amp; Axis Check'!$B$2)</f>
        <v>3.2067174496857698</v>
      </c>
      <c r="Z82" s="4">
        <f>_xll.Interp2dTab(-1,0,'HP Tuner only'!$B$37:$P$37,'HP Tuner only'!$A$38:$A$50,'HP Tuner only'!$B$38:$P$50,'Pilot Injection'!$U82,'Pilot Injection'!Z$79)*_xll.Interp2dTab(-1,0,'HP Tuner only'!$B$54:$P$54,'HP Tuner only'!$A$55:$A$67,'HP Tuner only'!$B$55:$P$67,'Pilot Injection'!$U82,'Variables &amp; Axis Check'!$B$2)</f>
        <v>3.2067174496857698</v>
      </c>
      <c r="AA82" s="4">
        <f>_xll.Interp2dTab(-1,0,'HP Tuner only'!$B$37:$P$37,'HP Tuner only'!$A$38:$A$50,'HP Tuner only'!$B$38:$P$50,'Pilot Injection'!$U82,'Pilot Injection'!AA$79)*_xll.Interp2dTab(-1,0,'HP Tuner only'!$B$54:$P$54,'HP Tuner only'!$A$55:$A$67,'HP Tuner only'!$B$55:$P$67,'Pilot Injection'!$U82,'Variables &amp; Axis Check'!$B$2)</f>
        <v>3.587962437069979</v>
      </c>
      <c r="AB82" s="4">
        <f>_xll.Interp2dTab(-1,0,'HP Tuner only'!$B$37:$P$37,'HP Tuner only'!$A$38:$A$50,'HP Tuner only'!$B$38:$P$50,'Pilot Injection'!$U82,'Pilot Injection'!AB$79)*_xll.Interp2dTab(-1,0,'HP Tuner only'!$B$54:$P$54,'HP Tuner only'!$A$55:$A$67,'HP Tuner only'!$B$55:$P$67,'Pilot Injection'!$U82,'Variables &amp; Axis Check'!$B$2)</f>
        <v>3.877572872590406</v>
      </c>
      <c r="AC82" s="4">
        <f>_xll.Interp2dTab(-1,0,'HP Tuner only'!$B$37:$P$37,'HP Tuner only'!$A$38:$A$50,'HP Tuner only'!$B$38:$P$50,'Pilot Injection'!$U82,'Pilot Injection'!AC$79)*_xll.Interp2dTab(-1,0,'HP Tuner only'!$B$54:$P$54,'HP Tuner only'!$A$55:$A$67,'HP Tuner only'!$B$55:$P$67,'Pilot Injection'!$U82,'Variables &amp; Axis Check'!$B$2)</f>
        <v>4.0219845979110209</v>
      </c>
      <c r="AD82" s="4">
        <f>_xll.Interp2dTab(-1,0,'HP Tuner only'!$B$37:$P$37,'HP Tuner only'!$A$38:$A$50,'HP Tuner only'!$B$38:$P$50,'Pilot Injection'!$U82,'Pilot Injection'!AD$79)*_xll.Interp2dTab(-1,0,'HP Tuner only'!$B$54:$P$54,'HP Tuner only'!$A$55:$A$67,'HP Tuner only'!$B$55:$P$67,'Pilot Injection'!$U82,'Variables &amp; Axis Check'!$B$2)</f>
        <v>4.0219845979110209</v>
      </c>
      <c r="AE82" s="4">
        <f>_xll.Interp2dTab(-1,0,'HP Tuner only'!$B$37:$P$37,'HP Tuner only'!$A$38:$A$50,'HP Tuner only'!$B$38:$P$50,'Pilot Injection'!$U82,'Pilot Injection'!AE$79)*_xll.Interp2dTab(-1,0,'HP Tuner only'!$B$54:$P$54,'HP Tuner only'!$A$55:$A$67,'HP Tuner only'!$B$55:$P$67,'Pilot Injection'!$U82,'Variables &amp; Axis Check'!$B$2)</f>
        <v>4.0219845979110209</v>
      </c>
      <c r="AF82" s="4">
        <f>_xll.Interp2dTab(-1,0,'HP Tuner only'!$B$37:$P$37,'HP Tuner only'!$A$38:$A$50,'HP Tuner only'!$B$38:$P$50,'Pilot Injection'!$U82,'Pilot Injection'!AF$79)*_xll.Interp2dTab(-1,0,'HP Tuner only'!$B$54:$P$54,'HP Tuner only'!$A$55:$A$67,'HP Tuner only'!$B$55:$P$67,'Pilot Injection'!$U82,'Variables &amp; Axis Check'!$B$2)</f>
        <v>4.0219845979110209</v>
      </c>
      <c r="AG82" s="4">
        <f>_xll.Interp2dTab(-1,0,'HP Tuner only'!$B$37:$P$37,'HP Tuner only'!$A$38:$A$50,'HP Tuner only'!$B$38:$P$50,'Pilot Injection'!$U82,'Pilot Injection'!AG$79)*_xll.Interp2dTab(-1,0,'HP Tuner only'!$B$54:$P$54,'HP Tuner only'!$A$55:$A$67,'HP Tuner only'!$B$55:$P$67,'Pilot Injection'!$U82,'Variables &amp; Axis Check'!$B$2)</f>
        <v>17.60977040166394</v>
      </c>
      <c r="AH82" s="4">
        <f>_xll.Interp2dTab(-1,0,'HP Tuner only'!$B$37:$P$37,'HP Tuner only'!$A$38:$A$50,'HP Tuner only'!$B$38:$P$50,'Pilot Injection'!$U82,'Pilot Injection'!AH$79)*_xll.Interp2dTab(-1,0,'HP Tuner only'!$B$54:$P$54,'HP Tuner only'!$A$55:$A$67,'HP Tuner only'!$B$55:$P$67,'Pilot Injection'!$U82,'Variables &amp; Axis Check'!$B$2)</f>
        <v>17.609770401664782</v>
      </c>
      <c r="AI82" s="4">
        <f>_xll.Interp2dTab(-1,0,'HP Tuner only'!$B$37:$P$37,'HP Tuner only'!$A$38:$A$50,'HP Tuner only'!$B$38:$P$50,'Pilot Injection'!$U82,'Pilot Injection'!AI$79)*_xll.Interp2dTab(-1,0,'HP Tuner only'!$B$54:$P$54,'HP Tuner only'!$A$55:$A$67,'HP Tuner only'!$B$55:$P$67,'Pilot Injection'!$U82,'Variables &amp; Axis Check'!$B$2)</f>
        <v>17.609770401664299</v>
      </c>
      <c r="AJ82" s="4">
        <f>_xll.Interp2dTab(-1,0,'HP Tuner only'!$B$37:$P$37,'HP Tuner only'!$A$38:$A$50,'HP Tuner only'!$B$38:$P$50,'Pilot Injection'!$U82,'Pilot Injection'!AJ$79)*_xll.Interp2dTab(-1,0,'HP Tuner only'!$B$54:$P$54,'HP Tuner only'!$A$55:$A$67,'HP Tuner only'!$B$55:$P$67,'Pilot Injection'!$U82,'Variables &amp; Axis Check'!$B$2)</f>
        <v>17.609770401664118</v>
      </c>
      <c r="AK82" s="4">
        <f>_xll.Interp2dTab(-1,0,'HP Tuner only'!$B$37:$P$37,'HP Tuner only'!$A$38:$A$50,'HP Tuner only'!$B$38:$P$50,'Pilot Injection'!$U82,'Pilot Injection'!AK$79)*_xll.Interp2dTab(-1,0,'HP Tuner only'!$B$54:$P$54,'HP Tuner only'!$A$55:$A$67,'HP Tuner only'!$B$55:$P$67,'Pilot Injection'!$U82,'Variables &amp; Axis Check'!$B$2)</f>
        <v>17.60977040166339</v>
      </c>
      <c r="AL82" s="4">
        <f>_xll.Interp2dTab(-1,0,'HP Tuner only'!$B$37:$P$37,'HP Tuner only'!$A$38:$A$50,'HP Tuner only'!$B$38:$P$50,'Pilot Injection'!$U82,'Pilot Injection'!AL$79)*_xll.Interp2dTab(-1,0,'HP Tuner only'!$B$54:$P$54,'HP Tuner only'!$A$55:$A$67,'HP Tuner only'!$B$55:$P$67,'Pilot Injection'!$U82,'Variables &amp; Axis Check'!$B$2)</f>
        <v>17.60977040166339</v>
      </c>
      <c r="AM82" s="12">
        <f t="shared" ref="AM82:AM99" si="31">AL82</f>
        <v>17.60977040166339</v>
      </c>
    </row>
    <row r="83" spans="1:39" s="4" customFormat="1" x14ac:dyDescent="0.3">
      <c r="A83" s="6">
        <f>'CSP5'!$A$172</f>
        <v>800</v>
      </c>
      <c r="B83" s="12">
        <f t="shared" si="27"/>
        <v>1.1341541164022784</v>
      </c>
      <c r="C83" s="4">
        <f t="shared" ref="C83:R83" si="32">($A83*360*C58)/(60*1000000)</f>
        <v>1.1341541164022784</v>
      </c>
      <c r="D83" s="4">
        <f t="shared" si="32"/>
        <v>1.0625831313051648</v>
      </c>
      <c r="E83" s="4">
        <f t="shared" si="32"/>
        <v>1.1545404692076546</v>
      </c>
      <c r="F83" s="4">
        <f t="shared" si="32"/>
        <v>1.1506917092106652</v>
      </c>
      <c r="G83" s="4">
        <f t="shared" si="32"/>
        <v>1.1805595758076164</v>
      </c>
      <c r="H83" s="4">
        <f t="shared" si="32"/>
        <v>1.1730168610283025</v>
      </c>
      <c r="I83" s="4">
        <f t="shared" si="32"/>
        <v>1.1571793174643616</v>
      </c>
      <c r="J83" s="4">
        <f t="shared" si="32"/>
        <v>1.1212313550035327</v>
      </c>
      <c r="K83" s="4">
        <f t="shared" si="32"/>
        <v>1.0839490942171546</v>
      </c>
      <c r="L83" s="4">
        <f t="shared" si="32"/>
        <v>1.0496844394261551</v>
      </c>
      <c r="M83" s="4">
        <f t="shared" si="32"/>
        <v>1.1200375068820272</v>
      </c>
      <c r="N83" s="4">
        <f t="shared" si="32"/>
        <v>1.0994490797096959</v>
      </c>
      <c r="O83" s="4">
        <f t="shared" si="32"/>
        <v>0.94426929928055481</v>
      </c>
      <c r="P83" s="4">
        <f t="shared" si="32"/>
        <v>0.94241505516467194</v>
      </c>
      <c r="Q83" s="4">
        <f t="shared" si="32"/>
        <v>0.94116875993924265</v>
      </c>
      <c r="R83" s="4">
        <f t="shared" si="32"/>
        <v>0.9392841183788373</v>
      </c>
      <c r="S83" s="12">
        <f t="shared" si="29"/>
        <v>0.9392841183788373</v>
      </c>
      <c r="U83" s="6">
        <f>'CSP5'!$A$172</f>
        <v>800</v>
      </c>
      <c r="V83" s="12">
        <f t="shared" si="30"/>
        <v>3.2067174496857991</v>
      </c>
      <c r="W83" s="4">
        <f>_xll.Interp2dTab(-1,0,'HP Tuner only'!$B$37:$P$37,'HP Tuner only'!$A$38:$A$50,'HP Tuner only'!$B$38:$P$50,'Pilot Injection'!$U83,'Pilot Injection'!W$79)*_xll.Interp2dTab(-1,0,'HP Tuner only'!$B$54:$P$54,'HP Tuner only'!$A$55:$A$67,'HP Tuner only'!$B$55:$P$67,'Pilot Injection'!$U83,'Variables &amp; Axis Check'!$B$2)</f>
        <v>3.2067174496857991</v>
      </c>
      <c r="X83" s="4">
        <f>_xll.Interp2dTab(-1,0,'HP Tuner only'!$B$37:$P$37,'HP Tuner only'!$A$38:$A$50,'HP Tuner only'!$B$38:$P$50,'Pilot Injection'!$U83,'Pilot Injection'!X$79)*_xll.Interp2dTab(-1,0,'HP Tuner only'!$B$54:$P$54,'HP Tuner only'!$A$55:$A$67,'HP Tuner only'!$B$55:$P$67,'Pilot Injection'!$U83,'Variables &amp; Axis Check'!$B$2)</f>
        <v>3.2067174496857991</v>
      </c>
      <c r="Y83" s="4">
        <f>_xll.Interp2dTab(-1,0,'HP Tuner only'!$B$37:$P$37,'HP Tuner only'!$A$38:$A$50,'HP Tuner only'!$B$38:$P$50,'Pilot Injection'!$U83,'Pilot Injection'!Y$79)*_xll.Interp2dTab(-1,0,'HP Tuner only'!$B$54:$P$54,'HP Tuner only'!$A$55:$A$67,'HP Tuner only'!$B$55:$P$67,'Pilot Injection'!$U83,'Variables &amp; Axis Check'!$B$2)</f>
        <v>3.2067174496857991</v>
      </c>
      <c r="Z83" s="4">
        <f>_xll.Interp2dTab(-1,0,'HP Tuner only'!$B$37:$P$37,'HP Tuner only'!$A$38:$A$50,'HP Tuner only'!$B$38:$P$50,'Pilot Injection'!$U83,'Pilot Injection'!Z$79)*_xll.Interp2dTab(-1,0,'HP Tuner only'!$B$54:$P$54,'HP Tuner only'!$A$55:$A$67,'HP Tuner only'!$B$55:$P$67,'Pilot Injection'!$U83,'Variables &amp; Axis Check'!$B$2)</f>
        <v>3.2067174496857991</v>
      </c>
      <c r="AA83" s="4">
        <f>_xll.Interp2dTab(-1,0,'HP Tuner only'!$B$37:$P$37,'HP Tuner only'!$A$38:$A$50,'HP Tuner only'!$B$38:$P$50,'Pilot Injection'!$U83,'Pilot Injection'!AA$79)*_xll.Interp2dTab(-1,0,'HP Tuner only'!$B$54:$P$54,'HP Tuner only'!$A$55:$A$67,'HP Tuner only'!$B$55:$P$67,'Pilot Injection'!$U83,'Variables &amp; Axis Check'!$B$2)</f>
        <v>3.5879624370700265</v>
      </c>
      <c r="AB83" s="4">
        <f>_xll.Interp2dTab(-1,0,'HP Tuner only'!$B$37:$P$37,'HP Tuner only'!$A$38:$A$50,'HP Tuner only'!$B$38:$P$50,'Pilot Injection'!$U83,'Pilot Injection'!AB$79)*_xll.Interp2dTab(-1,0,'HP Tuner only'!$B$54:$P$54,'HP Tuner only'!$A$55:$A$67,'HP Tuner only'!$B$55:$P$67,'Pilot Injection'!$U83,'Variables &amp; Axis Check'!$B$2)</f>
        <v>3.8775728725903904</v>
      </c>
      <c r="AC83" s="4">
        <f>_xll.Interp2dTab(-1,0,'HP Tuner only'!$B$37:$P$37,'HP Tuner only'!$A$38:$A$50,'HP Tuner only'!$B$38:$P$50,'Pilot Injection'!$U83,'Pilot Injection'!AC$79)*_xll.Interp2dTab(-1,0,'HP Tuner only'!$B$54:$P$54,'HP Tuner only'!$A$55:$A$67,'HP Tuner only'!$B$55:$P$67,'Pilot Injection'!$U83,'Variables &amp; Axis Check'!$B$2)</f>
        <v>4.0219845979110067</v>
      </c>
      <c r="AD83" s="4">
        <f>_xll.Interp2dTab(-1,0,'HP Tuner only'!$B$37:$P$37,'HP Tuner only'!$A$38:$A$50,'HP Tuner only'!$B$38:$P$50,'Pilot Injection'!$U83,'Pilot Injection'!AD$79)*_xll.Interp2dTab(-1,0,'HP Tuner only'!$B$54:$P$54,'HP Tuner only'!$A$55:$A$67,'HP Tuner only'!$B$55:$P$67,'Pilot Injection'!$U83,'Variables &amp; Axis Check'!$B$2)</f>
        <v>4.0219845979110067</v>
      </c>
      <c r="AE83" s="4">
        <f>_xll.Interp2dTab(-1,0,'HP Tuner only'!$B$37:$P$37,'HP Tuner only'!$A$38:$A$50,'HP Tuner only'!$B$38:$P$50,'Pilot Injection'!$U83,'Pilot Injection'!AE$79)*_xll.Interp2dTab(-1,0,'HP Tuner only'!$B$54:$P$54,'HP Tuner only'!$A$55:$A$67,'HP Tuner only'!$B$55:$P$67,'Pilot Injection'!$U83,'Variables &amp; Axis Check'!$B$2)</f>
        <v>4.0219845979110067</v>
      </c>
      <c r="AF83" s="4">
        <f>_xll.Interp2dTab(-1,0,'HP Tuner only'!$B$37:$P$37,'HP Tuner only'!$A$38:$A$50,'HP Tuner only'!$B$38:$P$50,'Pilot Injection'!$U83,'Pilot Injection'!AF$79)*_xll.Interp2dTab(-1,0,'HP Tuner only'!$B$54:$P$54,'HP Tuner only'!$A$55:$A$67,'HP Tuner only'!$B$55:$P$67,'Pilot Injection'!$U83,'Variables &amp; Axis Check'!$B$2)</f>
        <v>4.0219845979110067</v>
      </c>
      <c r="AG83" s="4">
        <f>_xll.Interp2dTab(-1,0,'HP Tuner only'!$B$37:$P$37,'HP Tuner only'!$A$38:$A$50,'HP Tuner only'!$B$38:$P$50,'Pilot Injection'!$U83,'Pilot Injection'!AG$79)*_xll.Interp2dTab(-1,0,'HP Tuner only'!$B$54:$P$54,'HP Tuner only'!$A$55:$A$67,'HP Tuner only'!$B$55:$P$67,'Pilot Injection'!$U83,'Variables &amp; Axis Check'!$B$2)</f>
        <v>17.609770401664409</v>
      </c>
      <c r="AH83" s="4">
        <f>_xll.Interp2dTab(-1,0,'HP Tuner only'!$B$37:$P$37,'HP Tuner only'!$A$38:$A$50,'HP Tuner only'!$B$38:$P$50,'Pilot Injection'!$U83,'Pilot Injection'!AH$79)*_xll.Interp2dTab(-1,0,'HP Tuner only'!$B$54:$P$54,'HP Tuner only'!$A$55:$A$67,'HP Tuner only'!$B$55:$P$67,'Pilot Injection'!$U83,'Variables &amp; Axis Check'!$B$2)</f>
        <v>17.609770401664409</v>
      </c>
      <c r="AI83" s="4">
        <f>_xll.Interp2dTab(-1,0,'HP Tuner only'!$B$37:$P$37,'HP Tuner only'!$A$38:$A$50,'HP Tuner only'!$B$38:$P$50,'Pilot Injection'!$U83,'Pilot Injection'!AI$79)*_xll.Interp2dTab(-1,0,'HP Tuner only'!$B$54:$P$54,'HP Tuner only'!$A$55:$A$67,'HP Tuner only'!$B$55:$P$67,'Pilot Injection'!$U83,'Variables &amp; Axis Check'!$B$2)</f>
        <v>17.609770401664409</v>
      </c>
      <c r="AJ83" s="4">
        <f>_xll.Interp2dTab(-1,0,'HP Tuner only'!$B$37:$P$37,'HP Tuner only'!$A$38:$A$50,'HP Tuner only'!$B$38:$P$50,'Pilot Injection'!$U83,'Pilot Injection'!AJ$79)*_xll.Interp2dTab(-1,0,'HP Tuner only'!$B$54:$P$54,'HP Tuner only'!$A$55:$A$67,'HP Tuner only'!$B$55:$P$67,'Pilot Injection'!$U83,'Variables &amp; Axis Check'!$B$2)</f>
        <v>17.609770401664409</v>
      </c>
      <c r="AK83" s="4">
        <f>_xll.Interp2dTab(-1,0,'HP Tuner only'!$B$37:$P$37,'HP Tuner only'!$A$38:$A$50,'HP Tuner only'!$B$38:$P$50,'Pilot Injection'!$U83,'Pilot Injection'!AK$79)*_xll.Interp2dTab(-1,0,'HP Tuner only'!$B$54:$P$54,'HP Tuner only'!$A$55:$A$67,'HP Tuner only'!$B$55:$P$67,'Pilot Injection'!$U83,'Variables &amp; Axis Check'!$B$2)</f>
        <v>17.609770401664413</v>
      </c>
      <c r="AL83" s="4">
        <f>_xll.Interp2dTab(-1,0,'HP Tuner only'!$B$37:$P$37,'HP Tuner only'!$A$38:$A$50,'HP Tuner only'!$B$38:$P$50,'Pilot Injection'!$U83,'Pilot Injection'!AL$79)*_xll.Interp2dTab(-1,0,'HP Tuner only'!$B$54:$P$54,'HP Tuner only'!$A$55:$A$67,'HP Tuner only'!$B$55:$P$67,'Pilot Injection'!$U83,'Variables &amp; Axis Check'!$B$2)</f>
        <v>17.609770401664413</v>
      </c>
      <c r="AM83" s="12">
        <f t="shared" si="31"/>
        <v>17.609770401664413</v>
      </c>
    </row>
    <row r="84" spans="1:39" s="4" customFormat="1" x14ac:dyDescent="0.3">
      <c r="A84" s="6">
        <f>'CSP5'!$A$173</f>
        <v>1000</v>
      </c>
      <c r="B84" s="12">
        <f t="shared" si="27"/>
        <v>1.2695349292828799</v>
      </c>
      <c r="C84" s="4">
        <f t="shared" ref="C84:R84" si="33">($A84*360*C59)/(60*1000000)</f>
        <v>1.2695349292828799</v>
      </c>
      <c r="D84" s="4">
        <f t="shared" si="33"/>
        <v>1.4541895456588223</v>
      </c>
      <c r="E84" s="4">
        <f t="shared" si="33"/>
        <v>1.4781198960739548</v>
      </c>
      <c r="F84" s="4">
        <f t="shared" si="33"/>
        <v>1.3754509733251608</v>
      </c>
      <c r="G84" s="4">
        <f t="shared" si="33"/>
        <v>1.2992093639776627</v>
      </c>
      <c r="H84" s="4">
        <f t="shared" si="33"/>
        <v>1.3436205061201969</v>
      </c>
      <c r="I84" s="4">
        <f t="shared" si="33"/>
        <v>1.3478790070713826</v>
      </c>
      <c r="J84" s="4">
        <f t="shared" si="33"/>
        <v>1.3121055492826939</v>
      </c>
      <c r="K84" s="4">
        <f t="shared" si="33"/>
        <v>1.2763320914940048</v>
      </c>
      <c r="L84" s="4">
        <f t="shared" si="33"/>
        <v>1.2405586337053165</v>
      </c>
      <c r="M84" s="4">
        <f t="shared" si="33"/>
        <v>1.4200792293900797</v>
      </c>
      <c r="N84" s="4">
        <f t="shared" si="33"/>
        <v>1.4143585961395198</v>
      </c>
      <c r="O84" s="4">
        <f t="shared" si="33"/>
        <v>1.1940881222728532</v>
      </c>
      <c r="P84" s="4">
        <f t="shared" si="33"/>
        <v>1.1924033905162665</v>
      </c>
      <c r="Q84" s="4">
        <f t="shared" si="33"/>
        <v>1.1907186587596799</v>
      </c>
      <c r="R84" s="4">
        <f t="shared" si="33"/>
        <v>1.189033927003093</v>
      </c>
      <c r="S84" s="12">
        <f t="shared" si="29"/>
        <v>1.189033927003093</v>
      </c>
      <c r="U84" s="6">
        <f>'CSP5'!$A$173</f>
        <v>1000</v>
      </c>
      <c r="V84" s="12">
        <f t="shared" si="30"/>
        <v>3.2067174496857991</v>
      </c>
      <c r="W84" s="4">
        <f>_xll.Interp2dTab(-1,0,'HP Tuner only'!$B$37:$P$37,'HP Tuner only'!$A$38:$A$50,'HP Tuner only'!$B$38:$P$50,'Pilot Injection'!$U84,'Pilot Injection'!W$79)*_xll.Interp2dTab(-1,0,'HP Tuner only'!$B$54:$P$54,'HP Tuner only'!$A$55:$A$67,'HP Tuner only'!$B$55:$P$67,'Pilot Injection'!$U84,'Variables &amp; Axis Check'!$B$2)</f>
        <v>3.2067174496857991</v>
      </c>
      <c r="X84" s="4">
        <f>_xll.Interp2dTab(-1,0,'HP Tuner only'!$B$37:$P$37,'HP Tuner only'!$A$38:$A$50,'HP Tuner only'!$B$38:$P$50,'Pilot Injection'!$U84,'Pilot Injection'!X$79)*_xll.Interp2dTab(-1,0,'HP Tuner only'!$B$54:$P$54,'HP Tuner only'!$A$55:$A$67,'HP Tuner only'!$B$55:$P$67,'Pilot Injection'!$U84,'Variables &amp; Axis Check'!$B$2)</f>
        <v>3.2067174496857991</v>
      </c>
      <c r="Y84" s="4">
        <f>_xll.Interp2dTab(-1,0,'HP Tuner only'!$B$37:$P$37,'HP Tuner only'!$A$38:$A$50,'HP Tuner only'!$B$38:$P$50,'Pilot Injection'!$U84,'Pilot Injection'!Y$79)*_xll.Interp2dTab(-1,0,'HP Tuner only'!$B$54:$P$54,'HP Tuner only'!$A$55:$A$67,'HP Tuner only'!$B$55:$P$67,'Pilot Injection'!$U84,'Variables &amp; Axis Check'!$B$2)</f>
        <v>3.2067174496857991</v>
      </c>
      <c r="Z84" s="4">
        <f>_xll.Interp2dTab(-1,0,'HP Tuner only'!$B$37:$P$37,'HP Tuner only'!$A$38:$A$50,'HP Tuner only'!$B$38:$P$50,'Pilot Injection'!$U84,'Pilot Injection'!Z$79)*_xll.Interp2dTab(-1,0,'HP Tuner only'!$B$54:$P$54,'HP Tuner only'!$A$55:$A$67,'HP Tuner only'!$B$55:$P$67,'Pilot Injection'!$U84,'Variables &amp; Axis Check'!$B$2)</f>
        <v>3.2067174496857991</v>
      </c>
      <c r="AA84" s="4">
        <f>_xll.Interp2dTab(-1,0,'HP Tuner only'!$B$37:$P$37,'HP Tuner only'!$A$38:$A$50,'HP Tuner only'!$B$38:$P$50,'Pilot Injection'!$U84,'Pilot Injection'!AA$79)*_xll.Interp2dTab(-1,0,'HP Tuner only'!$B$54:$P$54,'HP Tuner only'!$A$55:$A$67,'HP Tuner only'!$B$55:$P$67,'Pilot Injection'!$U84,'Variables &amp; Axis Check'!$B$2)</f>
        <v>3.5879624370700265</v>
      </c>
      <c r="AB84" s="4">
        <f>_xll.Interp2dTab(-1,0,'HP Tuner only'!$B$37:$P$37,'HP Tuner only'!$A$38:$A$50,'HP Tuner only'!$B$38:$P$50,'Pilot Injection'!$U84,'Pilot Injection'!AB$79)*_xll.Interp2dTab(-1,0,'HP Tuner only'!$B$54:$P$54,'HP Tuner only'!$A$55:$A$67,'HP Tuner only'!$B$55:$P$67,'Pilot Injection'!$U84,'Variables &amp; Axis Check'!$B$2)</f>
        <v>3.8775728725903904</v>
      </c>
      <c r="AC84" s="4">
        <f>_xll.Interp2dTab(-1,0,'HP Tuner only'!$B$37:$P$37,'HP Tuner only'!$A$38:$A$50,'HP Tuner only'!$B$38:$P$50,'Pilot Injection'!$U84,'Pilot Injection'!AC$79)*_xll.Interp2dTab(-1,0,'HP Tuner only'!$B$54:$P$54,'HP Tuner only'!$A$55:$A$67,'HP Tuner only'!$B$55:$P$67,'Pilot Injection'!$U84,'Variables &amp; Axis Check'!$B$2)</f>
        <v>4.0219845979110067</v>
      </c>
      <c r="AD84" s="4">
        <f>_xll.Interp2dTab(-1,0,'HP Tuner only'!$B$37:$P$37,'HP Tuner only'!$A$38:$A$50,'HP Tuner only'!$B$38:$P$50,'Pilot Injection'!$U84,'Pilot Injection'!AD$79)*_xll.Interp2dTab(-1,0,'HP Tuner only'!$B$54:$P$54,'HP Tuner only'!$A$55:$A$67,'HP Tuner only'!$B$55:$P$67,'Pilot Injection'!$U84,'Variables &amp; Axis Check'!$B$2)</f>
        <v>4.0219845979110067</v>
      </c>
      <c r="AE84" s="4">
        <f>_xll.Interp2dTab(-1,0,'HP Tuner only'!$B$37:$P$37,'HP Tuner only'!$A$38:$A$50,'HP Tuner only'!$B$38:$P$50,'Pilot Injection'!$U84,'Pilot Injection'!AE$79)*_xll.Interp2dTab(-1,0,'HP Tuner only'!$B$54:$P$54,'HP Tuner only'!$A$55:$A$67,'HP Tuner only'!$B$55:$P$67,'Pilot Injection'!$U84,'Variables &amp; Axis Check'!$B$2)</f>
        <v>4.0219845979110067</v>
      </c>
      <c r="AF84" s="4">
        <f>_xll.Interp2dTab(-1,0,'HP Tuner only'!$B$37:$P$37,'HP Tuner only'!$A$38:$A$50,'HP Tuner only'!$B$38:$P$50,'Pilot Injection'!$U84,'Pilot Injection'!AF$79)*_xll.Interp2dTab(-1,0,'HP Tuner only'!$B$54:$P$54,'HP Tuner only'!$A$55:$A$67,'HP Tuner only'!$B$55:$P$67,'Pilot Injection'!$U84,'Variables &amp; Axis Check'!$B$2)</f>
        <v>4.0219845979110067</v>
      </c>
      <c r="AG84" s="4">
        <f>_xll.Interp2dTab(-1,0,'HP Tuner only'!$B$37:$P$37,'HP Tuner only'!$A$38:$A$50,'HP Tuner only'!$B$38:$P$50,'Pilot Injection'!$U84,'Pilot Injection'!AG$79)*_xll.Interp2dTab(-1,0,'HP Tuner only'!$B$54:$P$54,'HP Tuner only'!$A$55:$A$67,'HP Tuner only'!$B$55:$P$67,'Pilot Injection'!$U84,'Variables &amp; Axis Check'!$B$2)</f>
        <v>17.609770401664409</v>
      </c>
      <c r="AH84" s="4">
        <f>_xll.Interp2dTab(-1,0,'HP Tuner only'!$B$37:$P$37,'HP Tuner only'!$A$38:$A$50,'HP Tuner only'!$B$38:$P$50,'Pilot Injection'!$U84,'Pilot Injection'!AH$79)*_xll.Interp2dTab(-1,0,'HP Tuner only'!$B$54:$P$54,'HP Tuner only'!$A$55:$A$67,'HP Tuner only'!$B$55:$P$67,'Pilot Injection'!$U84,'Variables &amp; Axis Check'!$B$2)</f>
        <v>17.609770401664409</v>
      </c>
      <c r="AI84" s="4">
        <f>_xll.Interp2dTab(-1,0,'HP Tuner only'!$B$37:$P$37,'HP Tuner only'!$A$38:$A$50,'HP Tuner only'!$B$38:$P$50,'Pilot Injection'!$U84,'Pilot Injection'!AI$79)*_xll.Interp2dTab(-1,0,'HP Tuner only'!$B$54:$P$54,'HP Tuner only'!$A$55:$A$67,'HP Tuner only'!$B$55:$P$67,'Pilot Injection'!$U84,'Variables &amp; Axis Check'!$B$2)</f>
        <v>17.609770401664409</v>
      </c>
      <c r="AJ84" s="4">
        <f>_xll.Interp2dTab(-1,0,'HP Tuner only'!$B$37:$P$37,'HP Tuner only'!$A$38:$A$50,'HP Tuner only'!$B$38:$P$50,'Pilot Injection'!$U84,'Pilot Injection'!AJ$79)*_xll.Interp2dTab(-1,0,'HP Tuner only'!$B$54:$P$54,'HP Tuner only'!$A$55:$A$67,'HP Tuner only'!$B$55:$P$67,'Pilot Injection'!$U84,'Variables &amp; Axis Check'!$B$2)</f>
        <v>17.609770401664409</v>
      </c>
      <c r="AK84" s="4">
        <f>_xll.Interp2dTab(-1,0,'HP Tuner only'!$B$37:$P$37,'HP Tuner only'!$A$38:$A$50,'HP Tuner only'!$B$38:$P$50,'Pilot Injection'!$U84,'Pilot Injection'!AK$79)*_xll.Interp2dTab(-1,0,'HP Tuner only'!$B$54:$P$54,'HP Tuner only'!$A$55:$A$67,'HP Tuner only'!$B$55:$P$67,'Pilot Injection'!$U84,'Variables &amp; Axis Check'!$B$2)</f>
        <v>17.609770401664413</v>
      </c>
      <c r="AL84" s="4">
        <f>_xll.Interp2dTab(-1,0,'HP Tuner only'!$B$37:$P$37,'HP Tuner only'!$A$38:$A$50,'HP Tuner only'!$B$38:$P$50,'Pilot Injection'!$U84,'Pilot Injection'!AL$79)*_xll.Interp2dTab(-1,0,'HP Tuner only'!$B$54:$P$54,'HP Tuner only'!$A$55:$A$67,'HP Tuner only'!$B$55:$P$67,'Pilot Injection'!$U84,'Variables &amp; Axis Check'!$B$2)</f>
        <v>17.609770401664413</v>
      </c>
      <c r="AM84" s="12">
        <f t="shared" si="31"/>
        <v>17.609770401664413</v>
      </c>
    </row>
    <row r="85" spans="1:39" s="4" customFormat="1" x14ac:dyDescent="0.3">
      <c r="A85" s="6">
        <f>'CSP5'!$A$174</f>
        <v>1200</v>
      </c>
      <c r="B85" s="12">
        <f t="shared" si="27"/>
        <v>1.4937027801330125</v>
      </c>
      <c r="C85" s="4">
        <f t="shared" ref="C85:R85" si="34">($A85*360*C60)/(60*1000000)</f>
        <v>1.4937027801330125</v>
      </c>
      <c r="D85" s="4">
        <f t="shared" si="34"/>
        <v>1.7327401760365053</v>
      </c>
      <c r="E85" s="4">
        <f t="shared" si="34"/>
        <v>1.6695310589647823</v>
      </c>
      <c r="F85" s="4">
        <f t="shared" si="34"/>
        <v>1.5366018221426592</v>
      </c>
      <c r="G85" s="4">
        <f t="shared" si="34"/>
        <v>1.403644636069078</v>
      </c>
      <c r="H85" s="4">
        <f t="shared" si="34"/>
        <v>1.4522073796859245</v>
      </c>
      <c r="I85" s="4">
        <f t="shared" si="34"/>
        <v>1.6069845281572623</v>
      </c>
      <c r="J85" s="4">
        <f t="shared" si="34"/>
        <v>1.617454808485659</v>
      </c>
      <c r="K85" s="4">
        <f t="shared" si="34"/>
        <v>1.6069845281572623</v>
      </c>
      <c r="L85" s="4">
        <f t="shared" si="34"/>
        <v>1.5959907338124459</v>
      </c>
      <c r="M85" s="4">
        <f t="shared" si="34"/>
        <v>1.8411204473803007</v>
      </c>
      <c r="N85" s="4">
        <f t="shared" si="34"/>
        <v>1.8274974561268991</v>
      </c>
      <c r="O85" s="4">
        <f t="shared" si="34"/>
        <v>1.8131933153108275</v>
      </c>
      <c r="P85" s="4">
        <f t="shared" si="34"/>
        <v>1.8131933153108275</v>
      </c>
      <c r="Q85" s="4">
        <f t="shared" si="34"/>
        <v>1.7995703240574255</v>
      </c>
      <c r="R85" s="4">
        <f t="shared" si="34"/>
        <v>1.7995703240574255</v>
      </c>
      <c r="S85" s="12">
        <f t="shared" si="29"/>
        <v>1.7995703240574255</v>
      </c>
      <c r="U85" s="6">
        <f>'CSP5'!$A$174</f>
        <v>1200</v>
      </c>
      <c r="V85" s="12">
        <f t="shared" si="30"/>
        <v>3.2067174496857991</v>
      </c>
      <c r="W85" s="4">
        <f>_xll.Interp2dTab(-1,0,'HP Tuner only'!$B$37:$P$37,'HP Tuner only'!$A$38:$A$50,'HP Tuner only'!$B$38:$P$50,'Pilot Injection'!$U85,'Pilot Injection'!W$79)*_xll.Interp2dTab(-1,0,'HP Tuner only'!$B$54:$P$54,'HP Tuner only'!$A$55:$A$67,'HP Tuner only'!$B$55:$P$67,'Pilot Injection'!$U85,'Variables &amp; Axis Check'!$B$2)</f>
        <v>3.2067174496857991</v>
      </c>
      <c r="X85" s="4">
        <f>_xll.Interp2dTab(-1,0,'HP Tuner only'!$B$37:$P$37,'HP Tuner only'!$A$38:$A$50,'HP Tuner only'!$B$38:$P$50,'Pilot Injection'!$U85,'Pilot Injection'!X$79)*_xll.Interp2dTab(-1,0,'HP Tuner only'!$B$54:$P$54,'HP Tuner only'!$A$55:$A$67,'HP Tuner only'!$B$55:$P$67,'Pilot Injection'!$U85,'Variables &amp; Axis Check'!$B$2)</f>
        <v>3.2067174496857991</v>
      </c>
      <c r="Y85" s="4">
        <f>_xll.Interp2dTab(-1,0,'HP Tuner only'!$B$37:$P$37,'HP Tuner only'!$A$38:$A$50,'HP Tuner only'!$B$38:$P$50,'Pilot Injection'!$U85,'Pilot Injection'!Y$79)*_xll.Interp2dTab(-1,0,'HP Tuner only'!$B$54:$P$54,'HP Tuner only'!$A$55:$A$67,'HP Tuner only'!$B$55:$P$67,'Pilot Injection'!$U85,'Variables &amp; Axis Check'!$B$2)</f>
        <v>3.2067174496857991</v>
      </c>
      <c r="Z85" s="4">
        <f>_xll.Interp2dTab(-1,0,'HP Tuner only'!$B$37:$P$37,'HP Tuner only'!$A$38:$A$50,'HP Tuner only'!$B$38:$P$50,'Pilot Injection'!$U85,'Pilot Injection'!Z$79)*_xll.Interp2dTab(-1,0,'HP Tuner only'!$B$54:$P$54,'HP Tuner only'!$A$55:$A$67,'HP Tuner only'!$B$55:$P$67,'Pilot Injection'!$U85,'Variables &amp; Axis Check'!$B$2)</f>
        <v>3.2067174496857991</v>
      </c>
      <c r="AA85" s="4">
        <f>_xll.Interp2dTab(-1,0,'HP Tuner only'!$B$37:$P$37,'HP Tuner only'!$A$38:$A$50,'HP Tuner only'!$B$38:$P$50,'Pilot Injection'!$U85,'Pilot Injection'!AA$79)*_xll.Interp2dTab(-1,0,'HP Tuner only'!$B$54:$P$54,'HP Tuner only'!$A$55:$A$67,'HP Tuner only'!$B$55:$P$67,'Pilot Injection'!$U85,'Variables &amp; Axis Check'!$B$2)</f>
        <v>3.5879624370700265</v>
      </c>
      <c r="AB85" s="4">
        <f>_xll.Interp2dTab(-1,0,'HP Tuner only'!$B$37:$P$37,'HP Tuner only'!$A$38:$A$50,'HP Tuner only'!$B$38:$P$50,'Pilot Injection'!$U85,'Pilot Injection'!AB$79)*_xll.Interp2dTab(-1,0,'HP Tuner only'!$B$54:$P$54,'HP Tuner only'!$A$55:$A$67,'HP Tuner only'!$B$55:$P$67,'Pilot Injection'!$U85,'Variables &amp; Axis Check'!$B$2)</f>
        <v>3.8775728725903904</v>
      </c>
      <c r="AC85" s="4">
        <f>_xll.Interp2dTab(-1,0,'HP Tuner only'!$B$37:$P$37,'HP Tuner only'!$A$38:$A$50,'HP Tuner only'!$B$38:$P$50,'Pilot Injection'!$U85,'Pilot Injection'!AC$79)*_xll.Interp2dTab(-1,0,'HP Tuner only'!$B$54:$P$54,'HP Tuner only'!$A$55:$A$67,'HP Tuner only'!$B$55:$P$67,'Pilot Injection'!$U85,'Variables &amp; Axis Check'!$B$2)</f>
        <v>4.0219845979110067</v>
      </c>
      <c r="AD85" s="4">
        <f>_xll.Interp2dTab(-1,0,'HP Tuner only'!$B$37:$P$37,'HP Tuner only'!$A$38:$A$50,'HP Tuner only'!$B$38:$P$50,'Pilot Injection'!$U85,'Pilot Injection'!AD$79)*_xll.Interp2dTab(-1,0,'HP Tuner only'!$B$54:$P$54,'HP Tuner only'!$A$55:$A$67,'HP Tuner only'!$B$55:$P$67,'Pilot Injection'!$U85,'Variables &amp; Axis Check'!$B$2)</f>
        <v>4.0219845979110067</v>
      </c>
      <c r="AE85" s="4">
        <f>_xll.Interp2dTab(-1,0,'HP Tuner only'!$B$37:$P$37,'HP Tuner only'!$A$38:$A$50,'HP Tuner only'!$B$38:$P$50,'Pilot Injection'!$U85,'Pilot Injection'!AE$79)*_xll.Interp2dTab(-1,0,'HP Tuner only'!$B$54:$P$54,'HP Tuner only'!$A$55:$A$67,'HP Tuner only'!$B$55:$P$67,'Pilot Injection'!$U85,'Variables &amp; Axis Check'!$B$2)</f>
        <v>4.0219845979110067</v>
      </c>
      <c r="AF85" s="4">
        <f>_xll.Interp2dTab(-1,0,'HP Tuner only'!$B$37:$P$37,'HP Tuner only'!$A$38:$A$50,'HP Tuner only'!$B$38:$P$50,'Pilot Injection'!$U85,'Pilot Injection'!AF$79)*_xll.Interp2dTab(-1,0,'HP Tuner only'!$B$54:$P$54,'HP Tuner only'!$A$55:$A$67,'HP Tuner only'!$B$55:$P$67,'Pilot Injection'!$U85,'Variables &amp; Axis Check'!$B$2)</f>
        <v>4.0219845979110067</v>
      </c>
      <c r="AG85" s="4">
        <f>_xll.Interp2dTab(-1,0,'HP Tuner only'!$B$37:$P$37,'HP Tuner only'!$A$38:$A$50,'HP Tuner only'!$B$38:$P$50,'Pilot Injection'!$U85,'Pilot Injection'!AG$79)*_xll.Interp2dTab(-1,0,'HP Tuner only'!$B$54:$P$54,'HP Tuner only'!$A$55:$A$67,'HP Tuner only'!$B$55:$P$67,'Pilot Injection'!$U85,'Variables &amp; Axis Check'!$B$2)</f>
        <v>17.609770401664409</v>
      </c>
      <c r="AH85" s="4">
        <f>_xll.Interp2dTab(-1,0,'HP Tuner only'!$B$37:$P$37,'HP Tuner only'!$A$38:$A$50,'HP Tuner only'!$B$38:$P$50,'Pilot Injection'!$U85,'Pilot Injection'!AH$79)*_xll.Interp2dTab(-1,0,'HP Tuner only'!$B$54:$P$54,'HP Tuner only'!$A$55:$A$67,'HP Tuner only'!$B$55:$P$67,'Pilot Injection'!$U85,'Variables &amp; Axis Check'!$B$2)</f>
        <v>17.609770401664409</v>
      </c>
      <c r="AI85" s="4">
        <f>_xll.Interp2dTab(-1,0,'HP Tuner only'!$B$37:$P$37,'HP Tuner only'!$A$38:$A$50,'HP Tuner only'!$B$38:$P$50,'Pilot Injection'!$U85,'Pilot Injection'!AI$79)*_xll.Interp2dTab(-1,0,'HP Tuner only'!$B$54:$P$54,'HP Tuner only'!$A$55:$A$67,'HP Tuner only'!$B$55:$P$67,'Pilot Injection'!$U85,'Variables &amp; Axis Check'!$B$2)</f>
        <v>17.609770401664409</v>
      </c>
      <c r="AJ85" s="4">
        <f>_xll.Interp2dTab(-1,0,'HP Tuner only'!$B$37:$P$37,'HP Tuner only'!$A$38:$A$50,'HP Tuner only'!$B$38:$P$50,'Pilot Injection'!$U85,'Pilot Injection'!AJ$79)*_xll.Interp2dTab(-1,0,'HP Tuner only'!$B$54:$P$54,'HP Tuner only'!$A$55:$A$67,'HP Tuner only'!$B$55:$P$67,'Pilot Injection'!$U85,'Variables &amp; Axis Check'!$B$2)</f>
        <v>17.609770401664409</v>
      </c>
      <c r="AK85" s="4">
        <f>_xll.Interp2dTab(-1,0,'HP Tuner only'!$B$37:$P$37,'HP Tuner only'!$A$38:$A$50,'HP Tuner only'!$B$38:$P$50,'Pilot Injection'!$U85,'Pilot Injection'!AK$79)*_xll.Interp2dTab(-1,0,'HP Tuner only'!$B$54:$P$54,'HP Tuner only'!$A$55:$A$67,'HP Tuner only'!$B$55:$P$67,'Pilot Injection'!$U85,'Variables &amp; Axis Check'!$B$2)</f>
        <v>17.609770401664413</v>
      </c>
      <c r="AL85" s="4">
        <f>_xll.Interp2dTab(-1,0,'HP Tuner only'!$B$37:$P$37,'HP Tuner only'!$A$38:$A$50,'HP Tuner only'!$B$38:$P$50,'Pilot Injection'!$U85,'Pilot Injection'!AL$79)*_xll.Interp2dTab(-1,0,'HP Tuner only'!$B$54:$P$54,'HP Tuner only'!$A$55:$A$67,'HP Tuner only'!$B$55:$P$67,'Pilot Injection'!$U85,'Variables &amp; Axis Check'!$B$2)</f>
        <v>17.609770401664413</v>
      </c>
      <c r="AM85" s="12">
        <f t="shared" si="31"/>
        <v>17.609770401664413</v>
      </c>
    </row>
    <row r="86" spans="1:39" s="4" customFormat="1" x14ac:dyDescent="0.3">
      <c r="A86" s="6">
        <f>'CSP5'!$A$175</f>
        <v>1400</v>
      </c>
      <c r="B86" s="12">
        <f t="shared" si="27"/>
        <v>1.707957585980997</v>
      </c>
      <c r="C86" s="4">
        <f t="shared" ref="C86:R86" si="35">($A86*360*C61)/(60*1000000)</f>
        <v>1.707957585980997</v>
      </c>
      <c r="D86" s="4">
        <f t="shared" si="35"/>
        <v>1.8004719627712744</v>
      </c>
      <c r="E86" s="4">
        <f t="shared" si="35"/>
        <v>1.8225101472942333</v>
      </c>
      <c r="F86" s="4">
        <f t="shared" si="35"/>
        <v>1.6819277618146666</v>
      </c>
      <c r="G86" s="4">
        <f t="shared" si="35"/>
        <v>1.5529034624150031</v>
      </c>
      <c r="H86" s="4">
        <f t="shared" si="35"/>
        <v>1.5552888113679724</v>
      </c>
      <c r="I86" s="4">
        <f t="shared" si="35"/>
        <v>1.5655227278436146</v>
      </c>
      <c r="J86" s="4">
        <f t="shared" si="35"/>
        <v>1.5679080767965843</v>
      </c>
      <c r="K86" s="4">
        <f t="shared" si="35"/>
        <v>1.5686775442007679</v>
      </c>
      <c r="L86" s="4">
        <f t="shared" si="35"/>
        <v>1.5702549523793443</v>
      </c>
      <c r="M86" s="4">
        <f t="shared" si="35"/>
        <v>2.3404146823960494</v>
      </c>
      <c r="N86" s="4">
        <f t="shared" si="35"/>
        <v>2.464350634992853</v>
      </c>
      <c r="O86" s="4">
        <f t="shared" si="35"/>
        <v>2.509905435190702</v>
      </c>
      <c r="P86" s="4">
        <f t="shared" si="35"/>
        <v>2.5569531572296591</v>
      </c>
      <c r="Q86" s="4">
        <f t="shared" si="35"/>
        <v>2.6286354368713827</v>
      </c>
      <c r="R86" s="4">
        <f t="shared" si="35"/>
        <v>2.7317303993484696</v>
      </c>
      <c r="S86" s="12">
        <f t="shared" si="29"/>
        <v>2.7317303993484696</v>
      </c>
      <c r="U86" s="6">
        <f>'CSP5'!$A$175</f>
        <v>1400</v>
      </c>
      <c r="V86" s="12">
        <f t="shared" si="30"/>
        <v>3.2067174496857991</v>
      </c>
      <c r="W86" s="4">
        <f>_xll.Interp2dTab(-1,0,'HP Tuner only'!$B$37:$P$37,'HP Tuner only'!$A$38:$A$50,'HP Tuner only'!$B$38:$P$50,'Pilot Injection'!$U86,'Pilot Injection'!W$79)*_xll.Interp2dTab(-1,0,'HP Tuner only'!$B$54:$P$54,'HP Tuner only'!$A$55:$A$67,'HP Tuner only'!$B$55:$P$67,'Pilot Injection'!$U86,'Variables &amp; Axis Check'!$B$2)</f>
        <v>3.2067174496857991</v>
      </c>
      <c r="X86" s="4">
        <f>_xll.Interp2dTab(-1,0,'HP Tuner only'!$B$37:$P$37,'HP Tuner only'!$A$38:$A$50,'HP Tuner only'!$B$38:$P$50,'Pilot Injection'!$U86,'Pilot Injection'!X$79)*_xll.Interp2dTab(-1,0,'HP Tuner only'!$B$54:$P$54,'HP Tuner only'!$A$55:$A$67,'HP Tuner only'!$B$55:$P$67,'Pilot Injection'!$U86,'Variables &amp; Axis Check'!$B$2)</f>
        <v>3.2067174496857991</v>
      </c>
      <c r="Y86" s="4">
        <f>_xll.Interp2dTab(-1,0,'HP Tuner only'!$B$37:$P$37,'HP Tuner only'!$A$38:$A$50,'HP Tuner only'!$B$38:$P$50,'Pilot Injection'!$U86,'Pilot Injection'!Y$79)*_xll.Interp2dTab(-1,0,'HP Tuner only'!$B$54:$P$54,'HP Tuner only'!$A$55:$A$67,'HP Tuner only'!$B$55:$P$67,'Pilot Injection'!$U86,'Variables &amp; Axis Check'!$B$2)</f>
        <v>3.2067174496857991</v>
      </c>
      <c r="Z86" s="4">
        <f>_xll.Interp2dTab(-1,0,'HP Tuner only'!$B$37:$P$37,'HP Tuner only'!$A$38:$A$50,'HP Tuner only'!$B$38:$P$50,'Pilot Injection'!$U86,'Pilot Injection'!Z$79)*_xll.Interp2dTab(-1,0,'HP Tuner only'!$B$54:$P$54,'HP Tuner only'!$A$55:$A$67,'HP Tuner only'!$B$55:$P$67,'Pilot Injection'!$U86,'Variables &amp; Axis Check'!$B$2)</f>
        <v>3.2067174496857991</v>
      </c>
      <c r="AA86" s="4">
        <f>_xll.Interp2dTab(-1,0,'HP Tuner only'!$B$37:$P$37,'HP Tuner only'!$A$38:$A$50,'HP Tuner only'!$B$38:$P$50,'Pilot Injection'!$U86,'Pilot Injection'!AA$79)*_xll.Interp2dTab(-1,0,'HP Tuner only'!$B$54:$P$54,'HP Tuner only'!$A$55:$A$67,'HP Tuner only'!$B$55:$P$67,'Pilot Injection'!$U86,'Variables &amp; Axis Check'!$B$2)</f>
        <v>3.2067174496857991</v>
      </c>
      <c r="AB86" s="4">
        <f>_xll.Interp2dTab(-1,0,'HP Tuner only'!$B$37:$P$37,'HP Tuner only'!$A$38:$A$50,'HP Tuner only'!$B$38:$P$50,'Pilot Injection'!$U86,'Pilot Injection'!AB$79)*_xll.Interp2dTab(-1,0,'HP Tuner only'!$B$54:$P$54,'HP Tuner only'!$A$55:$A$67,'HP Tuner only'!$B$55:$P$67,'Pilot Injection'!$U86,'Variables &amp; Axis Check'!$B$2)</f>
        <v>3.2067174496857991</v>
      </c>
      <c r="AC86" s="4">
        <f>_xll.Interp2dTab(-1,0,'HP Tuner only'!$B$37:$P$37,'HP Tuner only'!$A$38:$A$50,'HP Tuner only'!$B$38:$P$50,'Pilot Injection'!$U86,'Pilot Injection'!AC$79)*_xll.Interp2dTab(-1,0,'HP Tuner only'!$B$54:$P$54,'HP Tuner only'!$A$55:$A$67,'HP Tuner only'!$B$55:$P$67,'Pilot Injection'!$U86,'Variables &amp; Axis Check'!$B$2)</f>
        <v>3.2067174496857991</v>
      </c>
      <c r="AD86" s="4">
        <f>_xll.Interp2dTab(-1,0,'HP Tuner only'!$B$37:$P$37,'HP Tuner only'!$A$38:$A$50,'HP Tuner only'!$B$38:$P$50,'Pilot Injection'!$U86,'Pilot Injection'!AD$79)*_xll.Interp2dTab(-1,0,'HP Tuner only'!$B$54:$P$54,'HP Tuner only'!$A$55:$A$67,'HP Tuner only'!$B$55:$P$67,'Pilot Injection'!$U86,'Variables &amp; Axis Check'!$B$2)</f>
        <v>3.2067174496857991</v>
      </c>
      <c r="AE86" s="4">
        <f>_xll.Interp2dTab(-1,0,'HP Tuner only'!$B$37:$P$37,'HP Tuner only'!$A$38:$A$50,'HP Tuner only'!$B$38:$P$50,'Pilot Injection'!$U86,'Pilot Injection'!AE$79)*_xll.Interp2dTab(-1,0,'HP Tuner only'!$B$54:$P$54,'HP Tuner only'!$A$55:$A$67,'HP Tuner only'!$B$55:$P$67,'Pilot Injection'!$U86,'Variables &amp; Axis Check'!$B$2)</f>
        <v>3.2067174496857991</v>
      </c>
      <c r="AF86" s="4">
        <f>_xll.Interp2dTab(-1,0,'HP Tuner only'!$B$37:$P$37,'HP Tuner only'!$A$38:$A$50,'HP Tuner only'!$B$38:$P$50,'Pilot Injection'!$U86,'Pilot Injection'!AF$79)*_xll.Interp2dTab(-1,0,'HP Tuner only'!$B$54:$P$54,'HP Tuner only'!$A$55:$A$67,'HP Tuner only'!$B$55:$P$67,'Pilot Injection'!$U86,'Variables &amp; Axis Check'!$B$2)</f>
        <v>3.2067174496857991</v>
      </c>
      <c r="AG86" s="4">
        <f>_xll.Interp2dTab(-1,0,'HP Tuner only'!$B$37:$P$37,'HP Tuner only'!$A$38:$A$50,'HP Tuner only'!$B$38:$P$50,'Pilot Injection'!$U86,'Pilot Injection'!AG$79)*_xll.Interp2dTab(-1,0,'HP Tuner only'!$B$54:$P$54,'HP Tuner only'!$A$55:$A$67,'HP Tuner only'!$B$55:$P$67,'Pilot Injection'!$U86,'Variables &amp; Axis Check'!$B$2)</f>
        <v>17.609770401664409</v>
      </c>
      <c r="AH86" s="4">
        <f>_xll.Interp2dTab(-1,0,'HP Tuner only'!$B$37:$P$37,'HP Tuner only'!$A$38:$A$50,'HP Tuner only'!$B$38:$P$50,'Pilot Injection'!$U86,'Pilot Injection'!AH$79)*_xll.Interp2dTab(-1,0,'HP Tuner only'!$B$54:$P$54,'HP Tuner only'!$A$55:$A$67,'HP Tuner only'!$B$55:$P$67,'Pilot Injection'!$U86,'Variables &amp; Axis Check'!$B$2)</f>
        <v>17.609770401664409</v>
      </c>
      <c r="AI86" s="4">
        <f>_xll.Interp2dTab(-1,0,'HP Tuner only'!$B$37:$P$37,'HP Tuner only'!$A$38:$A$50,'HP Tuner only'!$B$38:$P$50,'Pilot Injection'!$U86,'Pilot Injection'!AI$79)*_xll.Interp2dTab(-1,0,'HP Tuner only'!$B$54:$P$54,'HP Tuner only'!$A$55:$A$67,'HP Tuner only'!$B$55:$P$67,'Pilot Injection'!$U86,'Variables &amp; Axis Check'!$B$2)</f>
        <v>17.609770401664409</v>
      </c>
      <c r="AJ86" s="4">
        <f>_xll.Interp2dTab(-1,0,'HP Tuner only'!$B$37:$P$37,'HP Tuner only'!$A$38:$A$50,'HP Tuner only'!$B$38:$P$50,'Pilot Injection'!$U86,'Pilot Injection'!AJ$79)*_xll.Interp2dTab(-1,0,'HP Tuner only'!$B$54:$P$54,'HP Tuner only'!$A$55:$A$67,'HP Tuner only'!$B$55:$P$67,'Pilot Injection'!$U86,'Variables &amp; Axis Check'!$B$2)</f>
        <v>17.609770401664409</v>
      </c>
      <c r="AK86" s="4">
        <f>_xll.Interp2dTab(-1,0,'HP Tuner only'!$B$37:$P$37,'HP Tuner only'!$A$38:$A$50,'HP Tuner only'!$B$38:$P$50,'Pilot Injection'!$U86,'Pilot Injection'!AK$79)*_xll.Interp2dTab(-1,0,'HP Tuner only'!$B$54:$P$54,'HP Tuner only'!$A$55:$A$67,'HP Tuner only'!$B$55:$P$67,'Pilot Injection'!$U86,'Variables &amp; Axis Check'!$B$2)</f>
        <v>17.609770401664413</v>
      </c>
      <c r="AL86" s="4">
        <f>_xll.Interp2dTab(-1,0,'HP Tuner only'!$B$37:$P$37,'HP Tuner only'!$A$38:$A$50,'HP Tuner only'!$B$38:$P$50,'Pilot Injection'!$U86,'Pilot Injection'!AL$79)*_xll.Interp2dTab(-1,0,'HP Tuner only'!$B$54:$P$54,'HP Tuner only'!$A$55:$A$67,'HP Tuner only'!$B$55:$P$67,'Pilot Injection'!$U86,'Variables &amp; Axis Check'!$B$2)</f>
        <v>17.609770401664413</v>
      </c>
      <c r="AM86" s="12">
        <f t="shared" si="31"/>
        <v>17.609770401664413</v>
      </c>
    </row>
    <row r="87" spans="1:39" s="4" customFormat="1" x14ac:dyDescent="0.3">
      <c r="A87" s="6">
        <f>'CSP5'!$A$176</f>
        <v>1550</v>
      </c>
      <c r="B87" s="12">
        <f t="shared" si="27"/>
        <v>1.8407115837393624</v>
      </c>
      <c r="C87" s="4">
        <f t="shared" ref="C87:R87" si="36">($A87*360*C62)/(60*1000000)</f>
        <v>1.8407115837393624</v>
      </c>
      <c r="D87" s="4">
        <f t="shared" si="36"/>
        <v>1.8992071015719652</v>
      </c>
      <c r="E87" s="4">
        <f t="shared" si="36"/>
        <v>1.938711429051805</v>
      </c>
      <c r="F87" s="4">
        <f t="shared" si="36"/>
        <v>1.7389544562279244</v>
      </c>
      <c r="G87" s="4">
        <f t="shared" si="36"/>
        <v>1.716027419193358</v>
      </c>
      <c r="H87" s="4">
        <f t="shared" si="36"/>
        <v>1.716687649707126</v>
      </c>
      <c r="I87" s="4">
        <f t="shared" si="36"/>
        <v>1.7260693123301885</v>
      </c>
      <c r="J87" s="4">
        <f t="shared" si="36"/>
        <v>1.7372080400302148</v>
      </c>
      <c r="K87" s="4">
        <f t="shared" si="36"/>
        <v>1.7387308297635835</v>
      </c>
      <c r="L87" s="4">
        <f t="shared" si="36"/>
        <v>1.7453242847595156</v>
      </c>
      <c r="M87" s="4">
        <f t="shared" si="36"/>
        <v>2.5307989633400809</v>
      </c>
      <c r="N87" s="4">
        <f t="shared" si="36"/>
        <v>2.7692690318177138</v>
      </c>
      <c r="O87" s="4">
        <f t="shared" si="36"/>
        <v>2.7786830891479224</v>
      </c>
      <c r="P87" s="4">
        <f t="shared" si="36"/>
        <v>2.8186836721791702</v>
      </c>
      <c r="Q87" s="4">
        <f t="shared" si="36"/>
        <v>2.8054058825036869</v>
      </c>
      <c r="R87" s="4">
        <f t="shared" si="36"/>
        <v>2.7745323227704515</v>
      </c>
      <c r="S87" s="12">
        <f t="shared" si="29"/>
        <v>2.7745323227704515</v>
      </c>
      <c r="U87" s="6">
        <f>'CSP5'!$A$176</f>
        <v>1550</v>
      </c>
      <c r="V87" s="12">
        <f t="shared" si="30"/>
        <v>3.2067174496857991</v>
      </c>
      <c r="W87" s="4">
        <f>_xll.Interp2dTab(-1,0,'HP Tuner only'!$B$37:$P$37,'HP Tuner only'!$A$38:$A$50,'HP Tuner only'!$B$38:$P$50,'Pilot Injection'!$U87,'Pilot Injection'!W$79)*_xll.Interp2dTab(-1,0,'HP Tuner only'!$B$54:$P$54,'HP Tuner only'!$A$55:$A$67,'HP Tuner only'!$B$55:$P$67,'Pilot Injection'!$U87,'Variables &amp; Axis Check'!$B$2)</f>
        <v>3.2067174496857991</v>
      </c>
      <c r="X87" s="4">
        <f>_xll.Interp2dTab(-1,0,'HP Tuner only'!$B$37:$P$37,'HP Tuner only'!$A$38:$A$50,'HP Tuner only'!$B$38:$P$50,'Pilot Injection'!$U87,'Pilot Injection'!X$79)*_xll.Interp2dTab(-1,0,'HP Tuner only'!$B$54:$P$54,'HP Tuner only'!$A$55:$A$67,'HP Tuner only'!$B$55:$P$67,'Pilot Injection'!$U87,'Variables &amp; Axis Check'!$B$2)</f>
        <v>3.2067174496857991</v>
      </c>
      <c r="Y87" s="4">
        <f>_xll.Interp2dTab(-1,0,'HP Tuner only'!$B$37:$P$37,'HP Tuner only'!$A$38:$A$50,'HP Tuner only'!$B$38:$P$50,'Pilot Injection'!$U87,'Pilot Injection'!Y$79)*_xll.Interp2dTab(-1,0,'HP Tuner only'!$B$54:$P$54,'HP Tuner only'!$A$55:$A$67,'HP Tuner only'!$B$55:$P$67,'Pilot Injection'!$U87,'Variables &amp; Axis Check'!$B$2)</f>
        <v>3.2067174496858</v>
      </c>
      <c r="Z87" s="4">
        <f>_xll.Interp2dTab(-1,0,'HP Tuner only'!$B$37:$P$37,'HP Tuner only'!$A$38:$A$50,'HP Tuner only'!$B$38:$P$50,'Pilot Injection'!$U87,'Pilot Injection'!Z$79)*_xll.Interp2dTab(-1,0,'HP Tuner only'!$B$54:$P$54,'HP Tuner only'!$A$55:$A$67,'HP Tuner only'!$B$55:$P$67,'Pilot Injection'!$U87,'Variables &amp; Axis Check'!$B$2)</f>
        <v>3.2067174496857991</v>
      </c>
      <c r="AA87" s="4">
        <f>_xll.Interp2dTab(-1,0,'HP Tuner only'!$B$37:$P$37,'HP Tuner only'!$A$38:$A$50,'HP Tuner only'!$B$38:$P$50,'Pilot Injection'!$U87,'Pilot Injection'!AA$79)*_xll.Interp2dTab(-1,0,'HP Tuner only'!$B$54:$P$54,'HP Tuner only'!$A$55:$A$67,'HP Tuner only'!$B$55:$P$67,'Pilot Injection'!$U87,'Variables &amp; Axis Check'!$B$2)</f>
        <v>3.2067174496857991</v>
      </c>
      <c r="AB87" s="4">
        <f>_xll.Interp2dTab(-1,0,'HP Tuner only'!$B$37:$P$37,'HP Tuner only'!$A$38:$A$50,'HP Tuner only'!$B$38:$P$50,'Pilot Injection'!$U87,'Pilot Injection'!AB$79)*_xll.Interp2dTab(-1,0,'HP Tuner only'!$B$54:$P$54,'HP Tuner only'!$A$55:$A$67,'HP Tuner only'!$B$55:$P$67,'Pilot Injection'!$U87,'Variables &amp; Axis Check'!$B$2)</f>
        <v>3.2067174496857991</v>
      </c>
      <c r="AC87" s="4">
        <f>_xll.Interp2dTab(-1,0,'HP Tuner only'!$B$37:$P$37,'HP Tuner only'!$A$38:$A$50,'HP Tuner only'!$B$38:$P$50,'Pilot Injection'!$U87,'Pilot Injection'!AC$79)*_xll.Interp2dTab(-1,0,'HP Tuner only'!$B$54:$P$54,'HP Tuner only'!$A$55:$A$67,'HP Tuner only'!$B$55:$P$67,'Pilot Injection'!$U87,'Variables &amp; Axis Check'!$B$2)</f>
        <v>3.2067174496857991</v>
      </c>
      <c r="AD87" s="4">
        <f>_xll.Interp2dTab(-1,0,'HP Tuner only'!$B$37:$P$37,'HP Tuner only'!$A$38:$A$50,'HP Tuner only'!$B$38:$P$50,'Pilot Injection'!$U87,'Pilot Injection'!AD$79)*_xll.Interp2dTab(-1,0,'HP Tuner only'!$B$54:$P$54,'HP Tuner only'!$A$55:$A$67,'HP Tuner only'!$B$55:$P$67,'Pilot Injection'!$U87,'Variables &amp; Axis Check'!$B$2)</f>
        <v>3.2067174496857991</v>
      </c>
      <c r="AE87" s="4">
        <f>_xll.Interp2dTab(-1,0,'HP Tuner only'!$B$37:$P$37,'HP Tuner only'!$A$38:$A$50,'HP Tuner only'!$B$38:$P$50,'Pilot Injection'!$U87,'Pilot Injection'!AE$79)*_xll.Interp2dTab(-1,0,'HP Tuner only'!$B$54:$P$54,'HP Tuner only'!$A$55:$A$67,'HP Tuner only'!$B$55:$P$67,'Pilot Injection'!$U87,'Variables &amp; Axis Check'!$B$2)</f>
        <v>3.2067174496857991</v>
      </c>
      <c r="AF87" s="4">
        <f>_xll.Interp2dTab(-1,0,'HP Tuner only'!$B$37:$P$37,'HP Tuner only'!$A$38:$A$50,'HP Tuner only'!$B$38:$P$50,'Pilot Injection'!$U87,'Pilot Injection'!AF$79)*_xll.Interp2dTab(-1,0,'HP Tuner only'!$B$54:$P$54,'HP Tuner only'!$A$55:$A$67,'HP Tuner only'!$B$55:$P$67,'Pilot Injection'!$U87,'Variables &amp; Axis Check'!$B$2)</f>
        <v>3.2067174496857991</v>
      </c>
      <c r="AG87" s="4">
        <f>_xll.Interp2dTab(-1,0,'HP Tuner only'!$B$37:$P$37,'HP Tuner only'!$A$38:$A$50,'HP Tuner only'!$B$38:$P$50,'Pilot Injection'!$U87,'Pilot Injection'!AG$79)*_xll.Interp2dTab(-1,0,'HP Tuner only'!$B$54:$P$54,'HP Tuner only'!$A$55:$A$67,'HP Tuner only'!$B$55:$P$67,'Pilot Injection'!$U87,'Variables &amp; Axis Check'!$B$2)</f>
        <v>17.609770401664409</v>
      </c>
      <c r="AH87" s="4">
        <f>_xll.Interp2dTab(-1,0,'HP Tuner only'!$B$37:$P$37,'HP Tuner only'!$A$38:$A$50,'HP Tuner only'!$B$38:$P$50,'Pilot Injection'!$U87,'Pilot Injection'!AH$79)*_xll.Interp2dTab(-1,0,'HP Tuner only'!$B$54:$P$54,'HP Tuner only'!$A$55:$A$67,'HP Tuner only'!$B$55:$P$67,'Pilot Injection'!$U87,'Variables &amp; Axis Check'!$B$2)</f>
        <v>17.609770401664409</v>
      </c>
      <c r="AI87" s="4">
        <f>_xll.Interp2dTab(-1,0,'HP Tuner only'!$B$37:$P$37,'HP Tuner only'!$A$38:$A$50,'HP Tuner only'!$B$38:$P$50,'Pilot Injection'!$U87,'Pilot Injection'!AI$79)*_xll.Interp2dTab(-1,0,'HP Tuner only'!$B$54:$P$54,'HP Tuner only'!$A$55:$A$67,'HP Tuner only'!$B$55:$P$67,'Pilot Injection'!$U87,'Variables &amp; Axis Check'!$B$2)</f>
        <v>17.609770401664409</v>
      </c>
      <c r="AJ87" s="4">
        <f>_xll.Interp2dTab(-1,0,'HP Tuner only'!$B$37:$P$37,'HP Tuner only'!$A$38:$A$50,'HP Tuner only'!$B$38:$P$50,'Pilot Injection'!$U87,'Pilot Injection'!AJ$79)*_xll.Interp2dTab(-1,0,'HP Tuner only'!$B$54:$P$54,'HP Tuner only'!$A$55:$A$67,'HP Tuner only'!$B$55:$P$67,'Pilot Injection'!$U87,'Variables &amp; Axis Check'!$B$2)</f>
        <v>17.609770401664409</v>
      </c>
      <c r="AK87" s="4">
        <f>_xll.Interp2dTab(-1,0,'HP Tuner only'!$B$37:$P$37,'HP Tuner only'!$A$38:$A$50,'HP Tuner only'!$B$38:$P$50,'Pilot Injection'!$U87,'Pilot Injection'!AK$79)*_xll.Interp2dTab(-1,0,'HP Tuner only'!$B$54:$P$54,'HP Tuner only'!$A$55:$A$67,'HP Tuner only'!$B$55:$P$67,'Pilot Injection'!$U87,'Variables &amp; Axis Check'!$B$2)</f>
        <v>17.609770401664413</v>
      </c>
      <c r="AL87" s="4">
        <f>_xll.Interp2dTab(-1,0,'HP Tuner only'!$B$37:$P$37,'HP Tuner only'!$A$38:$A$50,'HP Tuner only'!$B$38:$P$50,'Pilot Injection'!$U87,'Pilot Injection'!AL$79)*_xll.Interp2dTab(-1,0,'HP Tuner only'!$B$54:$P$54,'HP Tuner only'!$A$55:$A$67,'HP Tuner only'!$B$55:$P$67,'Pilot Injection'!$U87,'Variables &amp; Axis Check'!$B$2)</f>
        <v>17.609770401664424</v>
      </c>
      <c r="AM87" s="12">
        <f t="shared" si="31"/>
        <v>17.609770401664424</v>
      </c>
    </row>
    <row r="88" spans="1:39" s="4" customFormat="1" x14ac:dyDescent="0.3">
      <c r="A88" s="6">
        <f>'CSP5'!$A$177</f>
        <v>1700</v>
      </c>
      <c r="B88" s="12">
        <f t="shared" si="27"/>
        <v>1.9216109871000595</v>
      </c>
      <c r="C88" s="4">
        <f t="shared" ref="C88:R88" si="37">($A88*360*C63)/(60*1000000)</f>
        <v>1.9216109871000595</v>
      </c>
      <c r="D88" s="4">
        <f t="shared" si="37"/>
        <v>1.9333419642047345</v>
      </c>
      <c r="E88" s="4">
        <f t="shared" si="37"/>
        <v>2.0288896808584278</v>
      </c>
      <c r="F88" s="4">
        <f t="shared" si="37"/>
        <v>1.9033978434971137</v>
      </c>
      <c r="G88" s="4">
        <f t="shared" si="37"/>
        <v>1.8789878641483235</v>
      </c>
      <c r="H88" s="4">
        <f t="shared" si="37"/>
        <v>1.8837764246904309</v>
      </c>
      <c r="I88" s="4">
        <f t="shared" si="37"/>
        <v>1.8933535457746451</v>
      </c>
      <c r="J88" s="4">
        <f t="shared" si="37"/>
        <v>1.901972954750438</v>
      </c>
      <c r="K88" s="4">
        <f t="shared" si="37"/>
        <v>1.9033978434971137</v>
      </c>
      <c r="L88" s="4">
        <f t="shared" si="37"/>
        <v>1.9043555556055354</v>
      </c>
      <c r="M88" s="4">
        <f t="shared" si="37"/>
        <v>2.8312970259269585</v>
      </c>
      <c r="N88" s="4">
        <f t="shared" si="37"/>
        <v>3.0863684732619276</v>
      </c>
      <c r="O88" s="4">
        <f t="shared" si="37"/>
        <v>3.0330901669322969</v>
      </c>
      <c r="P88" s="4">
        <f t="shared" si="37"/>
        <v>2.9992288433539098</v>
      </c>
      <c r="Q88" s="4">
        <f t="shared" si="37"/>
        <v>2.9265335542730355</v>
      </c>
      <c r="R88" s="4">
        <f t="shared" si="37"/>
        <v>2.8829637393190271</v>
      </c>
      <c r="S88" s="12">
        <f t="shared" si="29"/>
        <v>2.8829637393190271</v>
      </c>
      <c r="U88" s="6">
        <f>'CSP5'!$A$177</f>
        <v>1700</v>
      </c>
      <c r="V88" s="12">
        <f t="shared" si="30"/>
        <v>3.2067174496857991</v>
      </c>
      <c r="W88" s="4">
        <f>_xll.Interp2dTab(-1,0,'HP Tuner only'!$B$37:$P$37,'HP Tuner only'!$A$38:$A$50,'HP Tuner only'!$B$38:$P$50,'Pilot Injection'!$U88,'Pilot Injection'!W$79)*_xll.Interp2dTab(-1,0,'HP Tuner only'!$B$54:$P$54,'HP Tuner only'!$A$55:$A$67,'HP Tuner only'!$B$55:$P$67,'Pilot Injection'!$U88,'Variables &amp; Axis Check'!$B$2)</f>
        <v>3.2067174496857991</v>
      </c>
      <c r="X88" s="4">
        <f>_xll.Interp2dTab(-1,0,'HP Tuner only'!$B$37:$P$37,'HP Tuner only'!$A$38:$A$50,'HP Tuner only'!$B$38:$P$50,'Pilot Injection'!$U88,'Pilot Injection'!X$79)*_xll.Interp2dTab(-1,0,'HP Tuner only'!$B$54:$P$54,'HP Tuner only'!$A$55:$A$67,'HP Tuner only'!$B$55:$P$67,'Pilot Injection'!$U88,'Variables &amp; Axis Check'!$B$2)</f>
        <v>3.2067174496857991</v>
      </c>
      <c r="Y88" s="4">
        <f>_xll.Interp2dTab(-1,0,'HP Tuner only'!$B$37:$P$37,'HP Tuner only'!$A$38:$A$50,'HP Tuner only'!$B$38:$P$50,'Pilot Injection'!$U88,'Pilot Injection'!Y$79)*_xll.Interp2dTab(-1,0,'HP Tuner only'!$B$54:$P$54,'HP Tuner only'!$A$55:$A$67,'HP Tuner only'!$B$55:$P$67,'Pilot Injection'!$U88,'Variables &amp; Axis Check'!$B$2)</f>
        <v>3.2067174496857991</v>
      </c>
      <c r="Z88" s="4">
        <f>_xll.Interp2dTab(-1,0,'HP Tuner only'!$B$37:$P$37,'HP Tuner only'!$A$38:$A$50,'HP Tuner only'!$B$38:$P$50,'Pilot Injection'!$U88,'Pilot Injection'!Z$79)*_xll.Interp2dTab(-1,0,'HP Tuner only'!$B$54:$P$54,'HP Tuner only'!$A$55:$A$67,'HP Tuner only'!$B$55:$P$67,'Pilot Injection'!$U88,'Variables &amp; Axis Check'!$B$2)</f>
        <v>3.2067174496857991</v>
      </c>
      <c r="AA88" s="4">
        <f>_xll.Interp2dTab(-1,0,'HP Tuner only'!$B$37:$P$37,'HP Tuner only'!$A$38:$A$50,'HP Tuner only'!$B$38:$P$50,'Pilot Injection'!$U88,'Pilot Injection'!AA$79)*_xll.Interp2dTab(-1,0,'HP Tuner only'!$B$54:$P$54,'HP Tuner only'!$A$55:$A$67,'HP Tuner only'!$B$55:$P$67,'Pilot Injection'!$U88,'Variables &amp; Axis Check'!$B$2)</f>
        <v>3.2067174496857986</v>
      </c>
      <c r="AB88" s="4">
        <f>_xll.Interp2dTab(-1,0,'HP Tuner only'!$B$37:$P$37,'HP Tuner only'!$A$38:$A$50,'HP Tuner only'!$B$38:$P$50,'Pilot Injection'!$U88,'Pilot Injection'!AB$79)*_xll.Interp2dTab(-1,0,'HP Tuner only'!$B$54:$P$54,'HP Tuner only'!$A$55:$A$67,'HP Tuner only'!$B$55:$P$67,'Pilot Injection'!$U88,'Variables &amp; Axis Check'!$B$2)</f>
        <v>3.2067174496857986</v>
      </c>
      <c r="AC88" s="4">
        <f>_xll.Interp2dTab(-1,0,'HP Tuner only'!$B$37:$P$37,'HP Tuner only'!$A$38:$A$50,'HP Tuner only'!$B$38:$P$50,'Pilot Injection'!$U88,'Pilot Injection'!AC$79)*_xll.Interp2dTab(-1,0,'HP Tuner only'!$B$54:$P$54,'HP Tuner only'!$A$55:$A$67,'HP Tuner only'!$B$55:$P$67,'Pilot Injection'!$U88,'Variables &amp; Axis Check'!$B$2)</f>
        <v>3.2067174496857991</v>
      </c>
      <c r="AD88" s="4">
        <f>_xll.Interp2dTab(-1,0,'HP Tuner only'!$B$37:$P$37,'HP Tuner only'!$A$38:$A$50,'HP Tuner only'!$B$38:$P$50,'Pilot Injection'!$U88,'Pilot Injection'!AD$79)*_xll.Interp2dTab(-1,0,'HP Tuner only'!$B$54:$P$54,'HP Tuner only'!$A$55:$A$67,'HP Tuner only'!$B$55:$P$67,'Pilot Injection'!$U88,'Variables &amp; Axis Check'!$B$2)</f>
        <v>3.2067174496857991</v>
      </c>
      <c r="AE88" s="4">
        <f>_xll.Interp2dTab(-1,0,'HP Tuner only'!$B$37:$P$37,'HP Tuner only'!$A$38:$A$50,'HP Tuner only'!$B$38:$P$50,'Pilot Injection'!$U88,'Pilot Injection'!AE$79)*_xll.Interp2dTab(-1,0,'HP Tuner only'!$B$54:$P$54,'HP Tuner only'!$A$55:$A$67,'HP Tuner only'!$B$55:$P$67,'Pilot Injection'!$U88,'Variables &amp; Axis Check'!$B$2)</f>
        <v>3.2067174496857991</v>
      </c>
      <c r="AF88" s="4">
        <f>_xll.Interp2dTab(-1,0,'HP Tuner only'!$B$37:$P$37,'HP Tuner only'!$A$38:$A$50,'HP Tuner only'!$B$38:$P$50,'Pilot Injection'!$U88,'Pilot Injection'!AF$79)*_xll.Interp2dTab(-1,0,'HP Tuner only'!$B$54:$P$54,'HP Tuner only'!$A$55:$A$67,'HP Tuner only'!$B$55:$P$67,'Pilot Injection'!$U88,'Variables &amp; Axis Check'!$B$2)</f>
        <v>3.2067174496857991</v>
      </c>
      <c r="AG88" s="4">
        <f>_xll.Interp2dTab(-1,0,'HP Tuner only'!$B$37:$P$37,'HP Tuner only'!$A$38:$A$50,'HP Tuner only'!$B$38:$P$50,'Pilot Injection'!$U88,'Pilot Injection'!AG$79)*_xll.Interp2dTab(-1,0,'HP Tuner only'!$B$54:$P$54,'HP Tuner only'!$A$55:$A$67,'HP Tuner only'!$B$55:$P$67,'Pilot Injection'!$U88,'Variables &amp; Axis Check'!$B$2)</f>
        <v>17.609770401664406</v>
      </c>
      <c r="AH88" s="4">
        <f>_xll.Interp2dTab(-1,0,'HP Tuner only'!$B$37:$P$37,'HP Tuner only'!$A$38:$A$50,'HP Tuner only'!$B$38:$P$50,'Pilot Injection'!$U88,'Pilot Injection'!AH$79)*_xll.Interp2dTab(-1,0,'HP Tuner only'!$B$54:$P$54,'HP Tuner only'!$A$55:$A$67,'HP Tuner only'!$B$55:$P$67,'Pilot Injection'!$U88,'Variables &amp; Axis Check'!$B$2)</f>
        <v>17.609770401664406</v>
      </c>
      <c r="AI88" s="4">
        <f>_xll.Interp2dTab(-1,0,'HP Tuner only'!$B$37:$P$37,'HP Tuner only'!$A$38:$A$50,'HP Tuner only'!$B$38:$P$50,'Pilot Injection'!$U88,'Pilot Injection'!AI$79)*_xll.Interp2dTab(-1,0,'HP Tuner only'!$B$54:$P$54,'HP Tuner only'!$A$55:$A$67,'HP Tuner only'!$B$55:$P$67,'Pilot Injection'!$U88,'Variables &amp; Axis Check'!$B$2)</f>
        <v>17.609770401664409</v>
      </c>
      <c r="AJ88" s="4">
        <f>_xll.Interp2dTab(-1,0,'HP Tuner only'!$B$37:$P$37,'HP Tuner only'!$A$38:$A$50,'HP Tuner only'!$B$38:$P$50,'Pilot Injection'!$U88,'Pilot Injection'!AJ$79)*_xll.Interp2dTab(-1,0,'HP Tuner only'!$B$54:$P$54,'HP Tuner only'!$A$55:$A$67,'HP Tuner only'!$B$55:$P$67,'Pilot Injection'!$U88,'Variables &amp; Axis Check'!$B$2)</f>
        <v>17.609770401664409</v>
      </c>
      <c r="AK88" s="4">
        <f>_xll.Interp2dTab(-1,0,'HP Tuner only'!$B$37:$P$37,'HP Tuner only'!$A$38:$A$50,'HP Tuner only'!$B$38:$P$50,'Pilot Injection'!$U88,'Pilot Injection'!AK$79)*_xll.Interp2dTab(-1,0,'HP Tuner only'!$B$54:$P$54,'HP Tuner only'!$A$55:$A$67,'HP Tuner only'!$B$55:$P$67,'Pilot Injection'!$U88,'Variables &amp; Axis Check'!$B$2)</f>
        <v>17.609770401664413</v>
      </c>
      <c r="AL88" s="4">
        <f>_xll.Interp2dTab(-1,0,'HP Tuner only'!$B$37:$P$37,'HP Tuner only'!$A$38:$A$50,'HP Tuner only'!$B$38:$P$50,'Pilot Injection'!$U88,'Pilot Injection'!AL$79)*_xll.Interp2dTab(-1,0,'HP Tuner only'!$B$54:$P$54,'HP Tuner only'!$A$55:$A$67,'HP Tuner only'!$B$55:$P$67,'Pilot Injection'!$U88,'Variables &amp; Axis Check'!$B$2)</f>
        <v>17.609770401664413</v>
      </c>
      <c r="AM88" s="12">
        <f t="shared" si="31"/>
        <v>17.609770401664413</v>
      </c>
    </row>
    <row r="89" spans="1:39" s="4" customFormat="1" x14ac:dyDescent="0.3">
      <c r="A89" s="6">
        <f>'CSP5'!$A$178</f>
        <v>1800</v>
      </c>
      <c r="B89" s="12">
        <f t="shared" si="27"/>
        <v>1.9511416124538856</v>
      </c>
      <c r="C89" s="4">
        <f t="shared" ref="C89:R89" si="38">($A89*360*C64)/(60*1000000)</f>
        <v>1.9511416124538856</v>
      </c>
      <c r="D89" s="4">
        <f t="shared" si="38"/>
        <v>1.9430412012699954</v>
      </c>
      <c r="E89" s="4">
        <f t="shared" si="38"/>
        <v>2.0770240415189209</v>
      </c>
      <c r="F89" s="4">
        <f t="shared" si="38"/>
        <v>2.0148430320285318</v>
      </c>
      <c r="G89" s="4">
        <f t="shared" si="38"/>
        <v>1.9874884658098029</v>
      </c>
      <c r="H89" s="4">
        <f t="shared" si="38"/>
        <v>1.9976289469577948</v>
      </c>
      <c r="I89" s="4">
        <f t="shared" si="38"/>
        <v>2.0077694281057861</v>
      </c>
      <c r="J89" s="4">
        <f t="shared" si="38"/>
        <v>2.0097975243353847</v>
      </c>
      <c r="K89" s="4">
        <f t="shared" si="38"/>
        <v>2.0107868395693349</v>
      </c>
      <c r="L89" s="4">
        <f t="shared" si="38"/>
        <v>2.0118256205649834</v>
      </c>
      <c r="M89" s="4">
        <f t="shared" si="38"/>
        <v>2.9609197079197416</v>
      </c>
      <c r="N89" s="4">
        <f t="shared" si="38"/>
        <v>3.2062420853027986</v>
      </c>
      <c r="O89" s="4">
        <f t="shared" si="38"/>
        <v>3.1756540694335516</v>
      </c>
      <c r="P89" s="4">
        <f t="shared" si="38"/>
        <v>3.1345357530191542</v>
      </c>
      <c r="Q89" s="4">
        <f t="shared" si="38"/>
        <v>3.0011519461139131</v>
      </c>
      <c r="R89" s="4">
        <f t="shared" si="38"/>
        <v>2.9600336296995162</v>
      </c>
      <c r="S89" s="12">
        <f t="shared" si="29"/>
        <v>2.9600336296995162</v>
      </c>
      <c r="U89" s="6">
        <f>'CSP5'!$A$178</f>
        <v>1800</v>
      </c>
      <c r="V89" s="12">
        <f t="shared" si="30"/>
        <v>3.2067174496857991</v>
      </c>
      <c r="W89" s="4">
        <f>_xll.Interp2dTab(-1,0,'HP Tuner only'!$B$37:$P$37,'HP Tuner only'!$A$38:$A$50,'HP Tuner only'!$B$38:$P$50,'Pilot Injection'!$U89,'Pilot Injection'!W$79)*_xll.Interp2dTab(-1,0,'HP Tuner only'!$B$54:$P$54,'HP Tuner only'!$A$55:$A$67,'HP Tuner only'!$B$55:$P$67,'Pilot Injection'!$U89,'Variables &amp; Axis Check'!$B$2)</f>
        <v>3.2067174496857991</v>
      </c>
      <c r="X89" s="4">
        <f>_xll.Interp2dTab(-1,0,'HP Tuner only'!$B$37:$P$37,'HP Tuner only'!$A$38:$A$50,'HP Tuner only'!$B$38:$P$50,'Pilot Injection'!$U89,'Pilot Injection'!X$79)*_xll.Interp2dTab(-1,0,'HP Tuner only'!$B$54:$P$54,'HP Tuner only'!$A$55:$A$67,'HP Tuner only'!$B$55:$P$67,'Pilot Injection'!$U89,'Variables &amp; Axis Check'!$B$2)</f>
        <v>3.2067174496857991</v>
      </c>
      <c r="Y89" s="4">
        <f>_xll.Interp2dTab(-1,0,'HP Tuner only'!$B$37:$P$37,'HP Tuner only'!$A$38:$A$50,'HP Tuner only'!$B$38:$P$50,'Pilot Injection'!$U89,'Pilot Injection'!Y$79)*_xll.Interp2dTab(-1,0,'HP Tuner only'!$B$54:$P$54,'HP Tuner only'!$A$55:$A$67,'HP Tuner only'!$B$55:$P$67,'Pilot Injection'!$U89,'Variables &amp; Axis Check'!$B$2)</f>
        <v>3.2067174496857991</v>
      </c>
      <c r="Z89" s="4">
        <f>_xll.Interp2dTab(-1,0,'HP Tuner only'!$B$37:$P$37,'HP Tuner only'!$A$38:$A$50,'HP Tuner only'!$B$38:$P$50,'Pilot Injection'!$U89,'Pilot Injection'!Z$79)*_xll.Interp2dTab(-1,0,'HP Tuner only'!$B$54:$P$54,'HP Tuner only'!$A$55:$A$67,'HP Tuner only'!$B$55:$P$67,'Pilot Injection'!$U89,'Variables &amp; Axis Check'!$B$2)</f>
        <v>3.2067174496857991</v>
      </c>
      <c r="AA89" s="4">
        <f>_xll.Interp2dTab(-1,0,'HP Tuner only'!$B$37:$P$37,'HP Tuner only'!$A$38:$A$50,'HP Tuner only'!$B$38:$P$50,'Pilot Injection'!$U89,'Pilot Injection'!AA$79)*_xll.Interp2dTab(-1,0,'HP Tuner only'!$B$54:$P$54,'HP Tuner only'!$A$55:$A$67,'HP Tuner only'!$B$55:$P$67,'Pilot Injection'!$U89,'Variables &amp; Axis Check'!$B$2)</f>
        <v>3.2067174496857991</v>
      </c>
      <c r="AB89" s="4">
        <f>_xll.Interp2dTab(-1,0,'HP Tuner only'!$B$37:$P$37,'HP Tuner only'!$A$38:$A$50,'HP Tuner only'!$B$38:$P$50,'Pilot Injection'!$U89,'Pilot Injection'!AB$79)*_xll.Interp2dTab(-1,0,'HP Tuner only'!$B$54:$P$54,'HP Tuner only'!$A$55:$A$67,'HP Tuner only'!$B$55:$P$67,'Pilot Injection'!$U89,'Variables &amp; Axis Check'!$B$2)</f>
        <v>3.2067174496857991</v>
      </c>
      <c r="AC89" s="4">
        <f>_xll.Interp2dTab(-1,0,'HP Tuner only'!$B$37:$P$37,'HP Tuner only'!$A$38:$A$50,'HP Tuner only'!$B$38:$P$50,'Pilot Injection'!$U89,'Pilot Injection'!AC$79)*_xll.Interp2dTab(-1,0,'HP Tuner only'!$B$54:$P$54,'HP Tuner only'!$A$55:$A$67,'HP Tuner only'!$B$55:$P$67,'Pilot Injection'!$U89,'Variables &amp; Axis Check'!$B$2)</f>
        <v>3.2067174496857991</v>
      </c>
      <c r="AD89" s="4">
        <f>_xll.Interp2dTab(-1,0,'HP Tuner only'!$B$37:$P$37,'HP Tuner only'!$A$38:$A$50,'HP Tuner only'!$B$38:$P$50,'Pilot Injection'!$U89,'Pilot Injection'!AD$79)*_xll.Interp2dTab(-1,0,'HP Tuner only'!$B$54:$P$54,'HP Tuner only'!$A$55:$A$67,'HP Tuner only'!$B$55:$P$67,'Pilot Injection'!$U89,'Variables &amp; Axis Check'!$B$2)</f>
        <v>3.2067174496857991</v>
      </c>
      <c r="AE89" s="4">
        <f>_xll.Interp2dTab(-1,0,'HP Tuner only'!$B$37:$P$37,'HP Tuner only'!$A$38:$A$50,'HP Tuner only'!$B$38:$P$50,'Pilot Injection'!$U89,'Pilot Injection'!AE$79)*_xll.Interp2dTab(-1,0,'HP Tuner only'!$B$54:$P$54,'HP Tuner only'!$A$55:$A$67,'HP Tuner only'!$B$55:$P$67,'Pilot Injection'!$U89,'Variables &amp; Axis Check'!$B$2)</f>
        <v>3.2067174496857991</v>
      </c>
      <c r="AF89" s="4">
        <f>_xll.Interp2dTab(-1,0,'HP Tuner only'!$B$37:$P$37,'HP Tuner only'!$A$38:$A$50,'HP Tuner only'!$B$38:$P$50,'Pilot Injection'!$U89,'Pilot Injection'!AF$79)*_xll.Interp2dTab(-1,0,'HP Tuner only'!$B$54:$P$54,'HP Tuner only'!$A$55:$A$67,'HP Tuner only'!$B$55:$P$67,'Pilot Injection'!$U89,'Variables &amp; Axis Check'!$B$2)</f>
        <v>3.2067174496857991</v>
      </c>
      <c r="AG89" s="4">
        <f>_xll.Interp2dTab(-1,0,'HP Tuner only'!$B$37:$P$37,'HP Tuner only'!$A$38:$A$50,'HP Tuner only'!$B$38:$P$50,'Pilot Injection'!$U89,'Pilot Injection'!AG$79)*_xll.Interp2dTab(-1,0,'HP Tuner only'!$B$54:$P$54,'HP Tuner only'!$A$55:$A$67,'HP Tuner only'!$B$55:$P$67,'Pilot Injection'!$U89,'Variables &amp; Axis Check'!$B$2)</f>
        <v>17.609770401664409</v>
      </c>
      <c r="AH89" s="4">
        <f>_xll.Interp2dTab(-1,0,'HP Tuner only'!$B$37:$P$37,'HP Tuner only'!$A$38:$A$50,'HP Tuner only'!$B$38:$P$50,'Pilot Injection'!$U89,'Pilot Injection'!AH$79)*_xll.Interp2dTab(-1,0,'HP Tuner only'!$B$54:$P$54,'HP Tuner only'!$A$55:$A$67,'HP Tuner only'!$B$55:$P$67,'Pilot Injection'!$U89,'Variables &amp; Axis Check'!$B$2)</f>
        <v>17.609770401664409</v>
      </c>
      <c r="AI89" s="4">
        <f>_xll.Interp2dTab(-1,0,'HP Tuner only'!$B$37:$P$37,'HP Tuner only'!$A$38:$A$50,'HP Tuner only'!$B$38:$P$50,'Pilot Injection'!$U89,'Pilot Injection'!AI$79)*_xll.Interp2dTab(-1,0,'HP Tuner only'!$B$54:$P$54,'HP Tuner only'!$A$55:$A$67,'HP Tuner only'!$B$55:$P$67,'Pilot Injection'!$U89,'Variables &amp; Axis Check'!$B$2)</f>
        <v>17.609770401664409</v>
      </c>
      <c r="AJ89" s="4">
        <f>_xll.Interp2dTab(-1,0,'HP Tuner only'!$B$37:$P$37,'HP Tuner only'!$A$38:$A$50,'HP Tuner only'!$B$38:$P$50,'Pilot Injection'!$U89,'Pilot Injection'!AJ$79)*_xll.Interp2dTab(-1,0,'HP Tuner only'!$B$54:$P$54,'HP Tuner only'!$A$55:$A$67,'HP Tuner only'!$B$55:$P$67,'Pilot Injection'!$U89,'Variables &amp; Axis Check'!$B$2)</f>
        <v>17.609770401664409</v>
      </c>
      <c r="AK89" s="4">
        <f>_xll.Interp2dTab(-1,0,'HP Tuner only'!$B$37:$P$37,'HP Tuner only'!$A$38:$A$50,'HP Tuner only'!$B$38:$P$50,'Pilot Injection'!$U89,'Pilot Injection'!AK$79)*_xll.Interp2dTab(-1,0,'HP Tuner only'!$B$54:$P$54,'HP Tuner only'!$A$55:$A$67,'HP Tuner only'!$B$55:$P$67,'Pilot Injection'!$U89,'Variables &amp; Axis Check'!$B$2)</f>
        <v>17.609770401664413</v>
      </c>
      <c r="AL89" s="4">
        <f>_xll.Interp2dTab(-1,0,'HP Tuner only'!$B$37:$P$37,'HP Tuner only'!$A$38:$A$50,'HP Tuner only'!$B$38:$P$50,'Pilot Injection'!$U89,'Pilot Injection'!AL$79)*_xll.Interp2dTab(-1,0,'HP Tuner only'!$B$54:$P$54,'HP Tuner only'!$A$55:$A$67,'HP Tuner only'!$B$55:$P$67,'Pilot Injection'!$U89,'Variables &amp; Axis Check'!$B$2)</f>
        <v>17.609770401664413</v>
      </c>
      <c r="AM89" s="12">
        <f t="shared" si="31"/>
        <v>17.609770401664413</v>
      </c>
    </row>
    <row r="90" spans="1:39" s="4" customFormat="1" x14ac:dyDescent="0.3">
      <c r="A90" s="6">
        <f>'CSP5'!$A$179</f>
        <v>2000</v>
      </c>
      <c r="B90" s="12">
        <f t="shared" si="27"/>
        <v>1.9817633041767166</v>
      </c>
      <c r="C90" s="4">
        <f t="shared" ref="C90:R90" si="39">($A90*360*C65)/(60*1000000)</f>
        <v>1.9817633041767166</v>
      </c>
      <c r="D90" s="4">
        <f t="shared" si="39"/>
        <v>2.0061805804022783</v>
      </c>
      <c r="E90" s="4">
        <f t="shared" si="39"/>
        <v>2.2331083603726496</v>
      </c>
      <c r="F90" s="4">
        <f t="shared" si="39"/>
        <v>2.2263480396073221</v>
      </c>
      <c r="G90" s="4">
        <f t="shared" si="39"/>
        <v>2.2049678381625051</v>
      </c>
      <c r="H90" s="4">
        <f t="shared" si="39"/>
        <v>2.2049678381625051</v>
      </c>
      <c r="I90" s="4">
        <f t="shared" si="39"/>
        <v>2.2105739578215573</v>
      </c>
      <c r="J90" s="4">
        <f t="shared" si="39"/>
        <v>2.2139815991829419</v>
      </c>
      <c r="K90" s="4">
        <f t="shared" si="39"/>
        <v>2.2162350394380508</v>
      </c>
      <c r="L90" s="4">
        <f t="shared" si="39"/>
        <v>2.2274472787561557</v>
      </c>
      <c r="M90" s="4">
        <f t="shared" si="39"/>
        <v>3.3087337684390392</v>
      </c>
      <c r="N90" s="4">
        <f t="shared" si="39"/>
        <v>3.4599631370081281</v>
      </c>
      <c r="O90" s="4">
        <f t="shared" si="39"/>
        <v>3.6655655763074924</v>
      </c>
      <c r="P90" s="4">
        <f t="shared" si="39"/>
        <v>3.3803002916981231</v>
      </c>
      <c r="Q90" s="4">
        <f t="shared" si="39"/>
        <v>3.3229129395208479</v>
      </c>
      <c r="R90" s="4">
        <f t="shared" si="39"/>
        <v>3.2772259212826285</v>
      </c>
      <c r="S90" s="12">
        <f t="shared" si="29"/>
        <v>3.2772259212826285</v>
      </c>
      <c r="U90" s="6">
        <f>'CSP5'!$A$179</f>
        <v>2000</v>
      </c>
      <c r="V90" s="12">
        <f t="shared" si="30"/>
        <v>3.2067174496857991</v>
      </c>
      <c r="W90" s="4">
        <f>_xll.Interp2dTab(-1,0,'HP Tuner only'!$B$37:$P$37,'HP Tuner only'!$A$38:$A$50,'HP Tuner only'!$B$38:$P$50,'Pilot Injection'!$U90,'Pilot Injection'!W$79)*_xll.Interp2dTab(-1,0,'HP Tuner only'!$B$54:$P$54,'HP Tuner only'!$A$55:$A$67,'HP Tuner only'!$B$55:$P$67,'Pilot Injection'!$U90,'Variables &amp; Axis Check'!$B$2)</f>
        <v>3.2067174496857991</v>
      </c>
      <c r="X90" s="4">
        <f>_xll.Interp2dTab(-1,0,'HP Tuner only'!$B$37:$P$37,'HP Tuner only'!$A$38:$A$50,'HP Tuner only'!$B$38:$P$50,'Pilot Injection'!$U90,'Pilot Injection'!X$79)*_xll.Interp2dTab(-1,0,'HP Tuner only'!$B$54:$P$54,'HP Tuner only'!$A$55:$A$67,'HP Tuner only'!$B$55:$P$67,'Pilot Injection'!$U90,'Variables &amp; Axis Check'!$B$2)</f>
        <v>3.2067174496857991</v>
      </c>
      <c r="Y90" s="4">
        <f>_xll.Interp2dTab(-1,0,'HP Tuner only'!$B$37:$P$37,'HP Tuner only'!$A$38:$A$50,'HP Tuner only'!$B$38:$P$50,'Pilot Injection'!$U90,'Pilot Injection'!Y$79)*_xll.Interp2dTab(-1,0,'HP Tuner only'!$B$54:$P$54,'HP Tuner only'!$A$55:$A$67,'HP Tuner only'!$B$55:$P$67,'Pilot Injection'!$U90,'Variables &amp; Axis Check'!$B$2)</f>
        <v>3.2067174496857991</v>
      </c>
      <c r="Z90" s="4">
        <f>_xll.Interp2dTab(-1,0,'HP Tuner only'!$B$37:$P$37,'HP Tuner only'!$A$38:$A$50,'HP Tuner only'!$B$38:$P$50,'Pilot Injection'!$U90,'Pilot Injection'!Z$79)*_xll.Interp2dTab(-1,0,'HP Tuner only'!$B$54:$P$54,'HP Tuner only'!$A$55:$A$67,'HP Tuner only'!$B$55:$P$67,'Pilot Injection'!$U90,'Variables &amp; Axis Check'!$B$2)</f>
        <v>3.2067174496857991</v>
      </c>
      <c r="AA90" s="4">
        <f>_xll.Interp2dTab(-1,0,'HP Tuner only'!$B$37:$P$37,'HP Tuner only'!$A$38:$A$50,'HP Tuner only'!$B$38:$P$50,'Pilot Injection'!$U90,'Pilot Injection'!AA$79)*_xll.Interp2dTab(-1,0,'HP Tuner only'!$B$54:$P$54,'HP Tuner only'!$A$55:$A$67,'HP Tuner only'!$B$55:$P$67,'Pilot Injection'!$U90,'Variables &amp; Axis Check'!$B$2)</f>
        <v>3.2067174496857991</v>
      </c>
      <c r="AB90" s="4">
        <f>_xll.Interp2dTab(-1,0,'HP Tuner only'!$B$37:$P$37,'HP Tuner only'!$A$38:$A$50,'HP Tuner only'!$B$38:$P$50,'Pilot Injection'!$U90,'Pilot Injection'!AB$79)*_xll.Interp2dTab(-1,0,'HP Tuner only'!$B$54:$P$54,'HP Tuner only'!$A$55:$A$67,'HP Tuner only'!$B$55:$P$67,'Pilot Injection'!$U90,'Variables &amp; Axis Check'!$B$2)</f>
        <v>3.2067174496857991</v>
      </c>
      <c r="AC90" s="4">
        <f>_xll.Interp2dTab(-1,0,'HP Tuner only'!$B$37:$P$37,'HP Tuner only'!$A$38:$A$50,'HP Tuner only'!$B$38:$P$50,'Pilot Injection'!$U90,'Pilot Injection'!AC$79)*_xll.Interp2dTab(-1,0,'HP Tuner only'!$B$54:$P$54,'HP Tuner only'!$A$55:$A$67,'HP Tuner only'!$B$55:$P$67,'Pilot Injection'!$U90,'Variables &amp; Axis Check'!$B$2)</f>
        <v>3.2067174496857991</v>
      </c>
      <c r="AD90" s="4">
        <f>_xll.Interp2dTab(-1,0,'HP Tuner only'!$B$37:$P$37,'HP Tuner only'!$A$38:$A$50,'HP Tuner only'!$B$38:$P$50,'Pilot Injection'!$U90,'Pilot Injection'!AD$79)*_xll.Interp2dTab(-1,0,'HP Tuner only'!$B$54:$P$54,'HP Tuner only'!$A$55:$A$67,'HP Tuner only'!$B$55:$P$67,'Pilot Injection'!$U90,'Variables &amp; Axis Check'!$B$2)</f>
        <v>3.2067174496857991</v>
      </c>
      <c r="AE90" s="4">
        <f>_xll.Interp2dTab(-1,0,'HP Tuner only'!$B$37:$P$37,'HP Tuner only'!$A$38:$A$50,'HP Tuner only'!$B$38:$P$50,'Pilot Injection'!$U90,'Pilot Injection'!AE$79)*_xll.Interp2dTab(-1,0,'HP Tuner only'!$B$54:$P$54,'HP Tuner only'!$A$55:$A$67,'HP Tuner only'!$B$55:$P$67,'Pilot Injection'!$U90,'Variables &amp; Axis Check'!$B$2)</f>
        <v>3.2067174496857991</v>
      </c>
      <c r="AF90" s="4">
        <f>_xll.Interp2dTab(-1,0,'HP Tuner only'!$B$37:$P$37,'HP Tuner only'!$A$38:$A$50,'HP Tuner only'!$B$38:$P$50,'Pilot Injection'!$U90,'Pilot Injection'!AF$79)*_xll.Interp2dTab(-1,0,'HP Tuner only'!$B$54:$P$54,'HP Tuner only'!$A$55:$A$67,'HP Tuner only'!$B$55:$P$67,'Pilot Injection'!$U90,'Variables &amp; Axis Check'!$B$2)</f>
        <v>3.2067174496857991</v>
      </c>
      <c r="AG90" s="4">
        <f>_xll.Interp2dTab(-1,0,'HP Tuner only'!$B$37:$P$37,'HP Tuner only'!$A$38:$A$50,'HP Tuner only'!$B$38:$P$50,'Pilot Injection'!$U90,'Pilot Injection'!AG$79)*_xll.Interp2dTab(-1,0,'HP Tuner only'!$B$54:$P$54,'HP Tuner only'!$A$55:$A$67,'HP Tuner only'!$B$55:$P$67,'Pilot Injection'!$U90,'Variables &amp; Axis Check'!$B$2)</f>
        <v>17.609770401664409</v>
      </c>
      <c r="AH90" s="4">
        <f>_xll.Interp2dTab(-1,0,'HP Tuner only'!$B$37:$P$37,'HP Tuner only'!$A$38:$A$50,'HP Tuner only'!$B$38:$P$50,'Pilot Injection'!$U90,'Pilot Injection'!AH$79)*_xll.Interp2dTab(-1,0,'HP Tuner only'!$B$54:$P$54,'HP Tuner only'!$A$55:$A$67,'HP Tuner only'!$B$55:$P$67,'Pilot Injection'!$U90,'Variables &amp; Axis Check'!$B$2)</f>
        <v>17.609770401664409</v>
      </c>
      <c r="AI90" s="4">
        <f>_xll.Interp2dTab(-1,0,'HP Tuner only'!$B$37:$P$37,'HP Tuner only'!$A$38:$A$50,'HP Tuner only'!$B$38:$P$50,'Pilot Injection'!$U90,'Pilot Injection'!AI$79)*_xll.Interp2dTab(-1,0,'HP Tuner only'!$B$54:$P$54,'HP Tuner only'!$A$55:$A$67,'HP Tuner only'!$B$55:$P$67,'Pilot Injection'!$U90,'Variables &amp; Axis Check'!$B$2)</f>
        <v>17.609770401664409</v>
      </c>
      <c r="AJ90" s="4">
        <f>_xll.Interp2dTab(-1,0,'HP Tuner only'!$B$37:$P$37,'HP Tuner only'!$A$38:$A$50,'HP Tuner only'!$B$38:$P$50,'Pilot Injection'!$U90,'Pilot Injection'!AJ$79)*_xll.Interp2dTab(-1,0,'HP Tuner only'!$B$54:$P$54,'HP Tuner only'!$A$55:$A$67,'HP Tuner only'!$B$55:$P$67,'Pilot Injection'!$U90,'Variables &amp; Axis Check'!$B$2)</f>
        <v>17.609770401664409</v>
      </c>
      <c r="AK90" s="4">
        <f>_xll.Interp2dTab(-1,0,'HP Tuner only'!$B$37:$P$37,'HP Tuner only'!$A$38:$A$50,'HP Tuner only'!$B$38:$P$50,'Pilot Injection'!$U90,'Pilot Injection'!AK$79)*_xll.Interp2dTab(-1,0,'HP Tuner only'!$B$54:$P$54,'HP Tuner only'!$A$55:$A$67,'HP Tuner only'!$B$55:$P$67,'Pilot Injection'!$U90,'Variables &amp; Axis Check'!$B$2)</f>
        <v>17.609770401664413</v>
      </c>
      <c r="AL90" s="4">
        <f>_xll.Interp2dTab(-1,0,'HP Tuner only'!$B$37:$P$37,'HP Tuner only'!$A$38:$A$50,'HP Tuner only'!$B$38:$P$50,'Pilot Injection'!$U90,'Pilot Injection'!AL$79)*_xll.Interp2dTab(-1,0,'HP Tuner only'!$B$54:$P$54,'HP Tuner only'!$A$55:$A$67,'HP Tuner only'!$B$55:$P$67,'Pilot Injection'!$U90,'Variables &amp; Axis Check'!$B$2)</f>
        <v>17.609770401664413</v>
      </c>
      <c r="AM90" s="12">
        <f t="shared" si="31"/>
        <v>17.609770401664413</v>
      </c>
    </row>
    <row r="91" spans="1:39" s="4" customFormat="1" x14ac:dyDescent="0.3">
      <c r="A91" s="6">
        <f>'CSP5'!$A$180</f>
        <v>2200</v>
      </c>
      <c r="B91" s="12">
        <f t="shared" si="27"/>
        <v>2.112119899884572</v>
      </c>
      <c r="C91" s="4">
        <f t="shared" ref="C91:R91" si="40">($A91*360*C66)/(60*1000000)</f>
        <v>2.112119899884572</v>
      </c>
      <c r="D91" s="4">
        <f t="shared" si="40"/>
        <v>2.3796337817490776</v>
      </c>
      <c r="E91" s="4">
        <f t="shared" si="40"/>
        <v>2.4489828435680536</v>
      </c>
      <c r="F91" s="4">
        <f t="shared" si="40"/>
        <v>2.4378585433818558</v>
      </c>
      <c r="G91" s="4">
        <f t="shared" si="40"/>
        <v>2.4254646219787555</v>
      </c>
      <c r="H91" s="4">
        <f t="shared" si="40"/>
        <v>2.4254646219787555</v>
      </c>
      <c r="I91" s="4">
        <f t="shared" si="40"/>
        <v>2.4254646219787555</v>
      </c>
      <c r="J91" s="4">
        <f t="shared" si="40"/>
        <v>2.4316313536037129</v>
      </c>
      <c r="K91" s="4">
        <f t="shared" si="40"/>
        <v>2.4353797591012358</v>
      </c>
      <c r="L91" s="4">
        <f t="shared" si="40"/>
        <v>2.440941909194335</v>
      </c>
      <c r="M91" s="4">
        <f t="shared" si="40"/>
        <v>3.6008500332024385</v>
      </c>
      <c r="N91" s="4">
        <f t="shared" si="40"/>
        <v>3.8690974810540597</v>
      </c>
      <c r="O91" s="4">
        <f t="shared" si="40"/>
        <v>3.6934258028180476</v>
      </c>
      <c r="P91" s="4">
        <f t="shared" si="40"/>
        <v>3.7054599535349735</v>
      </c>
      <c r="Q91" s="4">
        <f t="shared" si="40"/>
        <v>3.6300763734419119</v>
      </c>
      <c r="R91" s="4">
        <f t="shared" si="40"/>
        <v>3.5926910207128322</v>
      </c>
      <c r="S91" s="12">
        <f t="shared" si="29"/>
        <v>3.5926910207128322</v>
      </c>
      <c r="U91" s="6">
        <f>'CSP5'!$A$180</f>
        <v>2200</v>
      </c>
      <c r="V91" s="12">
        <f t="shared" si="30"/>
        <v>3.2067174496857991</v>
      </c>
      <c r="W91" s="4">
        <f>_xll.Interp2dTab(-1,0,'HP Tuner only'!$B$37:$P$37,'HP Tuner only'!$A$38:$A$50,'HP Tuner only'!$B$38:$P$50,'Pilot Injection'!$U91,'Pilot Injection'!W$79)*_xll.Interp2dTab(-1,0,'HP Tuner only'!$B$54:$P$54,'HP Tuner only'!$A$55:$A$67,'HP Tuner only'!$B$55:$P$67,'Pilot Injection'!$U91,'Variables &amp; Axis Check'!$B$2)</f>
        <v>3.2067174496857991</v>
      </c>
      <c r="X91" s="4">
        <f>_xll.Interp2dTab(-1,0,'HP Tuner only'!$B$37:$P$37,'HP Tuner only'!$A$38:$A$50,'HP Tuner only'!$B$38:$P$50,'Pilot Injection'!$U91,'Pilot Injection'!X$79)*_xll.Interp2dTab(-1,0,'HP Tuner only'!$B$54:$P$54,'HP Tuner only'!$A$55:$A$67,'HP Tuner only'!$B$55:$P$67,'Pilot Injection'!$U91,'Variables &amp; Axis Check'!$B$2)</f>
        <v>3.2067174496857991</v>
      </c>
      <c r="Y91" s="4">
        <f>_xll.Interp2dTab(-1,0,'HP Tuner only'!$B$37:$P$37,'HP Tuner only'!$A$38:$A$50,'HP Tuner only'!$B$38:$P$50,'Pilot Injection'!$U91,'Pilot Injection'!Y$79)*_xll.Interp2dTab(-1,0,'HP Tuner only'!$B$54:$P$54,'HP Tuner only'!$A$55:$A$67,'HP Tuner only'!$B$55:$P$67,'Pilot Injection'!$U91,'Variables &amp; Axis Check'!$B$2)</f>
        <v>3.2067174496857991</v>
      </c>
      <c r="Z91" s="4">
        <f>_xll.Interp2dTab(-1,0,'HP Tuner only'!$B$37:$P$37,'HP Tuner only'!$A$38:$A$50,'HP Tuner only'!$B$38:$P$50,'Pilot Injection'!$U91,'Pilot Injection'!Z$79)*_xll.Interp2dTab(-1,0,'HP Tuner only'!$B$54:$P$54,'HP Tuner only'!$A$55:$A$67,'HP Tuner only'!$B$55:$P$67,'Pilot Injection'!$U91,'Variables &amp; Axis Check'!$B$2)</f>
        <v>3.2067174496857991</v>
      </c>
      <c r="AA91" s="4">
        <f>_xll.Interp2dTab(-1,0,'HP Tuner only'!$B$37:$P$37,'HP Tuner only'!$A$38:$A$50,'HP Tuner only'!$B$38:$P$50,'Pilot Injection'!$U91,'Pilot Injection'!AA$79)*_xll.Interp2dTab(-1,0,'HP Tuner only'!$B$54:$P$54,'HP Tuner only'!$A$55:$A$67,'HP Tuner only'!$B$55:$P$67,'Pilot Injection'!$U91,'Variables &amp; Axis Check'!$B$2)</f>
        <v>3.2067174496857991</v>
      </c>
      <c r="AB91" s="4">
        <f>_xll.Interp2dTab(-1,0,'HP Tuner only'!$B$37:$P$37,'HP Tuner only'!$A$38:$A$50,'HP Tuner only'!$B$38:$P$50,'Pilot Injection'!$U91,'Pilot Injection'!AB$79)*_xll.Interp2dTab(-1,0,'HP Tuner only'!$B$54:$P$54,'HP Tuner only'!$A$55:$A$67,'HP Tuner only'!$B$55:$P$67,'Pilot Injection'!$U91,'Variables &amp; Axis Check'!$B$2)</f>
        <v>3.2067174496857991</v>
      </c>
      <c r="AC91" s="4">
        <f>_xll.Interp2dTab(-1,0,'HP Tuner only'!$B$37:$P$37,'HP Tuner only'!$A$38:$A$50,'HP Tuner only'!$B$38:$P$50,'Pilot Injection'!$U91,'Pilot Injection'!AC$79)*_xll.Interp2dTab(-1,0,'HP Tuner only'!$B$54:$P$54,'HP Tuner only'!$A$55:$A$67,'HP Tuner only'!$B$55:$P$67,'Pilot Injection'!$U91,'Variables &amp; Axis Check'!$B$2)</f>
        <v>3.2067174496857991</v>
      </c>
      <c r="AD91" s="4">
        <f>_xll.Interp2dTab(-1,0,'HP Tuner only'!$B$37:$P$37,'HP Tuner only'!$A$38:$A$50,'HP Tuner only'!$B$38:$P$50,'Pilot Injection'!$U91,'Pilot Injection'!AD$79)*_xll.Interp2dTab(-1,0,'HP Tuner only'!$B$54:$P$54,'HP Tuner only'!$A$55:$A$67,'HP Tuner only'!$B$55:$P$67,'Pilot Injection'!$U91,'Variables &amp; Axis Check'!$B$2)</f>
        <v>3.2067174496857991</v>
      </c>
      <c r="AE91" s="4">
        <f>_xll.Interp2dTab(-1,0,'HP Tuner only'!$B$37:$P$37,'HP Tuner only'!$A$38:$A$50,'HP Tuner only'!$B$38:$P$50,'Pilot Injection'!$U91,'Pilot Injection'!AE$79)*_xll.Interp2dTab(-1,0,'HP Tuner only'!$B$54:$P$54,'HP Tuner only'!$A$55:$A$67,'HP Tuner only'!$B$55:$P$67,'Pilot Injection'!$U91,'Variables &amp; Axis Check'!$B$2)</f>
        <v>3.2067174496857991</v>
      </c>
      <c r="AF91" s="4">
        <f>_xll.Interp2dTab(-1,0,'HP Tuner only'!$B$37:$P$37,'HP Tuner only'!$A$38:$A$50,'HP Tuner only'!$B$38:$P$50,'Pilot Injection'!$U91,'Pilot Injection'!AF$79)*_xll.Interp2dTab(-1,0,'HP Tuner only'!$B$54:$P$54,'HP Tuner only'!$A$55:$A$67,'HP Tuner only'!$B$55:$P$67,'Pilot Injection'!$U91,'Variables &amp; Axis Check'!$B$2)</f>
        <v>3.2067174496857991</v>
      </c>
      <c r="AG91" s="4">
        <f>_xll.Interp2dTab(-1,0,'HP Tuner only'!$B$37:$P$37,'HP Tuner only'!$A$38:$A$50,'HP Tuner only'!$B$38:$P$50,'Pilot Injection'!$U91,'Pilot Injection'!AG$79)*_xll.Interp2dTab(-1,0,'HP Tuner only'!$B$54:$P$54,'HP Tuner only'!$A$55:$A$67,'HP Tuner only'!$B$55:$P$67,'Pilot Injection'!$U91,'Variables &amp; Axis Check'!$B$2)</f>
        <v>17.609770401664409</v>
      </c>
      <c r="AH91" s="4">
        <f>_xll.Interp2dTab(-1,0,'HP Tuner only'!$B$37:$P$37,'HP Tuner only'!$A$38:$A$50,'HP Tuner only'!$B$38:$P$50,'Pilot Injection'!$U91,'Pilot Injection'!AH$79)*_xll.Interp2dTab(-1,0,'HP Tuner only'!$B$54:$P$54,'HP Tuner only'!$A$55:$A$67,'HP Tuner only'!$B$55:$P$67,'Pilot Injection'!$U91,'Variables &amp; Axis Check'!$B$2)</f>
        <v>17.609770401664409</v>
      </c>
      <c r="AI91" s="4">
        <f>_xll.Interp2dTab(-1,0,'HP Tuner only'!$B$37:$P$37,'HP Tuner only'!$A$38:$A$50,'HP Tuner only'!$B$38:$P$50,'Pilot Injection'!$U91,'Pilot Injection'!AI$79)*_xll.Interp2dTab(-1,0,'HP Tuner only'!$B$54:$P$54,'HP Tuner only'!$A$55:$A$67,'HP Tuner only'!$B$55:$P$67,'Pilot Injection'!$U91,'Variables &amp; Axis Check'!$B$2)</f>
        <v>17.609770401664409</v>
      </c>
      <c r="AJ91" s="4">
        <f>_xll.Interp2dTab(-1,0,'HP Tuner only'!$B$37:$P$37,'HP Tuner only'!$A$38:$A$50,'HP Tuner only'!$B$38:$P$50,'Pilot Injection'!$U91,'Pilot Injection'!AJ$79)*_xll.Interp2dTab(-1,0,'HP Tuner only'!$B$54:$P$54,'HP Tuner only'!$A$55:$A$67,'HP Tuner only'!$B$55:$P$67,'Pilot Injection'!$U91,'Variables &amp; Axis Check'!$B$2)</f>
        <v>17.609770401664409</v>
      </c>
      <c r="AK91" s="4">
        <f>_xll.Interp2dTab(-1,0,'HP Tuner only'!$B$37:$P$37,'HP Tuner only'!$A$38:$A$50,'HP Tuner only'!$B$38:$P$50,'Pilot Injection'!$U91,'Pilot Injection'!AK$79)*_xll.Interp2dTab(-1,0,'HP Tuner only'!$B$54:$P$54,'HP Tuner only'!$A$55:$A$67,'HP Tuner only'!$B$55:$P$67,'Pilot Injection'!$U91,'Variables &amp; Axis Check'!$B$2)</f>
        <v>17.609770401664413</v>
      </c>
      <c r="AL91" s="4">
        <f>_xll.Interp2dTab(-1,0,'HP Tuner only'!$B$37:$P$37,'HP Tuner only'!$A$38:$A$50,'HP Tuner only'!$B$38:$P$50,'Pilot Injection'!$U91,'Pilot Injection'!AL$79)*_xll.Interp2dTab(-1,0,'HP Tuner only'!$B$54:$P$54,'HP Tuner only'!$A$55:$A$67,'HP Tuner only'!$B$55:$P$67,'Pilot Injection'!$U91,'Variables &amp; Axis Check'!$B$2)</f>
        <v>17.609770401664413</v>
      </c>
      <c r="AM91" s="12">
        <f t="shared" si="31"/>
        <v>17.609770401664413</v>
      </c>
    </row>
    <row r="92" spans="1:39" s="4" customFormat="1" x14ac:dyDescent="0.3">
      <c r="A92" s="6">
        <f>'CSP5'!$A$181</f>
        <v>2400</v>
      </c>
      <c r="B92" s="12">
        <f t="shared" si="27"/>
        <v>2.3039999999999994</v>
      </c>
      <c r="C92" s="4">
        <f t="shared" ref="C92:R92" si="41">($A92*360*C67)/(60*1000000)</f>
        <v>2.3039999999999994</v>
      </c>
      <c r="D92" s="4">
        <f t="shared" si="41"/>
        <v>2.5273707184540157</v>
      </c>
      <c r="E92" s="4">
        <f t="shared" si="41"/>
        <v>2.9364647242018562</v>
      </c>
      <c r="F92" s="4">
        <f t="shared" si="41"/>
        <v>3.0926225583383156</v>
      </c>
      <c r="G92" s="4">
        <f t="shared" si="41"/>
        <v>3.1167333136876767</v>
      </c>
      <c r="H92" s="4">
        <f t="shared" si="41"/>
        <v>2.8233413700526642</v>
      </c>
      <c r="I92" s="4">
        <f t="shared" si="41"/>
        <v>2.6662093909165243</v>
      </c>
      <c r="J92" s="4">
        <f t="shared" si="41"/>
        <v>2.6662093909165243</v>
      </c>
      <c r="K92" s="4">
        <f t="shared" si="41"/>
        <v>2.6729367345073869</v>
      </c>
      <c r="L92" s="4">
        <f t="shared" si="41"/>
        <v>2.6695730627119558</v>
      </c>
      <c r="M92" s="4">
        <f t="shared" si="41"/>
        <v>3.879207924451114</v>
      </c>
      <c r="N92" s="4">
        <f t="shared" si="41"/>
        <v>4.0563603500377488</v>
      </c>
      <c r="O92" s="4">
        <f t="shared" si="41"/>
        <v>3.9926248224067584</v>
      </c>
      <c r="P92" s="4">
        <f t="shared" si="41"/>
        <v>3.9467115062660216</v>
      </c>
      <c r="Q92" s="4">
        <f t="shared" si="41"/>
        <v>3.8230222617674281</v>
      </c>
      <c r="R92" s="4">
        <f t="shared" si="41"/>
        <v>3.795610050824497</v>
      </c>
      <c r="S92" s="12">
        <f t="shared" si="29"/>
        <v>3.795610050824497</v>
      </c>
      <c r="U92" s="6">
        <f>'CSP5'!$A$181</f>
        <v>2400</v>
      </c>
      <c r="V92" s="12">
        <f t="shared" si="30"/>
        <v>4.782900602921198</v>
      </c>
      <c r="W92" s="4">
        <f>_xll.Interp2dTab(-1,0,'HP Tuner only'!$B$37:$P$37,'HP Tuner only'!$A$38:$A$50,'HP Tuner only'!$B$38:$P$50,'Pilot Injection'!$U92,'Pilot Injection'!W$79)*_xll.Interp2dTab(-1,0,'HP Tuner only'!$B$54:$P$54,'HP Tuner only'!$A$55:$A$67,'HP Tuner only'!$B$55:$P$67,'Pilot Injection'!$U92,'Variables &amp; Axis Check'!$B$2)</f>
        <v>4.782900602921198</v>
      </c>
      <c r="X92" s="4">
        <f>_xll.Interp2dTab(-1,0,'HP Tuner only'!$B$37:$P$37,'HP Tuner only'!$A$38:$A$50,'HP Tuner only'!$B$38:$P$50,'Pilot Injection'!$U92,'Pilot Injection'!X$79)*_xll.Interp2dTab(-1,0,'HP Tuner only'!$B$54:$P$54,'HP Tuner only'!$A$55:$A$67,'HP Tuner only'!$B$55:$P$67,'Pilot Injection'!$U92,'Variables &amp; Axis Check'!$B$2)</f>
        <v>4.782900602921198</v>
      </c>
      <c r="Y92" s="4">
        <f>_xll.Interp2dTab(-1,0,'HP Tuner only'!$B$37:$P$37,'HP Tuner only'!$A$38:$A$50,'HP Tuner only'!$B$38:$P$50,'Pilot Injection'!$U92,'Pilot Injection'!Y$79)*_xll.Interp2dTab(-1,0,'HP Tuner only'!$B$54:$P$54,'HP Tuner only'!$A$55:$A$67,'HP Tuner only'!$B$55:$P$67,'Pilot Injection'!$U92,'Variables &amp; Axis Check'!$B$2)</f>
        <v>4.782900602921198</v>
      </c>
      <c r="Z92" s="4">
        <f>_xll.Interp2dTab(-1,0,'HP Tuner only'!$B$37:$P$37,'HP Tuner only'!$A$38:$A$50,'HP Tuner only'!$B$38:$P$50,'Pilot Injection'!$U92,'Pilot Injection'!Z$79)*_xll.Interp2dTab(-1,0,'HP Tuner only'!$B$54:$P$54,'HP Tuner only'!$A$55:$A$67,'HP Tuner only'!$B$55:$P$67,'Pilot Injection'!$U92,'Variables &amp; Axis Check'!$B$2)</f>
        <v>4.782900602921198</v>
      </c>
      <c r="AA92" s="4">
        <f>_xll.Interp2dTab(-1,0,'HP Tuner only'!$B$37:$P$37,'HP Tuner only'!$A$38:$A$50,'HP Tuner only'!$B$38:$P$50,'Pilot Injection'!$U92,'Pilot Injection'!AA$79)*_xll.Interp2dTab(-1,0,'HP Tuner only'!$B$54:$P$54,'HP Tuner only'!$A$55:$A$67,'HP Tuner only'!$B$55:$P$67,'Pilot Injection'!$U92,'Variables &amp; Axis Check'!$B$2)</f>
        <v>4.7800477827343446</v>
      </c>
      <c r="AB92" s="4">
        <f>_xll.Interp2dTab(-1,0,'HP Tuner only'!$B$37:$P$37,'HP Tuner only'!$A$38:$A$50,'HP Tuner only'!$B$38:$P$50,'Pilot Injection'!$U92,'Pilot Injection'!AB$79)*_xll.Interp2dTab(-1,0,'HP Tuner only'!$B$54:$P$54,'HP Tuner only'!$A$55:$A$67,'HP Tuner only'!$B$55:$P$67,'Pilot Injection'!$U92,'Variables &amp; Axis Check'!$B$2)</f>
        <v>3.7302099539730329</v>
      </c>
      <c r="AC92" s="4">
        <f>_xll.Interp2dTab(-1,0,'HP Tuner only'!$B$37:$P$37,'HP Tuner only'!$A$38:$A$50,'HP Tuner only'!$B$38:$P$50,'Pilot Injection'!$U92,'Pilot Injection'!AC$79)*_xll.Interp2dTab(-1,0,'HP Tuner only'!$B$54:$P$54,'HP Tuner only'!$A$55:$A$67,'HP Tuner only'!$B$55:$P$67,'Pilot Injection'!$U92,'Variables &amp; Axis Check'!$B$2)</f>
        <v>3.2067174496857991</v>
      </c>
      <c r="AD92" s="4">
        <f>_xll.Interp2dTab(-1,0,'HP Tuner only'!$B$37:$P$37,'HP Tuner only'!$A$38:$A$50,'HP Tuner only'!$B$38:$P$50,'Pilot Injection'!$U92,'Pilot Injection'!AD$79)*_xll.Interp2dTab(-1,0,'HP Tuner only'!$B$54:$P$54,'HP Tuner only'!$A$55:$A$67,'HP Tuner only'!$B$55:$P$67,'Pilot Injection'!$U92,'Variables &amp; Axis Check'!$B$2)</f>
        <v>3.2067174496857991</v>
      </c>
      <c r="AE92" s="4">
        <f>_xll.Interp2dTab(-1,0,'HP Tuner only'!$B$37:$P$37,'HP Tuner only'!$A$38:$A$50,'HP Tuner only'!$B$38:$P$50,'Pilot Injection'!$U92,'Pilot Injection'!AE$79)*_xll.Interp2dTab(-1,0,'HP Tuner only'!$B$54:$P$54,'HP Tuner only'!$A$55:$A$67,'HP Tuner only'!$B$55:$P$67,'Pilot Injection'!$U92,'Variables &amp; Axis Check'!$B$2)</f>
        <v>3.2067174496857991</v>
      </c>
      <c r="AF92" s="4">
        <f>_xll.Interp2dTab(-1,0,'HP Tuner only'!$B$37:$P$37,'HP Tuner only'!$A$38:$A$50,'HP Tuner only'!$B$38:$P$50,'Pilot Injection'!$U92,'Pilot Injection'!AF$79)*_xll.Interp2dTab(-1,0,'HP Tuner only'!$B$54:$P$54,'HP Tuner only'!$A$55:$A$67,'HP Tuner only'!$B$55:$P$67,'Pilot Injection'!$U92,'Variables &amp; Axis Check'!$B$2)</f>
        <v>3.2067174496857991</v>
      </c>
      <c r="AG92" s="4">
        <f>_xll.Interp2dTab(-1,0,'HP Tuner only'!$B$37:$P$37,'HP Tuner only'!$A$38:$A$50,'HP Tuner only'!$B$38:$P$50,'Pilot Injection'!$U92,'Pilot Injection'!AG$79)*_xll.Interp2dTab(-1,0,'HP Tuner only'!$B$54:$P$54,'HP Tuner only'!$A$55:$A$67,'HP Tuner only'!$B$55:$P$67,'Pilot Injection'!$U92,'Variables &amp; Axis Check'!$B$2)</f>
        <v>17.609770401664409</v>
      </c>
      <c r="AH92" s="4">
        <f>_xll.Interp2dTab(-1,0,'HP Tuner only'!$B$37:$P$37,'HP Tuner only'!$A$38:$A$50,'HP Tuner only'!$B$38:$P$50,'Pilot Injection'!$U92,'Pilot Injection'!AH$79)*_xll.Interp2dTab(-1,0,'HP Tuner only'!$B$54:$P$54,'HP Tuner only'!$A$55:$A$67,'HP Tuner only'!$B$55:$P$67,'Pilot Injection'!$U92,'Variables &amp; Axis Check'!$B$2)</f>
        <v>17.609770401664409</v>
      </c>
      <c r="AI92" s="4">
        <f>_xll.Interp2dTab(-1,0,'HP Tuner only'!$B$37:$P$37,'HP Tuner only'!$A$38:$A$50,'HP Tuner only'!$B$38:$P$50,'Pilot Injection'!$U92,'Pilot Injection'!AI$79)*_xll.Interp2dTab(-1,0,'HP Tuner only'!$B$54:$P$54,'HP Tuner only'!$A$55:$A$67,'HP Tuner only'!$B$55:$P$67,'Pilot Injection'!$U92,'Variables &amp; Axis Check'!$B$2)</f>
        <v>17.609770401664409</v>
      </c>
      <c r="AJ92" s="4">
        <f>_xll.Interp2dTab(-1,0,'HP Tuner only'!$B$37:$P$37,'HP Tuner only'!$A$38:$A$50,'HP Tuner only'!$B$38:$P$50,'Pilot Injection'!$U92,'Pilot Injection'!AJ$79)*_xll.Interp2dTab(-1,0,'HP Tuner only'!$B$54:$P$54,'HP Tuner only'!$A$55:$A$67,'HP Tuner only'!$B$55:$P$67,'Pilot Injection'!$U92,'Variables &amp; Axis Check'!$B$2)</f>
        <v>17.609770401664409</v>
      </c>
      <c r="AK92" s="4">
        <f>_xll.Interp2dTab(-1,0,'HP Tuner only'!$B$37:$P$37,'HP Tuner only'!$A$38:$A$50,'HP Tuner only'!$B$38:$P$50,'Pilot Injection'!$U92,'Pilot Injection'!AK$79)*_xll.Interp2dTab(-1,0,'HP Tuner only'!$B$54:$P$54,'HP Tuner only'!$A$55:$A$67,'HP Tuner only'!$B$55:$P$67,'Pilot Injection'!$U92,'Variables &amp; Axis Check'!$B$2)</f>
        <v>17.609770401664413</v>
      </c>
      <c r="AL92" s="4">
        <f>_xll.Interp2dTab(-1,0,'HP Tuner only'!$B$37:$P$37,'HP Tuner only'!$A$38:$A$50,'HP Tuner only'!$B$38:$P$50,'Pilot Injection'!$U92,'Pilot Injection'!AL$79)*_xll.Interp2dTab(-1,0,'HP Tuner only'!$B$54:$P$54,'HP Tuner only'!$A$55:$A$67,'HP Tuner only'!$B$55:$P$67,'Pilot Injection'!$U92,'Variables &amp; Axis Check'!$B$2)</f>
        <v>17.609770401664413</v>
      </c>
      <c r="AM92" s="12">
        <f t="shared" si="31"/>
        <v>17.609770401664413</v>
      </c>
    </row>
    <row r="93" spans="1:39" s="4" customFormat="1" x14ac:dyDescent="0.3">
      <c r="A93" s="6">
        <f>'CSP5'!$A$182</f>
        <v>2600</v>
      </c>
      <c r="B93" s="12">
        <f t="shared" si="27"/>
        <v>2.496</v>
      </c>
      <c r="C93" s="4">
        <f t="shared" ref="C93:R93" si="42">($A93*360*C68)/(60*1000000)</f>
        <v>2.496</v>
      </c>
      <c r="D93" s="4">
        <f t="shared" si="42"/>
        <v>2.6886081067514236</v>
      </c>
      <c r="E93" s="4">
        <f t="shared" si="42"/>
        <v>3.0486229252485759</v>
      </c>
      <c r="F93" s="4">
        <f t="shared" si="42"/>
        <v>3.460857070334975</v>
      </c>
      <c r="G93" s="4">
        <f t="shared" si="42"/>
        <v>3.5288974310711141</v>
      </c>
      <c r="H93" s="4">
        <f t="shared" si="42"/>
        <v>3.1441798403479164</v>
      </c>
      <c r="I93" s="4">
        <f t="shared" si="42"/>
        <v>2.8883935068262345</v>
      </c>
      <c r="J93" s="4">
        <f t="shared" si="42"/>
        <v>2.8883935068262345</v>
      </c>
      <c r="K93" s="4">
        <f t="shared" si="42"/>
        <v>2.8883935068262345</v>
      </c>
      <c r="L93" s="4">
        <f t="shared" si="42"/>
        <v>2.8898225177197183</v>
      </c>
      <c r="M93" s="4">
        <f t="shared" si="42"/>
        <v>4.1494004637381661</v>
      </c>
      <c r="N93" s="4">
        <f t="shared" si="42"/>
        <v>4.319786821377102</v>
      </c>
      <c r="O93" s="4">
        <f t="shared" si="42"/>
        <v>4.2459075699333466</v>
      </c>
      <c r="P93" s="4">
        <f t="shared" si="42"/>
        <v>4.1099392226660347</v>
      </c>
      <c r="Q93" s="4">
        <f t="shared" si="42"/>
        <v>3.9208480662</v>
      </c>
      <c r="R93" s="4">
        <f t="shared" si="42"/>
        <v>3.9705518205600003</v>
      </c>
      <c r="S93" s="12">
        <f t="shared" si="29"/>
        <v>3.9705518205600003</v>
      </c>
      <c r="U93" s="6">
        <f>'CSP5'!$A$182</f>
        <v>2600</v>
      </c>
      <c r="V93" s="12">
        <f t="shared" si="30"/>
        <v>4.782900602921198</v>
      </c>
      <c r="W93" s="4">
        <f>_xll.Interp2dTab(-1,0,'HP Tuner only'!$B$37:$P$37,'HP Tuner only'!$A$38:$A$50,'HP Tuner only'!$B$38:$P$50,'Pilot Injection'!$U93,'Pilot Injection'!W$79)*_xll.Interp2dTab(-1,0,'HP Tuner only'!$B$54:$P$54,'HP Tuner only'!$A$55:$A$67,'HP Tuner only'!$B$55:$P$67,'Pilot Injection'!$U93,'Variables &amp; Axis Check'!$B$2)</f>
        <v>4.782900602921198</v>
      </c>
      <c r="X93" s="4">
        <f>_xll.Interp2dTab(-1,0,'HP Tuner only'!$B$37:$P$37,'HP Tuner only'!$A$38:$A$50,'HP Tuner only'!$B$38:$P$50,'Pilot Injection'!$U93,'Pilot Injection'!X$79)*_xll.Interp2dTab(-1,0,'HP Tuner only'!$B$54:$P$54,'HP Tuner only'!$A$55:$A$67,'HP Tuner only'!$B$55:$P$67,'Pilot Injection'!$U93,'Variables &amp; Axis Check'!$B$2)</f>
        <v>5.0544103862215364</v>
      </c>
      <c r="Y93" s="4">
        <f>_xll.Interp2dTab(-1,0,'HP Tuner only'!$B$37:$P$37,'HP Tuner only'!$A$38:$A$50,'HP Tuner only'!$B$38:$P$50,'Pilot Injection'!$U93,'Pilot Injection'!Y$79)*_xll.Interp2dTab(-1,0,'HP Tuner only'!$B$54:$P$54,'HP Tuner only'!$A$55:$A$67,'HP Tuner only'!$B$55:$P$67,'Pilot Injection'!$U93,'Variables &amp; Axis Check'!$B$2)</f>
        <v>5.3259201695218739</v>
      </c>
      <c r="Z93" s="4">
        <f>_xll.Interp2dTab(-1,0,'HP Tuner only'!$B$37:$P$37,'HP Tuner only'!$A$38:$A$50,'HP Tuner only'!$B$38:$P$50,'Pilot Injection'!$U93,'Pilot Injection'!Z$79)*_xll.Interp2dTab(-1,0,'HP Tuner only'!$B$54:$P$54,'HP Tuner only'!$A$55:$A$67,'HP Tuner only'!$B$55:$P$67,'Pilot Injection'!$U93,'Variables &amp; Axis Check'!$B$2)</f>
        <v>5.5974299528222113</v>
      </c>
      <c r="AA93" s="4">
        <f>_xll.Interp2dTab(-1,0,'HP Tuner only'!$B$37:$P$37,'HP Tuner only'!$A$38:$A$50,'HP Tuner only'!$B$38:$P$50,'Pilot Injection'!$U93,'Pilot Injection'!AA$79)*_xll.Interp2dTab(-1,0,'HP Tuner only'!$B$54:$P$54,'HP Tuner only'!$A$55:$A$67,'HP Tuner only'!$B$55:$P$67,'Pilot Injection'!$U93,'Variables &amp; Axis Check'!$B$2)</f>
        <v>5.5938393343111716</v>
      </c>
      <c r="AB93" s="4">
        <f>_xll.Interp2dTab(-1,0,'HP Tuner only'!$B$37:$P$37,'HP Tuner only'!$A$38:$A$50,'HP Tuner only'!$B$38:$P$50,'Pilot Injection'!$U93,'Pilot Injection'!AB$79)*_xll.Interp2dTab(-1,0,'HP Tuner only'!$B$54:$P$54,'HP Tuner only'!$A$55:$A$67,'HP Tuner only'!$B$55:$P$67,'Pilot Injection'!$U93,'Variables &amp; Axis Check'!$B$2)</f>
        <v>4.0009819389491863</v>
      </c>
      <c r="AC93" s="4">
        <f>_xll.Interp2dTab(-1,0,'HP Tuner only'!$B$37:$P$37,'HP Tuner only'!$A$38:$A$50,'HP Tuner only'!$B$38:$P$50,'Pilot Injection'!$U93,'Pilot Injection'!AC$79)*_xll.Interp2dTab(-1,0,'HP Tuner only'!$B$54:$P$54,'HP Tuner only'!$A$55:$A$67,'HP Tuner only'!$B$55:$P$67,'Pilot Injection'!$U93,'Variables &amp; Axis Check'!$B$2)</f>
        <v>3.2067174496857991</v>
      </c>
      <c r="AD93" s="4">
        <f>_xll.Interp2dTab(-1,0,'HP Tuner only'!$B$37:$P$37,'HP Tuner only'!$A$38:$A$50,'HP Tuner only'!$B$38:$P$50,'Pilot Injection'!$U93,'Pilot Injection'!AD$79)*_xll.Interp2dTab(-1,0,'HP Tuner only'!$B$54:$P$54,'HP Tuner only'!$A$55:$A$67,'HP Tuner only'!$B$55:$P$67,'Pilot Injection'!$U93,'Variables &amp; Axis Check'!$B$2)</f>
        <v>3.2067174496857991</v>
      </c>
      <c r="AE93" s="4">
        <f>_xll.Interp2dTab(-1,0,'HP Tuner only'!$B$37:$P$37,'HP Tuner only'!$A$38:$A$50,'HP Tuner only'!$B$38:$P$50,'Pilot Injection'!$U93,'Pilot Injection'!AE$79)*_xll.Interp2dTab(-1,0,'HP Tuner only'!$B$54:$P$54,'HP Tuner only'!$A$55:$A$67,'HP Tuner only'!$B$55:$P$67,'Pilot Injection'!$U93,'Variables &amp; Axis Check'!$B$2)</f>
        <v>3.2067174496857991</v>
      </c>
      <c r="AF93" s="4">
        <f>_xll.Interp2dTab(-1,0,'HP Tuner only'!$B$37:$P$37,'HP Tuner only'!$A$38:$A$50,'HP Tuner only'!$B$38:$P$50,'Pilot Injection'!$U93,'Pilot Injection'!AF$79)*_xll.Interp2dTab(-1,0,'HP Tuner only'!$B$54:$P$54,'HP Tuner only'!$A$55:$A$67,'HP Tuner only'!$B$55:$P$67,'Pilot Injection'!$U93,'Variables &amp; Axis Check'!$B$2)</f>
        <v>3.2067174496857991</v>
      </c>
      <c r="AG93" s="4">
        <f>_xll.Interp2dTab(-1,0,'HP Tuner only'!$B$37:$P$37,'HP Tuner only'!$A$38:$A$50,'HP Tuner only'!$B$38:$P$50,'Pilot Injection'!$U93,'Pilot Injection'!AG$79)*_xll.Interp2dTab(-1,0,'HP Tuner only'!$B$54:$P$54,'HP Tuner only'!$A$55:$A$67,'HP Tuner only'!$B$55:$P$67,'Pilot Injection'!$U93,'Variables &amp; Axis Check'!$B$2)</f>
        <v>17.609770401664409</v>
      </c>
      <c r="AH93" s="4">
        <f>_xll.Interp2dTab(-1,0,'HP Tuner only'!$B$37:$P$37,'HP Tuner only'!$A$38:$A$50,'HP Tuner only'!$B$38:$P$50,'Pilot Injection'!$U93,'Pilot Injection'!AH$79)*_xll.Interp2dTab(-1,0,'HP Tuner only'!$B$54:$P$54,'HP Tuner only'!$A$55:$A$67,'HP Tuner only'!$B$55:$P$67,'Pilot Injection'!$U93,'Variables &amp; Axis Check'!$B$2)</f>
        <v>17.609770401664409</v>
      </c>
      <c r="AI93" s="4">
        <f>_xll.Interp2dTab(-1,0,'HP Tuner only'!$B$37:$P$37,'HP Tuner only'!$A$38:$A$50,'HP Tuner only'!$B$38:$P$50,'Pilot Injection'!$U93,'Pilot Injection'!AI$79)*_xll.Interp2dTab(-1,0,'HP Tuner only'!$B$54:$P$54,'HP Tuner only'!$A$55:$A$67,'HP Tuner only'!$B$55:$P$67,'Pilot Injection'!$U93,'Variables &amp; Axis Check'!$B$2)</f>
        <v>17.609770401664409</v>
      </c>
      <c r="AJ93" s="4">
        <f>_xll.Interp2dTab(-1,0,'HP Tuner only'!$B$37:$P$37,'HP Tuner only'!$A$38:$A$50,'HP Tuner only'!$B$38:$P$50,'Pilot Injection'!$U93,'Pilot Injection'!AJ$79)*_xll.Interp2dTab(-1,0,'HP Tuner only'!$B$54:$P$54,'HP Tuner only'!$A$55:$A$67,'HP Tuner only'!$B$55:$P$67,'Pilot Injection'!$U93,'Variables &amp; Axis Check'!$B$2)</f>
        <v>17.609770401664409</v>
      </c>
      <c r="AK93" s="4">
        <f>_xll.Interp2dTab(-1,0,'HP Tuner only'!$B$37:$P$37,'HP Tuner only'!$A$38:$A$50,'HP Tuner only'!$B$38:$P$50,'Pilot Injection'!$U93,'Pilot Injection'!AK$79)*_xll.Interp2dTab(-1,0,'HP Tuner only'!$B$54:$P$54,'HP Tuner only'!$A$55:$A$67,'HP Tuner only'!$B$55:$P$67,'Pilot Injection'!$U93,'Variables &amp; Axis Check'!$B$2)</f>
        <v>17.609770401664413</v>
      </c>
      <c r="AL93" s="4">
        <f>_xll.Interp2dTab(-1,0,'HP Tuner only'!$B$37:$P$37,'HP Tuner only'!$A$38:$A$50,'HP Tuner only'!$B$38:$P$50,'Pilot Injection'!$U93,'Pilot Injection'!AL$79)*_xll.Interp2dTab(-1,0,'HP Tuner only'!$B$54:$P$54,'HP Tuner only'!$A$55:$A$67,'HP Tuner only'!$B$55:$P$67,'Pilot Injection'!$U93,'Variables &amp; Axis Check'!$B$2)</f>
        <v>17.609770401664413</v>
      </c>
      <c r="AM93" s="12">
        <f t="shared" si="31"/>
        <v>17.609770401664413</v>
      </c>
    </row>
    <row r="94" spans="1:39" s="4" customFormat="1" x14ac:dyDescent="0.3">
      <c r="A94" s="6">
        <f>'CSP5'!$A$183</f>
        <v>2800</v>
      </c>
      <c r="B94" s="12">
        <f t="shared" si="27"/>
        <v>2.6880000000000002</v>
      </c>
      <c r="C94" s="4">
        <f t="shared" ref="C94:R94" si="43">($A94*360*C69)/(60*1000000)</f>
        <v>2.6880000000000002</v>
      </c>
      <c r="D94" s="4">
        <f t="shared" si="43"/>
        <v>2.8916418586576635</v>
      </c>
      <c r="E94" s="4">
        <f t="shared" si="43"/>
        <v>3.2396184392027303</v>
      </c>
      <c r="F94" s="4">
        <f t="shared" si="43"/>
        <v>3.8144801733068801</v>
      </c>
      <c r="G94" s="4">
        <f t="shared" si="43"/>
        <v>3.7571569017459829</v>
      </c>
      <c r="H94" s="4">
        <f t="shared" si="43"/>
        <v>3.5029452870916788</v>
      </c>
      <c r="I94" s="4">
        <f t="shared" si="43"/>
        <v>3.3432118260706241</v>
      </c>
      <c r="J94" s="4">
        <f t="shared" si="43"/>
        <v>3.3564918758243318</v>
      </c>
      <c r="K94" s="4">
        <f t="shared" si="43"/>
        <v>3.222273499936934</v>
      </c>
      <c r="L94" s="4">
        <f t="shared" si="43"/>
        <v>3.0829537429257519</v>
      </c>
      <c r="M94" s="4">
        <f t="shared" si="43"/>
        <v>4.2959919890179279</v>
      </c>
      <c r="N94" s="4">
        <f t="shared" si="43"/>
        <v>4.4177960209897469</v>
      </c>
      <c r="O94" s="4">
        <f t="shared" si="43"/>
        <v>4.4177960209897469</v>
      </c>
      <c r="P94" s="4">
        <f t="shared" si="43"/>
        <v>4.2224517635999996</v>
      </c>
      <c r="Q94" s="4">
        <f t="shared" si="43"/>
        <v>4.1077506472800005</v>
      </c>
      <c r="R94" s="4">
        <f t="shared" si="43"/>
        <v>4.2224517635999996</v>
      </c>
      <c r="S94" s="12">
        <f t="shared" si="29"/>
        <v>4.2224517635999996</v>
      </c>
      <c r="U94" s="6">
        <f>'CSP5'!$A$183</f>
        <v>2800</v>
      </c>
      <c r="V94" s="12">
        <f t="shared" si="30"/>
        <v>4.782900602921198</v>
      </c>
      <c r="W94" s="4">
        <f>_xll.Interp2dTab(-1,0,'HP Tuner only'!$B$37:$P$37,'HP Tuner only'!$A$38:$A$50,'HP Tuner only'!$B$38:$P$50,'Pilot Injection'!$U94,'Pilot Injection'!W$79)*_xll.Interp2dTab(-1,0,'HP Tuner only'!$B$54:$P$54,'HP Tuner only'!$A$55:$A$67,'HP Tuner only'!$B$55:$P$67,'Pilot Injection'!$U94,'Variables &amp; Axis Check'!$B$2)</f>
        <v>4.782900602921198</v>
      </c>
      <c r="X94" s="4">
        <f>_xll.Interp2dTab(-1,0,'HP Tuner only'!$B$37:$P$37,'HP Tuner only'!$A$38:$A$50,'HP Tuner only'!$B$38:$P$50,'Pilot Injection'!$U94,'Pilot Injection'!X$79)*_xll.Interp2dTab(-1,0,'HP Tuner only'!$B$54:$P$54,'HP Tuner only'!$A$55:$A$67,'HP Tuner only'!$B$55:$P$67,'Pilot Injection'!$U94,'Variables &amp; Axis Check'!$B$2)</f>
        <v>5.0544103862215364</v>
      </c>
      <c r="Y94" s="4">
        <f>_xll.Interp2dTab(-1,0,'HP Tuner only'!$B$37:$P$37,'HP Tuner only'!$A$38:$A$50,'HP Tuner only'!$B$38:$P$50,'Pilot Injection'!$U94,'Pilot Injection'!Y$79)*_xll.Interp2dTab(-1,0,'HP Tuner only'!$B$54:$P$54,'HP Tuner only'!$A$55:$A$67,'HP Tuner only'!$B$55:$P$67,'Pilot Injection'!$U94,'Variables &amp; Axis Check'!$B$2)</f>
        <v>5.3259201695218739</v>
      </c>
      <c r="Z94" s="4">
        <f>_xll.Interp2dTab(-1,0,'HP Tuner only'!$B$37:$P$37,'HP Tuner only'!$A$38:$A$50,'HP Tuner only'!$B$38:$P$50,'Pilot Injection'!$U94,'Pilot Injection'!Z$79)*_xll.Interp2dTab(-1,0,'HP Tuner only'!$B$54:$P$54,'HP Tuner only'!$A$55:$A$67,'HP Tuner only'!$B$55:$P$67,'Pilot Injection'!$U94,'Variables &amp; Axis Check'!$B$2)</f>
        <v>5.5974299528222113</v>
      </c>
      <c r="AA94" s="4">
        <f>_xll.Interp2dTab(-1,0,'HP Tuner only'!$B$37:$P$37,'HP Tuner only'!$A$38:$A$50,'HP Tuner only'!$B$38:$P$50,'Pilot Injection'!$U94,'Pilot Injection'!AA$79)*_xll.Interp2dTab(-1,0,'HP Tuner only'!$B$54:$P$54,'HP Tuner only'!$A$55:$A$67,'HP Tuner only'!$B$55:$P$67,'Pilot Injection'!$U94,'Variables &amp; Axis Check'!$B$2)</f>
        <v>5.5953149309595442</v>
      </c>
      <c r="AB94" s="4">
        <f>_xll.Interp2dTab(-1,0,'HP Tuner only'!$B$37:$P$37,'HP Tuner only'!$A$38:$A$50,'HP Tuner only'!$B$38:$P$50,'Pilot Injection'!$U94,'Pilot Injection'!AB$79)*_xll.Interp2dTab(-1,0,'HP Tuner only'!$B$54:$P$54,'HP Tuner only'!$A$55:$A$67,'HP Tuner only'!$B$55:$P$67,'Pilot Injection'!$U94,'Variables &amp; Axis Check'!$B$2)</f>
        <v>4.5454771021982383</v>
      </c>
      <c r="AC94" s="4">
        <f>_xll.Interp2dTab(-1,0,'HP Tuner only'!$B$37:$P$37,'HP Tuner only'!$A$38:$A$50,'HP Tuner only'!$B$38:$P$50,'Pilot Injection'!$U94,'Pilot Injection'!AC$79)*_xll.Interp2dTab(-1,0,'HP Tuner only'!$B$54:$P$54,'HP Tuner only'!$A$55:$A$67,'HP Tuner only'!$B$55:$P$67,'Pilot Injection'!$U94,'Variables &amp; Axis Check'!$B$2)</f>
        <v>4.0219845979110067</v>
      </c>
      <c r="AD94" s="4">
        <f>_xll.Interp2dTab(-1,0,'HP Tuner only'!$B$37:$P$37,'HP Tuner only'!$A$38:$A$50,'HP Tuner only'!$B$38:$P$50,'Pilot Injection'!$U94,'Pilot Injection'!AD$79)*_xll.Interp2dTab(-1,0,'HP Tuner only'!$B$54:$P$54,'HP Tuner only'!$A$55:$A$67,'HP Tuner only'!$B$55:$P$67,'Pilot Injection'!$U94,'Variables &amp; Axis Check'!$B$2)</f>
        <v>4.0219845979110067</v>
      </c>
      <c r="AE94" s="4">
        <f>_xll.Interp2dTab(-1,0,'HP Tuner only'!$B$37:$P$37,'HP Tuner only'!$A$38:$A$50,'HP Tuner only'!$B$38:$P$50,'Pilot Injection'!$U94,'Pilot Injection'!AE$79)*_xll.Interp2dTab(-1,0,'HP Tuner only'!$B$54:$P$54,'HP Tuner only'!$A$55:$A$67,'HP Tuner only'!$B$55:$P$67,'Pilot Injection'!$U94,'Variables &amp; Axis Check'!$B$2)</f>
        <v>3.6160148343049849</v>
      </c>
      <c r="AF94" s="4">
        <f>_xll.Interp2dTab(-1,0,'HP Tuner only'!$B$37:$P$37,'HP Tuner only'!$A$38:$A$50,'HP Tuner only'!$B$38:$P$50,'Pilot Injection'!$U94,'Pilot Injection'!AF$79)*_xll.Interp2dTab(-1,0,'HP Tuner only'!$B$54:$P$54,'HP Tuner only'!$A$55:$A$67,'HP Tuner only'!$B$55:$P$67,'Pilot Injection'!$U94,'Variables &amp; Axis Check'!$B$2)</f>
        <v>3.2067174496857991</v>
      </c>
      <c r="AG94" s="4">
        <f>_xll.Interp2dTab(-1,0,'HP Tuner only'!$B$37:$P$37,'HP Tuner only'!$A$38:$A$50,'HP Tuner only'!$B$38:$P$50,'Pilot Injection'!$U94,'Pilot Injection'!AG$79)*_xll.Interp2dTab(-1,0,'HP Tuner only'!$B$54:$P$54,'HP Tuner only'!$A$55:$A$67,'HP Tuner only'!$B$55:$P$67,'Pilot Injection'!$U94,'Variables &amp; Axis Check'!$B$2)</f>
        <v>17.609770401664409</v>
      </c>
      <c r="AH94" s="4">
        <f>_xll.Interp2dTab(-1,0,'HP Tuner only'!$B$37:$P$37,'HP Tuner only'!$A$38:$A$50,'HP Tuner only'!$B$38:$P$50,'Pilot Injection'!$U94,'Pilot Injection'!AH$79)*_xll.Interp2dTab(-1,0,'HP Tuner only'!$B$54:$P$54,'HP Tuner only'!$A$55:$A$67,'HP Tuner only'!$B$55:$P$67,'Pilot Injection'!$U94,'Variables &amp; Axis Check'!$B$2)</f>
        <v>17.609770401664409</v>
      </c>
      <c r="AI94" s="4">
        <f>_xll.Interp2dTab(-1,0,'HP Tuner only'!$B$37:$P$37,'HP Tuner only'!$A$38:$A$50,'HP Tuner only'!$B$38:$P$50,'Pilot Injection'!$U94,'Pilot Injection'!AI$79)*_xll.Interp2dTab(-1,0,'HP Tuner only'!$B$54:$P$54,'HP Tuner only'!$A$55:$A$67,'HP Tuner only'!$B$55:$P$67,'Pilot Injection'!$U94,'Variables &amp; Axis Check'!$B$2)</f>
        <v>17.609770401664409</v>
      </c>
      <c r="AJ94" s="4">
        <f>_xll.Interp2dTab(-1,0,'HP Tuner only'!$B$37:$P$37,'HP Tuner only'!$A$38:$A$50,'HP Tuner only'!$B$38:$P$50,'Pilot Injection'!$U94,'Pilot Injection'!AJ$79)*_xll.Interp2dTab(-1,0,'HP Tuner only'!$B$54:$P$54,'HP Tuner only'!$A$55:$A$67,'HP Tuner only'!$B$55:$P$67,'Pilot Injection'!$U94,'Variables &amp; Axis Check'!$B$2)</f>
        <v>17.609770401664409</v>
      </c>
      <c r="AK94" s="4">
        <f>_xll.Interp2dTab(-1,0,'HP Tuner only'!$B$37:$P$37,'HP Tuner only'!$A$38:$A$50,'HP Tuner only'!$B$38:$P$50,'Pilot Injection'!$U94,'Pilot Injection'!AK$79)*_xll.Interp2dTab(-1,0,'HP Tuner only'!$B$54:$P$54,'HP Tuner only'!$A$55:$A$67,'HP Tuner only'!$B$55:$P$67,'Pilot Injection'!$U94,'Variables &amp; Axis Check'!$B$2)</f>
        <v>17.609770401664413</v>
      </c>
      <c r="AL94" s="4">
        <f>_xll.Interp2dTab(-1,0,'HP Tuner only'!$B$37:$P$37,'HP Tuner only'!$A$38:$A$50,'HP Tuner only'!$B$38:$P$50,'Pilot Injection'!$U94,'Pilot Injection'!AL$79)*_xll.Interp2dTab(-1,0,'HP Tuner only'!$B$54:$P$54,'HP Tuner only'!$A$55:$A$67,'HP Tuner only'!$B$55:$P$67,'Pilot Injection'!$U94,'Variables &amp; Axis Check'!$B$2)</f>
        <v>17.609770401664413</v>
      </c>
      <c r="AM94" s="12">
        <f t="shared" si="31"/>
        <v>17.609770401664413</v>
      </c>
    </row>
    <row r="95" spans="1:39" s="4" customFormat="1" x14ac:dyDescent="0.3">
      <c r="A95" s="6">
        <f>'CSP5'!$A$184</f>
        <v>2900</v>
      </c>
      <c r="B95" s="12">
        <f t="shared" si="27"/>
        <v>2.7839999999999998</v>
      </c>
      <c r="C95" s="4">
        <f t="shared" ref="C95:R95" si="44">($A95*360*C70)/(60*1000000)</f>
        <v>2.7839999999999998</v>
      </c>
      <c r="D95" s="4">
        <f t="shared" si="44"/>
        <v>3.6011649732929758</v>
      </c>
      <c r="E95" s="4">
        <f t="shared" si="44"/>
        <v>3.5369851620301915</v>
      </c>
      <c r="F95" s="4">
        <f t="shared" si="44"/>
        <v>3.6274766489043624</v>
      </c>
      <c r="G95" s="4">
        <f t="shared" si="44"/>
        <v>3.8715032770205093</v>
      </c>
      <c r="H95" s="4">
        <f t="shared" si="44"/>
        <v>3.6668230380618887</v>
      </c>
      <c r="I95" s="4">
        <f t="shared" si="44"/>
        <v>3.5577743306867151</v>
      </c>
      <c r="J95" s="4">
        <f t="shared" si="44"/>
        <v>3.5577743306867147</v>
      </c>
      <c r="K95" s="4">
        <f t="shared" si="44"/>
        <v>3.4923973302000255</v>
      </c>
      <c r="L95" s="4">
        <f t="shared" si="44"/>
        <v>3.2889566592853576</v>
      </c>
      <c r="M95" s="4">
        <f t="shared" si="44"/>
        <v>4.2116450808606647</v>
      </c>
      <c r="N95" s="4">
        <f t="shared" si="44"/>
        <v>4.3732536122999992</v>
      </c>
      <c r="O95" s="4">
        <f t="shared" si="44"/>
        <v>4.3732536122999992</v>
      </c>
      <c r="P95" s="4">
        <f t="shared" si="44"/>
        <v>4.2940552224599999</v>
      </c>
      <c r="Q95" s="4">
        <f t="shared" si="44"/>
        <v>4.2544560275399999</v>
      </c>
      <c r="R95" s="4">
        <f t="shared" si="44"/>
        <v>4.2544560275399999</v>
      </c>
      <c r="S95" s="12">
        <f t="shared" si="29"/>
        <v>4.2544560275399999</v>
      </c>
      <c r="U95" s="6">
        <f>'CSP5'!$A$184</f>
        <v>2900</v>
      </c>
      <c r="V95" s="12">
        <f t="shared" si="30"/>
        <v>4.782900602921198</v>
      </c>
      <c r="W95" s="4">
        <f>_xll.Interp2dTab(-1,0,'HP Tuner only'!$B$37:$P$37,'HP Tuner only'!$A$38:$A$50,'HP Tuner only'!$B$38:$P$50,'Pilot Injection'!$U95,'Pilot Injection'!W$79)*_xll.Interp2dTab(-1,0,'HP Tuner only'!$B$54:$P$54,'HP Tuner only'!$A$55:$A$67,'HP Tuner only'!$B$55:$P$67,'Pilot Injection'!$U95,'Variables &amp; Axis Check'!$B$2)</f>
        <v>4.782900602921198</v>
      </c>
      <c r="X95" s="4">
        <f>_xll.Interp2dTab(-1,0,'HP Tuner only'!$B$37:$P$37,'HP Tuner only'!$A$38:$A$50,'HP Tuner only'!$B$38:$P$50,'Pilot Injection'!$U95,'Pilot Injection'!X$79)*_xll.Interp2dTab(-1,0,'HP Tuner only'!$B$54:$P$54,'HP Tuner only'!$A$55:$A$67,'HP Tuner only'!$B$55:$P$67,'Pilot Injection'!$U95,'Variables &amp; Axis Check'!$B$2)</f>
        <v>5.0544103862215355</v>
      </c>
      <c r="Y95" s="4">
        <f>_xll.Interp2dTab(-1,0,'HP Tuner only'!$B$37:$P$37,'HP Tuner only'!$A$38:$A$50,'HP Tuner only'!$B$38:$P$50,'Pilot Injection'!$U95,'Pilot Injection'!Y$79)*_xll.Interp2dTab(-1,0,'HP Tuner only'!$B$54:$P$54,'HP Tuner only'!$A$55:$A$67,'HP Tuner only'!$B$55:$P$67,'Pilot Injection'!$U95,'Variables &amp; Axis Check'!$B$2)</f>
        <v>5.3259201695218739</v>
      </c>
      <c r="Z95" s="4">
        <f>_xll.Interp2dTab(-1,0,'HP Tuner only'!$B$37:$P$37,'HP Tuner only'!$A$38:$A$50,'HP Tuner only'!$B$38:$P$50,'Pilot Injection'!$U95,'Pilot Injection'!Z$79)*_xll.Interp2dTab(-1,0,'HP Tuner only'!$B$54:$P$54,'HP Tuner only'!$A$55:$A$67,'HP Tuner only'!$B$55:$P$67,'Pilot Injection'!$U95,'Variables &amp; Axis Check'!$B$2)</f>
        <v>5.5974299528222113</v>
      </c>
      <c r="AA95" s="4">
        <f>_xll.Interp2dTab(-1,0,'HP Tuner only'!$B$37:$P$37,'HP Tuner only'!$A$38:$A$50,'HP Tuner only'!$B$38:$P$50,'Pilot Injection'!$U95,'Pilot Injection'!AA$79)*_xll.Interp2dTab(-1,0,'HP Tuner only'!$B$54:$P$54,'HP Tuner only'!$A$55:$A$67,'HP Tuner only'!$B$55:$P$67,'Pilot Injection'!$U95,'Variables &amp; Axis Check'!$B$2)</f>
        <v>5.5960035427287842</v>
      </c>
      <c r="AB95" s="4">
        <f>_xll.Interp2dTab(-1,0,'HP Tuner only'!$B$37:$P$37,'HP Tuner only'!$A$38:$A$50,'HP Tuner only'!$B$38:$P$50,'Pilot Injection'!$U95,'Pilot Injection'!AB$79)*_xll.Interp2dTab(-1,0,'HP Tuner only'!$B$54:$P$54,'HP Tuner only'!$A$55:$A$67,'HP Tuner only'!$B$55:$P$67,'Pilot Injection'!$U95,'Variables &amp; Axis Check'!$B$2)</f>
        <v>4.7995748450477951</v>
      </c>
      <c r="AC95" s="4">
        <f>_xll.Interp2dTab(-1,0,'HP Tuner only'!$B$37:$P$37,'HP Tuner only'!$A$38:$A$50,'HP Tuner only'!$B$38:$P$50,'Pilot Injection'!$U95,'Pilot Injection'!AC$79)*_xll.Interp2dTab(-1,0,'HP Tuner only'!$B$54:$P$54,'HP Tuner only'!$A$55:$A$67,'HP Tuner only'!$B$55:$P$67,'Pilot Injection'!$U95,'Variables &amp; Axis Check'!$B$2)</f>
        <v>4.4024426004161032</v>
      </c>
      <c r="AD95" s="4">
        <f>_xll.Interp2dTab(-1,0,'HP Tuner only'!$B$37:$P$37,'HP Tuner only'!$A$38:$A$50,'HP Tuner only'!$B$38:$P$50,'Pilot Injection'!$U95,'Pilot Injection'!AD$79)*_xll.Interp2dTab(-1,0,'HP Tuner only'!$B$54:$P$54,'HP Tuner only'!$A$55:$A$67,'HP Tuner only'!$B$55:$P$67,'Pilot Injection'!$U95,'Variables &amp; Axis Check'!$B$2)</f>
        <v>4.4024426004161024</v>
      </c>
      <c r="AE95" s="4">
        <f>_xll.Interp2dTab(-1,0,'HP Tuner only'!$B$37:$P$37,'HP Tuner only'!$A$38:$A$50,'HP Tuner only'!$B$38:$P$50,'Pilot Injection'!$U95,'Pilot Injection'!AE$79)*_xll.Interp2dTab(-1,0,'HP Tuner only'!$B$54:$P$54,'HP Tuner only'!$A$55:$A$67,'HP Tuner only'!$B$55:$P$67,'Pilot Injection'!$U95,'Variables &amp; Axis Check'!$B$2)</f>
        <v>4.1994577186130915</v>
      </c>
      <c r="AF95" s="4">
        <f>_xll.Interp2dTab(-1,0,'HP Tuner only'!$B$37:$P$37,'HP Tuner only'!$A$38:$A$50,'HP Tuner only'!$B$38:$P$50,'Pilot Injection'!$U95,'Pilot Injection'!AF$79)*_xll.Interp2dTab(-1,0,'HP Tuner only'!$B$54:$P$54,'HP Tuner only'!$A$55:$A$67,'HP Tuner only'!$B$55:$P$67,'Pilot Injection'!$U95,'Variables &amp; Axis Check'!$B$2)</f>
        <v>3.6012993547134351</v>
      </c>
      <c r="AG95" s="4">
        <f>_xll.Interp2dTab(-1,0,'HP Tuner only'!$B$37:$P$37,'HP Tuner only'!$A$38:$A$50,'HP Tuner only'!$B$38:$P$50,'Pilot Injection'!$U95,'Pilot Injection'!AG$79)*_xll.Interp2dTab(-1,0,'HP Tuner only'!$B$54:$P$54,'HP Tuner only'!$A$55:$A$67,'HP Tuner only'!$B$55:$P$67,'Pilot Injection'!$U95,'Variables &amp; Axis Check'!$B$2)</f>
        <v>17.609770401664406</v>
      </c>
      <c r="AH95" s="4">
        <f>_xll.Interp2dTab(-1,0,'HP Tuner only'!$B$37:$P$37,'HP Tuner only'!$A$38:$A$50,'HP Tuner only'!$B$38:$P$50,'Pilot Injection'!$U95,'Pilot Injection'!AH$79)*_xll.Interp2dTab(-1,0,'HP Tuner only'!$B$54:$P$54,'HP Tuner only'!$A$55:$A$67,'HP Tuner only'!$B$55:$P$67,'Pilot Injection'!$U95,'Variables &amp; Axis Check'!$B$2)</f>
        <v>17.609770401664406</v>
      </c>
      <c r="AI95" s="4">
        <f>_xll.Interp2dTab(-1,0,'HP Tuner only'!$B$37:$P$37,'HP Tuner only'!$A$38:$A$50,'HP Tuner only'!$B$38:$P$50,'Pilot Injection'!$U95,'Pilot Injection'!AI$79)*_xll.Interp2dTab(-1,0,'HP Tuner only'!$B$54:$P$54,'HP Tuner only'!$A$55:$A$67,'HP Tuner only'!$B$55:$P$67,'Pilot Injection'!$U95,'Variables &amp; Axis Check'!$B$2)</f>
        <v>17.609770401664409</v>
      </c>
      <c r="AJ95" s="4">
        <f>_xll.Interp2dTab(-1,0,'HP Tuner only'!$B$37:$P$37,'HP Tuner only'!$A$38:$A$50,'HP Tuner only'!$B$38:$P$50,'Pilot Injection'!$U95,'Pilot Injection'!AJ$79)*_xll.Interp2dTab(-1,0,'HP Tuner only'!$B$54:$P$54,'HP Tuner only'!$A$55:$A$67,'HP Tuner only'!$B$55:$P$67,'Pilot Injection'!$U95,'Variables &amp; Axis Check'!$B$2)</f>
        <v>17.609770401664409</v>
      </c>
      <c r="AK95" s="4">
        <f>_xll.Interp2dTab(-1,0,'HP Tuner only'!$B$37:$P$37,'HP Tuner only'!$A$38:$A$50,'HP Tuner only'!$B$38:$P$50,'Pilot Injection'!$U95,'Pilot Injection'!AK$79)*_xll.Interp2dTab(-1,0,'HP Tuner only'!$B$54:$P$54,'HP Tuner only'!$A$55:$A$67,'HP Tuner only'!$B$55:$P$67,'Pilot Injection'!$U95,'Variables &amp; Axis Check'!$B$2)</f>
        <v>17.609770401664413</v>
      </c>
      <c r="AL95" s="4">
        <f>_xll.Interp2dTab(-1,0,'HP Tuner only'!$B$37:$P$37,'HP Tuner only'!$A$38:$A$50,'HP Tuner only'!$B$38:$P$50,'Pilot Injection'!$U95,'Pilot Injection'!AL$79)*_xll.Interp2dTab(-1,0,'HP Tuner only'!$B$54:$P$54,'HP Tuner only'!$A$55:$A$67,'HP Tuner only'!$B$55:$P$67,'Pilot Injection'!$U95,'Variables &amp; Axis Check'!$B$2)</f>
        <v>17.609770401664413</v>
      </c>
      <c r="AM95" s="12">
        <f t="shared" si="31"/>
        <v>17.609770401664413</v>
      </c>
    </row>
    <row r="96" spans="1:39" s="4" customFormat="1" x14ac:dyDescent="0.3">
      <c r="A96" s="6">
        <f>'CSP5'!$A$185</f>
        <v>3000</v>
      </c>
      <c r="B96" s="12">
        <f t="shared" si="27"/>
        <v>2.88</v>
      </c>
      <c r="C96" s="4">
        <f t="shared" ref="C96:R96" si="45">($A96*360*C71)/(60*1000000)</f>
        <v>2.88</v>
      </c>
      <c r="D96" s="4">
        <f t="shared" si="45"/>
        <v>3.9788745770463989</v>
      </c>
      <c r="E96" s="4">
        <f t="shared" si="45"/>
        <v>3.9253738069555193</v>
      </c>
      <c r="F96" s="4">
        <f t="shared" si="45"/>
        <v>3.9253738069555193</v>
      </c>
      <c r="G96" s="4">
        <f t="shared" si="45"/>
        <v>3.9418809832934389</v>
      </c>
      <c r="H96" s="4">
        <f t="shared" si="45"/>
        <v>3.8433966394929131</v>
      </c>
      <c r="I96" s="4">
        <f t="shared" si="45"/>
        <v>3.768301872452446</v>
      </c>
      <c r="J96" s="4">
        <f t="shared" si="45"/>
        <v>3.768301872452446</v>
      </c>
      <c r="K96" s="4">
        <f t="shared" si="45"/>
        <v>3.768301872452446</v>
      </c>
      <c r="L96" s="4">
        <f t="shared" si="45"/>
        <v>3.5170852981093494</v>
      </c>
      <c r="M96" s="4">
        <f t="shared" si="45"/>
        <v>4.2782673545999996</v>
      </c>
      <c r="N96" s="4">
        <f t="shared" si="45"/>
        <v>4.163566383</v>
      </c>
      <c r="O96" s="4">
        <f t="shared" si="45"/>
        <v>4.163566383</v>
      </c>
      <c r="P96" s="4">
        <f t="shared" si="45"/>
        <v>4.163566383</v>
      </c>
      <c r="Q96" s="4">
        <f t="shared" si="45"/>
        <v>4.2782673545999996</v>
      </c>
      <c r="R96" s="4">
        <f t="shared" si="45"/>
        <v>4.4011614078000001</v>
      </c>
      <c r="S96" s="12">
        <f t="shared" si="29"/>
        <v>4.4011614078000001</v>
      </c>
      <c r="U96" s="6">
        <f>'CSP5'!$A$185</f>
        <v>3000</v>
      </c>
      <c r="V96" s="12">
        <f t="shared" si="30"/>
        <v>4.782900602921198</v>
      </c>
      <c r="W96" s="4">
        <f>_xll.Interp2dTab(-1,0,'HP Tuner only'!$B$37:$P$37,'HP Tuner only'!$A$38:$A$50,'HP Tuner only'!$B$38:$P$50,'Pilot Injection'!$U96,'Pilot Injection'!W$79)*_xll.Interp2dTab(-1,0,'HP Tuner only'!$B$54:$P$54,'HP Tuner only'!$A$55:$A$67,'HP Tuner only'!$B$55:$P$67,'Pilot Injection'!$U96,'Variables &amp; Axis Check'!$B$2)</f>
        <v>4.782900602921198</v>
      </c>
      <c r="X96" s="4">
        <f>_xll.Interp2dTab(-1,0,'HP Tuner only'!$B$37:$P$37,'HP Tuner only'!$A$38:$A$50,'HP Tuner only'!$B$38:$P$50,'Pilot Injection'!$U96,'Pilot Injection'!X$79)*_xll.Interp2dTab(-1,0,'HP Tuner only'!$B$54:$P$54,'HP Tuner only'!$A$55:$A$67,'HP Tuner only'!$B$55:$P$67,'Pilot Injection'!$U96,'Variables &amp; Axis Check'!$B$2)</f>
        <v>5.0544103862215364</v>
      </c>
      <c r="Y96" s="4">
        <f>_xll.Interp2dTab(-1,0,'HP Tuner only'!$B$37:$P$37,'HP Tuner only'!$A$38:$A$50,'HP Tuner only'!$B$38:$P$50,'Pilot Injection'!$U96,'Pilot Injection'!Y$79)*_xll.Interp2dTab(-1,0,'HP Tuner only'!$B$54:$P$54,'HP Tuner only'!$A$55:$A$67,'HP Tuner only'!$B$55:$P$67,'Pilot Injection'!$U96,'Variables &amp; Axis Check'!$B$2)</f>
        <v>5.3259201695218739</v>
      </c>
      <c r="Z96" s="4">
        <f>_xll.Interp2dTab(-1,0,'HP Tuner only'!$B$37:$P$37,'HP Tuner only'!$A$38:$A$50,'HP Tuner only'!$B$38:$P$50,'Pilot Injection'!$U96,'Pilot Injection'!Z$79)*_xll.Interp2dTab(-1,0,'HP Tuner only'!$B$54:$P$54,'HP Tuner only'!$A$55:$A$67,'HP Tuner only'!$B$55:$P$67,'Pilot Injection'!$U96,'Variables &amp; Axis Check'!$B$2)</f>
        <v>5.5974299528222113</v>
      </c>
      <c r="AA96" s="4">
        <f>_xll.Interp2dTab(-1,0,'HP Tuner only'!$B$37:$P$37,'HP Tuner only'!$A$38:$A$50,'HP Tuner only'!$B$38:$P$50,'Pilot Injection'!$U96,'Pilot Injection'!AA$79)*_xll.Interp2dTab(-1,0,'HP Tuner only'!$B$54:$P$54,'HP Tuner only'!$A$55:$A$67,'HP Tuner only'!$B$55:$P$67,'Pilot Injection'!$U96,'Variables &amp; Axis Check'!$B$2)</f>
        <v>5.596692154498025</v>
      </c>
      <c r="AB96" s="4">
        <f>_xll.Interp2dTab(-1,0,'HP Tuner only'!$B$37:$P$37,'HP Tuner only'!$A$38:$A$50,'HP Tuner only'!$B$38:$P$50,'Pilot Injection'!$U96,'Pilot Injection'!AB$79)*_xll.Interp2dTab(-1,0,'HP Tuner only'!$B$54:$P$54,'HP Tuner only'!$A$55:$A$67,'HP Tuner only'!$B$55:$P$67,'Pilot Injection'!$U96,'Variables &amp; Axis Check'!$B$2)</f>
        <v>5.0536725878973519</v>
      </c>
      <c r="AC96" s="4">
        <f>_xll.Interp2dTab(-1,0,'HP Tuner only'!$B$37:$P$37,'HP Tuner only'!$A$38:$A$50,'HP Tuner only'!$B$38:$P$50,'Pilot Injection'!$U96,'Pilot Injection'!AC$79)*_xll.Interp2dTab(-1,0,'HP Tuner only'!$B$54:$P$54,'HP Tuner only'!$A$55:$A$67,'HP Tuner only'!$B$55:$P$67,'Pilot Injection'!$U96,'Variables &amp; Axis Check'!$B$2)</f>
        <v>4.782900602921198</v>
      </c>
      <c r="AD96" s="4">
        <f>_xll.Interp2dTab(-1,0,'HP Tuner only'!$B$37:$P$37,'HP Tuner only'!$A$38:$A$50,'HP Tuner only'!$B$38:$P$50,'Pilot Injection'!$U96,'Pilot Injection'!AD$79)*_xll.Interp2dTab(-1,0,'HP Tuner only'!$B$54:$P$54,'HP Tuner only'!$A$55:$A$67,'HP Tuner only'!$B$55:$P$67,'Pilot Injection'!$U96,'Variables &amp; Axis Check'!$B$2)</f>
        <v>4.782900602921198</v>
      </c>
      <c r="AE96" s="4">
        <f>_xll.Interp2dTab(-1,0,'HP Tuner only'!$B$37:$P$37,'HP Tuner only'!$A$38:$A$50,'HP Tuner only'!$B$38:$P$50,'Pilot Injection'!$U96,'Pilot Injection'!AE$79)*_xll.Interp2dTab(-1,0,'HP Tuner only'!$B$54:$P$54,'HP Tuner only'!$A$55:$A$67,'HP Tuner only'!$B$55:$P$67,'Pilot Injection'!$U96,'Variables &amp; Axis Check'!$B$2)</f>
        <v>4.782900602921198</v>
      </c>
      <c r="AF96" s="4">
        <f>_xll.Interp2dTab(-1,0,'HP Tuner only'!$B$37:$P$37,'HP Tuner only'!$A$38:$A$50,'HP Tuner only'!$B$38:$P$50,'Pilot Injection'!$U96,'Pilot Injection'!AF$79)*_xll.Interp2dTab(-1,0,'HP Tuner only'!$B$54:$P$54,'HP Tuner only'!$A$55:$A$67,'HP Tuner only'!$B$55:$P$67,'Pilot Injection'!$U96,'Variables &amp; Axis Check'!$B$2)</f>
        <v>3.9958812597410716</v>
      </c>
      <c r="AG96" s="4">
        <f>_xll.Interp2dTab(-1,0,'HP Tuner only'!$B$37:$P$37,'HP Tuner only'!$A$38:$A$50,'HP Tuner only'!$B$38:$P$50,'Pilot Injection'!$U96,'Pilot Injection'!AG$79)*_xll.Interp2dTab(-1,0,'HP Tuner only'!$B$54:$P$54,'HP Tuner only'!$A$55:$A$67,'HP Tuner only'!$B$55:$P$67,'Pilot Injection'!$U96,'Variables &amp; Axis Check'!$B$2)</f>
        <v>17.609770401664409</v>
      </c>
      <c r="AH96" s="4">
        <f>_xll.Interp2dTab(-1,0,'HP Tuner only'!$B$37:$P$37,'HP Tuner only'!$A$38:$A$50,'HP Tuner only'!$B$38:$P$50,'Pilot Injection'!$U96,'Pilot Injection'!AH$79)*_xll.Interp2dTab(-1,0,'HP Tuner only'!$B$54:$P$54,'HP Tuner only'!$A$55:$A$67,'HP Tuner only'!$B$55:$P$67,'Pilot Injection'!$U96,'Variables &amp; Axis Check'!$B$2)</f>
        <v>17.609770401664409</v>
      </c>
      <c r="AI96" s="4">
        <f>_xll.Interp2dTab(-1,0,'HP Tuner only'!$B$37:$P$37,'HP Tuner only'!$A$38:$A$50,'HP Tuner only'!$B$38:$P$50,'Pilot Injection'!$U96,'Pilot Injection'!AI$79)*_xll.Interp2dTab(-1,0,'HP Tuner only'!$B$54:$P$54,'HP Tuner only'!$A$55:$A$67,'HP Tuner only'!$B$55:$P$67,'Pilot Injection'!$U96,'Variables &amp; Axis Check'!$B$2)</f>
        <v>17.609770401664409</v>
      </c>
      <c r="AJ96" s="4">
        <f>_xll.Interp2dTab(-1,0,'HP Tuner only'!$B$37:$P$37,'HP Tuner only'!$A$38:$A$50,'HP Tuner only'!$B$38:$P$50,'Pilot Injection'!$U96,'Pilot Injection'!AJ$79)*_xll.Interp2dTab(-1,0,'HP Tuner only'!$B$54:$P$54,'HP Tuner only'!$A$55:$A$67,'HP Tuner only'!$B$55:$P$67,'Pilot Injection'!$U96,'Variables &amp; Axis Check'!$B$2)</f>
        <v>17.609770401664409</v>
      </c>
      <c r="AK96" s="4">
        <f>_xll.Interp2dTab(-1,0,'HP Tuner only'!$B$37:$P$37,'HP Tuner only'!$A$38:$A$50,'HP Tuner only'!$B$38:$P$50,'Pilot Injection'!$U96,'Pilot Injection'!AK$79)*_xll.Interp2dTab(-1,0,'HP Tuner only'!$B$54:$P$54,'HP Tuner only'!$A$55:$A$67,'HP Tuner only'!$B$55:$P$67,'Pilot Injection'!$U96,'Variables &amp; Axis Check'!$B$2)</f>
        <v>17.609770401664413</v>
      </c>
      <c r="AL96" s="4">
        <f>_xll.Interp2dTab(-1,0,'HP Tuner only'!$B$37:$P$37,'HP Tuner only'!$A$38:$A$50,'HP Tuner only'!$B$38:$P$50,'Pilot Injection'!$U96,'Pilot Injection'!AL$79)*_xll.Interp2dTab(-1,0,'HP Tuner only'!$B$54:$P$54,'HP Tuner only'!$A$55:$A$67,'HP Tuner only'!$B$55:$P$67,'Pilot Injection'!$U96,'Variables &amp; Axis Check'!$B$2)</f>
        <v>17.609770401664413</v>
      </c>
      <c r="AM96" s="12">
        <f t="shared" si="31"/>
        <v>17.609770401664413</v>
      </c>
    </row>
    <row r="97" spans="1:39" s="4" customFormat="1" x14ac:dyDescent="0.3">
      <c r="A97" s="6">
        <f>'CSP5'!$A$186</f>
        <v>3200</v>
      </c>
      <c r="B97" s="12">
        <f t="shared" si="27"/>
        <v>3.0720000000000001</v>
      </c>
      <c r="C97" s="4">
        <f t="shared" ref="C97:R97" si="46">($A97*360*C72)/(60*1000000)</f>
        <v>3.0720000000000001</v>
      </c>
      <c r="D97" s="4">
        <f t="shared" si="46"/>
        <v>4.103115918546262</v>
      </c>
      <c r="E97" s="4">
        <f t="shared" si="46"/>
        <v>3.9918018299139417</v>
      </c>
      <c r="F97" s="4">
        <f t="shared" si="46"/>
        <v>3.9918018299139417</v>
      </c>
      <c r="G97" s="4">
        <f t="shared" si="46"/>
        <v>3.9362352848568318</v>
      </c>
      <c r="H97" s="4">
        <f t="shared" si="46"/>
        <v>4.206135667199999</v>
      </c>
      <c r="I97" s="4">
        <f t="shared" si="46"/>
        <v>4.206135667199999</v>
      </c>
      <c r="J97" s="4">
        <f t="shared" si="46"/>
        <v>4.3235270015999996</v>
      </c>
      <c r="K97" s="4">
        <f t="shared" si="46"/>
        <v>4.3783095551999995</v>
      </c>
      <c r="L97" s="4">
        <f t="shared" si="46"/>
        <v>4.3783095551999995</v>
      </c>
      <c r="M97" s="4">
        <f t="shared" si="46"/>
        <v>4.268744332799999</v>
      </c>
      <c r="N97" s="4">
        <f t="shared" si="46"/>
        <v>4.206135667199999</v>
      </c>
      <c r="O97" s="4">
        <f t="shared" si="46"/>
        <v>4.206135667199999</v>
      </c>
      <c r="P97" s="4">
        <f t="shared" si="46"/>
        <v>4.206135667199999</v>
      </c>
      <c r="Q97" s="4">
        <f t="shared" si="46"/>
        <v>4.268744332799999</v>
      </c>
      <c r="R97" s="4">
        <f t="shared" si="46"/>
        <v>4.268744332799999</v>
      </c>
      <c r="S97" s="12">
        <f t="shared" si="29"/>
        <v>4.268744332799999</v>
      </c>
      <c r="U97" s="6">
        <f>'CSP5'!$A$186</f>
        <v>3200</v>
      </c>
      <c r="V97" s="12">
        <f t="shared" si="30"/>
        <v>11.196335502292795</v>
      </c>
      <c r="W97" s="4">
        <f>_xll.Interp2dTab(-1,0,'HP Tuner only'!$B$37:$P$37,'HP Tuner only'!$A$38:$A$50,'HP Tuner only'!$B$38:$P$50,'Pilot Injection'!$U97,'Pilot Injection'!W$79)*_xll.Interp2dTab(-1,0,'HP Tuner only'!$B$54:$P$54,'HP Tuner only'!$A$55:$A$67,'HP Tuner only'!$B$55:$P$67,'Pilot Injection'!$U97,'Variables &amp; Axis Check'!$B$2)</f>
        <v>11.196335502292795</v>
      </c>
      <c r="X97" s="4">
        <f>_xll.Interp2dTab(-1,0,'HP Tuner only'!$B$37:$P$37,'HP Tuner only'!$A$38:$A$50,'HP Tuner only'!$B$38:$P$50,'Pilot Injection'!$U97,'Pilot Injection'!X$79)*_xll.Interp2dTab(-1,0,'HP Tuner only'!$B$54:$P$54,'HP Tuner only'!$A$55:$A$67,'HP Tuner only'!$B$55:$P$67,'Pilot Injection'!$U97,'Variables &amp; Axis Check'!$B$2)</f>
        <v>11.196335502292797</v>
      </c>
      <c r="Y97" s="4">
        <f>_xll.Interp2dTab(-1,0,'HP Tuner only'!$B$37:$P$37,'HP Tuner only'!$A$38:$A$50,'HP Tuner only'!$B$38:$P$50,'Pilot Injection'!$U97,'Pilot Injection'!Y$79)*_xll.Interp2dTab(-1,0,'HP Tuner only'!$B$54:$P$54,'HP Tuner only'!$A$55:$A$67,'HP Tuner only'!$B$55:$P$67,'Pilot Injection'!$U97,'Variables &amp; Axis Check'!$B$2)</f>
        <v>11.196335502292795</v>
      </c>
      <c r="Z97" s="4">
        <f>_xll.Interp2dTab(-1,0,'HP Tuner only'!$B$37:$P$37,'HP Tuner only'!$A$38:$A$50,'HP Tuner only'!$B$38:$P$50,'Pilot Injection'!$U97,'Pilot Injection'!Z$79)*_xll.Interp2dTab(-1,0,'HP Tuner only'!$B$54:$P$54,'HP Tuner only'!$A$55:$A$67,'HP Tuner only'!$B$55:$P$67,'Pilot Injection'!$U97,'Variables &amp; Axis Check'!$B$2)</f>
        <v>11.196335502292795</v>
      </c>
      <c r="AA97" s="4">
        <f>_xll.Interp2dTab(-1,0,'HP Tuner only'!$B$37:$P$37,'HP Tuner only'!$A$38:$A$50,'HP Tuner only'!$B$38:$P$50,'Pilot Injection'!$U97,'Pilot Injection'!AA$79)*_xll.Interp2dTab(-1,0,'HP Tuner only'!$B$54:$P$54,'HP Tuner only'!$A$55:$A$67,'HP Tuner only'!$B$55:$P$67,'Pilot Injection'!$U97,'Variables &amp; Axis Check'!$B$2)</f>
        <v>11.196335502292795</v>
      </c>
      <c r="AB97" s="4">
        <f>_xll.Interp2dTab(-1,0,'HP Tuner only'!$B$37:$P$37,'HP Tuner only'!$A$38:$A$50,'HP Tuner only'!$B$38:$P$50,'Pilot Injection'!$U97,'Pilot Injection'!AB$79)*_xll.Interp2dTab(-1,0,'HP Tuner only'!$B$54:$P$54,'HP Tuner only'!$A$55:$A$67,'HP Tuner only'!$B$55:$P$67,'Pilot Injection'!$U97,'Variables &amp; Axis Check'!$B$2)</f>
        <v>11.196335502292797</v>
      </c>
      <c r="AC97" s="4">
        <f>_xll.Interp2dTab(-1,0,'HP Tuner only'!$B$37:$P$37,'HP Tuner only'!$A$38:$A$50,'HP Tuner only'!$B$38:$P$50,'Pilot Injection'!$U97,'Pilot Injection'!AC$79)*_xll.Interp2dTab(-1,0,'HP Tuner only'!$B$54:$P$54,'HP Tuner only'!$A$55:$A$67,'HP Tuner only'!$B$55:$P$67,'Pilot Injection'!$U97,'Variables &amp; Axis Check'!$B$2)</f>
        <v>11.196335502292795</v>
      </c>
      <c r="AD97" s="4">
        <f>_xll.Interp2dTab(-1,0,'HP Tuner only'!$B$37:$P$37,'HP Tuner only'!$A$38:$A$50,'HP Tuner only'!$B$38:$P$50,'Pilot Injection'!$U97,'Pilot Injection'!AD$79)*_xll.Interp2dTab(-1,0,'HP Tuner only'!$B$54:$P$54,'HP Tuner only'!$A$55:$A$67,'HP Tuner only'!$B$55:$P$67,'Pilot Injection'!$U97,'Variables &amp; Axis Check'!$B$2)</f>
        <v>11.196335502292795</v>
      </c>
      <c r="AE97" s="4">
        <f>_xll.Interp2dTab(-1,0,'HP Tuner only'!$B$37:$P$37,'HP Tuner only'!$A$38:$A$50,'HP Tuner only'!$B$38:$P$50,'Pilot Injection'!$U97,'Pilot Injection'!AE$79)*_xll.Interp2dTab(-1,0,'HP Tuner only'!$B$54:$P$54,'HP Tuner only'!$A$55:$A$67,'HP Tuner only'!$B$55:$P$67,'Pilot Injection'!$U97,'Variables &amp; Axis Check'!$B$2)</f>
        <v>11.196335502292795</v>
      </c>
      <c r="AF97" s="4">
        <f>_xll.Interp2dTab(-1,0,'HP Tuner only'!$B$37:$P$37,'HP Tuner only'!$A$38:$A$50,'HP Tuner only'!$B$38:$P$50,'Pilot Injection'!$U97,'Pilot Injection'!AF$79)*_xll.Interp2dTab(-1,0,'HP Tuner only'!$B$54:$P$54,'HP Tuner only'!$A$55:$A$67,'HP Tuner only'!$B$55:$P$67,'Pilot Injection'!$U97,'Variables &amp; Axis Check'!$B$2)</f>
        <v>11.196335502292795</v>
      </c>
      <c r="AG97" s="4">
        <f>_xll.Interp2dTab(-1,0,'HP Tuner only'!$B$37:$P$37,'HP Tuner only'!$A$38:$A$50,'HP Tuner only'!$B$38:$P$50,'Pilot Injection'!$U97,'Pilot Injection'!AG$79)*_xll.Interp2dTab(-1,0,'HP Tuner only'!$B$54:$P$54,'HP Tuner only'!$A$55:$A$67,'HP Tuner only'!$B$55:$P$67,'Pilot Injection'!$U97,'Variables &amp; Axis Check'!$B$2)</f>
        <v>17.609770401664409</v>
      </c>
      <c r="AH97" s="4">
        <f>_xll.Interp2dTab(-1,0,'HP Tuner only'!$B$37:$P$37,'HP Tuner only'!$A$38:$A$50,'HP Tuner only'!$B$38:$P$50,'Pilot Injection'!$U97,'Pilot Injection'!AH$79)*_xll.Interp2dTab(-1,0,'HP Tuner only'!$B$54:$P$54,'HP Tuner only'!$A$55:$A$67,'HP Tuner only'!$B$55:$P$67,'Pilot Injection'!$U97,'Variables &amp; Axis Check'!$B$2)</f>
        <v>17.609770401664409</v>
      </c>
      <c r="AI97" s="4">
        <f>_xll.Interp2dTab(-1,0,'HP Tuner only'!$B$37:$P$37,'HP Tuner only'!$A$38:$A$50,'HP Tuner only'!$B$38:$P$50,'Pilot Injection'!$U97,'Pilot Injection'!AI$79)*_xll.Interp2dTab(-1,0,'HP Tuner only'!$B$54:$P$54,'HP Tuner only'!$A$55:$A$67,'HP Tuner only'!$B$55:$P$67,'Pilot Injection'!$U97,'Variables &amp; Axis Check'!$B$2)</f>
        <v>17.609770401664409</v>
      </c>
      <c r="AJ97" s="4">
        <f>_xll.Interp2dTab(-1,0,'HP Tuner only'!$B$37:$P$37,'HP Tuner only'!$A$38:$A$50,'HP Tuner only'!$B$38:$P$50,'Pilot Injection'!$U97,'Pilot Injection'!AJ$79)*_xll.Interp2dTab(-1,0,'HP Tuner only'!$B$54:$P$54,'HP Tuner only'!$A$55:$A$67,'HP Tuner only'!$B$55:$P$67,'Pilot Injection'!$U97,'Variables &amp; Axis Check'!$B$2)</f>
        <v>17.609770401664409</v>
      </c>
      <c r="AK97" s="4">
        <f>_xll.Interp2dTab(-1,0,'HP Tuner only'!$B$37:$P$37,'HP Tuner only'!$A$38:$A$50,'HP Tuner only'!$B$38:$P$50,'Pilot Injection'!$U97,'Pilot Injection'!AK$79)*_xll.Interp2dTab(-1,0,'HP Tuner only'!$B$54:$P$54,'HP Tuner only'!$A$55:$A$67,'HP Tuner only'!$B$55:$P$67,'Pilot Injection'!$U97,'Variables &amp; Axis Check'!$B$2)</f>
        <v>17.609770401664413</v>
      </c>
      <c r="AL97" s="4">
        <f>_xll.Interp2dTab(-1,0,'HP Tuner only'!$B$37:$P$37,'HP Tuner only'!$A$38:$A$50,'HP Tuner only'!$B$38:$P$50,'Pilot Injection'!$U97,'Pilot Injection'!AL$79)*_xll.Interp2dTab(-1,0,'HP Tuner only'!$B$54:$P$54,'HP Tuner only'!$A$55:$A$67,'HP Tuner only'!$B$55:$P$67,'Pilot Injection'!$U97,'Variables &amp; Axis Check'!$B$2)</f>
        <v>17.609770401664413</v>
      </c>
      <c r="AM97" s="12">
        <f t="shared" si="31"/>
        <v>17.609770401664413</v>
      </c>
    </row>
    <row r="98" spans="1:39" s="4" customFormat="1" x14ac:dyDescent="0.3">
      <c r="A98" s="6">
        <f>'CSP5'!$A$187</f>
        <v>3300</v>
      </c>
      <c r="B98" s="12">
        <f t="shared" si="27"/>
        <v>3.1680000000000001</v>
      </c>
      <c r="C98" s="4">
        <f t="shared" ref="C98:R98" si="47">($A98*360*C73)/(60*1000000)</f>
        <v>3.1680000000000001</v>
      </c>
      <c r="D98" s="4">
        <f t="shared" si="47"/>
        <v>4.2313382910008324</v>
      </c>
      <c r="E98" s="4">
        <f t="shared" si="47"/>
        <v>4.1293003764212051</v>
      </c>
      <c r="F98" s="4">
        <f t="shared" si="47"/>
        <v>4.1165456370987528</v>
      </c>
      <c r="G98" s="4">
        <f t="shared" si="47"/>
        <v>4.065588898049536</v>
      </c>
      <c r="H98" s="4">
        <f t="shared" si="47"/>
        <v>4.3586285992142075</v>
      </c>
      <c r="I98" s="4">
        <f t="shared" si="47"/>
        <v>4.3586285992142075</v>
      </c>
      <c r="J98" s="4">
        <f t="shared" si="47"/>
        <v>4.3586285992142075</v>
      </c>
      <c r="K98" s="4">
        <f t="shared" si="47"/>
        <v>4.3586285992142075</v>
      </c>
      <c r="L98" s="4">
        <f t="shared" si="47"/>
        <v>4.3586285992142075</v>
      </c>
      <c r="M98" s="4">
        <f t="shared" si="47"/>
        <v>4.3586285992142075</v>
      </c>
      <c r="N98" s="4">
        <f t="shared" si="47"/>
        <v>4.3586285992142075</v>
      </c>
      <c r="O98" s="4">
        <f t="shared" si="47"/>
        <v>0</v>
      </c>
      <c r="P98" s="4">
        <f t="shared" si="47"/>
        <v>0</v>
      </c>
      <c r="Q98" s="4">
        <f t="shared" si="47"/>
        <v>0</v>
      </c>
      <c r="R98" s="4">
        <f t="shared" si="47"/>
        <v>0</v>
      </c>
      <c r="S98" s="12">
        <f t="shared" si="29"/>
        <v>0</v>
      </c>
      <c r="U98" s="6">
        <f>'CSP5'!$A$187</f>
        <v>3300</v>
      </c>
      <c r="V98" s="12">
        <f t="shared" si="30"/>
        <v>11.196335502292941</v>
      </c>
      <c r="W98" s="4">
        <f>_xll.Interp2dTab(-1,0,'HP Tuner only'!$B$37:$P$37,'HP Tuner only'!$A$38:$A$50,'HP Tuner only'!$B$38:$P$50,'Pilot Injection'!$U98,'Pilot Injection'!W$79)*_xll.Interp2dTab(-1,0,'HP Tuner only'!$B$54:$P$54,'HP Tuner only'!$A$55:$A$67,'HP Tuner only'!$B$55:$P$67,'Pilot Injection'!$U98,'Variables &amp; Axis Check'!$B$2)</f>
        <v>11.196335502292941</v>
      </c>
      <c r="X98" s="4">
        <f>_xll.Interp2dTab(-1,0,'HP Tuner only'!$B$37:$P$37,'HP Tuner only'!$A$38:$A$50,'HP Tuner only'!$B$38:$P$50,'Pilot Injection'!$U98,'Pilot Injection'!X$79)*_xll.Interp2dTab(-1,0,'HP Tuner only'!$B$54:$P$54,'HP Tuner only'!$A$55:$A$67,'HP Tuner only'!$B$55:$P$67,'Pilot Injection'!$U98,'Variables &amp; Axis Check'!$B$2)</f>
        <v>11.19633550229285</v>
      </c>
      <c r="Y98" s="4">
        <f>_xll.Interp2dTab(-1,0,'HP Tuner only'!$B$37:$P$37,'HP Tuner only'!$A$38:$A$50,'HP Tuner only'!$B$38:$P$50,'Pilot Injection'!$U98,'Pilot Injection'!Y$79)*_xll.Interp2dTab(-1,0,'HP Tuner only'!$B$54:$P$54,'HP Tuner only'!$A$55:$A$67,'HP Tuner only'!$B$55:$P$67,'Pilot Injection'!$U98,'Variables &amp; Axis Check'!$B$2)</f>
        <v>11.19633550229276</v>
      </c>
      <c r="Z98" s="4">
        <f>_xll.Interp2dTab(-1,0,'HP Tuner only'!$B$37:$P$37,'HP Tuner only'!$A$38:$A$50,'HP Tuner only'!$B$38:$P$50,'Pilot Injection'!$U98,'Pilot Injection'!Z$79)*_xll.Interp2dTab(-1,0,'HP Tuner only'!$B$54:$P$54,'HP Tuner only'!$A$55:$A$67,'HP Tuner only'!$B$55:$P$67,'Pilot Injection'!$U98,'Variables &amp; Axis Check'!$B$2)</f>
        <v>11.196335502292941</v>
      </c>
      <c r="AA98" s="4">
        <f>_xll.Interp2dTab(-1,0,'HP Tuner only'!$B$37:$P$37,'HP Tuner only'!$A$38:$A$50,'HP Tuner only'!$B$38:$P$50,'Pilot Injection'!$U98,'Pilot Injection'!AA$79)*_xll.Interp2dTab(-1,0,'HP Tuner only'!$B$54:$P$54,'HP Tuner only'!$A$55:$A$67,'HP Tuner only'!$B$55:$P$67,'Pilot Injection'!$U98,'Variables &amp; Axis Check'!$B$2)</f>
        <v>11.196335502292921</v>
      </c>
      <c r="AB98" s="4">
        <f>_xll.Interp2dTab(-1,0,'HP Tuner only'!$B$37:$P$37,'HP Tuner only'!$A$38:$A$50,'HP Tuner only'!$B$38:$P$50,'Pilot Injection'!$U98,'Pilot Injection'!AB$79)*_xll.Interp2dTab(-1,0,'HP Tuner only'!$B$54:$P$54,'HP Tuner only'!$A$55:$A$67,'HP Tuner only'!$B$55:$P$67,'Pilot Injection'!$U98,'Variables &amp; Axis Check'!$B$2)</f>
        <v>11.196335502292941</v>
      </c>
      <c r="AC98" s="4">
        <f>_xll.Interp2dTab(-1,0,'HP Tuner only'!$B$37:$P$37,'HP Tuner only'!$A$38:$A$50,'HP Tuner only'!$B$38:$P$50,'Pilot Injection'!$U98,'Pilot Injection'!AC$79)*_xll.Interp2dTab(-1,0,'HP Tuner only'!$B$54:$P$54,'HP Tuner only'!$A$55:$A$67,'HP Tuner only'!$B$55:$P$67,'Pilot Injection'!$U98,'Variables &amp; Axis Check'!$B$2)</f>
        <v>11.19633550229285</v>
      </c>
      <c r="AD98" s="4">
        <f>_xll.Interp2dTab(-1,0,'HP Tuner only'!$B$37:$P$37,'HP Tuner only'!$A$38:$A$50,'HP Tuner only'!$B$38:$P$50,'Pilot Injection'!$U98,'Pilot Injection'!AD$79)*_xll.Interp2dTab(-1,0,'HP Tuner only'!$B$54:$P$54,'HP Tuner only'!$A$55:$A$67,'HP Tuner only'!$B$55:$P$67,'Pilot Injection'!$U98,'Variables &amp; Axis Check'!$B$2)</f>
        <v>11.196335502292941</v>
      </c>
      <c r="AE98" s="4">
        <f>_xll.Interp2dTab(-1,0,'HP Tuner only'!$B$37:$P$37,'HP Tuner only'!$A$38:$A$50,'HP Tuner only'!$B$38:$P$50,'Pilot Injection'!$U98,'Pilot Injection'!AE$79)*_xll.Interp2dTab(-1,0,'HP Tuner only'!$B$54:$P$54,'HP Tuner only'!$A$55:$A$67,'HP Tuner only'!$B$55:$P$67,'Pilot Injection'!$U98,'Variables &amp; Axis Check'!$B$2)</f>
        <v>11.19633550229276</v>
      </c>
      <c r="AF98" s="4">
        <f>_xll.Interp2dTab(-1,0,'HP Tuner only'!$B$37:$P$37,'HP Tuner only'!$A$38:$A$50,'HP Tuner only'!$B$38:$P$50,'Pilot Injection'!$U98,'Pilot Injection'!AF$79)*_xll.Interp2dTab(-1,0,'HP Tuner only'!$B$54:$P$54,'HP Tuner only'!$A$55:$A$67,'HP Tuner only'!$B$55:$P$67,'Pilot Injection'!$U98,'Variables &amp; Axis Check'!$B$2)</f>
        <v>11.19633550229276</v>
      </c>
      <c r="AG98" s="4">
        <f>_xll.Interp2dTab(-1,0,'HP Tuner only'!$B$37:$P$37,'HP Tuner only'!$A$38:$A$50,'HP Tuner only'!$B$38:$P$50,'Pilot Injection'!$U98,'Pilot Injection'!AG$79)*_xll.Interp2dTab(-1,0,'HP Tuner only'!$B$54:$P$54,'HP Tuner only'!$A$55:$A$67,'HP Tuner only'!$B$55:$P$67,'Pilot Injection'!$U98,'Variables &amp; Axis Check'!$B$2)</f>
        <v>17.609770401664306</v>
      </c>
      <c r="AH98" s="4">
        <f>_xll.Interp2dTab(-1,0,'HP Tuner only'!$B$37:$P$37,'HP Tuner only'!$A$38:$A$50,'HP Tuner only'!$B$38:$P$50,'Pilot Injection'!$U98,'Pilot Injection'!AH$79)*_xll.Interp2dTab(-1,0,'HP Tuner only'!$B$54:$P$54,'HP Tuner only'!$A$55:$A$67,'HP Tuner only'!$B$55:$P$67,'Pilot Injection'!$U98,'Variables &amp; Axis Check'!$B$2)</f>
        <v>17.60977040166442</v>
      </c>
      <c r="AI98" s="4">
        <f>_xll.Interp2dTab(-1,0,'HP Tuner only'!$B$37:$P$37,'HP Tuner only'!$A$38:$A$50,'HP Tuner only'!$B$38:$P$50,'Pilot Injection'!$U98,'Pilot Injection'!AI$79)*_xll.Interp2dTab(-1,0,'HP Tuner only'!$B$54:$P$54,'HP Tuner only'!$A$55:$A$67,'HP Tuner only'!$B$55:$P$67,'Pilot Injection'!$U98,'Variables &amp; Axis Check'!$B$2)</f>
        <v>17.60977040166448</v>
      </c>
      <c r="AJ98" s="4">
        <f>_xll.Interp2dTab(-1,0,'HP Tuner only'!$B$37:$P$37,'HP Tuner only'!$A$38:$A$50,'HP Tuner only'!$B$38:$P$50,'Pilot Injection'!$U98,'Pilot Injection'!AJ$79)*_xll.Interp2dTab(-1,0,'HP Tuner only'!$B$54:$P$54,'HP Tuner only'!$A$55:$A$67,'HP Tuner only'!$B$55:$P$67,'Pilot Injection'!$U98,'Variables &amp; Axis Check'!$B$2)</f>
        <v>17.60977040166448</v>
      </c>
      <c r="AK98" s="4">
        <f>_xll.Interp2dTab(-1,0,'HP Tuner only'!$B$37:$P$37,'HP Tuner only'!$A$38:$A$50,'HP Tuner only'!$B$38:$P$50,'Pilot Injection'!$U98,'Pilot Injection'!AK$79)*_xll.Interp2dTab(-1,0,'HP Tuner only'!$B$54:$P$54,'HP Tuner only'!$A$55:$A$67,'HP Tuner only'!$B$55:$P$67,'Pilot Injection'!$U98,'Variables &amp; Axis Check'!$B$2)</f>
        <v>17.609770401664846</v>
      </c>
      <c r="AL98" s="4">
        <f>_xll.Interp2dTab(-1,0,'HP Tuner only'!$B$37:$P$37,'HP Tuner only'!$A$38:$A$50,'HP Tuner only'!$B$38:$P$50,'Pilot Injection'!$U98,'Pilot Injection'!AL$79)*_xll.Interp2dTab(-1,0,'HP Tuner only'!$B$54:$P$54,'HP Tuner only'!$A$55:$A$67,'HP Tuner only'!$B$55:$P$67,'Pilot Injection'!$U98,'Variables &amp; Axis Check'!$B$2)</f>
        <v>17.60977040166339</v>
      </c>
      <c r="AM98" s="12">
        <f t="shared" si="31"/>
        <v>17.60977040166339</v>
      </c>
    </row>
    <row r="99" spans="1:39" s="4" customFormat="1" x14ac:dyDescent="0.3">
      <c r="A99" s="6">
        <f>'CSP5'!$A$188</f>
        <v>3500</v>
      </c>
      <c r="B99" s="12">
        <f t="shared" si="27"/>
        <v>3.36</v>
      </c>
      <c r="C99" s="4">
        <f t="shared" ref="C99:R99" si="48">($A99*360*C74)/(60*1000000)</f>
        <v>3.36</v>
      </c>
      <c r="D99" s="4">
        <f t="shared" si="48"/>
        <v>4.487783035909974</v>
      </c>
      <c r="E99" s="4">
        <f t="shared" si="48"/>
        <v>4.6291298256806401</v>
      </c>
      <c r="F99" s="4">
        <f t="shared" si="48"/>
        <v>4.657268570136746</v>
      </c>
      <c r="G99" s="4">
        <f t="shared" si="48"/>
        <v>4.5988611471756782</v>
      </c>
      <c r="H99" s="4">
        <f t="shared" si="48"/>
        <v>4.6676464258233601</v>
      </c>
      <c r="I99" s="4">
        <f t="shared" si="48"/>
        <v>4.6676464258233601</v>
      </c>
      <c r="J99" s="4">
        <f t="shared" si="48"/>
        <v>4.6676464258233601</v>
      </c>
      <c r="K99" s="4">
        <f t="shared" si="48"/>
        <v>4.6676464258233601</v>
      </c>
      <c r="L99" s="4">
        <f t="shared" si="48"/>
        <v>4.6676464258233601</v>
      </c>
      <c r="M99" s="4">
        <f t="shared" si="48"/>
        <v>4.6676464258233601</v>
      </c>
      <c r="N99" s="4">
        <f t="shared" si="48"/>
        <v>4.6676464258233601</v>
      </c>
      <c r="O99" s="4">
        <f t="shared" si="48"/>
        <v>0</v>
      </c>
      <c r="P99" s="4">
        <f t="shared" si="48"/>
        <v>0</v>
      </c>
      <c r="Q99" s="4">
        <f t="shared" si="48"/>
        <v>0</v>
      </c>
      <c r="R99" s="4">
        <f t="shared" si="48"/>
        <v>0</v>
      </c>
      <c r="S99" s="12">
        <f t="shared" si="29"/>
        <v>0</v>
      </c>
      <c r="U99" s="6">
        <f>'CSP5'!$A$188</f>
        <v>3500</v>
      </c>
      <c r="V99" s="12">
        <f t="shared" si="30"/>
        <v>11.196335502293305</v>
      </c>
      <c r="W99" s="4">
        <f>_xll.Interp2dTab(-1,0,'HP Tuner only'!$B$37:$P$37,'HP Tuner only'!$A$38:$A$50,'HP Tuner only'!$B$38:$P$50,'Pilot Injection'!$U99,'Pilot Injection'!W$79)*_xll.Interp2dTab(-1,0,'HP Tuner only'!$B$54:$P$54,'HP Tuner only'!$A$55:$A$67,'HP Tuner only'!$B$55:$P$67,'Pilot Injection'!$U99,'Variables &amp; Axis Check'!$B$2)</f>
        <v>11.196335502293305</v>
      </c>
      <c r="X99" s="4">
        <f>_xll.Interp2dTab(-1,0,'HP Tuner only'!$B$37:$P$37,'HP Tuner only'!$A$38:$A$50,'HP Tuner only'!$B$38:$P$50,'Pilot Injection'!$U99,'Pilot Injection'!X$79)*_xll.Interp2dTab(-1,0,'HP Tuner only'!$B$54:$P$54,'HP Tuner only'!$A$55:$A$67,'HP Tuner only'!$B$55:$P$67,'Pilot Injection'!$U99,'Variables &amp; Axis Check'!$B$2)</f>
        <v>11.19633550229276</v>
      </c>
      <c r="Y99" s="4">
        <f>_xll.Interp2dTab(-1,0,'HP Tuner only'!$B$37:$P$37,'HP Tuner only'!$A$38:$A$50,'HP Tuner only'!$B$38:$P$50,'Pilot Injection'!$U99,'Pilot Injection'!Y$79)*_xll.Interp2dTab(-1,0,'HP Tuner only'!$B$54:$P$54,'HP Tuner only'!$A$55:$A$67,'HP Tuner only'!$B$55:$P$67,'Pilot Injection'!$U99,'Variables &amp; Axis Check'!$B$2)</f>
        <v>11.196335502292577</v>
      </c>
      <c r="Z99" s="4">
        <f>_xll.Interp2dTab(-1,0,'HP Tuner only'!$B$37:$P$37,'HP Tuner only'!$A$38:$A$50,'HP Tuner only'!$B$38:$P$50,'Pilot Injection'!$U99,'Pilot Injection'!Z$79)*_xll.Interp2dTab(-1,0,'HP Tuner only'!$B$54:$P$54,'HP Tuner only'!$A$55:$A$67,'HP Tuner only'!$B$55:$P$67,'Pilot Injection'!$U99,'Variables &amp; Axis Check'!$B$2)</f>
        <v>11.19633550229185</v>
      </c>
      <c r="AA99" s="4">
        <f>_xll.Interp2dTab(-1,0,'HP Tuner only'!$B$37:$P$37,'HP Tuner only'!$A$38:$A$50,'HP Tuner only'!$B$38:$P$50,'Pilot Injection'!$U99,'Pilot Injection'!AA$79)*_xll.Interp2dTab(-1,0,'HP Tuner only'!$B$54:$P$54,'HP Tuner only'!$A$55:$A$67,'HP Tuner only'!$B$55:$P$67,'Pilot Injection'!$U99,'Variables &amp; Axis Check'!$B$2)</f>
        <v>11.196335502292557</v>
      </c>
      <c r="AB99" s="4">
        <f>_xll.Interp2dTab(-1,0,'HP Tuner only'!$B$37:$P$37,'HP Tuner only'!$A$38:$A$50,'HP Tuner only'!$B$38:$P$50,'Pilot Injection'!$U99,'Pilot Injection'!AB$79)*_xll.Interp2dTab(-1,0,'HP Tuner only'!$B$54:$P$54,'HP Tuner only'!$A$55:$A$67,'HP Tuner only'!$B$55:$P$67,'Pilot Injection'!$U99,'Variables &amp; Axis Check'!$B$2)</f>
        <v>11.196335502292941</v>
      </c>
      <c r="AC99" s="4">
        <f>_xll.Interp2dTab(-1,0,'HP Tuner only'!$B$37:$P$37,'HP Tuner only'!$A$38:$A$50,'HP Tuner only'!$B$38:$P$50,'Pilot Injection'!$U99,'Pilot Injection'!AC$79)*_xll.Interp2dTab(-1,0,'HP Tuner only'!$B$54:$P$54,'HP Tuner only'!$A$55:$A$67,'HP Tuner only'!$B$55:$P$67,'Pilot Injection'!$U99,'Variables &amp; Axis Check'!$B$2)</f>
        <v>11.196335502292577</v>
      </c>
      <c r="AD99" s="4">
        <f>_xll.Interp2dTab(-1,0,'HP Tuner only'!$B$37:$P$37,'HP Tuner only'!$A$38:$A$50,'HP Tuner only'!$B$38:$P$50,'Pilot Injection'!$U99,'Pilot Injection'!AD$79)*_xll.Interp2dTab(-1,0,'HP Tuner only'!$B$54:$P$54,'HP Tuner only'!$A$55:$A$67,'HP Tuner only'!$B$55:$P$67,'Pilot Injection'!$U99,'Variables &amp; Axis Check'!$B$2)</f>
        <v>11.196335502293305</v>
      </c>
      <c r="AE99" s="4">
        <f>_xll.Interp2dTab(-1,0,'HP Tuner only'!$B$37:$P$37,'HP Tuner only'!$A$38:$A$50,'HP Tuner only'!$B$38:$P$50,'Pilot Injection'!$U99,'Pilot Injection'!AE$79)*_xll.Interp2dTab(-1,0,'HP Tuner only'!$B$54:$P$54,'HP Tuner only'!$A$55:$A$67,'HP Tuner only'!$B$55:$P$67,'Pilot Injection'!$U99,'Variables &amp; Axis Check'!$B$2)</f>
        <v>11.196335502293305</v>
      </c>
      <c r="AF99" s="4">
        <f>_xll.Interp2dTab(-1,0,'HP Tuner only'!$B$37:$P$37,'HP Tuner only'!$A$38:$A$50,'HP Tuner only'!$B$38:$P$50,'Pilot Injection'!$U99,'Pilot Injection'!AF$79)*_xll.Interp2dTab(-1,0,'HP Tuner only'!$B$54:$P$54,'HP Tuner only'!$A$55:$A$67,'HP Tuner only'!$B$55:$P$67,'Pilot Injection'!$U99,'Variables &amp; Axis Check'!$B$2)</f>
        <v>11.196335502292577</v>
      </c>
      <c r="AG99" s="4">
        <f>_xll.Interp2dTab(-1,0,'HP Tuner only'!$B$37:$P$37,'HP Tuner only'!$A$38:$A$50,'HP Tuner only'!$B$38:$P$50,'Pilot Injection'!$U99,'Pilot Injection'!AG$79)*_xll.Interp2dTab(-1,0,'HP Tuner only'!$B$54:$P$54,'HP Tuner only'!$A$55:$A$67,'HP Tuner only'!$B$55:$P$67,'Pilot Injection'!$U99,'Variables &amp; Axis Check'!$B$2)</f>
        <v>17.60977040166394</v>
      </c>
      <c r="AH99" s="4">
        <f>_xll.Interp2dTab(-1,0,'HP Tuner only'!$B$37:$P$37,'HP Tuner only'!$A$38:$A$50,'HP Tuner only'!$B$38:$P$50,'Pilot Injection'!$U99,'Pilot Injection'!AH$79)*_xll.Interp2dTab(-1,0,'HP Tuner only'!$B$54:$P$54,'HP Tuner only'!$A$55:$A$67,'HP Tuner only'!$B$55:$P$67,'Pilot Injection'!$U99,'Variables &amp; Axis Check'!$B$2)</f>
        <v>17.609770401665152</v>
      </c>
      <c r="AI99" s="4">
        <f>_xll.Interp2dTab(-1,0,'HP Tuner only'!$B$37:$P$37,'HP Tuner only'!$A$38:$A$50,'HP Tuner only'!$B$38:$P$50,'Pilot Injection'!$U99,'Pilot Injection'!AI$79)*_xll.Interp2dTab(-1,0,'HP Tuner only'!$B$54:$P$54,'HP Tuner only'!$A$55:$A$67,'HP Tuner only'!$B$55:$P$67,'Pilot Injection'!$U99,'Variables &amp; Axis Check'!$B$2)</f>
        <v>17.609770401664118</v>
      </c>
      <c r="AJ99" s="4">
        <f>_xll.Interp2dTab(-1,0,'HP Tuner only'!$B$37:$P$37,'HP Tuner only'!$A$38:$A$50,'HP Tuner only'!$B$38:$P$50,'Pilot Injection'!$U99,'Pilot Injection'!AJ$79)*_xll.Interp2dTab(-1,0,'HP Tuner only'!$B$54:$P$54,'HP Tuner only'!$A$55:$A$67,'HP Tuner only'!$B$55:$P$67,'Pilot Injection'!$U99,'Variables &amp; Axis Check'!$B$2)</f>
        <v>17.60977040166339</v>
      </c>
      <c r="AK99" s="4">
        <f>_xll.Interp2dTab(-1,0,'HP Tuner only'!$B$37:$P$37,'HP Tuner only'!$A$38:$A$50,'HP Tuner only'!$B$38:$P$50,'Pilot Injection'!$U99,'Pilot Injection'!AK$79)*_xll.Interp2dTab(-1,0,'HP Tuner only'!$B$54:$P$54,'HP Tuner only'!$A$55:$A$67,'HP Tuner only'!$B$55:$P$67,'Pilot Injection'!$U99,'Variables &amp; Axis Check'!$B$2)</f>
        <v>17.609770401669209</v>
      </c>
      <c r="AL99" s="4">
        <f>_xll.Interp2dTab(-1,0,'HP Tuner only'!$B$37:$P$37,'HP Tuner only'!$A$38:$A$50,'HP Tuner only'!$B$38:$P$50,'Pilot Injection'!$U99,'Pilot Injection'!AL$79)*_xll.Interp2dTab(-1,0,'HP Tuner only'!$B$54:$P$54,'HP Tuner only'!$A$55:$A$67,'HP Tuner only'!$B$55:$P$67,'Pilot Injection'!$U99,'Variables &amp; Axis Check'!$B$2)</f>
        <v>17.609770401675032</v>
      </c>
      <c r="AM99" s="12">
        <f t="shared" si="31"/>
        <v>17.609770401675032</v>
      </c>
    </row>
    <row r="100" spans="1:39" s="4" customFormat="1" x14ac:dyDescent="0.3">
      <c r="A100" s="12">
        <f>'CSP5'!$A$189</f>
        <v>3501</v>
      </c>
      <c r="B100" s="12">
        <f>B99</f>
        <v>3.36</v>
      </c>
      <c r="C100" s="12">
        <f t="shared" ref="C100:S100" si="49">C99</f>
        <v>3.36</v>
      </c>
      <c r="D100" s="12">
        <f t="shared" si="49"/>
        <v>4.487783035909974</v>
      </c>
      <c r="E100" s="12">
        <f t="shared" si="49"/>
        <v>4.6291298256806401</v>
      </c>
      <c r="F100" s="12">
        <f t="shared" si="49"/>
        <v>4.657268570136746</v>
      </c>
      <c r="G100" s="12">
        <f t="shared" si="49"/>
        <v>4.5988611471756782</v>
      </c>
      <c r="H100" s="12">
        <f t="shared" si="49"/>
        <v>4.6676464258233601</v>
      </c>
      <c r="I100" s="12">
        <f t="shared" si="49"/>
        <v>4.6676464258233601</v>
      </c>
      <c r="J100" s="12">
        <f t="shared" si="49"/>
        <v>4.6676464258233601</v>
      </c>
      <c r="K100" s="12">
        <f t="shared" si="49"/>
        <v>4.6676464258233601</v>
      </c>
      <c r="L100" s="12">
        <f t="shared" si="49"/>
        <v>4.6676464258233601</v>
      </c>
      <c r="M100" s="12">
        <f t="shared" si="49"/>
        <v>4.6676464258233601</v>
      </c>
      <c r="N100" s="12">
        <f t="shared" si="49"/>
        <v>4.6676464258233601</v>
      </c>
      <c r="O100" s="12">
        <f t="shared" si="49"/>
        <v>0</v>
      </c>
      <c r="P100" s="12">
        <f t="shared" si="49"/>
        <v>0</v>
      </c>
      <c r="Q100" s="12">
        <f t="shared" si="49"/>
        <v>0</v>
      </c>
      <c r="R100" s="12">
        <f t="shared" si="49"/>
        <v>0</v>
      </c>
      <c r="S100" s="12">
        <f t="shared" si="49"/>
        <v>0</v>
      </c>
      <c r="U100" s="12">
        <f>'CSP5'!$A$189</f>
        <v>3501</v>
      </c>
      <c r="V100" s="12">
        <f>V99</f>
        <v>11.196335502293305</v>
      </c>
      <c r="W100" s="12">
        <f t="shared" ref="W100:AM100" si="50">W99</f>
        <v>11.196335502293305</v>
      </c>
      <c r="X100" s="12">
        <f t="shared" si="50"/>
        <v>11.19633550229276</v>
      </c>
      <c r="Y100" s="12">
        <f t="shared" si="50"/>
        <v>11.196335502292577</v>
      </c>
      <c r="Z100" s="12">
        <f t="shared" si="50"/>
        <v>11.19633550229185</v>
      </c>
      <c r="AA100" s="12">
        <f t="shared" si="50"/>
        <v>11.196335502292557</v>
      </c>
      <c r="AB100" s="12">
        <f t="shared" si="50"/>
        <v>11.196335502292941</v>
      </c>
      <c r="AC100" s="12">
        <f t="shared" si="50"/>
        <v>11.196335502292577</v>
      </c>
      <c r="AD100" s="12">
        <f t="shared" si="50"/>
        <v>11.196335502293305</v>
      </c>
      <c r="AE100" s="12">
        <f t="shared" si="50"/>
        <v>11.196335502293305</v>
      </c>
      <c r="AF100" s="12">
        <f t="shared" si="50"/>
        <v>11.196335502292577</v>
      </c>
      <c r="AG100" s="12">
        <f t="shared" si="50"/>
        <v>17.60977040166394</v>
      </c>
      <c r="AH100" s="12">
        <f t="shared" si="50"/>
        <v>17.609770401665152</v>
      </c>
      <c r="AI100" s="12">
        <f t="shared" si="50"/>
        <v>17.609770401664118</v>
      </c>
      <c r="AJ100" s="12">
        <f t="shared" si="50"/>
        <v>17.60977040166339</v>
      </c>
      <c r="AK100" s="12">
        <f t="shared" si="50"/>
        <v>17.609770401669209</v>
      </c>
      <c r="AL100" s="12">
        <f t="shared" si="50"/>
        <v>17.609770401675032</v>
      </c>
      <c r="AM100" s="12">
        <f t="shared" si="50"/>
        <v>17.609770401675032</v>
      </c>
    </row>
    <row r="102" spans="1:39" x14ac:dyDescent="0.3">
      <c r="A102" s="13"/>
      <c r="B102" s="35" t="s">
        <v>1143</v>
      </c>
      <c r="C102" s="35"/>
      <c r="D102" s="35"/>
      <c r="E102" s="35"/>
      <c r="F102" s="35"/>
      <c r="G102" s="35"/>
      <c r="H102" s="35"/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U102" s="13"/>
      <c r="V102" s="35" t="s">
        <v>1142</v>
      </c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</row>
    <row r="103" spans="1:39" x14ac:dyDescent="0.3">
      <c r="A103" s="3"/>
      <c r="B103" s="3" t="str">
        <f>'CSP5'!$B$167</f>
        <v>mm3</v>
      </c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U103" s="3"/>
      <c r="V103" s="3" t="str">
        <f>'CSP5'!$B$167</f>
        <v>mm3</v>
      </c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</row>
    <row r="104" spans="1:39" x14ac:dyDescent="0.3">
      <c r="A104" s="3" t="str">
        <f>'CSP5'!$A$168</f>
        <v>RPM</v>
      </c>
      <c r="B104" s="9">
        <f>'CSP5'!$B$168</f>
        <v>-1</v>
      </c>
      <c r="C104" s="3">
        <f>'CSP5'!$C$168</f>
        <v>0</v>
      </c>
      <c r="D104" s="3">
        <f>'CSP5'!$D$168</f>
        <v>10</v>
      </c>
      <c r="E104" s="3">
        <f>'CSP5'!$E$168</f>
        <v>20</v>
      </c>
      <c r="F104" s="3">
        <f>'CSP5'!$F$168</f>
        <v>30</v>
      </c>
      <c r="G104" s="3">
        <f>'CSP5'!$G$168</f>
        <v>45</v>
      </c>
      <c r="H104" s="3">
        <f>'CSP5'!$H$168</f>
        <v>55</v>
      </c>
      <c r="I104" s="3">
        <f>'CSP5'!$I$168</f>
        <v>65</v>
      </c>
      <c r="J104" s="3">
        <f>'CSP5'!$J$168</f>
        <v>75</v>
      </c>
      <c r="K104" s="3">
        <f>'CSP5'!$K$168</f>
        <v>85</v>
      </c>
      <c r="L104" s="3">
        <f>'CSP5'!$L$168</f>
        <v>95</v>
      </c>
      <c r="M104" s="3">
        <f>'CSP5'!$M$168</f>
        <v>110</v>
      </c>
      <c r="N104" s="3">
        <f>'CSP5'!$N$168</f>
        <v>120</v>
      </c>
      <c r="O104" s="3">
        <f>'CSP5'!$O$168</f>
        <v>125</v>
      </c>
      <c r="P104" s="3">
        <f>'CSP5'!$P$168</f>
        <v>130</v>
      </c>
      <c r="Q104" s="3">
        <f>'CSP5'!$Q$168</f>
        <v>135</v>
      </c>
      <c r="R104" s="3">
        <f>'CSP5'!$R$168</f>
        <v>140</v>
      </c>
      <c r="S104" s="9">
        <f>'CSP5'!$S$168</f>
        <v>141</v>
      </c>
      <c r="U104" s="3" t="str">
        <f>'CSP5'!$A$168</f>
        <v>RPM</v>
      </c>
      <c r="V104" s="9">
        <f>'CSP5'!$B$168</f>
        <v>-1</v>
      </c>
      <c r="W104" s="3">
        <f>'CSP5'!$C$168</f>
        <v>0</v>
      </c>
      <c r="X104" s="3">
        <f>'CSP5'!$D$168</f>
        <v>10</v>
      </c>
      <c r="Y104" s="3">
        <f>'CSP5'!$E$168</f>
        <v>20</v>
      </c>
      <c r="Z104" s="3">
        <f>'CSP5'!$F$168</f>
        <v>30</v>
      </c>
      <c r="AA104" s="3">
        <f>'CSP5'!$G$168</f>
        <v>45</v>
      </c>
      <c r="AB104" s="3">
        <f>'CSP5'!$H$168</f>
        <v>55</v>
      </c>
      <c r="AC104" s="3">
        <f>'CSP5'!$I$168</f>
        <v>65</v>
      </c>
      <c r="AD104" s="3">
        <f>'CSP5'!$J$168</f>
        <v>75</v>
      </c>
      <c r="AE104" s="3">
        <f>'CSP5'!$K$168</f>
        <v>85</v>
      </c>
      <c r="AF104" s="3">
        <f>'CSP5'!$L$168</f>
        <v>95</v>
      </c>
      <c r="AG104" s="3">
        <f>'CSP5'!$M$168</f>
        <v>110</v>
      </c>
      <c r="AH104" s="3">
        <f>'CSP5'!$N$168</f>
        <v>120</v>
      </c>
      <c r="AI104" s="3">
        <f>'CSP5'!$O$168</f>
        <v>125</v>
      </c>
      <c r="AJ104" s="3">
        <f>'CSP5'!$P$168</f>
        <v>130</v>
      </c>
      <c r="AK104" s="3">
        <f>'CSP5'!$Q$168</f>
        <v>135</v>
      </c>
      <c r="AL104" s="3">
        <f>'CSP5'!$R$168</f>
        <v>140</v>
      </c>
      <c r="AM104" s="9">
        <f>'CSP5'!$S$168</f>
        <v>141</v>
      </c>
    </row>
    <row r="105" spans="1:39" s="4" customFormat="1" x14ac:dyDescent="0.3">
      <c r="A105" s="12">
        <f>'CSP5'!$A$169</f>
        <v>619</v>
      </c>
      <c r="B105" s="12">
        <f>B106</f>
        <v>9.5621254687500006</v>
      </c>
      <c r="C105" s="12">
        <f t="shared" ref="C105:S105" si="51">C106</f>
        <v>9.5621254687500006</v>
      </c>
      <c r="D105" s="12">
        <f t="shared" si="51"/>
        <v>9.5621254687500006</v>
      </c>
      <c r="E105" s="12">
        <f t="shared" si="51"/>
        <v>9.5621254687500006</v>
      </c>
      <c r="F105" s="12">
        <f t="shared" si="51"/>
        <v>9.7429220444162876</v>
      </c>
      <c r="G105" s="12">
        <f t="shared" si="51"/>
        <v>11.952657435914</v>
      </c>
      <c r="H105" s="12">
        <f t="shared" si="51"/>
        <v>7.6451051568160002</v>
      </c>
      <c r="I105" s="12">
        <f t="shared" si="51"/>
        <v>3.9803997249760048</v>
      </c>
      <c r="J105" s="12">
        <f t="shared" si="51"/>
        <v>6.1324497249760004</v>
      </c>
      <c r="K105" s="12">
        <f t="shared" si="51"/>
        <v>7.0976552249759983</v>
      </c>
      <c r="L105" s="12">
        <f t="shared" si="51"/>
        <v>8.2695302249759983</v>
      </c>
      <c r="M105" s="12">
        <f t="shared" si="51"/>
        <v>13.218232265625</v>
      </c>
      <c r="N105" s="12">
        <f t="shared" si="51"/>
        <v>15.299400989990602</v>
      </c>
      <c r="O105" s="12">
        <f t="shared" si="51"/>
        <v>15.299400989990595</v>
      </c>
      <c r="P105" s="12">
        <f t="shared" si="51"/>
        <v>15.299400989990604</v>
      </c>
      <c r="Q105" s="12">
        <f t="shared" si="51"/>
        <v>15.299400989990604</v>
      </c>
      <c r="R105" s="12">
        <f t="shared" si="51"/>
        <v>15.299400989990586</v>
      </c>
      <c r="S105" s="12">
        <f t="shared" si="51"/>
        <v>15.299400989990586</v>
      </c>
      <c r="U105" s="12">
        <f>'CSP5'!$A$169</f>
        <v>619</v>
      </c>
      <c r="V105" s="12">
        <f>V106</f>
        <v>9.5621254687500006</v>
      </c>
      <c r="W105" s="12">
        <f t="shared" ref="W105:AM105" si="52">W106</f>
        <v>9.5621254687500006</v>
      </c>
      <c r="X105" s="12">
        <f t="shared" si="52"/>
        <v>9.5621254687500006</v>
      </c>
      <c r="Y105" s="12">
        <f t="shared" si="52"/>
        <v>9.5621254687500006</v>
      </c>
      <c r="Z105" s="12">
        <f t="shared" si="52"/>
        <v>9.7429220444162876</v>
      </c>
      <c r="AA105" s="12">
        <f t="shared" si="52"/>
        <v>11.952657435914</v>
      </c>
      <c r="AB105" s="12">
        <f t="shared" si="52"/>
        <v>11.952657435914</v>
      </c>
      <c r="AC105" s="12">
        <f t="shared" si="52"/>
        <v>12.5854448507695</v>
      </c>
      <c r="AD105" s="12">
        <f t="shared" si="52"/>
        <v>13.218232265625</v>
      </c>
      <c r="AE105" s="12">
        <f t="shared" si="52"/>
        <v>13.218232265625</v>
      </c>
      <c r="AF105" s="12">
        <f t="shared" si="52"/>
        <v>13.218232265625</v>
      </c>
      <c r="AG105" s="12">
        <f t="shared" si="52"/>
        <v>13.218232265625</v>
      </c>
      <c r="AH105" s="12">
        <f t="shared" si="52"/>
        <v>15.299400989990602</v>
      </c>
      <c r="AI105" s="12">
        <f t="shared" si="52"/>
        <v>15.299400989990595</v>
      </c>
      <c r="AJ105" s="12">
        <f t="shared" si="52"/>
        <v>15.299400989990604</v>
      </c>
      <c r="AK105" s="12">
        <f t="shared" si="52"/>
        <v>15.299400989990604</v>
      </c>
      <c r="AL105" s="12">
        <f t="shared" si="52"/>
        <v>15.299400989990586</v>
      </c>
      <c r="AM105" s="12">
        <f t="shared" si="52"/>
        <v>15.299400989990586</v>
      </c>
    </row>
    <row r="106" spans="1:39" s="4" customFormat="1" x14ac:dyDescent="0.3">
      <c r="A106" s="6">
        <f>'CSP5'!$A$170</f>
        <v>620</v>
      </c>
      <c r="B106" s="12">
        <f>C106</f>
        <v>9.5621254687500006</v>
      </c>
      <c r="C106" s="4">
        <f>MIN('Main Injection'!C56+'CSP5'!C195,'Pilot Injection'!W106,W131,W156,W181)</f>
        <v>9.5621254687500006</v>
      </c>
      <c r="D106" s="4">
        <f>MIN('Main Injection'!D56+'CSP5'!D195,'Pilot Injection'!X106,X131,X156,X181)</f>
        <v>9.5621254687500006</v>
      </c>
      <c r="E106" s="4">
        <f>MIN('Main Injection'!E56+'CSP5'!E195,'Pilot Injection'!Y106,Y131,Y156,Y181)</f>
        <v>9.5621254687500006</v>
      </c>
      <c r="F106" s="4">
        <f>MIN('Main Injection'!F56+'CSP5'!F195,'Pilot Injection'!Z106,Z131,Z156,Z181)</f>
        <v>9.7429220444162876</v>
      </c>
      <c r="G106" s="4">
        <f>MIN('Main Injection'!G56+'CSP5'!G195,'Pilot Injection'!AA106,AA131,AA156,AA181)</f>
        <v>11.952657435914</v>
      </c>
      <c r="H106" s="4">
        <f>MIN('Main Injection'!H56+'CSP5'!H195,'Pilot Injection'!AB106,AB131,AB156,AB181)</f>
        <v>7.6451051568160002</v>
      </c>
      <c r="I106" s="4">
        <f>MIN('Main Injection'!I56+'CSP5'!I195,'Pilot Injection'!AC106,AC131,AC156,AC181)</f>
        <v>3.9803997249760048</v>
      </c>
      <c r="J106" s="4">
        <f>MIN('Main Injection'!J56+'CSP5'!J195,'Pilot Injection'!AD106,AD131,AD156,AD181)</f>
        <v>6.1324497249760004</v>
      </c>
      <c r="K106" s="4">
        <f>MIN('Main Injection'!K56+'CSP5'!K195,'Pilot Injection'!AE106,AE131,AE156,AE181)</f>
        <v>7.0976552249759983</v>
      </c>
      <c r="L106" s="4">
        <f>MIN('Main Injection'!L56+'CSP5'!L195,'Pilot Injection'!AF106,AF131,AF156,AF181)</f>
        <v>8.2695302249759983</v>
      </c>
      <c r="M106" s="4">
        <f>MIN('Main Injection'!M56+'CSP5'!M195,'Pilot Injection'!AG106,AG131,AG156,AG181)</f>
        <v>13.218232265625</v>
      </c>
      <c r="N106" s="4">
        <f>MIN('Main Injection'!N56+'CSP5'!N195,'Pilot Injection'!AH106,AH131,AH156,AH181)</f>
        <v>15.299400989990602</v>
      </c>
      <c r="O106" s="4">
        <f>MIN('Main Injection'!O56+'CSP5'!O195,'Pilot Injection'!AI106,AI131,AI156,AI181)</f>
        <v>15.299400989990595</v>
      </c>
      <c r="P106" s="4">
        <f>MIN('Main Injection'!P56+'CSP5'!P195,'Pilot Injection'!AJ106,AJ131,AJ156,AJ181)</f>
        <v>15.299400989990604</v>
      </c>
      <c r="Q106" s="4">
        <f>MIN('Main Injection'!Q56+'CSP5'!Q195,'Pilot Injection'!AK106,AK131,AK156,AK181)</f>
        <v>15.299400989990604</v>
      </c>
      <c r="R106" s="4">
        <f>MIN('Main Injection'!R56+'CSP5'!R195,'Pilot Injection'!AL106,AL131,AL156,AL181)</f>
        <v>15.299400989990586</v>
      </c>
      <c r="S106" s="12">
        <f>R106</f>
        <v>15.299400989990586</v>
      </c>
      <c r="U106" s="6">
        <f>'CSP5'!$A$170</f>
        <v>620</v>
      </c>
      <c r="V106" s="12">
        <f>W106</f>
        <v>9.5621254687500006</v>
      </c>
      <c r="W106" s="4">
        <f>_xll.Interp2dTab(-1,0,'Internal Flash'!$B$588:$N$588,'Internal Flash'!$A$589:$A$603,'Internal Flash'!$B$589:$N$603,W$104,$U106)*_xll.Interp2dTab(-1,0,'Internal Flash'!$B$607:$K$607,'Internal Flash'!$A$608:$A$617,'Internal Flash'!$B$608:$K$617,'Variables &amp; Axis Check'!$B$13,'Variables &amp; Axis Check'!$B$3)</f>
        <v>9.5621254687500006</v>
      </c>
      <c r="X106" s="4">
        <f>_xll.Interp2dTab(-1,0,'Internal Flash'!$B$588:$N$588,'Internal Flash'!$A$589:$A$603,'Internal Flash'!$B$589:$N$603,X$104,$U106)*_xll.Interp2dTab(-1,0,'Internal Flash'!$B$607:$K$607,'Internal Flash'!$A$608:$A$617,'Internal Flash'!$B$608:$K$617,'Variables &amp; Axis Check'!$B$13,'Variables &amp; Axis Check'!$B$3)</f>
        <v>9.5621254687500006</v>
      </c>
      <c r="Y106" s="4">
        <f>_xll.Interp2dTab(-1,0,'Internal Flash'!$B$588:$N$588,'Internal Flash'!$A$589:$A$603,'Internal Flash'!$B$589:$N$603,Y$104,$U106)*_xll.Interp2dTab(-1,0,'Internal Flash'!$B$607:$K$607,'Internal Flash'!$A$608:$A$617,'Internal Flash'!$B$608:$K$617,'Variables &amp; Axis Check'!$B$13,'Variables &amp; Axis Check'!$B$3)</f>
        <v>9.5621254687500006</v>
      </c>
      <c r="Z106" s="4">
        <f>_xll.Interp2dTab(-1,0,'Internal Flash'!$B$588:$N$588,'Internal Flash'!$A$589:$A$603,'Internal Flash'!$B$589:$N$603,Z$104,$U106)*_xll.Interp2dTab(-1,0,'Internal Flash'!$B$607:$K$607,'Internal Flash'!$A$608:$A$617,'Internal Flash'!$B$608:$K$617,'Variables &amp; Axis Check'!$B$13,'Variables &amp; Axis Check'!$B$3)</f>
        <v>9.7429220444162876</v>
      </c>
      <c r="AA106" s="4">
        <f>_xll.Interp2dTab(-1,0,'Internal Flash'!$B$588:$N$588,'Internal Flash'!$A$589:$A$603,'Internal Flash'!$B$589:$N$603,AA$104,$U106)*_xll.Interp2dTab(-1,0,'Internal Flash'!$B$607:$K$607,'Internal Flash'!$A$608:$A$617,'Internal Flash'!$B$608:$K$617,'Variables &amp; Axis Check'!$B$13,'Variables &amp; Axis Check'!$B$3)</f>
        <v>11.952657435914</v>
      </c>
      <c r="AB106" s="4">
        <f>_xll.Interp2dTab(-1,0,'Internal Flash'!$B$588:$N$588,'Internal Flash'!$A$589:$A$603,'Internal Flash'!$B$589:$N$603,AB$104,$U106)*_xll.Interp2dTab(-1,0,'Internal Flash'!$B$607:$K$607,'Internal Flash'!$A$608:$A$617,'Internal Flash'!$B$608:$K$617,'Variables &amp; Axis Check'!$B$13,'Variables &amp; Axis Check'!$B$3)</f>
        <v>11.952657435914</v>
      </c>
      <c r="AC106" s="4">
        <f>_xll.Interp2dTab(-1,0,'Internal Flash'!$B$588:$N$588,'Internal Flash'!$A$589:$A$603,'Internal Flash'!$B$589:$N$603,AC$104,$U106)*_xll.Interp2dTab(-1,0,'Internal Flash'!$B$607:$K$607,'Internal Flash'!$A$608:$A$617,'Internal Flash'!$B$608:$K$617,'Variables &amp; Axis Check'!$B$13,'Variables &amp; Axis Check'!$B$3)</f>
        <v>12.5854448507695</v>
      </c>
      <c r="AD106" s="4">
        <f>_xll.Interp2dTab(-1,0,'Internal Flash'!$B$588:$N$588,'Internal Flash'!$A$589:$A$603,'Internal Flash'!$B$589:$N$603,AD$104,$U106)*_xll.Interp2dTab(-1,0,'Internal Flash'!$B$607:$K$607,'Internal Flash'!$A$608:$A$617,'Internal Flash'!$B$608:$K$617,'Variables &amp; Axis Check'!$B$13,'Variables &amp; Axis Check'!$B$3)</f>
        <v>13.218232265625</v>
      </c>
      <c r="AE106" s="4">
        <f>_xll.Interp2dTab(-1,0,'Internal Flash'!$B$588:$N$588,'Internal Flash'!$A$589:$A$603,'Internal Flash'!$B$589:$N$603,AE$104,$U106)*_xll.Interp2dTab(-1,0,'Internal Flash'!$B$607:$K$607,'Internal Flash'!$A$608:$A$617,'Internal Flash'!$B$608:$K$617,'Variables &amp; Axis Check'!$B$13,'Variables &amp; Axis Check'!$B$3)</f>
        <v>13.218232265625</v>
      </c>
      <c r="AF106" s="4">
        <f>_xll.Interp2dTab(-1,0,'Internal Flash'!$B$588:$N$588,'Internal Flash'!$A$589:$A$603,'Internal Flash'!$B$589:$N$603,AF$104,$U106)*_xll.Interp2dTab(-1,0,'Internal Flash'!$B$607:$K$607,'Internal Flash'!$A$608:$A$617,'Internal Flash'!$B$608:$K$617,'Variables &amp; Axis Check'!$B$13,'Variables &amp; Axis Check'!$B$3)</f>
        <v>13.218232265625</v>
      </c>
      <c r="AG106" s="4">
        <f>_xll.Interp2dTab(-1,0,'Internal Flash'!$B$588:$N$588,'Internal Flash'!$A$589:$A$603,'Internal Flash'!$B$589:$N$603,AG$104,$U106)*_xll.Interp2dTab(-1,0,'Internal Flash'!$B$607:$K$607,'Internal Flash'!$A$608:$A$617,'Internal Flash'!$B$608:$K$617,'Variables &amp; Axis Check'!$B$13,'Variables &amp; Axis Check'!$B$3)</f>
        <v>13.218232265625</v>
      </c>
      <c r="AH106" s="4">
        <f>_xll.Interp2dTab(-1,0,'Internal Flash'!$B$588:$N$588,'Internal Flash'!$A$589:$A$603,'Internal Flash'!$B$589:$N$603,AH$104,$U106)*_xll.Interp2dTab(-1,0,'Internal Flash'!$B$607:$K$607,'Internal Flash'!$A$608:$A$617,'Internal Flash'!$B$608:$K$617,'Variables &amp; Axis Check'!$B$13,'Variables &amp; Axis Check'!$B$3)</f>
        <v>15.299400989990602</v>
      </c>
      <c r="AI106" s="4">
        <f>_xll.Interp2dTab(-1,0,'Internal Flash'!$B$588:$N$588,'Internal Flash'!$A$589:$A$603,'Internal Flash'!$B$589:$N$603,AI$104,$U106)*_xll.Interp2dTab(-1,0,'Internal Flash'!$B$607:$K$607,'Internal Flash'!$A$608:$A$617,'Internal Flash'!$B$608:$K$617,'Variables &amp; Axis Check'!$B$13,'Variables &amp; Axis Check'!$B$3)</f>
        <v>15.299400989990595</v>
      </c>
      <c r="AJ106" s="4">
        <f>_xll.Interp2dTab(-1,0,'Internal Flash'!$B$588:$N$588,'Internal Flash'!$A$589:$A$603,'Internal Flash'!$B$589:$N$603,AJ$104,$U106)*_xll.Interp2dTab(-1,0,'Internal Flash'!$B$607:$K$607,'Internal Flash'!$A$608:$A$617,'Internal Flash'!$B$608:$K$617,'Variables &amp; Axis Check'!$B$13,'Variables &amp; Axis Check'!$B$3)</f>
        <v>15.299400989990604</v>
      </c>
      <c r="AK106" s="4">
        <f>_xll.Interp2dTab(-1,0,'Internal Flash'!$B$588:$N$588,'Internal Flash'!$A$589:$A$603,'Internal Flash'!$B$589:$N$603,AK$104,$U106)*_xll.Interp2dTab(-1,0,'Internal Flash'!$B$607:$K$607,'Internal Flash'!$A$608:$A$617,'Internal Flash'!$B$608:$K$617,'Variables &amp; Axis Check'!$B$13,'Variables &amp; Axis Check'!$B$3)</f>
        <v>15.299400989990604</v>
      </c>
      <c r="AL106" s="4">
        <f>_xll.Interp2dTab(-1,0,'Internal Flash'!$B$588:$N$588,'Internal Flash'!$A$589:$A$603,'Internal Flash'!$B$589:$N$603,AL$104,$U106)*_xll.Interp2dTab(-1,0,'Internal Flash'!$B$607:$K$607,'Internal Flash'!$A$608:$A$617,'Internal Flash'!$B$608:$K$617,'Variables &amp; Axis Check'!$B$13,'Variables &amp; Axis Check'!$B$3)</f>
        <v>15.299400989990586</v>
      </c>
      <c r="AM106" s="12">
        <f>AL106</f>
        <v>15.299400989990586</v>
      </c>
    </row>
    <row r="107" spans="1:39" s="4" customFormat="1" x14ac:dyDescent="0.3">
      <c r="A107" s="6">
        <f>'CSP5'!$A$171</f>
        <v>650</v>
      </c>
      <c r="B107" s="12">
        <f t="shared" ref="B107:B124" si="53">C107</f>
        <v>9.5621254687500006</v>
      </c>
      <c r="C107" s="4">
        <f>MIN('Main Injection'!C57+'CSP5'!C196,'Pilot Injection'!W107,W132,W157,W182)</f>
        <v>9.5621254687500006</v>
      </c>
      <c r="D107" s="4">
        <f>MIN('Main Injection'!D57+'CSP5'!D196,'Pilot Injection'!X107,X132,X157,X182)</f>
        <v>9.5621254687500006</v>
      </c>
      <c r="E107" s="4">
        <f>MIN('Main Injection'!E57+'CSP5'!E196,'Pilot Injection'!Y107,Y132,Y157,Y182)</f>
        <v>9.5621254687500006</v>
      </c>
      <c r="F107" s="4">
        <f>MIN('Main Injection'!F57+'CSP5'!F196,'Pilot Injection'!Z107,Z132,Z157,Z182)</f>
        <v>8.4333564749759997</v>
      </c>
      <c r="G107" s="4">
        <f>MIN('Main Injection'!G57+'CSP5'!G196,'Pilot Injection'!AA107,AA132,AA157,AA182)</f>
        <v>5.7188846613439992</v>
      </c>
      <c r="H107" s="4">
        <f>MIN('Main Injection'!H57+'CSP5'!H196,'Pilot Injection'!AB107,AB132,AB157,AB182)</f>
        <v>6.5904181568159999</v>
      </c>
      <c r="I107" s="4">
        <f>MIN('Main Injection'!I57+'CSP5'!I196,'Pilot Injection'!AC107,AC132,AC157,AC182)</f>
        <v>4.9178997249759995</v>
      </c>
      <c r="J107" s="4">
        <f>MIN('Main Injection'!J57+'CSP5'!J196,'Pilot Injection'!AD107,AD132,AD157,AD182)</f>
        <v>6.7183867249759999</v>
      </c>
      <c r="K107" s="4">
        <f>MIN('Main Injection'!K57+'CSP5'!K196,'Pilot Injection'!AE107,AE132,AE157,AE182)</f>
        <v>6.8632802249759983</v>
      </c>
      <c r="L107" s="4">
        <f>MIN('Main Injection'!L57+'CSP5'!L196,'Pilot Injection'!AF107,AF132,AF157,AF182)</f>
        <v>7.5664052249759983</v>
      </c>
      <c r="M107" s="4">
        <f>MIN('Main Injection'!M57+'CSP5'!M196,'Pilot Injection'!AG107,AG132,AG157,AG182)</f>
        <v>9.0898422249759996</v>
      </c>
      <c r="N107" s="4">
        <f>MIN('Main Injection'!N57+'CSP5'!N196,'Pilot Injection'!AH107,AH132,AH157,AH182)</f>
        <v>10.261717224976</v>
      </c>
      <c r="O107" s="4">
        <f>MIN('Main Injection'!O57+'CSP5'!O196,'Pilot Injection'!AI107,AI132,AI157,AI182)</f>
        <v>10.730467224976</v>
      </c>
      <c r="P107" s="4">
        <f>MIN('Main Injection'!P57+'CSP5'!P196,'Pilot Injection'!AJ107,AJ132,AJ157,AJ182)</f>
        <v>11.316405224975998</v>
      </c>
      <c r="Q107" s="4">
        <f>MIN('Main Injection'!Q57+'CSP5'!Q196,'Pilot Injection'!AK107,AK132,AK157,AK182)</f>
        <v>11.785155224975998</v>
      </c>
      <c r="R107" s="4">
        <f>MIN('Main Injection'!R57+'CSP5'!R196,'Pilot Injection'!AL107,AL132,AL157,AL182)</f>
        <v>12.371092224976</v>
      </c>
      <c r="S107" s="12">
        <f t="shared" ref="S107:S124" si="54">R107</f>
        <v>12.371092224976</v>
      </c>
      <c r="U107" s="6">
        <f>'CSP5'!$A$171</f>
        <v>650</v>
      </c>
      <c r="V107" s="12">
        <f t="shared" ref="V107:V124" si="55">W107</f>
        <v>9.5621254687500006</v>
      </c>
      <c r="W107" s="4">
        <f>_xll.Interp2dTab(-1,0,'Internal Flash'!$B$588:$N$588,'Internal Flash'!$A$589:$A$603,'Internal Flash'!$B$589:$N$603,W$104,$U107)*_xll.Interp2dTab(-1,0,'Internal Flash'!$B$607:$K$607,'Internal Flash'!$A$608:$A$617,'Internal Flash'!$B$608:$K$617,'Variables &amp; Axis Check'!$B$13,'Variables &amp; Axis Check'!$B$3)</f>
        <v>9.5621254687500006</v>
      </c>
      <c r="X107" s="4">
        <f>_xll.Interp2dTab(-1,0,'Internal Flash'!$B$588:$N$588,'Internal Flash'!$A$589:$A$603,'Internal Flash'!$B$589:$N$603,X$104,$U107)*_xll.Interp2dTab(-1,0,'Internal Flash'!$B$607:$K$607,'Internal Flash'!$A$608:$A$617,'Internal Flash'!$B$608:$K$617,'Variables &amp; Axis Check'!$B$13,'Variables &amp; Axis Check'!$B$3)</f>
        <v>9.5621254687500006</v>
      </c>
      <c r="Y107" s="4">
        <f>_xll.Interp2dTab(-1,0,'Internal Flash'!$B$588:$N$588,'Internal Flash'!$A$589:$A$603,'Internal Flash'!$B$589:$N$603,Y$104,$U107)*_xll.Interp2dTab(-1,0,'Internal Flash'!$B$607:$K$607,'Internal Flash'!$A$608:$A$617,'Internal Flash'!$B$608:$K$617,'Variables &amp; Axis Check'!$B$13,'Variables &amp; Axis Check'!$B$3)</f>
        <v>9.5621254687500006</v>
      </c>
      <c r="Z107" s="4">
        <f>_xll.Interp2dTab(-1,0,'Internal Flash'!$B$588:$N$588,'Internal Flash'!$A$589:$A$603,'Internal Flash'!$B$589:$N$603,Z$104,$U107)*_xll.Interp2dTab(-1,0,'Internal Flash'!$B$607:$K$607,'Internal Flash'!$A$608:$A$617,'Internal Flash'!$B$608:$K$617,'Variables &amp; Axis Check'!$B$13,'Variables &amp; Axis Check'!$B$3)</f>
        <v>9.7429220444162876</v>
      </c>
      <c r="AA107" s="4">
        <f>_xll.Interp2dTab(-1,0,'Internal Flash'!$B$588:$N$588,'Internal Flash'!$A$589:$A$603,'Internal Flash'!$B$589:$N$603,AA$104,$U107)*_xll.Interp2dTab(-1,0,'Internal Flash'!$B$607:$K$607,'Internal Flash'!$A$608:$A$617,'Internal Flash'!$B$608:$K$617,'Variables &amp; Axis Check'!$B$13,'Variables &amp; Axis Check'!$B$3)</f>
        <v>11.952657435914</v>
      </c>
      <c r="AB107" s="4">
        <f>_xll.Interp2dTab(-1,0,'Internal Flash'!$B$588:$N$588,'Internal Flash'!$A$589:$A$603,'Internal Flash'!$B$589:$N$603,AB$104,$U107)*_xll.Interp2dTab(-1,0,'Internal Flash'!$B$607:$K$607,'Internal Flash'!$A$608:$A$617,'Internal Flash'!$B$608:$K$617,'Variables &amp; Axis Check'!$B$13,'Variables &amp; Axis Check'!$B$3)</f>
        <v>11.952657435914</v>
      </c>
      <c r="AC107" s="4">
        <f>_xll.Interp2dTab(-1,0,'Internal Flash'!$B$588:$N$588,'Internal Flash'!$A$589:$A$603,'Internal Flash'!$B$589:$N$603,AC$104,$U107)*_xll.Interp2dTab(-1,0,'Internal Flash'!$B$607:$K$607,'Internal Flash'!$A$608:$A$617,'Internal Flash'!$B$608:$K$617,'Variables &amp; Axis Check'!$B$13,'Variables &amp; Axis Check'!$B$3)</f>
        <v>12.5854448507695</v>
      </c>
      <c r="AD107" s="4">
        <f>_xll.Interp2dTab(-1,0,'Internal Flash'!$B$588:$N$588,'Internal Flash'!$A$589:$A$603,'Internal Flash'!$B$589:$N$603,AD$104,$U107)*_xll.Interp2dTab(-1,0,'Internal Flash'!$B$607:$K$607,'Internal Flash'!$A$608:$A$617,'Internal Flash'!$B$608:$K$617,'Variables &amp; Axis Check'!$B$13,'Variables &amp; Axis Check'!$B$3)</f>
        <v>13.218232265625</v>
      </c>
      <c r="AE107" s="4">
        <f>_xll.Interp2dTab(-1,0,'Internal Flash'!$B$588:$N$588,'Internal Flash'!$A$589:$A$603,'Internal Flash'!$B$589:$N$603,AE$104,$U107)*_xll.Interp2dTab(-1,0,'Internal Flash'!$B$607:$K$607,'Internal Flash'!$A$608:$A$617,'Internal Flash'!$B$608:$K$617,'Variables &amp; Axis Check'!$B$13,'Variables &amp; Axis Check'!$B$3)</f>
        <v>13.218232265625</v>
      </c>
      <c r="AF107" s="4">
        <f>_xll.Interp2dTab(-1,0,'Internal Flash'!$B$588:$N$588,'Internal Flash'!$A$589:$A$603,'Internal Flash'!$B$589:$N$603,AF$104,$U107)*_xll.Interp2dTab(-1,0,'Internal Flash'!$B$607:$K$607,'Internal Flash'!$A$608:$A$617,'Internal Flash'!$B$608:$K$617,'Variables &amp; Axis Check'!$B$13,'Variables &amp; Axis Check'!$B$3)</f>
        <v>13.218232265625</v>
      </c>
      <c r="AG107" s="4">
        <f>_xll.Interp2dTab(-1,0,'Internal Flash'!$B$588:$N$588,'Internal Flash'!$A$589:$A$603,'Internal Flash'!$B$589:$N$603,AG$104,$U107)*_xll.Interp2dTab(-1,0,'Internal Flash'!$B$607:$K$607,'Internal Flash'!$A$608:$A$617,'Internal Flash'!$B$608:$K$617,'Variables &amp; Axis Check'!$B$13,'Variables &amp; Axis Check'!$B$3)</f>
        <v>13.218232265625</v>
      </c>
      <c r="AH107" s="4">
        <f>_xll.Interp2dTab(-1,0,'Internal Flash'!$B$588:$N$588,'Internal Flash'!$A$589:$A$603,'Internal Flash'!$B$589:$N$603,AH$104,$U107)*_xll.Interp2dTab(-1,0,'Internal Flash'!$B$607:$K$607,'Internal Flash'!$A$608:$A$617,'Internal Flash'!$B$608:$K$617,'Variables &amp; Axis Check'!$B$13,'Variables &amp; Axis Check'!$B$3)</f>
        <v>16.733720170289001</v>
      </c>
      <c r="AI107" s="4">
        <f>_xll.Interp2dTab(-1,0,'Internal Flash'!$B$588:$N$588,'Internal Flash'!$A$589:$A$603,'Internal Flash'!$B$589:$N$603,AI$104,$U107)*_xll.Interp2dTab(-1,0,'Internal Flash'!$B$607:$K$607,'Internal Flash'!$A$608:$A$617,'Internal Flash'!$B$608:$K$617,'Variables &amp; Axis Check'!$B$13,'Variables &amp; Axis Check'!$B$3)</f>
        <v>16.733720170289008</v>
      </c>
      <c r="AJ107" s="4">
        <f>_xll.Interp2dTab(-1,0,'Internal Flash'!$B$588:$N$588,'Internal Flash'!$A$589:$A$603,'Internal Flash'!$B$589:$N$603,AJ$104,$U107)*_xll.Interp2dTab(-1,0,'Internal Flash'!$B$607:$K$607,'Internal Flash'!$A$608:$A$617,'Internal Flash'!$B$608:$K$617,'Variables &amp; Axis Check'!$B$13,'Variables &amp; Axis Check'!$B$3)</f>
        <v>16.733720170289015</v>
      </c>
      <c r="AK107" s="4">
        <f>_xll.Interp2dTab(-1,0,'Internal Flash'!$B$588:$N$588,'Internal Flash'!$A$589:$A$603,'Internal Flash'!$B$589:$N$603,AK$104,$U107)*_xll.Interp2dTab(-1,0,'Internal Flash'!$B$607:$K$607,'Internal Flash'!$A$608:$A$617,'Internal Flash'!$B$608:$K$617,'Variables &amp; Axis Check'!$B$13,'Variables &amp; Axis Check'!$B$3)</f>
        <v>16.733720170289001</v>
      </c>
      <c r="AL107" s="4">
        <f>_xll.Interp2dTab(-1,0,'Internal Flash'!$B$588:$N$588,'Internal Flash'!$A$589:$A$603,'Internal Flash'!$B$589:$N$603,AL$104,$U107)*_xll.Interp2dTab(-1,0,'Internal Flash'!$B$607:$K$607,'Internal Flash'!$A$608:$A$617,'Internal Flash'!$B$608:$K$617,'Variables &amp; Axis Check'!$B$13,'Variables &amp; Axis Check'!$B$3)</f>
        <v>16.733720170289001</v>
      </c>
      <c r="AM107" s="12">
        <f t="shared" ref="AM107:AM124" si="56">AL107</f>
        <v>16.733720170289001</v>
      </c>
    </row>
    <row r="108" spans="1:39" s="4" customFormat="1" x14ac:dyDescent="0.3">
      <c r="A108" s="6">
        <f>'CSP5'!$A$172</f>
        <v>800</v>
      </c>
      <c r="B108" s="12">
        <f t="shared" si="53"/>
        <v>9.5621254687500006</v>
      </c>
      <c r="C108" s="4">
        <f>MIN('Main Injection'!C58+'CSP5'!C197,'Pilot Injection'!W108,W133,W158,W183)</f>
        <v>9.5621254687500006</v>
      </c>
      <c r="D108" s="4">
        <f>MIN('Main Injection'!D58+'CSP5'!D197,'Pilot Injection'!X108,X133,X158,X183)</f>
        <v>9.5621254687500006</v>
      </c>
      <c r="E108" s="4">
        <f>MIN('Main Injection'!E58+'CSP5'!E197,'Pilot Injection'!Y108,Y133,Y158,Y183)</f>
        <v>9.5621254687500006</v>
      </c>
      <c r="F108" s="4">
        <f>MIN('Main Injection'!F58+'CSP5'!F197,'Pilot Injection'!Z108,Z133,Z158,Z183)</f>
        <v>9.4880434749759992</v>
      </c>
      <c r="G108" s="4">
        <f>MIN('Main Injection'!G58+'CSP5'!G197,'Pilot Injection'!AA108,AA133,AA158,AA183)</f>
        <v>6.1876346613440001</v>
      </c>
      <c r="H108" s="4">
        <f>MIN('Main Injection'!H58+'CSP5'!H197,'Pilot Injection'!AB108,AB133,AB158,AB183)</f>
        <v>5.8872931568159999</v>
      </c>
      <c r="I108" s="4">
        <f>MIN('Main Injection'!I58+'CSP5'!I197,'Pilot Injection'!AC108,AC133,AC158,AC183)</f>
        <v>4.2147747249759995</v>
      </c>
      <c r="J108" s="4">
        <f>MIN('Main Injection'!J58+'CSP5'!J197,'Pilot Injection'!AD108,AD133,AD158,AD183)</f>
        <v>6.7183867249759999</v>
      </c>
      <c r="K108" s="4">
        <f>MIN('Main Injection'!K58+'CSP5'!K197,'Pilot Injection'!AE108,AE133,AE158,AE183)</f>
        <v>7.9179672249759996</v>
      </c>
      <c r="L108" s="4">
        <f>MIN('Main Injection'!L58+'CSP5'!L197,'Pilot Injection'!AF108,AF133,AF158,AF183)</f>
        <v>7.9179672249759996</v>
      </c>
      <c r="M108" s="4">
        <f>MIN('Main Injection'!M58+'CSP5'!M197,'Pilot Injection'!AG108,AG133,AG158,AG183)</f>
        <v>8.5039052249759983</v>
      </c>
      <c r="N108" s="4">
        <f>MIN('Main Injection'!N58+'CSP5'!N197,'Pilot Injection'!AH108,AH133,AH158,AH183)</f>
        <v>8.8554672249759996</v>
      </c>
      <c r="O108" s="4">
        <f>MIN('Main Injection'!O58+'CSP5'!O197,'Pilot Injection'!AI108,AI133,AI158,AI183)</f>
        <v>8.9726552249759983</v>
      </c>
      <c r="P108" s="4">
        <f>MIN('Main Injection'!P58+'CSP5'!P197,'Pilot Injection'!AJ108,AJ133,AJ158,AJ183)</f>
        <v>9.2070302249759983</v>
      </c>
      <c r="Q108" s="4">
        <f>MIN('Main Injection'!Q58+'CSP5'!Q197,'Pilot Injection'!AK108,AK133,AK158,AK183)</f>
        <v>9.4414052249759983</v>
      </c>
      <c r="R108" s="4">
        <f>MIN('Main Injection'!R58+'CSP5'!R197,'Pilot Injection'!AL108,AL133,AL158,AL183)</f>
        <v>9.5585922249759996</v>
      </c>
      <c r="S108" s="12">
        <f t="shared" si="54"/>
        <v>9.5585922249759996</v>
      </c>
      <c r="U108" s="6">
        <f>'CSP5'!$A$172</f>
        <v>800</v>
      </c>
      <c r="V108" s="12">
        <f t="shared" si="55"/>
        <v>9.5621254687500006</v>
      </c>
      <c r="W108" s="4">
        <f>_xll.Interp2dTab(-1,0,'Internal Flash'!$B$588:$N$588,'Internal Flash'!$A$589:$A$603,'Internal Flash'!$B$589:$N$603,W$104,$U108)*_xll.Interp2dTab(-1,0,'Internal Flash'!$B$607:$K$607,'Internal Flash'!$A$608:$A$617,'Internal Flash'!$B$608:$K$617,'Variables &amp; Axis Check'!$B$13,'Variables &amp; Axis Check'!$B$3)</f>
        <v>9.5621254687500006</v>
      </c>
      <c r="X108" s="4">
        <f>_xll.Interp2dTab(-1,0,'Internal Flash'!$B$588:$N$588,'Internal Flash'!$A$589:$A$603,'Internal Flash'!$B$589:$N$603,X$104,$U108)*_xll.Interp2dTab(-1,0,'Internal Flash'!$B$607:$K$607,'Internal Flash'!$A$608:$A$617,'Internal Flash'!$B$608:$K$617,'Variables &amp; Axis Check'!$B$13,'Variables &amp; Axis Check'!$B$3)</f>
        <v>9.5621254687500006</v>
      </c>
      <c r="Y108" s="4">
        <f>_xll.Interp2dTab(-1,0,'Internal Flash'!$B$588:$N$588,'Internal Flash'!$A$589:$A$603,'Internal Flash'!$B$589:$N$603,Y$104,$U108)*_xll.Interp2dTab(-1,0,'Internal Flash'!$B$607:$K$607,'Internal Flash'!$A$608:$A$617,'Internal Flash'!$B$608:$K$617,'Variables &amp; Axis Check'!$B$13,'Variables &amp; Axis Check'!$B$3)</f>
        <v>9.5621254687500006</v>
      </c>
      <c r="Z108" s="4">
        <f>_xll.Interp2dTab(-1,0,'Internal Flash'!$B$588:$N$588,'Internal Flash'!$A$589:$A$603,'Internal Flash'!$B$589:$N$603,Z$104,$U108)*_xll.Interp2dTab(-1,0,'Internal Flash'!$B$607:$K$607,'Internal Flash'!$A$608:$A$617,'Internal Flash'!$B$608:$K$617,'Variables &amp; Axis Check'!$B$13,'Variables &amp; Axis Check'!$B$3)</f>
        <v>10.827701498414003</v>
      </c>
      <c r="AA108" s="4">
        <f>_xll.Interp2dTab(-1,0,'Internal Flash'!$B$588:$N$588,'Internal Flash'!$A$589:$A$603,'Internal Flash'!$B$589:$N$603,AA$104,$U108)*_xll.Interp2dTab(-1,0,'Internal Flash'!$B$607:$K$607,'Internal Flash'!$A$608:$A$617,'Internal Flash'!$B$608:$K$617,'Variables &amp; Axis Check'!$B$13,'Variables &amp; Axis Check'!$B$3)</f>
        <v>11.952657435914</v>
      </c>
      <c r="AB108" s="4">
        <f>_xll.Interp2dTab(-1,0,'Internal Flash'!$B$588:$N$588,'Internal Flash'!$A$589:$A$603,'Internal Flash'!$B$589:$N$603,AB$104,$U108)*_xll.Interp2dTab(-1,0,'Internal Flash'!$B$607:$K$607,'Internal Flash'!$A$608:$A$617,'Internal Flash'!$B$608:$K$617,'Variables &amp; Axis Check'!$B$13,'Variables &amp; Axis Check'!$B$3)</f>
        <v>12.5854448507695</v>
      </c>
      <c r="AC108" s="4">
        <f>_xll.Interp2dTab(-1,0,'Internal Flash'!$B$588:$N$588,'Internal Flash'!$A$589:$A$603,'Internal Flash'!$B$589:$N$603,AC$104,$U108)*_xll.Interp2dTab(-1,0,'Internal Flash'!$B$607:$K$607,'Internal Flash'!$A$608:$A$617,'Internal Flash'!$B$608:$K$617,'Variables &amp; Axis Check'!$B$13,'Variables &amp; Axis Check'!$B$3)</f>
        <v>13.218232265625</v>
      </c>
      <c r="AD108" s="4">
        <f>_xll.Interp2dTab(-1,0,'Internal Flash'!$B$588:$N$588,'Internal Flash'!$A$589:$A$603,'Internal Flash'!$B$589:$N$603,AD$104,$U108)*_xll.Interp2dTab(-1,0,'Internal Flash'!$B$607:$K$607,'Internal Flash'!$A$608:$A$617,'Internal Flash'!$B$608:$K$617,'Variables &amp; Axis Check'!$B$13,'Variables &amp; Axis Check'!$B$3)</f>
        <v>13.218232265625</v>
      </c>
      <c r="AE108" s="4">
        <f>_xll.Interp2dTab(-1,0,'Internal Flash'!$B$588:$N$588,'Internal Flash'!$A$589:$A$603,'Internal Flash'!$B$589:$N$603,AE$104,$U108)*_xll.Interp2dTab(-1,0,'Internal Flash'!$B$607:$K$607,'Internal Flash'!$A$608:$A$617,'Internal Flash'!$B$608:$K$617,'Variables &amp; Axis Check'!$B$13,'Variables &amp; Axis Check'!$B$3)</f>
        <v>13.218232265625</v>
      </c>
      <c r="AF108" s="4">
        <f>_xll.Interp2dTab(-1,0,'Internal Flash'!$B$588:$N$588,'Internal Flash'!$A$589:$A$603,'Internal Flash'!$B$589:$N$603,AF$104,$U108)*_xll.Interp2dTab(-1,0,'Internal Flash'!$B$607:$K$607,'Internal Flash'!$A$608:$A$617,'Internal Flash'!$B$608:$K$617,'Variables &amp; Axis Check'!$B$13,'Variables &amp; Axis Check'!$B$3)</f>
        <v>13.218232265625</v>
      </c>
      <c r="AG108" s="4">
        <f>_xll.Interp2dTab(-1,0,'Internal Flash'!$B$588:$N$588,'Internal Flash'!$A$589:$A$603,'Internal Flash'!$B$589:$N$603,AG$104,$U108)*_xll.Interp2dTab(-1,0,'Internal Flash'!$B$607:$K$607,'Internal Flash'!$A$608:$A$617,'Internal Flash'!$B$608:$K$617,'Variables &amp; Axis Check'!$B$13,'Variables &amp; Axis Check'!$B$3)</f>
        <v>13.218232265625</v>
      </c>
      <c r="AH108" s="4">
        <f>_xll.Interp2dTab(-1,0,'Internal Flash'!$B$588:$N$588,'Internal Flash'!$A$589:$A$603,'Internal Flash'!$B$589:$N$603,AH$104,$U108)*_xll.Interp2dTab(-1,0,'Internal Flash'!$B$607:$K$607,'Internal Flash'!$A$608:$A$617,'Internal Flash'!$B$608:$K$617,'Variables &amp; Axis Check'!$B$13,'Variables &amp; Axis Check'!$B$3)</f>
        <v>17.999295</v>
      </c>
      <c r="AI108" s="4">
        <f>_xll.Interp2dTab(-1,0,'Internal Flash'!$B$588:$N$588,'Internal Flash'!$A$589:$A$603,'Internal Flash'!$B$589:$N$603,AI$104,$U108)*_xll.Interp2dTab(-1,0,'Internal Flash'!$B$607:$K$607,'Internal Flash'!$A$608:$A$617,'Internal Flash'!$B$608:$K$617,'Variables &amp; Axis Check'!$B$13,'Variables &amp; Axis Check'!$B$3)</f>
        <v>17.999295</v>
      </c>
      <c r="AJ108" s="4">
        <f>_xll.Interp2dTab(-1,0,'Internal Flash'!$B$588:$N$588,'Internal Flash'!$A$589:$A$603,'Internal Flash'!$B$589:$N$603,AJ$104,$U108)*_xll.Interp2dTab(-1,0,'Internal Flash'!$B$607:$K$607,'Internal Flash'!$A$608:$A$617,'Internal Flash'!$B$608:$K$617,'Variables &amp; Axis Check'!$B$13,'Variables &amp; Axis Check'!$B$3)</f>
        <v>17.999295</v>
      </c>
      <c r="AK108" s="4">
        <f>_xll.Interp2dTab(-1,0,'Internal Flash'!$B$588:$N$588,'Internal Flash'!$A$589:$A$603,'Internal Flash'!$B$589:$N$603,AK$104,$U108)*_xll.Interp2dTab(-1,0,'Internal Flash'!$B$607:$K$607,'Internal Flash'!$A$608:$A$617,'Internal Flash'!$B$608:$K$617,'Variables &amp; Axis Check'!$B$13,'Variables &amp; Axis Check'!$B$3)</f>
        <v>17.999295</v>
      </c>
      <c r="AL108" s="4">
        <f>_xll.Interp2dTab(-1,0,'Internal Flash'!$B$588:$N$588,'Internal Flash'!$A$589:$A$603,'Internal Flash'!$B$589:$N$603,AL$104,$U108)*_xll.Interp2dTab(-1,0,'Internal Flash'!$B$607:$K$607,'Internal Flash'!$A$608:$A$617,'Internal Flash'!$B$608:$K$617,'Variables &amp; Axis Check'!$B$13,'Variables &amp; Axis Check'!$B$3)</f>
        <v>17.999295</v>
      </c>
      <c r="AM108" s="12">
        <f t="shared" si="56"/>
        <v>17.999295</v>
      </c>
    </row>
    <row r="109" spans="1:39" s="4" customFormat="1" x14ac:dyDescent="0.3">
      <c r="A109" s="6">
        <f>'CSP5'!$A$173</f>
        <v>1000</v>
      </c>
      <c r="B109" s="12">
        <f t="shared" si="53"/>
        <v>9.5621254687500006</v>
      </c>
      <c r="C109" s="4">
        <f>MIN('Main Injection'!C59+'CSP5'!C198,'Pilot Injection'!W109,W134,W159,W184)</f>
        <v>9.5621254687500006</v>
      </c>
      <c r="D109" s="4">
        <f>MIN('Main Injection'!D59+'CSP5'!D198,'Pilot Injection'!X109,X134,X159,X184)</f>
        <v>9.5621254687500006</v>
      </c>
      <c r="E109" s="4">
        <f>MIN('Main Injection'!E59+'CSP5'!E198,'Pilot Injection'!Y109,Y134,Y159,Y184)</f>
        <v>9.5621254687500006</v>
      </c>
      <c r="F109" s="4">
        <f>MIN('Main Injection'!F59+'CSP5'!F198,'Pilot Injection'!Z109,Z134,Z159,Z184)</f>
        <v>10.827701498414003</v>
      </c>
      <c r="G109" s="4">
        <f>MIN('Main Injection'!G59+'CSP5'!G198,'Pilot Injection'!AA109,AA134,AA159,AA184)</f>
        <v>9.2345096613439992</v>
      </c>
      <c r="H109" s="4">
        <f>MIN('Main Injection'!H59+'CSP5'!H198,'Pilot Injection'!AB109,AB134,AB159,AB184)</f>
        <v>6.9419811568160004</v>
      </c>
      <c r="I109" s="4">
        <f>MIN('Main Injection'!I59+'CSP5'!I198,'Pilot Injection'!AC109,AC134,AC159,AC184)</f>
        <v>5.035087724976</v>
      </c>
      <c r="J109" s="4">
        <f>MIN('Main Injection'!J59+'CSP5'!J198,'Pilot Injection'!AD109,AD134,AD159,AD184)</f>
        <v>8.1246367249759999</v>
      </c>
      <c r="K109" s="4">
        <f>MIN('Main Injection'!K59+'CSP5'!K198,'Pilot Injection'!AE109,AE134,AE159,AE184)</f>
        <v>10.847655224975998</v>
      </c>
      <c r="L109" s="4">
        <f>MIN('Main Injection'!L59+'CSP5'!L198,'Pilot Injection'!AF109,AF134,AF159,AF184)</f>
        <v>10.613280224975998</v>
      </c>
      <c r="M109" s="4">
        <f>MIN('Main Injection'!M59+'CSP5'!M198,'Pilot Injection'!AG109,AG134,AG159,AG184)</f>
        <v>9.6757802249759983</v>
      </c>
      <c r="N109" s="4">
        <f>MIN('Main Injection'!N59+'CSP5'!N198,'Pilot Injection'!AH109,AH134,AH159,AH184)</f>
        <v>8.9726542249759991</v>
      </c>
      <c r="O109" s="4">
        <f>MIN('Main Injection'!O59+'CSP5'!O198,'Pilot Injection'!AI109,AI134,AI159,AI184)</f>
        <v>8.6210922249759996</v>
      </c>
      <c r="P109" s="4">
        <f>MIN('Main Injection'!P59+'CSP5'!P198,'Pilot Injection'!AJ109,AJ134,AJ159,AJ184)</f>
        <v>8.3867172249759996</v>
      </c>
      <c r="Q109" s="4">
        <f>MIN('Main Injection'!Q59+'CSP5'!Q198,'Pilot Injection'!AK109,AK134,AK159,AK184)</f>
        <v>7.9179672249759978</v>
      </c>
      <c r="R109" s="4">
        <f>MIN('Main Injection'!R59+'CSP5'!R198,'Pilot Injection'!AL109,AL134,AL159,AL184)</f>
        <v>7.5664052249759983</v>
      </c>
      <c r="S109" s="12">
        <f t="shared" si="54"/>
        <v>7.5664052249759983</v>
      </c>
      <c r="U109" s="6">
        <f>'CSP5'!$A$173</f>
        <v>1000</v>
      </c>
      <c r="V109" s="12">
        <f t="shared" si="55"/>
        <v>9.5621254687500006</v>
      </c>
      <c r="W109" s="4">
        <f>_xll.Interp2dTab(-1,0,'Internal Flash'!$B$588:$N$588,'Internal Flash'!$A$589:$A$603,'Internal Flash'!$B$589:$N$603,W$104,$U109)*_xll.Interp2dTab(-1,0,'Internal Flash'!$B$607:$K$607,'Internal Flash'!$A$608:$A$617,'Internal Flash'!$B$608:$K$617,'Variables &amp; Axis Check'!$B$13,'Variables &amp; Axis Check'!$B$3)</f>
        <v>9.5621254687500006</v>
      </c>
      <c r="X109" s="4">
        <f>_xll.Interp2dTab(-1,0,'Internal Flash'!$B$588:$N$588,'Internal Flash'!$A$589:$A$603,'Internal Flash'!$B$589:$N$603,X$104,$U109)*_xll.Interp2dTab(-1,0,'Internal Flash'!$B$607:$K$607,'Internal Flash'!$A$608:$A$617,'Internal Flash'!$B$608:$K$617,'Variables &amp; Axis Check'!$B$13,'Variables &amp; Axis Check'!$B$3)</f>
        <v>9.5621254687500006</v>
      </c>
      <c r="Y109" s="4">
        <f>_xll.Interp2dTab(-1,0,'Internal Flash'!$B$588:$N$588,'Internal Flash'!$A$589:$A$603,'Internal Flash'!$B$589:$N$603,Y$104,$U109)*_xll.Interp2dTab(-1,0,'Internal Flash'!$B$607:$K$607,'Internal Flash'!$A$608:$A$617,'Internal Flash'!$B$608:$K$617,'Variables &amp; Axis Check'!$B$13,'Variables &amp; Axis Check'!$B$3)</f>
        <v>9.5621254687500006</v>
      </c>
      <c r="Z109" s="4">
        <f>_xll.Interp2dTab(-1,0,'Internal Flash'!$B$588:$N$588,'Internal Flash'!$A$589:$A$603,'Internal Flash'!$B$589:$N$603,Z$104,$U109)*_xll.Interp2dTab(-1,0,'Internal Flash'!$B$607:$K$607,'Internal Flash'!$A$608:$A$617,'Internal Flash'!$B$608:$K$617,'Variables &amp; Axis Check'!$B$13,'Variables &amp; Axis Check'!$B$3)</f>
        <v>10.827701498414003</v>
      </c>
      <c r="AA109" s="4">
        <f>_xll.Interp2dTab(-1,0,'Internal Flash'!$B$588:$N$588,'Internal Flash'!$A$589:$A$603,'Internal Flash'!$B$589:$N$603,AA$104,$U109)*_xll.Interp2dTab(-1,0,'Internal Flash'!$B$607:$K$607,'Internal Flash'!$A$608:$A$617,'Internal Flash'!$B$608:$K$617,'Variables &amp; Axis Check'!$B$13,'Variables &amp; Axis Check'!$B$3)</f>
        <v>11.952657435914</v>
      </c>
      <c r="AB109" s="4">
        <f>_xll.Interp2dTab(-1,0,'Internal Flash'!$B$588:$N$588,'Internal Flash'!$A$589:$A$603,'Internal Flash'!$B$589:$N$603,AB$104,$U109)*_xll.Interp2dTab(-1,0,'Internal Flash'!$B$607:$K$607,'Internal Flash'!$A$608:$A$617,'Internal Flash'!$B$608:$K$617,'Variables &amp; Axis Check'!$B$13,'Variables &amp; Axis Check'!$B$3)</f>
        <v>12.5854448507695</v>
      </c>
      <c r="AC109" s="4">
        <f>_xll.Interp2dTab(-1,0,'Internal Flash'!$B$588:$N$588,'Internal Flash'!$A$589:$A$603,'Internal Flash'!$B$589:$N$603,AC$104,$U109)*_xll.Interp2dTab(-1,0,'Internal Flash'!$B$607:$K$607,'Internal Flash'!$A$608:$A$617,'Internal Flash'!$B$608:$K$617,'Variables &amp; Axis Check'!$B$13,'Variables &amp; Axis Check'!$B$3)</f>
        <v>14.413498249207001</v>
      </c>
      <c r="AD109" s="4">
        <f>_xll.Interp2dTab(-1,0,'Internal Flash'!$B$588:$N$588,'Internal Flash'!$A$589:$A$603,'Internal Flash'!$B$589:$N$603,AD$104,$U109)*_xll.Interp2dTab(-1,0,'Internal Flash'!$B$607:$K$607,'Internal Flash'!$A$608:$A$617,'Internal Flash'!$B$608:$K$617,'Variables &amp; Axis Check'!$B$13,'Variables &amp; Axis Check'!$B$3)</f>
        <v>15.608764232789001</v>
      </c>
      <c r="AE109" s="4">
        <f>_xll.Interp2dTab(-1,0,'Internal Flash'!$B$588:$N$588,'Internal Flash'!$A$589:$A$603,'Internal Flash'!$B$589:$N$603,AE$104,$U109)*_xll.Interp2dTab(-1,0,'Internal Flash'!$B$607:$K$607,'Internal Flash'!$A$608:$A$617,'Internal Flash'!$B$608:$K$617,'Variables &amp; Axis Check'!$B$13,'Variables &amp; Axis Check'!$B$3)</f>
        <v>15.608764232789001</v>
      </c>
      <c r="AF109" s="4">
        <f>_xll.Interp2dTab(-1,0,'Internal Flash'!$B$588:$N$588,'Internal Flash'!$A$589:$A$603,'Internal Flash'!$B$589:$N$603,AF$104,$U109)*_xll.Interp2dTab(-1,0,'Internal Flash'!$B$607:$K$607,'Internal Flash'!$A$608:$A$617,'Internal Flash'!$B$608:$K$617,'Variables &amp; Axis Check'!$B$13,'Variables &amp; Axis Check'!$B$3)</f>
        <v>15.608764232789001</v>
      </c>
      <c r="AG109" s="4">
        <f>_xll.Interp2dTab(-1,0,'Internal Flash'!$B$588:$N$588,'Internal Flash'!$A$589:$A$603,'Internal Flash'!$B$589:$N$603,AG$104,$U109)*_xll.Interp2dTab(-1,0,'Internal Flash'!$B$607:$K$607,'Internal Flash'!$A$608:$A$617,'Internal Flash'!$B$608:$K$617,'Variables &amp; Axis Check'!$B$13,'Variables &amp; Axis Check'!$B$3)</f>
        <v>15.608764232789001</v>
      </c>
      <c r="AH109" s="4">
        <f>_xll.Interp2dTab(-1,0,'Internal Flash'!$B$588:$N$588,'Internal Flash'!$A$589:$A$603,'Internal Flash'!$B$589:$N$603,AH$104,$U109)*_xll.Interp2dTab(-1,0,'Internal Flash'!$B$607:$K$607,'Internal Flash'!$A$608:$A$617,'Internal Flash'!$B$608:$K$617,'Variables &amp; Axis Check'!$B$13,'Variables &amp; Axis Check'!$B$3)</f>
        <v>19.264871029664</v>
      </c>
      <c r="AI109" s="4">
        <f>_xll.Interp2dTab(-1,0,'Internal Flash'!$B$588:$N$588,'Internal Flash'!$A$589:$A$603,'Internal Flash'!$B$589:$N$603,AI$104,$U109)*_xll.Interp2dTab(-1,0,'Internal Flash'!$B$607:$K$607,'Internal Flash'!$A$608:$A$617,'Internal Flash'!$B$608:$K$617,'Variables &amp; Axis Check'!$B$13,'Variables &amp; Axis Check'!$B$3)</f>
        <v>19.264871029664</v>
      </c>
      <c r="AJ109" s="4">
        <f>_xll.Interp2dTab(-1,0,'Internal Flash'!$B$588:$N$588,'Internal Flash'!$A$589:$A$603,'Internal Flash'!$B$589:$N$603,AJ$104,$U109)*_xll.Interp2dTab(-1,0,'Internal Flash'!$B$607:$K$607,'Internal Flash'!$A$608:$A$617,'Internal Flash'!$B$608:$K$617,'Variables &amp; Axis Check'!$B$13,'Variables &amp; Axis Check'!$B$3)</f>
        <v>19.264871029664</v>
      </c>
      <c r="AK109" s="4">
        <f>_xll.Interp2dTab(-1,0,'Internal Flash'!$B$588:$N$588,'Internal Flash'!$A$589:$A$603,'Internal Flash'!$B$589:$N$603,AK$104,$U109)*_xll.Interp2dTab(-1,0,'Internal Flash'!$B$607:$K$607,'Internal Flash'!$A$608:$A$617,'Internal Flash'!$B$608:$K$617,'Variables &amp; Axis Check'!$B$13,'Variables &amp; Axis Check'!$B$3)</f>
        <v>19.264871029664</v>
      </c>
      <c r="AL109" s="4">
        <f>_xll.Interp2dTab(-1,0,'Internal Flash'!$B$588:$N$588,'Internal Flash'!$A$589:$A$603,'Internal Flash'!$B$589:$N$603,AL$104,$U109)*_xll.Interp2dTab(-1,0,'Internal Flash'!$B$607:$K$607,'Internal Flash'!$A$608:$A$617,'Internal Flash'!$B$608:$K$617,'Variables &amp; Axis Check'!$B$13,'Variables &amp; Axis Check'!$B$3)</f>
        <v>19.264871029664</v>
      </c>
      <c r="AM109" s="12">
        <f t="shared" si="56"/>
        <v>19.264871029664</v>
      </c>
    </row>
    <row r="110" spans="1:39" s="4" customFormat="1" x14ac:dyDescent="0.3">
      <c r="A110" s="6">
        <f>'CSP5'!$A$174</f>
        <v>1200</v>
      </c>
      <c r="B110" s="12">
        <f t="shared" si="53"/>
        <v>11.952657435914</v>
      </c>
      <c r="C110" s="4">
        <f>MIN('Main Injection'!C60+'CSP5'!C199,'Pilot Injection'!W110,W135,W160,W185)</f>
        <v>11.952657435914</v>
      </c>
      <c r="D110" s="4">
        <f>MIN('Main Injection'!D60+'CSP5'!D199,'Pilot Injection'!X110,X135,X160,X185)</f>
        <v>11.952657435913999</v>
      </c>
      <c r="E110" s="4">
        <f>MIN('Main Injection'!E60+'CSP5'!E199,'Pilot Injection'!Y110,Y135,Y160,Y185)</f>
        <v>11.952657435914</v>
      </c>
      <c r="F110" s="4">
        <f>MIN('Main Injection'!F60+'CSP5'!F199,'Pilot Injection'!Z110,Z135,Z160,Z185)</f>
        <v>11.952657435914</v>
      </c>
      <c r="G110" s="4">
        <f>MIN('Main Injection'!G60+'CSP5'!G199,'Pilot Injection'!AA110,AA135,AA160,AA185)</f>
        <v>12.314250244402858</v>
      </c>
      <c r="H110" s="4">
        <f>MIN('Main Injection'!H60+'CSP5'!H199,'Pilot Injection'!AB110,AB135,AB160,AB185)</f>
        <v>9.9888561568160004</v>
      </c>
      <c r="I110" s="4">
        <f>MIN('Main Injection'!I60+'CSP5'!I199,'Pilot Injection'!AC110,AC135,AC160,AC185)</f>
        <v>8.4335247249760013</v>
      </c>
      <c r="J110" s="4">
        <f>MIN('Main Injection'!J60+'CSP5'!J199,'Pilot Injection'!AD110,AD135,AD160,AD185)</f>
        <v>11.405886724976</v>
      </c>
      <c r="K110" s="4">
        <f>MIN('Main Injection'!K60+'CSP5'!K199,'Pilot Injection'!AE110,AE135,AE160,AE185)</f>
        <v>14.246092224976</v>
      </c>
      <c r="L110" s="4">
        <f>MIN('Main Injection'!L60+'CSP5'!L199,'Pilot Injection'!AF110,AF135,AF160,AF185)</f>
        <v>13.777342224976</v>
      </c>
      <c r="M110" s="4">
        <f>MIN('Main Injection'!M60+'CSP5'!M199,'Pilot Injection'!AG110,AG135,AG160,AG185)</f>
        <v>13.074217224976</v>
      </c>
      <c r="N110" s="4">
        <f>MIN('Main Injection'!N60+'CSP5'!N199,'Pilot Injection'!AH110,AH135,AH160,AH185)</f>
        <v>19.636717224975996</v>
      </c>
      <c r="O110" s="4">
        <f>MIN('Main Injection'!O60+'CSP5'!O199,'Pilot Injection'!AI110,AI135,AI160,AI185)</f>
        <v>19.402342224975996</v>
      </c>
      <c r="P110" s="4">
        <f>MIN('Main Injection'!P60+'CSP5'!P199,'Pilot Injection'!AJ110,AJ135,AJ160,AJ185)</f>
        <v>24.045933764038999</v>
      </c>
      <c r="Q110" s="4">
        <f>MIN('Main Injection'!Q60+'CSP5'!Q199,'Pilot Injection'!AK110,AK135,AK160,AK185)</f>
        <v>24.045933764038999</v>
      </c>
      <c r="R110" s="4">
        <f>MIN('Main Injection'!R60+'CSP5'!R199,'Pilot Injection'!AL110,AL135,AL160,AL185)</f>
        <v>24.045933764038999</v>
      </c>
      <c r="S110" s="12">
        <f t="shared" si="54"/>
        <v>24.045933764038999</v>
      </c>
      <c r="U110" s="6">
        <f>'CSP5'!$A$174</f>
        <v>1200</v>
      </c>
      <c r="V110" s="12">
        <f t="shared" si="55"/>
        <v>11.952657435914</v>
      </c>
      <c r="W110" s="4">
        <f>_xll.Interp2dTab(-1,0,'Internal Flash'!$B$588:$N$588,'Internal Flash'!$A$589:$A$603,'Internal Flash'!$B$589:$N$603,W$104,$U110)*_xll.Interp2dTab(-1,0,'Internal Flash'!$B$607:$K$607,'Internal Flash'!$A$608:$A$617,'Internal Flash'!$B$608:$K$617,'Variables &amp; Axis Check'!$B$13,'Variables &amp; Axis Check'!$B$3)</f>
        <v>11.952657435914</v>
      </c>
      <c r="X110" s="4">
        <f>_xll.Interp2dTab(-1,0,'Internal Flash'!$B$588:$N$588,'Internal Flash'!$A$589:$A$603,'Internal Flash'!$B$589:$N$603,X$104,$U110)*_xll.Interp2dTab(-1,0,'Internal Flash'!$B$607:$K$607,'Internal Flash'!$A$608:$A$617,'Internal Flash'!$B$608:$K$617,'Variables &amp; Axis Check'!$B$13,'Variables &amp; Axis Check'!$B$3)</f>
        <v>11.952657435913999</v>
      </c>
      <c r="Y110" s="4">
        <f>_xll.Interp2dTab(-1,0,'Internal Flash'!$B$588:$N$588,'Internal Flash'!$A$589:$A$603,'Internal Flash'!$B$589:$N$603,Y$104,$U110)*_xll.Interp2dTab(-1,0,'Internal Flash'!$B$607:$K$607,'Internal Flash'!$A$608:$A$617,'Internal Flash'!$B$608:$K$617,'Variables &amp; Axis Check'!$B$13,'Variables &amp; Axis Check'!$B$3)</f>
        <v>11.952657435914</v>
      </c>
      <c r="Z110" s="4">
        <f>_xll.Interp2dTab(-1,0,'Internal Flash'!$B$588:$N$588,'Internal Flash'!$A$589:$A$603,'Internal Flash'!$B$589:$N$603,Z$104,$U110)*_xll.Interp2dTab(-1,0,'Internal Flash'!$B$607:$K$607,'Internal Flash'!$A$608:$A$617,'Internal Flash'!$B$608:$K$617,'Variables &amp; Axis Check'!$B$13,'Variables &amp; Axis Check'!$B$3)</f>
        <v>11.952657435914</v>
      </c>
      <c r="AA110" s="4">
        <f>_xll.Interp2dTab(-1,0,'Internal Flash'!$B$588:$N$588,'Internal Flash'!$A$589:$A$603,'Internal Flash'!$B$589:$N$603,AA$104,$U110)*_xll.Interp2dTab(-1,0,'Internal Flash'!$B$607:$K$607,'Internal Flash'!$A$608:$A$617,'Internal Flash'!$B$608:$K$617,'Variables &amp; Axis Check'!$B$13,'Variables &amp; Axis Check'!$B$3)</f>
        <v>12.314250244402858</v>
      </c>
      <c r="AB110" s="4">
        <f>_xll.Interp2dTab(-1,0,'Internal Flash'!$B$588:$N$588,'Internal Flash'!$A$589:$A$603,'Internal Flash'!$B$589:$N$603,AB$104,$U110)*_xll.Interp2dTab(-1,0,'Internal Flash'!$B$607:$K$607,'Internal Flash'!$A$608:$A$617,'Internal Flash'!$B$608:$K$617,'Variables &amp; Axis Check'!$B$13,'Variables &amp; Axis Check'!$B$3)</f>
        <v>13.780710234375</v>
      </c>
      <c r="AC110" s="4">
        <f>_xll.Interp2dTab(-1,0,'Internal Flash'!$B$588:$N$588,'Internal Flash'!$A$589:$A$603,'Internal Flash'!$B$589:$N$603,AC$104,$U110)*_xll.Interp2dTab(-1,0,'Internal Flash'!$B$607:$K$607,'Internal Flash'!$A$608:$A$617,'Internal Flash'!$B$608:$K$617,'Variables &amp; Axis Check'!$B$13,'Variables &amp; Axis Check'!$B$3)</f>
        <v>16.1712416015625</v>
      </c>
      <c r="AD110" s="4">
        <f>_xll.Interp2dTab(-1,0,'Internal Flash'!$B$588:$N$588,'Internal Flash'!$A$589:$A$603,'Internal Flash'!$B$589:$N$603,AD$104,$U110)*_xll.Interp2dTab(-1,0,'Internal Flash'!$B$607:$K$607,'Internal Flash'!$A$608:$A$617,'Internal Flash'!$B$608:$K$617,'Variables &amp; Axis Check'!$B$13,'Variables &amp; Axis Check'!$B$3)</f>
        <v>17.999295</v>
      </c>
      <c r="AE110" s="4">
        <f>_xll.Interp2dTab(-1,0,'Internal Flash'!$B$588:$N$588,'Internal Flash'!$A$589:$A$603,'Internal Flash'!$B$589:$N$603,AE$104,$U110)*_xll.Interp2dTab(-1,0,'Internal Flash'!$B$607:$K$607,'Internal Flash'!$A$608:$A$617,'Internal Flash'!$B$608:$K$617,'Variables &amp; Axis Check'!$B$13,'Variables &amp; Axis Check'!$B$3)</f>
        <v>17.999295</v>
      </c>
      <c r="AF110" s="4">
        <f>_xll.Interp2dTab(-1,0,'Internal Flash'!$B$588:$N$588,'Internal Flash'!$A$589:$A$603,'Internal Flash'!$B$589:$N$603,AF$104,$U110)*_xll.Interp2dTab(-1,0,'Internal Flash'!$B$607:$K$607,'Internal Flash'!$A$608:$A$617,'Internal Flash'!$B$608:$K$617,'Variables &amp; Axis Check'!$B$13,'Variables &amp; Axis Check'!$B$3)</f>
        <v>17.999295</v>
      </c>
      <c r="AG110" s="4">
        <f>_xll.Interp2dTab(-1,0,'Internal Flash'!$B$588:$N$588,'Internal Flash'!$A$589:$A$603,'Internal Flash'!$B$589:$N$603,AG$104,$U110)*_xll.Interp2dTab(-1,0,'Internal Flash'!$B$607:$K$607,'Internal Flash'!$A$608:$A$617,'Internal Flash'!$B$608:$K$617,'Variables &amp; Axis Check'!$B$13,'Variables &amp; Axis Check'!$B$3)</f>
        <v>20.389826967163998</v>
      </c>
      <c r="AH110" s="4">
        <f>_xll.Interp2dTab(-1,0,'Internal Flash'!$B$588:$N$588,'Internal Flash'!$A$589:$A$603,'Internal Flash'!$B$589:$N$603,AH$104,$U110)*_xll.Interp2dTab(-1,0,'Internal Flash'!$B$607:$K$607,'Internal Flash'!$A$608:$A$617,'Internal Flash'!$B$608:$K$617,'Variables &amp; Axis Check'!$B$13,'Variables &amp; Axis Check'!$B$3)</f>
        <v>24.045933764038999</v>
      </c>
      <c r="AI110" s="4">
        <f>_xll.Interp2dTab(-1,0,'Internal Flash'!$B$588:$N$588,'Internal Flash'!$A$589:$A$603,'Internal Flash'!$B$589:$N$603,AI$104,$U110)*_xll.Interp2dTab(-1,0,'Internal Flash'!$B$607:$K$607,'Internal Flash'!$A$608:$A$617,'Internal Flash'!$B$608:$K$617,'Variables &amp; Axis Check'!$B$13,'Variables &amp; Axis Check'!$B$3)</f>
        <v>24.045933764038999</v>
      </c>
      <c r="AJ110" s="4">
        <f>_xll.Interp2dTab(-1,0,'Internal Flash'!$B$588:$N$588,'Internal Flash'!$A$589:$A$603,'Internal Flash'!$B$589:$N$603,AJ$104,$U110)*_xll.Interp2dTab(-1,0,'Internal Flash'!$B$607:$K$607,'Internal Flash'!$A$608:$A$617,'Internal Flash'!$B$608:$K$617,'Variables &amp; Axis Check'!$B$13,'Variables &amp; Axis Check'!$B$3)</f>
        <v>24.045933764038999</v>
      </c>
      <c r="AK110" s="4">
        <f>_xll.Interp2dTab(-1,0,'Internal Flash'!$B$588:$N$588,'Internal Flash'!$A$589:$A$603,'Internal Flash'!$B$589:$N$603,AK$104,$U110)*_xll.Interp2dTab(-1,0,'Internal Flash'!$B$607:$K$607,'Internal Flash'!$A$608:$A$617,'Internal Flash'!$B$608:$K$617,'Variables &amp; Axis Check'!$B$13,'Variables &amp; Axis Check'!$B$3)</f>
        <v>24.045933764038999</v>
      </c>
      <c r="AL110" s="4">
        <f>_xll.Interp2dTab(-1,0,'Internal Flash'!$B$588:$N$588,'Internal Flash'!$A$589:$A$603,'Internal Flash'!$B$589:$N$603,AL$104,$U110)*_xll.Interp2dTab(-1,0,'Internal Flash'!$B$607:$K$607,'Internal Flash'!$A$608:$A$617,'Internal Flash'!$B$608:$K$617,'Variables &amp; Axis Check'!$B$13,'Variables &amp; Axis Check'!$B$3)</f>
        <v>24.045933764038999</v>
      </c>
      <c r="AM110" s="12">
        <f t="shared" si="56"/>
        <v>24.045933764038999</v>
      </c>
    </row>
    <row r="111" spans="1:39" s="4" customFormat="1" x14ac:dyDescent="0.3">
      <c r="A111" s="6">
        <f>'CSP5'!$A$175</f>
        <v>1400</v>
      </c>
      <c r="B111" s="12">
        <f t="shared" si="53"/>
        <v>11.952657435914</v>
      </c>
      <c r="C111" s="4">
        <f>MIN('Main Injection'!C61+'CSP5'!C200,'Pilot Injection'!W111,W136,W161,W186)</f>
        <v>11.952657435914</v>
      </c>
      <c r="D111" s="4">
        <f>MIN('Main Injection'!D61+'CSP5'!D200,'Pilot Injection'!X111,X136,X161,X186)</f>
        <v>11.952657435913999</v>
      </c>
      <c r="E111" s="4">
        <f>MIN('Main Injection'!E61+'CSP5'!E200,'Pilot Injection'!Y111,Y136,Y161,Y186)</f>
        <v>11.952657435914</v>
      </c>
      <c r="F111" s="4">
        <f>MIN('Main Injection'!F61+'CSP5'!F200,'Pilot Injection'!Z111,Z136,Z161,Z186)</f>
        <v>11.952657435914</v>
      </c>
      <c r="G111" s="4">
        <f>MIN('Main Injection'!G61+'CSP5'!G200,'Pilot Injection'!AA111,AA136,AA161,AA186)</f>
        <v>12.997259377878287</v>
      </c>
      <c r="H111" s="4">
        <f>MIN('Main Injection'!H61+'CSP5'!H200,'Pilot Injection'!AB111,AB136,AB161,AB186)</f>
        <v>14.681633568159999</v>
      </c>
      <c r="I111" s="4">
        <f>MIN('Main Injection'!I61+'CSP5'!I200,'Pilot Injection'!AC111,AC136,AC161,AC186)</f>
        <v>13.4139655</v>
      </c>
      <c r="J111" s="4">
        <f>MIN('Main Injection'!J61+'CSP5'!J200,'Pilot Injection'!AD111,AD136,AD161,AD186)</f>
        <v>18.804589499999999</v>
      </c>
      <c r="K111" s="4">
        <f>MIN('Main Injection'!K61+'CSP5'!K200,'Pilot Injection'!AE111,AE136,AE161,AE186)</f>
        <v>18.066359224976001</v>
      </c>
      <c r="L111" s="4">
        <f>MIN('Main Injection'!L61+'CSP5'!L200,'Pilot Injection'!AF111,AF136,AF161,AF186)</f>
        <v>18.066359224976001</v>
      </c>
      <c r="M111" s="4">
        <f>MIN('Main Injection'!M61+'CSP5'!M200,'Pilot Injection'!AG111,AG136,AG161,AG186)</f>
        <v>18.042955474976001</v>
      </c>
      <c r="N111" s="4">
        <f>MIN('Main Injection'!N61+'CSP5'!N200,'Pilot Injection'!AH111,AH136,AH161,AH186)</f>
        <v>27.839842224976</v>
      </c>
      <c r="O111" s="4">
        <f>MIN('Main Injection'!O61+'CSP5'!O200,'Pilot Injection'!AI111,AI136,AI161,AI186)</f>
        <v>35.99859</v>
      </c>
      <c r="P111" s="4">
        <f>MIN('Main Injection'!P61+'CSP5'!P200,'Pilot Injection'!AJ111,AJ136,AJ161,AJ186)</f>
        <v>35.99859</v>
      </c>
      <c r="Q111" s="4">
        <f>MIN('Main Injection'!Q61+'CSP5'!Q200,'Pilot Injection'!AK111,AK136,AK161,AK186)</f>
        <v>35.99859</v>
      </c>
      <c r="R111" s="4">
        <f>MIN('Main Injection'!R61+'CSP5'!R200,'Pilot Injection'!AL111,AL136,AL161,AL186)</f>
        <v>35.99859</v>
      </c>
      <c r="S111" s="12">
        <f t="shared" si="54"/>
        <v>35.99859</v>
      </c>
      <c r="U111" s="6">
        <f>'CSP5'!$A$175</f>
        <v>1400</v>
      </c>
      <c r="V111" s="12">
        <f t="shared" si="55"/>
        <v>11.952657435914</v>
      </c>
      <c r="W111" s="4">
        <f>_xll.Interp2dTab(-1,0,'Internal Flash'!$B$588:$N$588,'Internal Flash'!$A$589:$A$603,'Internal Flash'!$B$589:$N$603,W$104,$U111)*_xll.Interp2dTab(-1,0,'Internal Flash'!$B$607:$K$607,'Internal Flash'!$A$608:$A$617,'Internal Flash'!$B$608:$K$617,'Variables &amp; Axis Check'!$B$13,'Variables &amp; Axis Check'!$B$3)</f>
        <v>11.952657435914</v>
      </c>
      <c r="X111" s="4">
        <f>_xll.Interp2dTab(-1,0,'Internal Flash'!$B$588:$N$588,'Internal Flash'!$A$589:$A$603,'Internal Flash'!$B$589:$N$603,X$104,$U111)*_xll.Interp2dTab(-1,0,'Internal Flash'!$B$607:$K$607,'Internal Flash'!$A$608:$A$617,'Internal Flash'!$B$608:$K$617,'Variables &amp; Axis Check'!$B$13,'Variables &amp; Axis Check'!$B$3)</f>
        <v>11.952657435913999</v>
      </c>
      <c r="Y111" s="4">
        <f>_xll.Interp2dTab(-1,0,'Internal Flash'!$B$588:$N$588,'Internal Flash'!$A$589:$A$603,'Internal Flash'!$B$589:$N$603,Y$104,$U111)*_xll.Interp2dTab(-1,0,'Internal Flash'!$B$607:$K$607,'Internal Flash'!$A$608:$A$617,'Internal Flash'!$B$608:$K$617,'Variables &amp; Axis Check'!$B$13,'Variables &amp; Axis Check'!$B$3)</f>
        <v>11.952657435914</v>
      </c>
      <c r="Z111" s="4">
        <f>_xll.Interp2dTab(-1,0,'Internal Flash'!$B$588:$N$588,'Internal Flash'!$A$589:$A$603,'Internal Flash'!$B$589:$N$603,Z$104,$U111)*_xll.Interp2dTab(-1,0,'Internal Flash'!$B$607:$K$607,'Internal Flash'!$A$608:$A$617,'Internal Flash'!$B$608:$K$617,'Variables &amp; Axis Check'!$B$13,'Variables &amp; Axis Check'!$B$3)</f>
        <v>11.952657435914</v>
      </c>
      <c r="AA111" s="4">
        <f>_xll.Interp2dTab(-1,0,'Internal Flash'!$B$588:$N$588,'Internal Flash'!$A$589:$A$603,'Internal Flash'!$B$589:$N$603,AA$104,$U111)*_xll.Interp2dTab(-1,0,'Internal Flash'!$B$607:$K$607,'Internal Flash'!$A$608:$A$617,'Internal Flash'!$B$608:$K$617,'Variables &amp; Axis Check'!$B$13,'Variables &amp; Axis Check'!$B$3)</f>
        <v>12.997259377878287</v>
      </c>
      <c r="AB111" s="4">
        <f>_xll.Interp2dTab(-1,0,'Internal Flash'!$B$588:$N$588,'Internal Flash'!$A$589:$A$603,'Internal Flash'!$B$589:$N$603,AB$104,$U111)*_xll.Interp2dTab(-1,0,'Internal Flash'!$B$607:$K$607,'Internal Flash'!$A$608:$A$617,'Internal Flash'!$B$608:$K$617,'Variables &amp; Axis Check'!$B$13,'Variables &amp; Axis Check'!$B$3)</f>
        <v>15.608764232789001</v>
      </c>
      <c r="AC111" s="4">
        <f>_xll.Interp2dTab(-1,0,'Internal Flash'!$B$588:$N$588,'Internal Flash'!$A$589:$A$603,'Internal Flash'!$B$589:$N$603,AC$104,$U111)*_xll.Interp2dTab(-1,0,'Internal Flash'!$B$607:$K$607,'Internal Flash'!$A$608:$A$617,'Internal Flash'!$B$608:$K$617,'Variables &amp; Axis Check'!$B$13,'Variables &amp; Axis Check'!$B$3)</f>
        <v>17.4368176312265</v>
      </c>
      <c r="AD111" s="4">
        <f>_xll.Interp2dTab(-1,0,'Internal Flash'!$B$588:$N$588,'Internal Flash'!$A$589:$A$603,'Internal Flash'!$B$589:$N$603,AD$104,$U111)*_xll.Interp2dTab(-1,0,'Internal Flash'!$B$607:$K$607,'Internal Flash'!$A$608:$A$617,'Internal Flash'!$B$608:$K$617,'Variables &amp; Axis Check'!$B$13,'Variables &amp; Axis Check'!$B$3)</f>
        <v>19.264871029664</v>
      </c>
      <c r="AE111" s="4">
        <f>_xll.Interp2dTab(-1,0,'Internal Flash'!$B$588:$N$588,'Internal Flash'!$A$589:$A$603,'Internal Flash'!$B$589:$N$603,AE$104,$U111)*_xll.Interp2dTab(-1,0,'Internal Flash'!$B$607:$K$607,'Internal Flash'!$A$608:$A$617,'Internal Flash'!$B$608:$K$617,'Variables &amp; Axis Check'!$B$13,'Variables &amp; Axis Check'!$B$3)</f>
        <v>19.264871029664</v>
      </c>
      <c r="AF111" s="4">
        <f>_xll.Interp2dTab(-1,0,'Internal Flash'!$B$588:$N$588,'Internal Flash'!$A$589:$A$603,'Internal Flash'!$B$589:$N$603,AF$104,$U111)*_xll.Interp2dTab(-1,0,'Internal Flash'!$B$607:$K$607,'Internal Flash'!$A$608:$A$617,'Internal Flash'!$B$608:$K$617,'Variables &amp; Axis Check'!$B$13,'Variables &amp; Axis Check'!$B$3)</f>
        <v>19.264871029664</v>
      </c>
      <c r="AG111" s="4">
        <f>_xll.Interp2dTab(-1,0,'Internal Flash'!$B$588:$N$588,'Internal Flash'!$A$589:$A$603,'Internal Flash'!$B$589:$N$603,AG$104,$U111)*_xll.Interp2dTab(-1,0,'Internal Flash'!$B$607:$K$607,'Internal Flash'!$A$608:$A$617,'Internal Flash'!$B$608:$K$617,'Variables &amp; Axis Check'!$B$13,'Variables &amp; Axis Check'!$B$3)</f>
        <v>26.43646453125</v>
      </c>
      <c r="AH111" s="4">
        <f>_xll.Interp2dTab(-1,0,'Internal Flash'!$B$588:$N$588,'Internal Flash'!$A$589:$A$603,'Internal Flash'!$B$589:$N$603,AH$104,$U111)*_xll.Interp2dTab(-1,0,'Internal Flash'!$B$607:$K$607,'Internal Flash'!$A$608:$A$617,'Internal Flash'!$B$608:$K$617,'Variables &amp; Axis Check'!$B$13,'Variables &amp; Axis Check'!$B$3)</f>
        <v>35.99859</v>
      </c>
      <c r="AI111" s="4">
        <f>_xll.Interp2dTab(-1,0,'Internal Flash'!$B$588:$N$588,'Internal Flash'!$A$589:$A$603,'Internal Flash'!$B$589:$N$603,AI$104,$U111)*_xll.Interp2dTab(-1,0,'Internal Flash'!$B$607:$K$607,'Internal Flash'!$A$608:$A$617,'Internal Flash'!$B$608:$K$617,'Variables &amp; Axis Check'!$B$13,'Variables &amp; Axis Check'!$B$3)</f>
        <v>35.99859</v>
      </c>
      <c r="AJ111" s="4">
        <f>_xll.Interp2dTab(-1,0,'Internal Flash'!$B$588:$N$588,'Internal Flash'!$A$589:$A$603,'Internal Flash'!$B$589:$N$603,AJ$104,$U111)*_xll.Interp2dTab(-1,0,'Internal Flash'!$B$607:$K$607,'Internal Flash'!$A$608:$A$617,'Internal Flash'!$B$608:$K$617,'Variables &amp; Axis Check'!$B$13,'Variables &amp; Axis Check'!$B$3)</f>
        <v>35.99859</v>
      </c>
      <c r="AK111" s="4">
        <f>_xll.Interp2dTab(-1,0,'Internal Flash'!$B$588:$N$588,'Internal Flash'!$A$589:$A$603,'Internal Flash'!$B$589:$N$603,AK$104,$U111)*_xll.Interp2dTab(-1,0,'Internal Flash'!$B$607:$K$607,'Internal Flash'!$A$608:$A$617,'Internal Flash'!$B$608:$K$617,'Variables &amp; Axis Check'!$B$13,'Variables &amp; Axis Check'!$B$3)</f>
        <v>35.99859</v>
      </c>
      <c r="AL111" s="4">
        <f>_xll.Interp2dTab(-1,0,'Internal Flash'!$B$588:$N$588,'Internal Flash'!$A$589:$A$603,'Internal Flash'!$B$589:$N$603,AL$104,$U111)*_xll.Interp2dTab(-1,0,'Internal Flash'!$B$607:$K$607,'Internal Flash'!$A$608:$A$617,'Internal Flash'!$B$608:$K$617,'Variables &amp; Axis Check'!$B$13,'Variables &amp; Axis Check'!$B$3)</f>
        <v>35.99859</v>
      </c>
      <c r="AM111" s="12">
        <f t="shared" si="56"/>
        <v>35.99859</v>
      </c>
    </row>
    <row r="112" spans="1:39" s="4" customFormat="1" x14ac:dyDescent="0.3">
      <c r="A112" s="6">
        <f>'CSP5'!$A$176</f>
        <v>1550</v>
      </c>
      <c r="B112" s="12">
        <f t="shared" si="53"/>
        <v>11.952657435914</v>
      </c>
      <c r="C112" s="4">
        <f>MIN('Main Injection'!C62+'CSP5'!C201,'Pilot Injection'!W112,W137,W162,W187)</f>
        <v>11.952657435914</v>
      </c>
      <c r="D112" s="4">
        <f>MIN('Main Injection'!D62+'CSP5'!D201,'Pilot Injection'!X112,X137,X162,X187)</f>
        <v>11.952657435914</v>
      </c>
      <c r="E112" s="4">
        <f>MIN('Main Injection'!E62+'CSP5'!E201,'Pilot Injection'!Y112,Y137,Y162,Y187)</f>
        <v>11.952657435914</v>
      </c>
      <c r="F112" s="4">
        <f>MIN('Main Injection'!F62+'CSP5'!F201,'Pilot Injection'!Z112,Z137,Z162,Z187)</f>
        <v>11.952657435914</v>
      </c>
      <c r="G112" s="4">
        <f>MIN('Main Injection'!G62+'CSP5'!G201,'Pilot Injection'!AA112,AA137,AA162,AA187)</f>
        <v>13.077613373414</v>
      </c>
      <c r="H112" s="4">
        <f>MIN('Main Injection'!H62+'CSP5'!H201,'Pilot Injection'!AB112,AB137,AB162,AB187)</f>
        <v>16.118509816971628</v>
      </c>
      <c r="I112" s="4">
        <f>MIN('Main Injection'!I62+'CSP5'!I201,'Pilot Injection'!AC112,AC137,AC162,AC187)</f>
        <v>17.805943723221624</v>
      </c>
      <c r="J112" s="4">
        <f>MIN('Main Injection'!J62+'CSP5'!J201,'Pilot Injection'!AD112,AD137,AD162,AD187)</f>
        <v>19.264871029664</v>
      </c>
      <c r="K112" s="4">
        <f>MIN('Main Injection'!K62+'CSP5'!K201,'Pilot Injection'!AE112,AE137,AE162,AE187)</f>
        <v>19.264871029664</v>
      </c>
      <c r="L112" s="4">
        <f>MIN('Main Injection'!L62+'CSP5'!L201,'Pilot Injection'!AF112,AF137,AF162,AF187)</f>
        <v>19.264871029664</v>
      </c>
      <c r="M112" s="4">
        <f>MIN('Main Injection'!M62+'CSP5'!M201,'Pilot Injection'!AG112,AG137,AG162,AG187)</f>
        <v>25.677695787476001</v>
      </c>
      <c r="N112" s="4">
        <f>MIN('Main Injection'!N62+'CSP5'!N201,'Pilot Injection'!AH112,AH137,AH162,AH187)</f>
        <v>35.99859</v>
      </c>
      <c r="O112" s="4">
        <f>MIN('Main Injection'!O62+'CSP5'!O201,'Pilot Injection'!AI112,AI137,AI162,AI187)</f>
        <v>35.99859</v>
      </c>
      <c r="P112" s="4">
        <f>MIN('Main Injection'!P62+'CSP5'!P201,'Pilot Injection'!AJ112,AJ137,AJ162,AJ187)</f>
        <v>35.99859</v>
      </c>
      <c r="Q112" s="4">
        <f>MIN('Main Injection'!Q62+'CSP5'!Q201,'Pilot Injection'!AK112,AK137,AK162,AK187)</f>
        <v>35.99859</v>
      </c>
      <c r="R112" s="4">
        <f>MIN('Main Injection'!R62+'CSP5'!R201,'Pilot Injection'!AL112,AL137,AL162,AL187)</f>
        <v>35.99859</v>
      </c>
      <c r="S112" s="12">
        <f t="shared" si="54"/>
        <v>35.99859</v>
      </c>
      <c r="U112" s="6">
        <f>'CSP5'!$A$176</f>
        <v>1550</v>
      </c>
      <c r="V112" s="12">
        <f t="shared" si="55"/>
        <v>11.952657435914</v>
      </c>
      <c r="W112" s="4">
        <f>_xll.Interp2dTab(-1,0,'Internal Flash'!$B$588:$N$588,'Internal Flash'!$A$589:$A$603,'Internal Flash'!$B$589:$N$603,W$104,$U112)*_xll.Interp2dTab(-1,0,'Internal Flash'!$B$607:$K$607,'Internal Flash'!$A$608:$A$617,'Internal Flash'!$B$608:$K$617,'Variables &amp; Axis Check'!$B$13,'Variables &amp; Axis Check'!$B$3)</f>
        <v>11.952657435914</v>
      </c>
      <c r="X112" s="4">
        <f>_xll.Interp2dTab(-1,0,'Internal Flash'!$B$588:$N$588,'Internal Flash'!$A$589:$A$603,'Internal Flash'!$B$589:$N$603,X$104,$U112)*_xll.Interp2dTab(-1,0,'Internal Flash'!$B$607:$K$607,'Internal Flash'!$A$608:$A$617,'Internal Flash'!$B$608:$K$617,'Variables &amp; Axis Check'!$B$13,'Variables &amp; Axis Check'!$B$3)</f>
        <v>11.952657435914</v>
      </c>
      <c r="Y112" s="4">
        <f>_xll.Interp2dTab(-1,0,'Internal Flash'!$B$588:$N$588,'Internal Flash'!$A$589:$A$603,'Internal Flash'!$B$589:$N$603,Y$104,$U112)*_xll.Interp2dTab(-1,0,'Internal Flash'!$B$607:$K$607,'Internal Flash'!$A$608:$A$617,'Internal Flash'!$B$608:$K$617,'Variables &amp; Axis Check'!$B$13,'Variables &amp; Axis Check'!$B$3)</f>
        <v>11.952657435914</v>
      </c>
      <c r="Z112" s="4">
        <f>_xll.Interp2dTab(-1,0,'Internal Flash'!$B$588:$N$588,'Internal Flash'!$A$589:$A$603,'Internal Flash'!$B$589:$N$603,Z$104,$U112)*_xll.Interp2dTab(-1,0,'Internal Flash'!$B$607:$K$607,'Internal Flash'!$A$608:$A$617,'Internal Flash'!$B$608:$K$617,'Variables &amp; Axis Check'!$B$13,'Variables &amp; Axis Check'!$B$3)</f>
        <v>11.952657435914</v>
      </c>
      <c r="AA112" s="4">
        <f>_xll.Interp2dTab(-1,0,'Internal Flash'!$B$588:$N$588,'Internal Flash'!$A$589:$A$603,'Internal Flash'!$B$589:$N$603,AA$104,$U112)*_xll.Interp2dTab(-1,0,'Internal Flash'!$B$607:$K$607,'Internal Flash'!$A$608:$A$617,'Internal Flash'!$B$608:$K$617,'Variables &amp; Axis Check'!$B$13,'Variables &amp; Axis Check'!$B$3)</f>
        <v>13.077613373414</v>
      </c>
      <c r="AB112" s="4">
        <f>_xll.Interp2dTab(-1,0,'Internal Flash'!$B$588:$N$588,'Internal Flash'!$A$589:$A$603,'Internal Flash'!$B$589:$N$603,AB$104,$U112)*_xll.Interp2dTab(-1,0,'Internal Flash'!$B$607:$K$607,'Internal Flash'!$A$608:$A$617,'Internal Flash'!$B$608:$K$617,'Variables &amp; Axis Check'!$B$13,'Variables &amp; Axis Check'!$B$3)</f>
        <v>16.118509816971628</v>
      </c>
      <c r="AC112" s="4">
        <f>_xll.Interp2dTab(-1,0,'Internal Flash'!$B$588:$N$588,'Internal Flash'!$A$589:$A$603,'Internal Flash'!$B$589:$N$603,AC$104,$U112)*_xll.Interp2dTab(-1,0,'Internal Flash'!$B$607:$K$607,'Internal Flash'!$A$608:$A$617,'Internal Flash'!$B$608:$K$617,'Variables &amp; Axis Check'!$B$13,'Variables &amp; Axis Check'!$B$3)</f>
        <v>17.805943723221624</v>
      </c>
      <c r="AD112" s="4">
        <f>_xll.Interp2dTab(-1,0,'Internal Flash'!$B$588:$N$588,'Internal Flash'!$A$589:$A$603,'Internal Flash'!$B$589:$N$603,AD$104,$U112)*_xll.Interp2dTab(-1,0,'Internal Flash'!$B$607:$K$607,'Internal Flash'!$A$608:$A$617,'Internal Flash'!$B$608:$K$617,'Variables &amp; Axis Check'!$B$13,'Variables &amp; Axis Check'!$B$3)</f>
        <v>19.264871029664</v>
      </c>
      <c r="AE112" s="4">
        <f>_xll.Interp2dTab(-1,0,'Internal Flash'!$B$588:$N$588,'Internal Flash'!$A$589:$A$603,'Internal Flash'!$B$589:$N$603,AE$104,$U112)*_xll.Interp2dTab(-1,0,'Internal Flash'!$B$607:$K$607,'Internal Flash'!$A$608:$A$617,'Internal Flash'!$B$608:$K$617,'Variables &amp; Axis Check'!$B$13,'Variables &amp; Axis Check'!$B$3)</f>
        <v>19.264871029664</v>
      </c>
      <c r="AF112" s="4">
        <f>_xll.Interp2dTab(-1,0,'Internal Flash'!$B$588:$N$588,'Internal Flash'!$A$589:$A$603,'Internal Flash'!$B$589:$N$603,AF$104,$U112)*_xll.Interp2dTab(-1,0,'Internal Flash'!$B$607:$K$607,'Internal Flash'!$A$608:$A$617,'Internal Flash'!$B$608:$K$617,'Variables &amp; Axis Check'!$B$13,'Variables &amp; Axis Check'!$B$3)</f>
        <v>19.264871029664</v>
      </c>
      <c r="AG112" s="4">
        <f>_xll.Interp2dTab(-1,0,'Internal Flash'!$B$588:$N$588,'Internal Flash'!$A$589:$A$603,'Internal Flash'!$B$589:$N$603,AG$104,$U112)*_xll.Interp2dTab(-1,0,'Internal Flash'!$B$607:$K$607,'Internal Flash'!$A$608:$A$617,'Internal Flash'!$B$608:$K$617,'Variables &amp; Axis Check'!$B$13,'Variables &amp; Axis Check'!$B$3)</f>
        <v>27.631730214843753</v>
      </c>
      <c r="AH112" s="4">
        <f>_xll.Interp2dTab(-1,0,'Internal Flash'!$B$588:$N$588,'Internal Flash'!$A$589:$A$603,'Internal Flash'!$B$589:$N$603,AH$104,$U112)*_xll.Interp2dTab(-1,0,'Internal Flash'!$B$607:$K$607,'Internal Flash'!$A$608:$A$617,'Internal Flash'!$B$608:$K$617,'Variables &amp; Axis Check'!$B$13,'Variables &amp; Axis Check'!$B$3)</f>
        <v>35.99859</v>
      </c>
      <c r="AI112" s="4">
        <f>_xll.Interp2dTab(-1,0,'Internal Flash'!$B$588:$N$588,'Internal Flash'!$A$589:$A$603,'Internal Flash'!$B$589:$N$603,AI$104,$U112)*_xll.Interp2dTab(-1,0,'Internal Flash'!$B$607:$K$607,'Internal Flash'!$A$608:$A$617,'Internal Flash'!$B$608:$K$617,'Variables &amp; Axis Check'!$B$13,'Variables &amp; Axis Check'!$B$3)</f>
        <v>35.99859</v>
      </c>
      <c r="AJ112" s="4">
        <f>_xll.Interp2dTab(-1,0,'Internal Flash'!$B$588:$N$588,'Internal Flash'!$A$589:$A$603,'Internal Flash'!$B$589:$N$603,AJ$104,$U112)*_xll.Interp2dTab(-1,0,'Internal Flash'!$B$607:$K$607,'Internal Flash'!$A$608:$A$617,'Internal Flash'!$B$608:$K$617,'Variables &amp; Axis Check'!$B$13,'Variables &amp; Axis Check'!$B$3)</f>
        <v>35.99859</v>
      </c>
      <c r="AK112" s="4">
        <f>_xll.Interp2dTab(-1,0,'Internal Flash'!$B$588:$N$588,'Internal Flash'!$A$589:$A$603,'Internal Flash'!$B$589:$N$603,AK$104,$U112)*_xll.Interp2dTab(-1,0,'Internal Flash'!$B$607:$K$607,'Internal Flash'!$A$608:$A$617,'Internal Flash'!$B$608:$K$617,'Variables &amp; Axis Check'!$B$13,'Variables &amp; Axis Check'!$B$3)</f>
        <v>35.99859</v>
      </c>
      <c r="AL112" s="4">
        <f>_xll.Interp2dTab(-1,0,'Internal Flash'!$B$588:$N$588,'Internal Flash'!$A$589:$A$603,'Internal Flash'!$B$589:$N$603,AL$104,$U112)*_xll.Interp2dTab(-1,0,'Internal Flash'!$B$607:$K$607,'Internal Flash'!$A$608:$A$617,'Internal Flash'!$B$608:$K$617,'Variables &amp; Axis Check'!$B$13,'Variables &amp; Axis Check'!$B$3)</f>
        <v>35.99859</v>
      </c>
      <c r="AM112" s="12">
        <f t="shared" si="56"/>
        <v>35.99859</v>
      </c>
    </row>
    <row r="113" spans="1:39" s="4" customFormat="1" x14ac:dyDescent="0.3">
      <c r="A113" s="6">
        <f>'CSP5'!$A$177</f>
        <v>1700</v>
      </c>
      <c r="B113" s="12">
        <f t="shared" si="53"/>
        <v>11.952657435914</v>
      </c>
      <c r="C113" s="4">
        <f>MIN('Main Injection'!C63+'CSP5'!C202,'Pilot Injection'!W113,W138,W163,W188)</f>
        <v>11.952657435914</v>
      </c>
      <c r="D113" s="4">
        <f>MIN('Main Injection'!D63+'CSP5'!D202,'Pilot Injection'!X113,X138,X163,X188)</f>
        <v>11.952657435913999</v>
      </c>
      <c r="E113" s="4">
        <f>MIN('Main Injection'!E63+'CSP5'!E202,'Pilot Injection'!Y113,Y138,Y163,Y188)</f>
        <v>11.952657435914</v>
      </c>
      <c r="F113" s="4">
        <f>MIN('Main Injection'!F63+'CSP5'!F202,'Pilot Injection'!Z113,Z138,Z163,Z188)</f>
        <v>11.952657435914</v>
      </c>
      <c r="G113" s="4">
        <f>MIN('Main Injection'!G63+'CSP5'!G202,'Pilot Injection'!AA113,AA138,AA163,AA188)</f>
        <v>13.157967368949716</v>
      </c>
      <c r="H113" s="4">
        <f>MIN('Main Injection'!H63+'CSP5'!H202,'Pilot Injection'!AB113,AB138,AB163,AB188)</f>
        <v>16.628255401154249</v>
      </c>
      <c r="I113" s="4">
        <f>MIN('Main Injection'!I63+'CSP5'!I202,'Pilot Injection'!AC113,AC138,AC163,AC188)</f>
        <v>18.175069815216748</v>
      </c>
      <c r="J113" s="4">
        <f>MIN('Main Injection'!J63+'CSP5'!J202,'Pilot Injection'!AD113,AD138,AD163,AD188)</f>
        <v>19.264871029664</v>
      </c>
      <c r="K113" s="4">
        <f>MIN('Main Injection'!K63+'CSP5'!K202,'Pilot Injection'!AE113,AE138,AE163,AE188)</f>
        <v>19.264871029664</v>
      </c>
      <c r="L113" s="4">
        <f>MIN('Main Injection'!L63+'CSP5'!L202,'Pilot Injection'!AF113,AF138,AF163,AF188)</f>
        <v>19.264871029664</v>
      </c>
      <c r="M113" s="4">
        <f>MIN('Main Injection'!M63+'CSP5'!M202,'Pilot Injection'!AG113,AG138,AG163,AG188)</f>
        <v>28.826995898437502</v>
      </c>
      <c r="N113" s="4">
        <f>MIN('Main Injection'!N63+'CSP5'!N202,'Pilot Injection'!AH113,AH138,AH163,AH188)</f>
        <v>35.039063868713413</v>
      </c>
      <c r="O113" s="4">
        <f>MIN('Main Injection'!O63+'CSP5'!O202,'Pilot Injection'!AI113,AI138,AI163,AI188)</f>
        <v>35.039063868713413</v>
      </c>
      <c r="P113" s="4">
        <f>MIN('Main Injection'!P63+'CSP5'!P202,'Pilot Injection'!AJ113,AJ138,AJ163,AJ188)</f>
        <v>35.039063868713413</v>
      </c>
      <c r="Q113" s="4">
        <f>MIN('Main Injection'!Q63+'CSP5'!Q202,'Pilot Injection'!AK113,AK138,AK163,AK188)</f>
        <v>35.03906386871347</v>
      </c>
      <c r="R113" s="4">
        <f>MIN('Main Injection'!R63+'CSP5'!R202,'Pilot Injection'!AL113,AL138,AL163,AL188)</f>
        <v>35.03906386871347</v>
      </c>
      <c r="S113" s="12">
        <f t="shared" si="54"/>
        <v>35.03906386871347</v>
      </c>
      <c r="U113" s="6">
        <f>'CSP5'!$A$177</f>
        <v>1700</v>
      </c>
      <c r="V113" s="12">
        <f t="shared" si="55"/>
        <v>11.952657435914</v>
      </c>
      <c r="W113" s="4">
        <f>_xll.Interp2dTab(-1,0,'Internal Flash'!$B$588:$N$588,'Internal Flash'!$A$589:$A$603,'Internal Flash'!$B$589:$N$603,W$104,$U113)*_xll.Interp2dTab(-1,0,'Internal Flash'!$B$607:$K$607,'Internal Flash'!$A$608:$A$617,'Internal Flash'!$B$608:$K$617,'Variables &amp; Axis Check'!$B$13,'Variables &amp; Axis Check'!$B$3)</f>
        <v>11.952657435914</v>
      </c>
      <c r="X113" s="4">
        <f>_xll.Interp2dTab(-1,0,'Internal Flash'!$B$588:$N$588,'Internal Flash'!$A$589:$A$603,'Internal Flash'!$B$589:$N$603,X$104,$U113)*_xll.Interp2dTab(-1,0,'Internal Flash'!$B$607:$K$607,'Internal Flash'!$A$608:$A$617,'Internal Flash'!$B$608:$K$617,'Variables &amp; Axis Check'!$B$13,'Variables &amp; Axis Check'!$B$3)</f>
        <v>11.952657435913999</v>
      </c>
      <c r="Y113" s="4">
        <f>_xll.Interp2dTab(-1,0,'Internal Flash'!$B$588:$N$588,'Internal Flash'!$A$589:$A$603,'Internal Flash'!$B$589:$N$603,Y$104,$U113)*_xll.Interp2dTab(-1,0,'Internal Flash'!$B$607:$K$607,'Internal Flash'!$A$608:$A$617,'Internal Flash'!$B$608:$K$617,'Variables &amp; Axis Check'!$B$13,'Variables &amp; Axis Check'!$B$3)</f>
        <v>11.952657435914</v>
      </c>
      <c r="Z113" s="4">
        <f>_xll.Interp2dTab(-1,0,'Internal Flash'!$B$588:$N$588,'Internal Flash'!$A$589:$A$603,'Internal Flash'!$B$589:$N$603,Z$104,$U113)*_xll.Interp2dTab(-1,0,'Internal Flash'!$B$607:$K$607,'Internal Flash'!$A$608:$A$617,'Internal Flash'!$B$608:$K$617,'Variables &amp; Axis Check'!$B$13,'Variables &amp; Axis Check'!$B$3)</f>
        <v>11.952657435914</v>
      </c>
      <c r="AA113" s="4">
        <f>_xll.Interp2dTab(-1,0,'Internal Flash'!$B$588:$N$588,'Internal Flash'!$A$589:$A$603,'Internal Flash'!$B$589:$N$603,AA$104,$U113)*_xll.Interp2dTab(-1,0,'Internal Flash'!$B$607:$K$607,'Internal Flash'!$A$608:$A$617,'Internal Flash'!$B$608:$K$617,'Variables &amp; Axis Check'!$B$13,'Variables &amp; Axis Check'!$B$3)</f>
        <v>13.157967368949716</v>
      </c>
      <c r="AB113" s="4">
        <f>_xll.Interp2dTab(-1,0,'Internal Flash'!$B$588:$N$588,'Internal Flash'!$A$589:$A$603,'Internal Flash'!$B$589:$N$603,AB$104,$U113)*_xll.Interp2dTab(-1,0,'Internal Flash'!$B$607:$K$607,'Internal Flash'!$A$608:$A$617,'Internal Flash'!$B$608:$K$617,'Variables &amp; Axis Check'!$B$13,'Variables &amp; Axis Check'!$B$3)</f>
        <v>16.628255401154249</v>
      </c>
      <c r="AC113" s="4">
        <f>_xll.Interp2dTab(-1,0,'Internal Flash'!$B$588:$N$588,'Internal Flash'!$A$589:$A$603,'Internal Flash'!$B$589:$N$603,AC$104,$U113)*_xll.Interp2dTab(-1,0,'Internal Flash'!$B$607:$K$607,'Internal Flash'!$A$608:$A$617,'Internal Flash'!$B$608:$K$617,'Variables &amp; Axis Check'!$B$13,'Variables &amp; Axis Check'!$B$3)</f>
        <v>18.175069815216748</v>
      </c>
      <c r="AD113" s="4">
        <f>_xll.Interp2dTab(-1,0,'Internal Flash'!$B$588:$N$588,'Internal Flash'!$A$589:$A$603,'Internal Flash'!$B$589:$N$603,AD$104,$U113)*_xll.Interp2dTab(-1,0,'Internal Flash'!$B$607:$K$607,'Internal Flash'!$A$608:$A$617,'Internal Flash'!$B$608:$K$617,'Variables &amp; Axis Check'!$B$13,'Variables &amp; Axis Check'!$B$3)</f>
        <v>19.264871029664</v>
      </c>
      <c r="AE113" s="4">
        <f>_xll.Interp2dTab(-1,0,'Internal Flash'!$B$588:$N$588,'Internal Flash'!$A$589:$A$603,'Internal Flash'!$B$589:$N$603,AE$104,$U113)*_xll.Interp2dTab(-1,0,'Internal Flash'!$B$607:$K$607,'Internal Flash'!$A$608:$A$617,'Internal Flash'!$B$608:$K$617,'Variables &amp; Axis Check'!$B$13,'Variables &amp; Axis Check'!$B$3)</f>
        <v>19.264871029664</v>
      </c>
      <c r="AF113" s="4">
        <f>_xll.Interp2dTab(-1,0,'Internal Flash'!$B$588:$N$588,'Internal Flash'!$A$589:$A$603,'Internal Flash'!$B$589:$N$603,AF$104,$U113)*_xll.Interp2dTab(-1,0,'Internal Flash'!$B$607:$K$607,'Internal Flash'!$A$608:$A$617,'Internal Flash'!$B$608:$K$617,'Variables &amp; Axis Check'!$B$13,'Variables &amp; Axis Check'!$B$3)</f>
        <v>19.264871029664</v>
      </c>
      <c r="AG113" s="4">
        <f>_xll.Interp2dTab(-1,0,'Internal Flash'!$B$588:$N$588,'Internal Flash'!$A$589:$A$603,'Internal Flash'!$B$589:$N$603,AG$104,$U113)*_xll.Interp2dTab(-1,0,'Internal Flash'!$B$607:$K$607,'Internal Flash'!$A$608:$A$617,'Internal Flash'!$B$608:$K$617,'Variables &amp; Axis Check'!$B$13,'Variables &amp; Axis Check'!$B$3)</f>
        <v>28.826995898437502</v>
      </c>
      <c r="AH113" s="4">
        <f>_xll.Interp2dTab(-1,0,'Internal Flash'!$B$588:$N$588,'Internal Flash'!$A$589:$A$603,'Internal Flash'!$B$589:$N$603,AH$104,$U113)*_xll.Interp2dTab(-1,0,'Internal Flash'!$B$607:$K$607,'Internal Flash'!$A$608:$A$617,'Internal Flash'!$B$608:$K$617,'Variables &amp; Axis Check'!$B$13,'Variables &amp; Axis Check'!$B$3)</f>
        <v>35.99859</v>
      </c>
      <c r="AI113" s="4">
        <f>_xll.Interp2dTab(-1,0,'Internal Flash'!$B$588:$N$588,'Internal Flash'!$A$589:$A$603,'Internal Flash'!$B$589:$N$603,AI$104,$U113)*_xll.Interp2dTab(-1,0,'Internal Flash'!$B$607:$K$607,'Internal Flash'!$A$608:$A$617,'Internal Flash'!$B$608:$K$617,'Variables &amp; Axis Check'!$B$13,'Variables &amp; Axis Check'!$B$3)</f>
        <v>35.99859</v>
      </c>
      <c r="AJ113" s="4">
        <f>_xll.Interp2dTab(-1,0,'Internal Flash'!$B$588:$N$588,'Internal Flash'!$A$589:$A$603,'Internal Flash'!$B$589:$N$603,AJ$104,$U113)*_xll.Interp2dTab(-1,0,'Internal Flash'!$B$607:$K$607,'Internal Flash'!$A$608:$A$617,'Internal Flash'!$B$608:$K$617,'Variables &amp; Axis Check'!$B$13,'Variables &amp; Axis Check'!$B$3)</f>
        <v>35.99859</v>
      </c>
      <c r="AK113" s="4">
        <f>_xll.Interp2dTab(-1,0,'Internal Flash'!$B$588:$N$588,'Internal Flash'!$A$589:$A$603,'Internal Flash'!$B$589:$N$603,AK$104,$U113)*_xll.Interp2dTab(-1,0,'Internal Flash'!$B$607:$K$607,'Internal Flash'!$A$608:$A$617,'Internal Flash'!$B$608:$K$617,'Variables &amp; Axis Check'!$B$13,'Variables &amp; Axis Check'!$B$3)</f>
        <v>35.99859</v>
      </c>
      <c r="AL113" s="4">
        <f>_xll.Interp2dTab(-1,0,'Internal Flash'!$B$588:$N$588,'Internal Flash'!$A$589:$A$603,'Internal Flash'!$B$589:$N$603,AL$104,$U113)*_xll.Interp2dTab(-1,0,'Internal Flash'!$B$607:$K$607,'Internal Flash'!$A$608:$A$617,'Internal Flash'!$B$608:$K$617,'Variables &amp; Axis Check'!$B$13,'Variables &amp; Axis Check'!$B$3)</f>
        <v>35.99859</v>
      </c>
      <c r="AM113" s="12">
        <f t="shared" si="56"/>
        <v>35.99859</v>
      </c>
    </row>
    <row r="114" spans="1:39" s="4" customFormat="1" x14ac:dyDescent="0.3">
      <c r="A114" s="6">
        <f>'CSP5'!$A$178</f>
        <v>1800</v>
      </c>
      <c r="B114" s="12">
        <f t="shared" si="53"/>
        <v>11.952657435914</v>
      </c>
      <c r="C114" s="4">
        <f>MIN('Main Injection'!C64+'CSP5'!C203,'Pilot Injection'!W114,W139,W164,W189)</f>
        <v>11.952657435914</v>
      </c>
      <c r="D114" s="4">
        <f>MIN('Main Injection'!D64+'CSP5'!D203,'Pilot Injection'!X114,X139,X164,X189)</f>
        <v>11.952657435913999</v>
      </c>
      <c r="E114" s="4">
        <f>MIN('Main Injection'!E64+'CSP5'!E203,'Pilot Injection'!Y114,Y139,Y164,Y189)</f>
        <v>11.952657435914</v>
      </c>
      <c r="F114" s="4">
        <f>MIN('Main Injection'!F64+'CSP5'!F203,'Pilot Injection'!Z114,Z139,Z164,Z189)</f>
        <v>11.952657435914</v>
      </c>
      <c r="G114" s="4">
        <f>MIN('Main Injection'!G64+'CSP5'!G203,'Pilot Injection'!AA114,AA139,AA164,AA189)</f>
        <v>13.21153669930686</v>
      </c>
      <c r="H114" s="4">
        <f>MIN('Main Injection'!H64+'CSP5'!H203,'Pilot Injection'!AB114,AB139,AB164,AB189)</f>
        <v>16.968085790609333</v>
      </c>
      <c r="I114" s="4">
        <f>MIN('Main Injection'!I64+'CSP5'!I203,'Pilot Injection'!AC114,AC139,AC164,AC189)</f>
        <v>18.421153876546832</v>
      </c>
      <c r="J114" s="4">
        <f>MIN('Main Injection'!J64+'CSP5'!J203,'Pilot Injection'!AD114,AD139,AD164,AD189)</f>
        <v>19.264871029664004</v>
      </c>
      <c r="K114" s="4">
        <f>MIN('Main Injection'!K64+'CSP5'!K203,'Pilot Injection'!AE114,AE139,AE164,AE189)</f>
        <v>19.264871029664</v>
      </c>
      <c r="L114" s="4">
        <f>MIN('Main Injection'!L64+'CSP5'!L203,'Pilot Injection'!AF114,AF139,AF164,AF189)</f>
        <v>19.264871029664004</v>
      </c>
      <c r="M114" s="4">
        <f>MIN('Main Injection'!M64+'CSP5'!M203,'Pilot Injection'!AG114,AG139,AG164,AG189)</f>
        <v>29.623839687500002</v>
      </c>
      <c r="N114" s="4">
        <f>MIN('Main Injection'!N64+'CSP5'!N203,'Pilot Injection'!AH114,AH139,AH164,AH189)</f>
        <v>35.039063868713413</v>
      </c>
      <c r="O114" s="4">
        <f>MIN('Main Injection'!O64+'CSP5'!O203,'Pilot Injection'!AI114,AI139,AI164,AI189)</f>
        <v>35.039063868713413</v>
      </c>
      <c r="P114" s="4">
        <f>MIN('Main Injection'!P64+'CSP5'!P203,'Pilot Injection'!AJ114,AJ139,AJ164,AJ189)</f>
        <v>35.039063868713413</v>
      </c>
      <c r="Q114" s="4">
        <f>MIN('Main Injection'!Q64+'CSP5'!Q203,'Pilot Injection'!AK114,AK139,AK164,AK189)</f>
        <v>35.03906386871347</v>
      </c>
      <c r="R114" s="4">
        <f>MIN('Main Injection'!R64+'CSP5'!R203,'Pilot Injection'!AL114,AL139,AL164,AL189)</f>
        <v>35.03906386871347</v>
      </c>
      <c r="S114" s="12">
        <f t="shared" si="54"/>
        <v>35.03906386871347</v>
      </c>
      <c r="U114" s="6">
        <f>'CSP5'!$A$178</f>
        <v>1800</v>
      </c>
      <c r="V114" s="12">
        <f t="shared" si="55"/>
        <v>11.952657435914</v>
      </c>
      <c r="W114" s="4">
        <f>_xll.Interp2dTab(-1,0,'Internal Flash'!$B$588:$N$588,'Internal Flash'!$A$589:$A$603,'Internal Flash'!$B$589:$N$603,W$104,$U114)*_xll.Interp2dTab(-1,0,'Internal Flash'!$B$607:$K$607,'Internal Flash'!$A$608:$A$617,'Internal Flash'!$B$608:$K$617,'Variables &amp; Axis Check'!$B$13,'Variables &amp; Axis Check'!$B$3)</f>
        <v>11.952657435914</v>
      </c>
      <c r="X114" s="4">
        <f>_xll.Interp2dTab(-1,0,'Internal Flash'!$B$588:$N$588,'Internal Flash'!$A$589:$A$603,'Internal Flash'!$B$589:$N$603,X$104,$U114)*_xll.Interp2dTab(-1,0,'Internal Flash'!$B$607:$K$607,'Internal Flash'!$A$608:$A$617,'Internal Flash'!$B$608:$K$617,'Variables &amp; Axis Check'!$B$13,'Variables &amp; Axis Check'!$B$3)</f>
        <v>11.952657435913999</v>
      </c>
      <c r="Y114" s="4">
        <f>_xll.Interp2dTab(-1,0,'Internal Flash'!$B$588:$N$588,'Internal Flash'!$A$589:$A$603,'Internal Flash'!$B$589:$N$603,Y$104,$U114)*_xll.Interp2dTab(-1,0,'Internal Flash'!$B$607:$K$607,'Internal Flash'!$A$608:$A$617,'Internal Flash'!$B$608:$K$617,'Variables &amp; Axis Check'!$B$13,'Variables &amp; Axis Check'!$B$3)</f>
        <v>11.952657435914</v>
      </c>
      <c r="Z114" s="4">
        <f>_xll.Interp2dTab(-1,0,'Internal Flash'!$B$588:$N$588,'Internal Flash'!$A$589:$A$603,'Internal Flash'!$B$589:$N$603,Z$104,$U114)*_xll.Interp2dTab(-1,0,'Internal Flash'!$B$607:$K$607,'Internal Flash'!$A$608:$A$617,'Internal Flash'!$B$608:$K$617,'Variables &amp; Axis Check'!$B$13,'Variables &amp; Axis Check'!$B$3)</f>
        <v>11.952657435914</v>
      </c>
      <c r="AA114" s="4">
        <f>_xll.Interp2dTab(-1,0,'Internal Flash'!$B$588:$N$588,'Internal Flash'!$A$589:$A$603,'Internal Flash'!$B$589:$N$603,AA$104,$U114)*_xll.Interp2dTab(-1,0,'Internal Flash'!$B$607:$K$607,'Internal Flash'!$A$608:$A$617,'Internal Flash'!$B$608:$K$617,'Variables &amp; Axis Check'!$B$13,'Variables &amp; Axis Check'!$B$3)</f>
        <v>13.21153669930686</v>
      </c>
      <c r="AB114" s="4">
        <f>_xll.Interp2dTab(-1,0,'Internal Flash'!$B$588:$N$588,'Internal Flash'!$A$589:$A$603,'Internal Flash'!$B$589:$N$603,AB$104,$U114)*_xll.Interp2dTab(-1,0,'Internal Flash'!$B$607:$K$607,'Internal Flash'!$A$608:$A$617,'Internal Flash'!$B$608:$K$617,'Variables &amp; Axis Check'!$B$13,'Variables &amp; Axis Check'!$B$3)</f>
        <v>16.968085790609333</v>
      </c>
      <c r="AC114" s="4">
        <f>_xll.Interp2dTab(-1,0,'Internal Flash'!$B$588:$N$588,'Internal Flash'!$A$589:$A$603,'Internal Flash'!$B$589:$N$603,AC$104,$U114)*_xll.Interp2dTab(-1,0,'Internal Flash'!$B$607:$K$607,'Internal Flash'!$A$608:$A$617,'Internal Flash'!$B$608:$K$617,'Variables &amp; Axis Check'!$B$13,'Variables &amp; Axis Check'!$B$3)</f>
        <v>18.421153876546832</v>
      </c>
      <c r="AD114" s="4">
        <f>_xll.Interp2dTab(-1,0,'Internal Flash'!$B$588:$N$588,'Internal Flash'!$A$589:$A$603,'Internal Flash'!$B$589:$N$603,AD$104,$U114)*_xll.Interp2dTab(-1,0,'Internal Flash'!$B$607:$K$607,'Internal Flash'!$A$608:$A$617,'Internal Flash'!$B$608:$K$617,'Variables &amp; Axis Check'!$B$13,'Variables &amp; Axis Check'!$B$3)</f>
        <v>19.264871029664004</v>
      </c>
      <c r="AE114" s="4">
        <f>_xll.Interp2dTab(-1,0,'Internal Flash'!$B$588:$N$588,'Internal Flash'!$A$589:$A$603,'Internal Flash'!$B$589:$N$603,AE$104,$U114)*_xll.Interp2dTab(-1,0,'Internal Flash'!$B$607:$K$607,'Internal Flash'!$A$608:$A$617,'Internal Flash'!$B$608:$K$617,'Variables &amp; Axis Check'!$B$13,'Variables &amp; Axis Check'!$B$3)</f>
        <v>19.264871029664</v>
      </c>
      <c r="AF114" s="4">
        <f>_xll.Interp2dTab(-1,0,'Internal Flash'!$B$588:$N$588,'Internal Flash'!$A$589:$A$603,'Internal Flash'!$B$589:$N$603,AF$104,$U114)*_xll.Interp2dTab(-1,0,'Internal Flash'!$B$607:$K$607,'Internal Flash'!$A$608:$A$617,'Internal Flash'!$B$608:$K$617,'Variables &amp; Axis Check'!$B$13,'Variables &amp; Axis Check'!$B$3)</f>
        <v>19.264871029664004</v>
      </c>
      <c r="AG114" s="4">
        <f>_xll.Interp2dTab(-1,0,'Internal Flash'!$B$588:$N$588,'Internal Flash'!$A$589:$A$603,'Internal Flash'!$B$589:$N$603,AG$104,$U114)*_xll.Interp2dTab(-1,0,'Internal Flash'!$B$607:$K$607,'Internal Flash'!$A$608:$A$617,'Internal Flash'!$B$608:$K$617,'Variables &amp; Axis Check'!$B$13,'Variables &amp; Axis Check'!$B$3)</f>
        <v>29.623839687500002</v>
      </c>
      <c r="AH114" s="4">
        <f>_xll.Interp2dTab(-1,0,'Internal Flash'!$B$588:$N$588,'Internal Flash'!$A$589:$A$603,'Internal Flash'!$B$589:$N$603,AH$104,$U114)*_xll.Interp2dTab(-1,0,'Internal Flash'!$B$607:$K$607,'Internal Flash'!$A$608:$A$617,'Internal Flash'!$B$608:$K$617,'Variables &amp; Axis Check'!$B$13,'Variables &amp; Axis Check'!$B$3)</f>
        <v>35.99859</v>
      </c>
      <c r="AI114" s="4">
        <f>_xll.Interp2dTab(-1,0,'Internal Flash'!$B$588:$N$588,'Internal Flash'!$A$589:$A$603,'Internal Flash'!$B$589:$N$603,AI$104,$U114)*_xll.Interp2dTab(-1,0,'Internal Flash'!$B$607:$K$607,'Internal Flash'!$A$608:$A$617,'Internal Flash'!$B$608:$K$617,'Variables &amp; Axis Check'!$B$13,'Variables &amp; Axis Check'!$B$3)</f>
        <v>35.998589999999986</v>
      </c>
      <c r="AJ114" s="4">
        <f>_xll.Interp2dTab(-1,0,'Internal Flash'!$B$588:$N$588,'Internal Flash'!$A$589:$A$603,'Internal Flash'!$B$589:$N$603,AJ$104,$U114)*_xll.Interp2dTab(-1,0,'Internal Flash'!$B$607:$K$607,'Internal Flash'!$A$608:$A$617,'Internal Flash'!$B$608:$K$617,'Variables &amp; Axis Check'!$B$13,'Variables &amp; Axis Check'!$B$3)</f>
        <v>35.998589999999965</v>
      </c>
      <c r="AK114" s="4">
        <f>_xll.Interp2dTab(-1,0,'Internal Flash'!$B$588:$N$588,'Internal Flash'!$A$589:$A$603,'Internal Flash'!$B$589:$N$603,AK$104,$U114)*_xll.Interp2dTab(-1,0,'Internal Flash'!$B$607:$K$607,'Internal Flash'!$A$608:$A$617,'Internal Flash'!$B$608:$K$617,'Variables &amp; Axis Check'!$B$13,'Variables &amp; Axis Check'!$B$3)</f>
        <v>35.998590000000071</v>
      </c>
      <c r="AL114" s="4">
        <f>_xll.Interp2dTab(-1,0,'Internal Flash'!$B$588:$N$588,'Internal Flash'!$A$589:$A$603,'Internal Flash'!$B$589:$N$603,AL$104,$U114)*_xll.Interp2dTab(-1,0,'Internal Flash'!$B$607:$K$607,'Internal Flash'!$A$608:$A$617,'Internal Flash'!$B$608:$K$617,'Variables &amp; Axis Check'!$B$13,'Variables &amp; Axis Check'!$B$3)</f>
        <v>35.998589999999936</v>
      </c>
      <c r="AM114" s="12">
        <f t="shared" si="56"/>
        <v>35.998589999999936</v>
      </c>
    </row>
    <row r="115" spans="1:39" s="4" customFormat="1" x14ac:dyDescent="0.3">
      <c r="A115" s="6">
        <f>'CSP5'!$A$179</f>
        <v>2000</v>
      </c>
      <c r="B115" s="12">
        <f t="shared" si="53"/>
        <v>11.952657435914</v>
      </c>
      <c r="C115" s="4">
        <f>MIN('Main Injection'!C65+'CSP5'!C204,'Pilot Injection'!W115,W140,W165,W190)</f>
        <v>11.952657435914</v>
      </c>
      <c r="D115" s="4">
        <f>MIN('Main Injection'!D65+'CSP5'!D204,'Pilot Injection'!X115,X140,X165,X190)</f>
        <v>11.952657435913999</v>
      </c>
      <c r="E115" s="4">
        <f>MIN('Main Injection'!E65+'CSP5'!E204,'Pilot Injection'!Y115,Y140,Y165,Y190)</f>
        <v>11.952657435914</v>
      </c>
      <c r="F115" s="4">
        <f>MIN('Main Injection'!F65+'CSP5'!F204,'Pilot Injection'!Z115,Z140,Z165,Z190)</f>
        <v>11.952657435914</v>
      </c>
      <c r="G115" s="4">
        <f>MIN('Main Injection'!G65+'CSP5'!G204,'Pilot Injection'!AA115,AA140,AA165,AA190)</f>
        <v>13.318675360021144</v>
      </c>
      <c r="H115" s="4">
        <f>MIN('Main Injection'!H65+'CSP5'!H204,'Pilot Injection'!AB115,AB140,AB165,AB190)</f>
        <v>17.647746569519501</v>
      </c>
      <c r="I115" s="4">
        <f>MIN('Main Injection'!I65+'CSP5'!I204,'Pilot Injection'!AC115,AC140,AC165,AC190)</f>
        <v>18.913321999207</v>
      </c>
      <c r="J115" s="4">
        <f>MIN('Main Injection'!J65+'CSP5'!J204,'Pilot Injection'!AD115,AD140,AD165,AD190)</f>
        <v>19.264871029664</v>
      </c>
      <c r="K115" s="4">
        <f>MIN('Main Injection'!K65+'CSP5'!K204,'Pilot Injection'!AE115,AE140,AE165,AE190)</f>
        <v>19.264871029664</v>
      </c>
      <c r="L115" s="4">
        <f>MIN('Main Injection'!L65+'CSP5'!L204,'Pilot Injection'!AF115,AF140,AF165,AF190)</f>
        <v>19.264871029664</v>
      </c>
      <c r="M115" s="4">
        <f>MIN('Main Injection'!M65+'CSP5'!M204,'Pilot Injection'!AG115,AG140,AG165,AG190)</f>
        <v>31.217527265625002</v>
      </c>
      <c r="N115" s="4">
        <f>MIN('Main Injection'!N65+'CSP5'!N204,'Pilot Injection'!AH115,AH140,AH165,AH190)</f>
        <v>35.039063868713413</v>
      </c>
      <c r="O115" s="4">
        <f>MIN('Main Injection'!O65+'CSP5'!O204,'Pilot Injection'!AI115,AI140,AI165,AI190)</f>
        <v>35.039063868713413</v>
      </c>
      <c r="P115" s="4">
        <f>MIN('Main Injection'!P65+'CSP5'!P204,'Pilot Injection'!AJ115,AJ140,AJ165,AJ190)</f>
        <v>35.039063868713413</v>
      </c>
      <c r="Q115" s="4">
        <f>MIN('Main Injection'!Q65+'CSP5'!Q204,'Pilot Injection'!AK115,AK140,AK165,AK190)</f>
        <v>35.03906386871347</v>
      </c>
      <c r="R115" s="4">
        <f>MIN('Main Injection'!R65+'CSP5'!R204,'Pilot Injection'!AL115,AL140,AL165,AL190)</f>
        <v>35.03906386871347</v>
      </c>
      <c r="S115" s="12">
        <f t="shared" si="54"/>
        <v>35.03906386871347</v>
      </c>
      <c r="U115" s="6">
        <f>'CSP5'!$A$179</f>
        <v>2000</v>
      </c>
      <c r="V115" s="12">
        <f t="shared" si="55"/>
        <v>11.952657435914</v>
      </c>
      <c r="W115" s="4">
        <f>_xll.Interp2dTab(-1,0,'Internal Flash'!$B$588:$N$588,'Internal Flash'!$A$589:$A$603,'Internal Flash'!$B$589:$N$603,W$104,$U115)*_xll.Interp2dTab(-1,0,'Internal Flash'!$B$607:$K$607,'Internal Flash'!$A$608:$A$617,'Internal Flash'!$B$608:$K$617,'Variables &amp; Axis Check'!$B$13,'Variables &amp; Axis Check'!$B$3)</f>
        <v>11.952657435914</v>
      </c>
      <c r="X115" s="4">
        <f>_xll.Interp2dTab(-1,0,'Internal Flash'!$B$588:$N$588,'Internal Flash'!$A$589:$A$603,'Internal Flash'!$B$589:$N$603,X$104,$U115)*_xll.Interp2dTab(-1,0,'Internal Flash'!$B$607:$K$607,'Internal Flash'!$A$608:$A$617,'Internal Flash'!$B$608:$K$617,'Variables &amp; Axis Check'!$B$13,'Variables &amp; Axis Check'!$B$3)</f>
        <v>11.952657435913999</v>
      </c>
      <c r="Y115" s="4">
        <f>_xll.Interp2dTab(-1,0,'Internal Flash'!$B$588:$N$588,'Internal Flash'!$A$589:$A$603,'Internal Flash'!$B$589:$N$603,Y$104,$U115)*_xll.Interp2dTab(-1,0,'Internal Flash'!$B$607:$K$607,'Internal Flash'!$A$608:$A$617,'Internal Flash'!$B$608:$K$617,'Variables &amp; Axis Check'!$B$13,'Variables &amp; Axis Check'!$B$3)</f>
        <v>11.952657435914</v>
      </c>
      <c r="Z115" s="4">
        <f>_xll.Interp2dTab(-1,0,'Internal Flash'!$B$588:$N$588,'Internal Flash'!$A$589:$A$603,'Internal Flash'!$B$589:$N$603,Z$104,$U115)*_xll.Interp2dTab(-1,0,'Internal Flash'!$B$607:$K$607,'Internal Flash'!$A$608:$A$617,'Internal Flash'!$B$608:$K$617,'Variables &amp; Axis Check'!$B$13,'Variables &amp; Axis Check'!$B$3)</f>
        <v>11.952657435914</v>
      </c>
      <c r="AA115" s="4">
        <f>_xll.Interp2dTab(-1,0,'Internal Flash'!$B$588:$N$588,'Internal Flash'!$A$589:$A$603,'Internal Flash'!$B$589:$N$603,AA$104,$U115)*_xll.Interp2dTab(-1,0,'Internal Flash'!$B$607:$K$607,'Internal Flash'!$A$608:$A$617,'Internal Flash'!$B$608:$K$617,'Variables &amp; Axis Check'!$B$13,'Variables &amp; Axis Check'!$B$3)</f>
        <v>13.318675360021144</v>
      </c>
      <c r="AB115" s="4">
        <f>_xll.Interp2dTab(-1,0,'Internal Flash'!$B$588:$N$588,'Internal Flash'!$A$589:$A$603,'Internal Flash'!$B$589:$N$603,AB$104,$U115)*_xll.Interp2dTab(-1,0,'Internal Flash'!$B$607:$K$607,'Internal Flash'!$A$608:$A$617,'Internal Flash'!$B$608:$K$617,'Variables &amp; Axis Check'!$B$13,'Variables &amp; Axis Check'!$B$3)</f>
        <v>17.647746569519501</v>
      </c>
      <c r="AC115" s="4">
        <f>_xll.Interp2dTab(-1,0,'Internal Flash'!$B$588:$N$588,'Internal Flash'!$A$589:$A$603,'Internal Flash'!$B$589:$N$603,AC$104,$U115)*_xll.Interp2dTab(-1,0,'Internal Flash'!$B$607:$K$607,'Internal Flash'!$A$608:$A$617,'Internal Flash'!$B$608:$K$617,'Variables &amp; Axis Check'!$B$13,'Variables &amp; Axis Check'!$B$3)</f>
        <v>18.913321999207</v>
      </c>
      <c r="AD115" s="4">
        <f>_xll.Interp2dTab(-1,0,'Internal Flash'!$B$588:$N$588,'Internal Flash'!$A$589:$A$603,'Internal Flash'!$B$589:$N$603,AD$104,$U115)*_xll.Interp2dTab(-1,0,'Internal Flash'!$B$607:$K$607,'Internal Flash'!$A$608:$A$617,'Internal Flash'!$B$608:$K$617,'Variables &amp; Axis Check'!$B$13,'Variables &amp; Axis Check'!$B$3)</f>
        <v>19.264871029664</v>
      </c>
      <c r="AE115" s="4">
        <f>_xll.Interp2dTab(-1,0,'Internal Flash'!$B$588:$N$588,'Internal Flash'!$A$589:$A$603,'Internal Flash'!$B$589:$N$603,AE$104,$U115)*_xll.Interp2dTab(-1,0,'Internal Flash'!$B$607:$K$607,'Internal Flash'!$A$608:$A$617,'Internal Flash'!$B$608:$K$617,'Variables &amp; Axis Check'!$B$13,'Variables &amp; Axis Check'!$B$3)</f>
        <v>19.264871029664</v>
      </c>
      <c r="AF115" s="4">
        <f>_xll.Interp2dTab(-1,0,'Internal Flash'!$B$588:$N$588,'Internal Flash'!$A$589:$A$603,'Internal Flash'!$B$589:$N$603,AF$104,$U115)*_xll.Interp2dTab(-1,0,'Internal Flash'!$B$607:$K$607,'Internal Flash'!$A$608:$A$617,'Internal Flash'!$B$608:$K$617,'Variables &amp; Axis Check'!$B$13,'Variables &amp; Axis Check'!$B$3)</f>
        <v>19.264871029664</v>
      </c>
      <c r="AG115" s="4">
        <f>_xll.Interp2dTab(-1,0,'Internal Flash'!$B$588:$N$588,'Internal Flash'!$A$589:$A$603,'Internal Flash'!$B$589:$N$603,AG$104,$U115)*_xll.Interp2dTab(-1,0,'Internal Flash'!$B$607:$K$607,'Internal Flash'!$A$608:$A$617,'Internal Flash'!$B$608:$K$617,'Variables &amp; Axis Check'!$B$13,'Variables &amp; Axis Check'!$B$3)</f>
        <v>31.217527265625002</v>
      </c>
      <c r="AH115" s="4">
        <f>_xll.Interp2dTab(-1,0,'Internal Flash'!$B$588:$N$588,'Internal Flash'!$A$589:$A$603,'Internal Flash'!$B$589:$N$603,AH$104,$U115)*_xll.Interp2dTab(-1,0,'Internal Flash'!$B$607:$K$607,'Internal Flash'!$A$608:$A$617,'Internal Flash'!$B$608:$K$617,'Variables &amp; Axis Check'!$B$13,'Variables &amp; Axis Check'!$B$3)</f>
        <v>35.99859</v>
      </c>
      <c r="AI115" s="4">
        <f>_xll.Interp2dTab(-1,0,'Internal Flash'!$B$588:$N$588,'Internal Flash'!$A$589:$A$603,'Internal Flash'!$B$589:$N$603,AI$104,$U115)*_xll.Interp2dTab(-1,0,'Internal Flash'!$B$607:$K$607,'Internal Flash'!$A$608:$A$617,'Internal Flash'!$B$608:$K$617,'Variables &amp; Axis Check'!$B$13,'Variables &amp; Axis Check'!$B$3)</f>
        <v>35.99859</v>
      </c>
      <c r="AJ115" s="4">
        <f>_xll.Interp2dTab(-1,0,'Internal Flash'!$B$588:$N$588,'Internal Flash'!$A$589:$A$603,'Internal Flash'!$B$589:$N$603,AJ$104,$U115)*_xll.Interp2dTab(-1,0,'Internal Flash'!$B$607:$K$607,'Internal Flash'!$A$608:$A$617,'Internal Flash'!$B$608:$K$617,'Variables &amp; Axis Check'!$B$13,'Variables &amp; Axis Check'!$B$3)</f>
        <v>35.99859</v>
      </c>
      <c r="AK115" s="4">
        <f>_xll.Interp2dTab(-1,0,'Internal Flash'!$B$588:$N$588,'Internal Flash'!$A$589:$A$603,'Internal Flash'!$B$589:$N$603,AK$104,$U115)*_xll.Interp2dTab(-1,0,'Internal Flash'!$B$607:$K$607,'Internal Flash'!$A$608:$A$617,'Internal Flash'!$B$608:$K$617,'Variables &amp; Axis Check'!$B$13,'Variables &amp; Axis Check'!$B$3)</f>
        <v>35.99859</v>
      </c>
      <c r="AL115" s="4">
        <f>_xll.Interp2dTab(-1,0,'Internal Flash'!$B$588:$N$588,'Internal Flash'!$A$589:$A$603,'Internal Flash'!$B$589:$N$603,AL$104,$U115)*_xll.Interp2dTab(-1,0,'Internal Flash'!$B$607:$K$607,'Internal Flash'!$A$608:$A$617,'Internal Flash'!$B$608:$K$617,'Variables &amp; Axis Check'!$B$13,'Variables &amp; Axis Check'!$B$3)</f>
        <v>35.99859</v>
      </c>
      <c r="AM115" s="12">
        <f t="shared" si="56"/>
        <v>35.99859</v>
      </c>
    </row>
    <row r="116" spans="1:39" s="4" customFormat="1" x14ac:dyDescent="0.3">
      <c r="A116" s="6">
        <f>'CSP5'!$A$180</f>
        <v>2200</v>
      </c>
      <c r="B116" s="12">
        <f t="shared" si="53"/>
        <v>11.952657435914</v>
      </c>
      <c r="C116" s="4">
        <f>MIN('Main Injection'!C66+'CSP5'!C205,'Pilot Injection'!W116,W141,W166,W191)</f>
        <v>11.952657435914</v>
      </c>
      <c r="D116" s="4">
        <f>MIN('Main Injection'!D66+'CSP5'!D205,'Pilot Injection'!X116,X141,X166,X191)</f>
        <v>11.952657435914</v>
      </c>
      <c r="E116" s="4">
        <f>MIN('Main Injection'!E66+'CSP5'!E205,'Pilot Injection'!Y116,Y141,Y166,Y191)</f>
        <v>11.952657435914</v>
      </c>
      <c r="F116" s="4">
        <f>MIN('Main Injection'!F66+'CSP5'!F205,'Pilot Injection'!Z116,Z141,Z166,Z191)</f>
        <v>11.952657435914004</v>
      </c>
      <c r="G116" s="4">
        <f>MIN('Main Injection'!G66+'CSP5'!G205,'Pilot Injection'!AA116,AA141,AA166,AA191)</f>
        <v>13.463312483416688</v>
      </c>
      <c r="H116" s="4">
        <f>MIN('Main Injection'!H66+'CSP5'!H205,'Pilot Injection'!AB116,AB141,AB166,AB191)</f>
        <v>18.0414811476445</v>
      </c>
      <c r="I116" s="4">
        <f>MIN('Main Injection'!I66+'CSP5'!I205,'Pilot Injection'!AC116,AC141,AC166,AC191)</f>
        <v>19.278932798889798</v>
      </c>
      <c r="J116" s="4">
        <f>MIN('Main Injection'!J66+'CSP5'!J205,'Pilot Injection'!AD116,AD141,AD166,AD191)</f>
        <v>19.714853404663998</v>
      </c>
      <c r="K116" s="4">
        <f>MIN('Main Injection'!K66+'CSP5'!K205,'Pilot Injection'!AE116,AE141,AE166,AE191)</f>
        <v>19.714853404663998</v>
      </c>
      <c r="L116" s="4">
        <f>MIN('Main Injection'!L66+'CSP5'!L205,'Pilot Injection'!AF116,AF141,AF166,AF191)</f>
        <v>19.714853404663998</v>
      </c>
      <c r="M116" s="4">
        <f>MIN('Main Injection'!M66+'CSP5'!M205,'Pilot Injection'!AG116,AG141,AG166,AG191)</f>
        <v>31.217527265625002</v>
      </c>
      <c r="N116" s="4">
        <f>MIN('Main Injection'!N66+'CSP5'!N205,'Pilot Injection'!AH116,AH141,AH166,AH191)</f>
        <v>38.417245505615604</v>
      </c>
      <c r="O116" s="4">
        <f>MIN('Main Injection'!O66+'CSP5'!O205,'Pilot Injection'!AI116,AI141,AI166,AI191)</f>
        <v>38.417245505615597</v>
      </c>
      <c r="P116" s="4">
        <f>MIN('Main Injection'!P66+'CSP5'!P205,'Pilot Injection'!AJ116,AJ141,AJ166,AJ191)</f>
        <v>38.417245505615639</v>
      </c>
      <c r="Q116" s="4">
        <f>MIN('Main Injection'!Q66+'CSP5'!Q205,'Pilot Injection'!AK116,AK141,AK166,AK191)</f>
        <v>38.41724550561559</v>
      </c>
      <c r="R116" s="4">
        <f>MIN('Main Injection'!R66+'CSP5'!R205,'Pilot Injection'!AL116,AL141,AL166,AL191)</f>
        <v>38.41724550561559</v>
      </c>
      <c r="S116" s="12">
        <f t="shared" si="54"/>
        <v>38.41724550561559</v>
      </c>
      <c r="U116" s="6">
        <f>'CSP5'!$A$180</f>
        <v>2200</v>
      </c>
      <c r="V116" s="12">
        <f t="shared" si="55"/>
        <v>11.952657435914</v>
      </c>
      <c r="W116" s="4">
        <f>_xll.Interp2dTab(-1,0,'Internal Flash'!$B$588:$N$588,'Internal Flash'!$A$589:$A$603,'Internal Flash'!$B$589:$N$603,W$104,$U116)*_xll.Interp2dTab(-1,0,'Internal Flash'!$B$607:$K$607,'Internal Flash'!$A$608:$A$617,'Internal Flash'!$B$608:$K$617,'Variables &amp; Axis Check'!$B$13,'Variables &amp; Axis Check'!$B$3)</f>
        <v>11.952657435914</v>
      </c>
      <c r="X116" s="4">
        <f>_xll.Interp2dTab(-1,0,'Internal Flash'!$B$588:$N$588,'Internal Flash'!$A$589:$A$603,'Internal Flash'!$B$589:$N$603,X$104,$U116)*_xll.Interp2dTab(-1,0,'Internal Flash'!$B$607:$K$607,'Internal Flash'!$A$608:$A$617,'Internal Flash'!$B$608:$K$617,'Variables &amp; Axis Check'!$B$13,'Variables &amp; Axis Check'!$B$3)</f>
        <v>11.952657435914</v>
      </c>
      <c r="Y116" s="4">
        <f>_xll.Interp2dTab(-1,0,'Internal Flash'!$B$588:$N$588,'Internal Flash'!$A$589:$A$603,'Internal Flash'!$B$589:$N$603,Y$104,$U116)*_xll.Interp2dTab(-1,0,'Internal Flash'!$B$607:$K$607,'Internal Flash'!$A$608:$A$617,'Internal Flash'!$B$608:$K$617,'Variables &amp; Axis Check'!$B$13,'Variables &amp; Axis Check'!$B$3)</f>
        <v>11.952657435914</v>
      </c>
      <c r="Z116" s="4">
        <f>_xll.Interp2dTab(-1,0,'Internal Flash'!$B$588:$N$588,'Internal Flash'!$A$589:$A$603,'Internal Flash'!$B$589:$N$603,Z$104,$U116)*_xll.Interp2dTab(-1,0,'Internal Flash'!$B$607:$K$607,'Internal Flash'!$A$608:$A$617,'Internal Flash'!$B$608:$K$617,'Variables &amp; Axis Check'!$B$13,'Variables &amp; Axis Check'!$B$3)</f>
        <v>11.952657435914004</v>
      </c>
      <c r="AA116" s="4">
        <f>_xll.Interp2dTab(-1,0,'Internal Flash'!$B$588:$N$588,'Internal Flash'!$A$589:$A$603,'Internal Flash'!$B$589:$N$603,AA$104,$U116)*_xll.Interp2dTab(-1,0,'Internal Flash'!$B$607:$K$607,'Internal Flash'!$A$608:$A$617,'Internal Flash'!$B$608:$K$617,'Variables &amp; Axis Check'!$B$13,'Variables &amp; Axis Check'!$B$3)</f>
        <v>13.463312483416688</v>
      </c>
      <c r="AB116" s="4">
        <f>_xll.Interp2dTab(-1,0,'Internal Flash'!$B$588:$N$588,'Internal Flash'!$A$589:$A$603,'Internal Flash'!$B$589:$N$603,AB$104,$U116)*_xll.Interp2dTab(-1,0,'Internal Flash'!$B$607:$K$607,'Internal Flash'!$A$608:$A$617,'Internal Flash'!$B$608:$K$617,'Variables &amp; Axis Check'!$B$13,'Variables &amp; Axis Check'!$B$3)</f>
        <v>18.0414811476445</v>
      </c>
      <c r="AC116" s="4">
        <f>_xll.Interp2dTab(-1,0,'Internal Flash'!$B$588:$N$588,'Internal Flash'!$A$589:$A$603,'Internal Flash'!$B$589:$N$603,AC$104,$U116)*_xll.Interp2dTab(-1,0,'Internal Flash'!$B$607:$K$607,'Internal Flash'!$A$608:$A$617,'Internal Flash'!$B$608:$K$617,'Variables &amp; Axis Check'!$B$13,'Variables &amp; Axis Check'!$B$3)</f>
        <v>19.278932798889798</v>
      </c>
      <c r="AD116" s="4">
        <f>_xll.Interp2dTab(-1,0,'Internal Flash'!$B$588:$N$588,'Internal Flash'!$A$589:$A$603,'Internal Flash'!$B$589:$N$603,AD$104,$U116)*_xll.Interp2dTab(-1,0,'Internal Flash'!$B$607:$K$607,'Internal Flash'!$A$608:$A$617,'Internal Flash'!$B$608:$K$617,'Variables &amp; Axis Check'!$B$13,'Variables &amp; Axis Check'!$B$3)</f>
        <v>19.714853404663998</v>
      </c>
      <c r="AE116" s="4">
        <f>_xll.Interp2dTab(-1,0,'Internal Flash'!$B$588:$N$588,'Internal Flash'!$A$589:$A$603,'Internal Flash'!$B$589:$N$603,AE$104,$U116)*_xll.Interp2dTab(-1,0,'Internal Flash'!$B$607:$K$607,'Internal Flash'!$A$608:$A$617,'Internal Flash'!$B$608:$K$617,'Variables &amp; Axis Check'!$B$13,'Variables &amp; Axis Check'!$B$3)</f>
        <v>19.714853404663998</v>
      </c>
      <c r="AF116" s="4">
        <f>_xll.Interp2dTab(-1,0,'Internal Flash'!$B$588:$N$588,'Internal Flash'!$A$589:$A$603,'Internal Flash'!$B$589:$N$603,AF$104,$U116)*_xll.Interp2dTab(-1,0,'Internal Flash'!$B$607:$K$607,'Internal Flash'!$A$608:$A$617,'Internal Flash'!$B$608:$K$617,'Variables &amp; Axis Check'!$B$13,'Variables &amp; Axis Check'!$B$3)</f>
        <v>19.714853404663998</v>
      </c>
      <c r="AG116" s="4">
        <f>_xll.Interp2dTab(-1,0,'Internal Flash'!$B$588:$N$588,'Internal Flash'!$A$589:$A$603,'Internal Flash'!$B$589:$N$603,AG$104,$U116)*_xll.Interp2dTab(-1,0,'Internal Flash'!$B$607:$K$607,'Internal Flash'!$A$608:$A$617,'Internal Flash'!$B$608:$K$617,'Variables &amp; Axis Check'!$B$13,'Variables &amp; Axis Check'!$B$3)</f>
        <v>31.217527265625002</v>
      </c>
      <c r="AH116" s="4">
        <f>_xll.Interp2dTab(-1,0,'Internal Flash'!$B$588:$N$588,'Internal Flash'!$A$589:$A$603,'Internal Flash'!$B$589:$N$603,AH$104,$U116)*_xll.Interp2dTab(-1,0,'Internal Flash'!$B$607:$K$607,'Internal Flash'!$A$608:$A$617,'Internal Flash'!$B$608:$K$617,'Variables &amp; Axis Check'!$B$13,'Variables &amp; Axis Check'!$B$3)</f>
        <v>38.417245505615604</v>
      </c>
      <c r="AI116" s="4">
        <f>_xll.Interp2dTab(-1,0,'Internal Flash'!$B$588:$N$588,'Internal Flash'!$A$589:$A$603,'Internal Flash'!$B$589:$N$603,AI$104,$U116)*_xll.Interp2dTab(-1,0,'Internal Flash'!$B$607:$K$607,'Internal Flash'!$A$608:$A$617,'Internal Flash'!$B$608:$K$617,'Variables &amp; Axis Check'!$B$13,'Variables &amp; Axis Check'!$B$3)</f>
        <v>38.417245505615597</v>
      </c>
      <c r="AJ116" s="4">
        <f>_xll.Interp2dTab(-1,0,'Internal Flash'!$B$588:$N$588,'Internal Flash'!$A$589:$A$603,'Internal Flash'!$B$589:$N$603,AJ$104,$U116)*_xll.Interp2dTab(-1,0,'Internal Flash'!$B$607:$K$607,'Internal Flash'!$A$608:$A$617,'Internal Flash'!$B$608:$K$617,'Variables &amp; Axis Check'!$B$13,'Variables &amp; Axis Check'!$B$3)</f>
        <v>38.417245505615639</v>
      </c>
      <c r="AK116" s="4">
        <f>_xll.Interp2dTab(-1,0,'Internal Flash'!$B$588:$N$588,'Internal Flash'!$A$589:$A$603,'Internal Flash'!$B$589:$N$603,AK$104,$U116)*_xll.Interp2dTab(-1,0,'Internal Flash'!$B$607:$K$607,'Internal Flash'!$A$608:$A$617,'Internal Flash'!$B$608:$K$617,'Variables &amp; Axis Check'!$B$13,'Variables &amp; Axis Check'!$B$3)</f>
        <v>38.41724550561559</v>
      </c>
      <c r="AL116" s="4">
        <f>_xll.Interp2dTab(-1,0,'Internal Flash'!$B$588:$N$588,'Internal Flash'!$A$589:$A$603,'Internal Flash'!$B$589:$N$603,AL$104,$U116)*_xll.Interp2dTab(-1,0,'Internal Flash'!$B$607:$K$607,'Internal Flash'!$A$608:$A$617,'Internal Flash'!$B$608:$K$617,'Variables &amp; Axis Check'!$B$13,'Variables &amp; Axis Check'!$B$3)</f>
        <v>38.41724550561559</v>
      </c>
      <c r="AM116" s="12">
        <f t="shared" si="56"/>
        <v>38.41724550561559</v>
      </c>
    </row>
    <row r="117" spans="1:39" s="4" customFormat="1" x14ac:dyDescent="0.3">
      <c r="A117" s="6">
        <f>'CSP5'!$A$181</f>
        <v>2400</v>
      </c>
      <c r="B117" s="12">
        <f t="shared" si="53"/>
        <v>11.952657435914</v>
      </c>
      <c r="C117" s="4">
        <f>MIN('Main Injection'!C67+'CSP5'!C206,'Pilot Injection'!W117,W142,W167,W192)</f>
        <v>11.952657435914</v>
      </c>
      <c r="D117" s="4">
        <f>MIN('Main Injection'!D67+'CSP5'!D206,'Pilot Injection'!X117,X142,X167,X192)</f>
        <v>11.952657435914</v>
      </c>
      <c r="E117" s="4">
        <f>MIN('Main Injection'!E67+'CSP5'!E206,'Pilot Injection'!Y117,Y142,Y167,Y192)</f>
        <v>11.952657435914</v>
      </c>
      <c r="F117" s="4">
        <f>MIN('Main Injection'!F67+'CSP5'!F206,'Pilot Injection'!Z117,Z142,Z167,Z192)</f>
        <v>11.952657435914</v>
      </c>
      <c r="G117" s="4">
        <f>MIN('Main Injection'!G67+'CSP5'!G206,'Pilot Injection'!AA117,AA142,AA167,AA192)</f>
        <v>13.60794960681223</v>
      </c>
      <c r="H117" s="4">
        <f>MIN('Main Injection'!H67+'CSP5'!H206,'Pilot Injection'!AB117,AB142,AB167,AB192)</f>
        <v>18.435215725769499</v>
      </c>
      <c r="I117" s="4">
        <f>MIN('Main Injection'!I67+'CSP5'!I206,'Pilot Injection'!AC117,AC142,AC167,AC192)</f>
        <v>19.6445435985726</v>
      </c>
      <c r="J117" s="4">
        <f>MIN('Main Injection'!J67+'CSP5'!J206,'Pilot Injection'!AD117,AD142,AD167,AD192)</f>
        <v>20.164835779663999</v>
      </c>
      <c r="K117" s="4">
        <f>MIN('Main Injection'!K67+'CSP5'!K206,'Pilot Injection'!AE117,AE142,AE167,AE192)</f>
        <v>20.164835779663999</v>
      </c>
      <c r="L117" s="4">
        <f>MIN('Main Injection'!L67+'CSP5'!L206,'Pilot Injection'!AF117,AF142,AF167,AF192)</f>
        <v>20.164835779663999</v>
      </c>
      <c r="M117" s="4">
        <f>MIN('Main Injection'!M67+'CSP5'!M206,'Pilot Injection'!AG117,AG142,AG167,AG192)</f>
        <v>31.217527265625002</v>
      </c>
      <c r="N117" s="4">
        <f>MIN('Main Injection'!N67+'CSP5'!N206,'Pilot Injection'!AH117,AH142,AH167,AH192)</f>
        <v>39.960939060974198</v>
      </c>
      <c r="O117" s="4">
        <f>MIN('Main Injection'!O67+'CSP5'!O206,'Pilot Injection'!AI117,AI142,AI167,AI192)</f>
        <v>39.960939060974226</v>
      </c>
      <c r="P117" s="4">
        <f>MIN('Main Injection'!P67+'CSP5'!P206,'Pilot Injection'!AJ117,AJ142,AJ167,AJ192)</f>
        <v>39.960939060974283</v>
      </c>
      <c r="Q117" s="4">
        <f>MIN('Main Injection'!Q67+'CSP5'!Q206,'Pilot Injection'!AK117,AK142,AK167,AK192)</f>
        <v>39.960939060974169</v>
      </c>
      <c r="R117" s="4">
        <f>MIN('Main Injection'!R67+'CSP5'!R206,'Pilot Injection'!AL117,AL142,AL167,AL192)</f>
        <v>39.960939060974169</v>
      </c>
      <c r="S117" s="12">
        <f t="shared" si="54"/>
        <v>39.960939060974169</v>
      </c>
      <c r="U117" s="6">
        <f>'CSP5'!$A$181</f>
        <v>2400</v>
      </c>
      <c r="V117" s="12">
        <f t="shared" si="55"/>
        <v>11.952657435914</v>
      </c>
      <c r="W117" s="4">
        <f>_xll.Interp2dTab(-1,0,'Internal Flash'!$B$588:$N$588,'Internal Flash'!$A$589:$A$603,'Internal Flash'!$B$589:$N$603,W$104,$U117)*_xll.Interp2dTab(-1,0,'Internal Flash'!$B$607:$K$607,'Internal Flash'!$A$608:$A$617,'Internal Flash'!$B$608:$K$617,'Variables &amp; Axis Check'!$B$13,'Variables &amp; Axis Check'!$B$3)</f>
        <v>11.952657435914</v>
      </c>
      <c r="X117" s="4">
        <f>_xll.Interp2dTab(-1,0,'Internal Flash'!$B$588:$N$588,'Internal Flash'!$A$589:$A$603,'Internal Flash'!$B$589:$N$603,X$104,$U117)*_xll.Interp2dTab(-1,0,'Internal Flash'!$B$607:$K$607,'Internal Flash'!$A$608:$A$617,'Internal Flash'!$B$608:$K$617,'Variables &amp; Axis Check'!$B$13,'Variables &amp; Axis Check'!$B$3)</f>
        <v>11.952657435914</v>
      </c>
      <c r="Y117" s="4">
        <f>_xll.Interp2dTab(-1,0,'Internal Flash'!$B$588:$N$588,'Internal Flash'!$A$589:$A$603,'Internal Flash'!$B$589:$N$603,Y$104,$U117)*_xll.Interp2dTab(-1,0,'Internal Flash'!$B$607:$K$607,'Internal Flash'!$A$608:$A$617,'Internal Flash'!$B$608:$K$617,'Variables &amp; Axis Check'!$B$13,'Variables &amp; Axis Check'!$B$3)</f>
        <v>11.952657435914</v>
      </c>
      <c r="Z117" s="4">
        <f>_xll.Interp2dTab(-1,0,'Internal Flash'!$B$588:$N$588,'Internal Flash'!$A$589:$A$603,'Internal Flash'!$B$589:$N$603,Z$104,$U117)*_xll.Interp2dTab(-1,0,'Internal Flash'!$B$607:$K$607,'Internal Flash'!$A$608:$A$617,'Internal Flash'!$B$608:$K$617,'Variables &amp; Axis Check'!$B$13,'Variables &amp; Axis Check'!$B$3)</f>
        <v>11.952657435914</v>
      </c>
      <c r="AA117" s="4">
        <f>_xll.Interp2dTab(-1,0,'Internal Flash'!$B$588:$N$588,'Internal Flash'!$A$589:$A$603,'Internal Flash'!$B$589:$N$603,AA$104,$U117)*_xll.Interp2dTab(-1,0,'Internal Flash'!$B$607:$K$607,'Internal Flash'!$A$608:$A$617,'Internal Flash'!$B$608:$K$617,'Variables &amp; Axis Check'!$B$13,'Variables &amp; Axis Check'!$B$3)</f>
        <v>13.60794960681223</v>
      </c>
      <c r="AB117" s="4">
        <f>_xll.Interp2dTab(-1,0,'Internal Flash'!$B$588:$N$588,'Internal Flash'!$A$589:$A$603,'Internal Flash'!$B$589:$N$603,AB$104,$U117)*_xll.Interp2dTab(-1,0,'Internal Flash'!$B$607:$K$607,'Internal Flash'!$A$608:$A$617,'Internal Flash'!$B$608:$K$617,'Variables &amp; Axis Check'!$B$13,'Variables &amp; Axis Check'!$B$3)</f>
        <v>18.435215725769499</v>
      </c>
      <c r="AC117" s="4">
        <f>_xll.Interp2dTab(-1,0,'Internal Flash'!$B$588:$N$588,'Internal Flash'!$A$589:$A$603,'Internal Flash'!$B$589:$N$603,AC$104,$U117)*_xll.Interp2dTab(-1,0,'Internal Flash'!$B$607:$K$607,'Internal Flash'!$A$608:$A$617,'Internal Flash'!$B$608:$K$617,'Variables &amp; Axis Check'!$B$13,'Variables &amp; Axis Check'!$B$3)</f>
        <v>19.6445435985726</v>
      </c>
      <c r="AD117" s="4">
        <f>_xll.Interp2dTab(-1,0,'Internal Flash'!$B$588:$N$588,'Internal Flash'!$A$589:$A$603,'Internal Flash'!$B$589:$N$603,AD$104,$U117)*_xll.Interp2dTab(-1,0,'Internal Flash'!$B$607:$K$607,'Internal Flash'!$A$608:$A$617,'Internal Flash'!$B$608:$K$617,'Variables &amp; Axis Check'!$B$13,'Variables &amp; Axis Check'!$B$3)</f>
        <v>20.164835779663999</v>
      </c>
      <c r="AE117" s="4">
        <f>_xll.Interp2dTab(-1,0,'Internal Flash'!$B$588:$N$588,'Internal Flash'!$A$589:$A$603,'Internal Flash'!$B$589:$N$603,AE$104,$U117)*_xll.Interp2dTab(-1,0,'Internal Flash'!$B$607:$K$607,'Internal Flash'!$A$608:$A$617,'Internal Flash'!$B$608:$K$617,'Variables &amp; Axis Check'!$B$13,'Variables &amp; Axis Check'!$B$3)</f>
        <v>20.164835779663999</v>
      </c>
      <c r="AF117" s="4">
        <f>_xll.Interp2dTab(-1,0,'Internal Flash'!$B$588:$N$588,'Internal Flash'!$A$589:$A$603,'Internal Flash'!$B$589:$N$603,AF$104,$U117)*_xll.Interp2dTab(-1,0,'Internal Flash'!$B$607:$K$607,'Internal Flash'!$A$608:$A$617,'Internal Flash'!$B$608:$K$617,'Variables &amp; Axis Check'!$B$13,'Variables &amp; Axis Check'!$B$3)</f>
        <v>20.164835779663999</v>
      </c>
      <c r="AG117" s="4">
        <f>_xll.Interp2dTab(-1,0,'Internal Flash'!$B$588:$N$588,'Internal Flash'!$A$589:$A$603,'Internal Flash'!$B$589:$N$603,AG$104,$U117)*_xll.Interp2dTab(-1,0,'Internal Flash'!$B$607:$K$607,'Internal Flash'!$A$608:$A$617,'Internal Flash'!$B$608:$K$617,'Variables &amp; Axis Check'!$B$13,'Variables &amp; Axis Check'!$B$3)</f>
        <v>31.217527265625002</v>
      </c>
      <c r="AH117" s="4">
        <f>_xll.Interp2dTab(-1,0,'Internal Flash'!$B$588:$N$588,'Internal Flash'!$A$589:$A$603,'Internal Flash'!$B$589:$N$603,AH$104,$U117)*_xll.Interp2dTab(-1,0,'Internal Flash'!$B$607:$K$607,'Internal Flash'!$A$608:$A$617,'Internal Flash'!$B$608:$K$617,'Variables &amp; Axis Check'!$B$13,'Variables &amp; Axis Check'!$B$3)</f>
        <v>40.835901011231201</v>
      </c>
      <c r="AI117" s="4">
        <f>_xll.Interp2dTab(-1,0,'Internal Flash'!$B$588:$N$588,'Internal Flash'!$A$589:$A$603,'Internal Flash'!$B$589:$N$603,AI$104,$U117)*_xll.Interp2dTab(-1,0,'Internal Flash'!$B$607:$K$607,'Internal Flash'!$A$608:$A$617,'Internal Flash'!$B$608:$K$617,'Variables &amp; Axis Check'!$B$13,'Variables &amp; Axis Check'!$B$3)</f>
        <v>40.835901011231194</v>
      </c>
      <c r="AJ117" s="4">
        <f>_xll.Interp2dTab(-1,0,'Internal Flash'!$B$588:$N$588,'Internal Flash'!$A$589:$A$603,'Internal Flash'!$B$589:$N$603,AJ$104,$U117)*_xll.Interp2dTab(-1,0,'Internal Flash'!$B$607:$K$607,'Internal Flash'!$A$608:$A$617,'Internal Flash'!$B$608:$K$617,'Variables &amp; Axis Check'!$B$13,'Variables &amp; Axis Check'!$B$3)</f>
        <v>40.835901011231208</v>
      </c>
      <c r="AK117" s="4">
        <f>_xll.Interp2dTab(-1,0,'Internal Flash'!$B$588:$N$588,'Internal Flash'!$A$589:$A$603,'Internal Flash'!$B$589:$N$603,AK$104,$U117)*_xll.Interp2dTab(-1,0,'Internal Flash'!$B$607:$K$607,'Internal Flash'!$A$608:$A$617,'Internal Flash'!$B$608:$K$617,'Variables &amp; Axis Check'!$B$13,'Variables &amp; Axis Check'!$B$3)</f>
        <v>40.835901011231172</v>
      </c>
      <c r="AL117" s="4">
        <f>_xll.Interp2dTab(-1,0,'Internal Flash'!$B$588:$N$588,'Internal Flash'!$A$589:$A$603,'Internal Flash'!$B$589:$N$603,AL$104,$U117)*_xll.Interp2dTab(-1,0,'Internal Flash'!$B$607:$K$607,'Internal Flash'!$A$608:$A$617,'Internal Flash'!$B$608:$K$617,'Variables &amp; Axis Check'!$B$13,'Variables &amp; Axis Check'!$B$3)</f>
        <v>40.835901011231172</v>
      </c>
      <c r="AM117" s="12">
        <f t="shared" si="56"/>
        <v>40.835901011231172</v>
      </c>
    </row>
    <row r="118" spans="1:39" s="4" customFormat="1" x14ac:dyDescent="0.3">
      <c r="A118" s="6">
        <f>'CSP5'!$A$182</f>
        <v>2600</v>
      </c>
      <c r="B118" s="12">
        <f t="shared" si="53"/>
        <v>11.952657435914</v>
      </c>
      <c r="C118" s="4">
        <f>MIN('Main Injection'!C68+'CSP5'!C207,'Pilot Injection'!W118,W143,W168,W193)</f>
        <v>11.952657435914</v>
      </c>
      <c r="D118" s="4">
        <f>MIN('Main Injection'!D68+'CSP5'!D207,'Pilot Injection'!X118,X143,X168,X193)</f>
        <v>11.952657435914</v>
      </c>
      <c r="E118" s="4">
        <f>MIN('Main Injection'!E68+'CSP5'!E207,'Pilot Injection'!Y118,Y143,Y168,Y193)</f>
        <v>11.952657435914</v>
      </c>
      <c r="F118" s="4">
        <f>MIN('Main Injection'!F68+'CSP5'!F207,'Pilot Injection'!Z118,Z143,Z168,Z193)</f>
        <v>11.952657435914004</v>
      </c>
      <c r="G118" s="4">
        <f>MIN('Main Injection'!G68+'CSP5'!G207,'Pilot Injection'!AA118,AA143,AA168,AA193)</f>
        <v>13.485122750780413</v>
      </c>
      <c r="H118" s="4">
        <f>MIN('Main Injection'!H68+'CSP5'!H207,'Pilot Injection'!AB118,AB143,AB168,AB193)</f>
        <v>18.290578533805217</v>
      </c>
      <c r="I118" s="4">
        <f>MIN('Main Injection'!I68+'CSP5'!I207,'Pilot Injection'!AC118,AC143,AC168,AC193)</f>
        <v>19.746995002878286</v>
      </c>
      <c r="J118" s="4">
        <f>MIN('Main Injection'!J68+'CSP5'!J207,'Pilot Injection'!AD118,AD143,AD168,AD193)</f>
        <v>20.229118976092572</v>
      </c>
      <c r="K118" s="4">
        <f>MIN('Main Injection'!K68+'CSP5'!K207,'Pilot Injection'!AE118,AE143,AE168,AE193)</f>
        <v>20.229118976092572</v>
      </c>
      <c r="L118" s="4">
        <f>MIN('Main Injection'!L68+'CSP5'!L207,'Pilot Injection'!AF118,AF143,AF168,AF193)</f>
        <v>20.229118976092568</v>
      </c>
      <c r="M118" s="4">
        <f>MIN('Main Injection'!M68+'CSP5'!M207,'Pilot Injection'!AG118,AG143,AG168,AG193)</f>
        <v>29.510004946202006</v>
      </c>
      <c r="N118" s="4">
        <f>MIN('Main Injection'!N68+'CSP5'!N207,'Pilot Injection'!AH118,AH143,AH168,AH193)</f>
        <v>35.106525864590694</v>
      </c>
      <c r="O118" s="4">
        <f>MIN('Main Injection'!O68+'CSP5'!O207,'Pilot Injection'!AI118,AI143,AI168,AI193)</f>
        <v>39.960939060974226</v>
      </c>
      <c r="P118" s="4">
        <f>MIN('Main Injection'!P68+'CSP5'!P207,'Pilot Injection'!AJ118,AJ143,AJ168,AJ193)</f>
        <v>39.960939060974283</v>
      </c>
      <c r="Q118" s="4">
        <f>MIN('Main Injection'!Q68+'CSP5'!Q207,'Pilot Injection'!AK118,AK143,AK168,AK193)</f>
        <v>39.960939060974169</v>
      </c>
      <c r="R118" s="4">
        <f>MIN('Main Injection'!R68+'CSP5'!R207,'Pilot Injection'!AL118,AL143,AL168,AL193)</f>
        <v>39.960939060974169</v>
      </c>
      <c r="S118" s="12">
        <f t="shared" si="54"/>
        <v>39.960939060974169</v>
      </c>
      <c r="U118" s="6">
        <f>'CSP5'!$A$182</f>
        <v>2600</v>
      </c>
      <c r="V118" s="12">
        <f t="shared" si="55"/>
        <v>11.952657435914</v>
      </c>
      <c r="W118" s="4">
        <f>_xll.Interp2dTab(-1,0,'Internal Flash'!$B$588:$N$588,'Internal Flash'!$A$589:$A$603,'Internal Flash'!$B$589:$N$603,W$104,$U118)*_xll.Interp2dTab(-1,0,'Internal Flash'!$B$607:$K$607,'Internal Flash'!$A$608:$A$617,'Internal Flash'!$B$608:$K$617,'Variables &amp; Axis Check'!$B$13,'Variables &amp; Axis Check'!$B$3)</f>
        <v>11.952657435914</v>
      </c>
      <c r="X118" s="4">
        <f>_xll.Interp2dTab(-1,0,'Internal Flash'!$B$588:$N$588,'Internal Flash'!$A$589:$A$603,'Internal Flash'!$B$589:$N$603,X$104,$U118)*_xll.Interp2dTab(-1,0,'Internal Flash'!$B$607:$K$607,'Internal Flash'!$A$608:$A$617,'Internal Flash'!$B$608:$K$617,'Variables &amp; Axis Check'!$B$13,'Variables &amp; Axis Check'!$B$3)</f>
        <v>11.952657435914</v>
      </c>
      <c r="Y118" s="4">
        <f>_xll.Interp2dTab(-1,0,'Internal Flash'!$B$588:$N$588,'Internal Flash'!$A$589:$A$603,'Internal Flash'!$B$589:$N$603,Y$104,$U118)*_xll.Interp2dTab(-1,0,'Internal Flash'!$B$607:$K$607,'Internal Flash'!$A$608:$A$617,'Internal Flash'!$B$608:$K$617,'Variables &amp; Axis Check'!$B$13,'Variables &amp; Axis Check'!$B$3)</f>
        <v>11.952657435914</v>
      </c>
      <c r="Z118" s="4">
        <f>_xll.Interp2dTab(-1,0,'Internal Flash'!$B$588:$N$588,'Internal Flash'!$A$589:$A$603,'Internal Flash'!$B$589:$N$603,Z$104,$U118)*_xll.Interp2dTab(-1,0,'Internal Flash'!$B$607:$K$607,'Internal Flash'!$A$608:$A$617,'Internal Flash'!$B$608:$K$617,'Variables &amp; Axis Check'!$B$13,'Variables &amp; Axis Check'!$B$3)</f>
        <v>11.952657435914004</v>
      </c>
      <c r="AA118" s="4">
        <f>_xll.Interp2dTab(-1,0,'Internal Flash'!$B$588:$N$588,'Internal Flash'!$A$589:$A$603,'Internal Flash'!$B$589:$N$603,AA$104,$U118)*_xll.Interp2dTab(-1,0,'Internal Flash'!$B$607:$K$607,'Internal Flash'!$A$608:$A$617,'Internal Flash'!$B$608:$K$617,'Variables &amp; Axis Check'!$B$13,'Variables &amp; Axis Check'!$B$3)</f>
        <v>13.485122750780413</v>
      </c>
      <c r="AB118" s="4">
        <f>_xll.Interp2dTab(-1,0,'Internal Flash'!$B$588:$N$588,'Internal Flash'!$A$589:$A$603,'Internal Flash'!$B$589:$N$603,AB$104,$U118)*_xll.Interp2dTab(-1,0,'Internal Flash'!$B$607:$K$607,'Internal Flash'!$A$608:$A$617,'Internal Flash'!$B$608:$K$617,'Variables &amp; Axis Check'!$B$13,'Variables &amp; Axis Check'!$B$3)</f>
        <v>18.290578533805217</v>
      </c>
      <c r="AC118" s="4">
        <f>_xll.Interp2dTab(-1,0,'Internal Flash'!$B$588:$N$588,'Internal Flash'!$A$589:$A$603,'Internal Flash'!$B$589:$N$603,AC$104,$U118)*_xll.Interp2dTab(-1,0,'Internal Flash'!$B$607:$K$607,'Internal Flash'!$A$608:$A$617,'Internal Flash'!$B$608:$K$617,'Variables &amp; Axis Check'!$B$13,'Variables &amp; Axis Check'!$B$3)</f>
        <v>19.746995002878286</v>
      </c>
      <c r="AD118" s="4">
        <f>_xll.Interp2dTab(-1,0,'Internal Flash'!$B$588:$N$588,'Internal Flash'!$A$589:$A$603,'Internal Flash'!$B$589:$N$603,AD$104,$U118)*_xll.Interp2dTab(-1,0,'Internal Flash'!$B$607:$K$607,'Internal Flash'!$A$608:$A$617,'Internal Flash'!$B$608:$K$617,'Variables &amp; Axis Check'!$B$13,'Variables &amp; Axis Check'!$B$3)</f>
        <v>20.229118976092572</v>
      </c>
      <c r="AE118" s="4">
        <f>_xll.Interp2dTab(-1,0,'Internal Flash'!$B$588:$N$588,'Internal Flash'!$A$589:$A$603,'Internal Flash'!$B$589:$N$603,AE$104,$U118)*_xll.Interp2dTab(-1,0,'Internal Flash'!$B$607:$K$607,'Internal Flash'!$A$608:$A$617,'Internal Flash'!$B$608:$K$617,'Variables &amp; Axis Check'!$B$13,'Variables &amp; Axis Check'!$B$3)</f>
        <v>20.229118976092572</v>
      </c>
      <c r="AF118" s="4">
        <f>_xll.Interp2dTab(-1,0,'Internal Flash'!$B$588:$N$588,'Internal Flash'!$A$589:$A$603,'Internal Flash'!$B$589:$N$603,AF$104,$U118)*_xll.Interp2dTab(-1,0,'Internal Flash'!$B$607:$K$607,'Internal Flash'!$A$608:$A$617,'Internal Flash'!$B$608:$K$617,'Variables &amp; Axis Check'!$B$13,'Variables &amp; Axis Check'!$B$3)</f>
        <v>20.229118976092568</v>
      </c>
      <c r="AG118" s="4">
        <f>_xll.Interp2dTab(-1,0,'Internal Flash'!$B$588:$N$588,'Internal Flash'!$A$589:$A$603,'Internal Flash'!$B$589:$N$603,AG$104,$U118)*_xll.Interp2dTab(-1,0,'Internal Flash'!$B$607:$K$607,'Internal Flash'!$A$608:$A$617,'Internal Flash'!$B$608:$K$617,'Variables &amp; Axis Check'!$B$13,'Variables &amp; Axis Check'!$B$3)</f>
        <v>29.510004946202006</v>
      </c>
      <c r="AH118" s="4">
        <f>_xll.Interp2dTab(-1,0,'Internal Flash'!$B$588:$N$588,'Internal Flash'!$A$589:$A$603,'Internal Flash'!$B$589:$N$603,AH$104,$U118)*_xll.Interp2dTab(-1,0,'Internal Flash'!$B$607:$K$607,'Internal Flash'!$A$608:$A$617,'Internal Flash'!$B$608:$K$617,'Variables &amp; Axis Check'!$B$13,'Variables &amp; Axis Check'!$B$3)</f>
        <v>42.045228764039003</v>
      </c>
      <c r="AI118" s="4">
        <f>_xll.Interp2dTab(-1,0,'Internal Flash'!$B$588:$N$588,'Internal Flash'!$A$589:$A$603,'Internal Flash'!$B$589:$N$603,AI$104,$U118)*_xll.Interp2dTab(-1,0,'Internal Flash'!$B$607:$K$607,'Internal Flash'!$A$608:$A$617,'Internal Flash'!$B$608:$K$617,'Variables &amp; Axis Check'!$B$13,'Variables &amp; Axis Check'!$B$3)</f>
        <v>42.045228764039031</v>
      </c>
      <c r="AJ118" s="4">
        <f>_xll.Interp2dTab(-1,0,'Internal Flash'!$B$588:$N$588,'Internal Flash'!$A$589:$A$603,'Internal Flash'!$B$589:$N$603,AJ$104,$U118)*_xll.Interp2dTab(-1,0,'Internal Flash'!$B$607:$K$607,'Internal Flash'!$A$608:$A$617,'Internal Flash'!$B$608:$K$617,'Variables &amp; Axis Check'!$B$13,'Variables &amp; Axis Check'!$B$3)</f>
        <v>42.045228764039067</v>
      </c>
      <c r="AK118" s="4">
        <f>_xll.Interp2dTab(-1,0,'Internal Flash'!$B$588:$N$588,'Internal Flash'!$A$589:$A$603,'Internal Flash'!$B$589:$N$603,AK$104,$U118)*_xll.Interp2dTab(-1,0,'Internal Flash'!$B$607:$K$607,'Internal Flash'!$A$608:$A$617,'Internal Flash'!$B$608:$K$617,'Variables &amp; Axis Check'!$B$13,'Variables &amp; Axis Check'!$B$3)</f>
        <v>42.045228764039003</v>
      </c>
      <c r="AL118" s="4">
        <f>_xll.Interp2dTab(-1,0,'Internal Flash'!$B$588:$N$588,'Internal Flash'!$A$589:$A$603,'Internal Flash'!$B$589:$N$603,AL$104,$U118)*_xll.Interp2dTab(-1,0,'Internal Flash'!$B$607:$K$607,'Internal Flash'!$A$608:$A$617,'Internal Flash'!$B$608:$K$617,'Variables &amp; Axis Check'!$B$13,'Variables &amp; Axis Check'!$B$3)</f>
        <v>42.045228764039067</v>
      </c>
      <c r="AM118" s="12">
        <f t="shared" si="56"/>
        <v>42.045228764039067</v>
      </c>
    </row>
    <row r="119" spans="1:39" s="4" customFormat="1" x14ac:dyDescent="0.3">
      <c r="A119" s="6">
        <f>'CSP5'!$A$183</f>
        <v>2800</v>
      </c>
      <c r="B119" s="12">
        <f t="shared" si="53"/>
        <v>11.952657435914</v>
      </c>
      <c r="C119" s="4">
        <f>MIN('Main Injection'!C69+'CSP5'!C208,'Pilot Injection'!W119,W144,W169,W194)</f>
        <v>11.952657435914</v>
      </c>
      <c r="D119" s="4">
        <f>MIN('Main Injection'!D69+'CSP5'!D208,'Pilot Injection'!X119,X144,X169,X194)</f>
        <v>11.952657435913999</v>
      </c>
      <c r="E119" s="4">
        <f>MIN('Main Injection'!E69+'CSP5'!E208,'Pilot Injection'!Y119,Y144,Y169,Y194)</f>
        <v>11.714605474976</v>
      </c>
      <c r="F119" s="4">
        <f>MIN('Main Injection'!F69+'CSP5'!F208,'Pilot Injection'!Z119,Z144,Z169,Z194)</f>
        <v>11.952657435914</v>
      </c>
      <c r="G119" s="4">
        <f>MIN('Main Injection'!G69+'CSP5'!G208,'Pilot Injection'!AA119,AA144,AA169,AA194)</f>
        <v>13.094831915321224</v>
      </c>
      <c r="H119" s="4">
        <f>MIN('Main Injection'!H69+'CSP5'!H208,'Pilot Injection'!AB119,AB144,AB169,AB194)</f>
        <v>17.60756957175164</v>
      </c>
      <c r="I119" s="4">
        <f>MIN('Main Injection'!I69+'CSP5'!I208,'Pilot Injection'!AC119,AC144,AC169,AC194)</f>
        <v>19.586287011806856</v>
      </c>
      <c r="J119" s="4">
        <f>MIN('Main Injection'!J69+'CSP5'!J208,'Pilot Injection'!AD119,AD144,AD169,AD194)</f>
        <v>19.907702993949712</v>
      </c>
      <c r="K119" s="4">
        <f>MIN('Main Injection'!K69+'CSP5'!K208,'Pilot Injection'!AE119,AE144,AE169,AE194)</f>
        <v>19.907702993949712</v>
      </c>
      <c r="L119" s="4">
        <f>MIN('Main Injection'!L69+'CSP5'!L208,'Pilot Injection'!AF119,AF144,AF169,AF194)</f>
        <v>19.907702993949712</v>
      </c>
      <c r="M119" s="4">
        <f>MIN('Main Injection'!M69+'CSP5'!M208,'Pilot Injection'!AG119,AG144,AG169,AG194)</f>
        <v>26.094960307355997</v>
      </c>
      <c r="N119" s="4">
        <f>MIN('Main Injection'!N69+'CSP5'!N208,'Pilot Injection'!AH119,AH144,AH169,AH194)</f>
        <v>35.106525864590694</v>
      </c>
      <c r="O119" s="4">
        <f>MIN('Main Injection'!O69+'CSP5'!O208,'Pilot Injection'!AI119,AI144,AI169,AI194)</f>
        <v>39.960939060974226</v>
      </c>
      <c r="P119" s="4">
        <f>MIN('Main Injection'!P69+'CSP5'!P208,'Pilot Injection'!AJ119,AJ144,AJ169,AJ194)</f>
        <v>39.960939060974283</v>
      </c>
      <c r="Q119" s="4">
        <f>MIN('Main Injection'!Q69+'CSP5'!Q208,'Pilot Injection'!AK119,AK144,AK169,AK194)</f>
        <v>39.960939060974169</v>
      </c>
      <c r="R119" s="4">
        <f>MIN('Main Injection'!R69+'CSP5'!R208,'Pilot Injection'!AL119,AL144,AL169,AL194)</f>
        <v>39.960939060974169</v>
      </c>
      <c r="S119" s="12">
        <f t="shared" si="54"/>
        <v>39.960939060974169</v>
      </c>
      <c r="U119" s="6">
        <f>'CSP5'!$A$183</f>
        <v>2800</v>
      </c>
      <c r="V119" s="12">
        <f t="shared" si="55"/>
        <v>11.952657435914</v>
      </c>
      <c r="W119" s="4">
        <f>_xll.Interp2dTab(-1,0,'Internal Flash'!$B$588:$N$588,'Internal Flash'!$A$589:$A$603,'Internal Flash'!$B$589:$N$603,W$104,$U119)*_xll.Interp2dTab(-1,0,'Internal Flash'!$B$607:$K$607,'Internal Flash'!$A$608:$A$617,'Internal Flash'!$B$608:$K$617,'Variables &amp; Axis Check'!$B$13,'Variables &amp; Axis Check'!$B$3)</f>
        <v>11.952657435914</v>
      </c>
      <c r="X119" s="4">
        <f>_xll.Interp2dTab(-1,0,'Internal Flash'!$B$588:$N$588,'Internal Flash'!$A$589:$A$603,'Internal Flash'!$B$589:$N$603,X$104,$U119)*_xll.Interp2dTab(-1,0,'Internal Flash'!$B$607:$K$607,'Internal Flash'!$A$608:$A$617,'Internal Flash'!$B$608:$K$617,'Variables &amp; Axis Check'!$B$13,'Variables &amp; Axis Check'!$B$3)</f>
        <v>11.952657435913999</v>
      </c>
      <c r="Y119" s="4">
        <f>_xll.Interp2dTab(-1,0,'Internal Flash'!$B$588:$N$588,'Internal Flash'!$A$589:$A$603,'Internal Flash'!$B$589:$N$603,Y$104,$U119)*_xll.Interp2dTab(-1,0,'Internal Flash'!$B$607:$K$607,'Internal Flash'!$A$608:$A$617,'Internal Flash'!$B$608:$K$617,'Variables &amp; Axis Check'!$B$13,'Variables &amp; Axis Check'!$B$3)</f>
        <v>11.952657435914</v>
      </c>
      <c r="Z119" s="4">
        <f>_xll.Interp2dTab(-1,0,'Internal Flash'!$B$588:$N$588,'Internal Flash'!$A$589:$A$603,'Internal Flash'!$B$589:$N$603,Z$104,$U119)*_xll.Interp2dTab(-1,0,'Internal Flash'!$B$607:$K$607,'Internal Flash'!$A$608:$A$617,'Internal Flash'!$B$608:$K$617,'Variables &amp; Axis Check'!$B$13,'Variables &amp; Axis Check'!$B$3)</f>
        <v>11.952657435914</v>
      </c>
      <c r="AA119" s="4">
        <f>_xll.Interp2dTab(-1,0,'Internal Flash'!$B$588:$N$588,'Internal Flash'!$A$589:$A$603,'Internal Flash'!$B$589:$N$603,AA$104,$U119)*_xll.Interp2dTab(-1,0,'Internal Flash'!$B$607:$K$607,'Internal Flash'!$A$608:$A$617,'Internal Flash'!$B$608:$K$617,'Variables &amp; Axis Check'!$B$13,'Variables &amp; Axis Check'!$B$3)</f>
        <v>13.094831915321224</v>
      </c>
      <c r="AB119" s="4">
        <f>_xll.Interp2dTab(-1,0,'Internal Flash'!$B$588:$N$588,'Internal Flash'!$A$589:$A$603,'Internal Flash'!$B$589:$N$603,AB$104,$U119)*_xll.Interp2dTab(-1,0,'Internal Flash'!$B$607:$K$607,'Internal Flash'!$A$608:$A$617,'Internal Flash'!$B$608:$K$617,'Variables &amp; Axis Check'!$B$13,'Variables &amp; Axis Check'!$B$3)</f>
        <v>17.60756957175164</v>
      </c>
      <c r="AC119" s="4">
        <f>_xll.Interp2dTab(-1,0,'Internal Flash'!$B$588:$N$588,'Internal Flash'!$A$589:$A$603,'Internal Flash'!$B$589:$N$603,AC$104,$U119)*_xll.Interp2dTab(-1,0,'Internal Flash'!$B$607:$K$607,'Internal Flash'!$A$608:$A$617,'Internal Flash'!$B$608:$K$617,'Variables &amp; Axis Check'!$B$13,'Variables &amp; Axis Check'!$B$3)</f>
        <v>19.586287011806856</v>
      </c>
      <c r="AD119" s="4">
        <f>_xll.Interp2dTab(-1,0,'Internal Flash'!$B$588:$N$588,'Internal Flash'!$A$589:$A$603,'Internal Flash'!$B$589:$N$603,AD$104,$U119)*_xll.Interp2dTab(-1,0,'Internal Flash'!$B$607:$K$607,'Internal Flash'!$A$608:$A$617,'Internal Flash'!$B$608:$K$617,'Variables &amp; Axis Check'!$B$13,'Variables &amp; Axis Check'!$B$3)</f>
        <v>19.907702993949712</v>
      </c>
      <c r="AE119" s="4">
        <f>_xll.Interp2dTab(-1,0,'Internal Flash'!$B$588:$N$588,'Internal Flash'!$A$589:$A$603,'Internal Flash'!$B$589:$N$603,AE$104,$U119)*_xll.Interp2dTab(-1,0,'Internal Flash'!$B$607:$K$607,'Internal Flash'!$A$608:$A$617,'Internal Flash'!$B$608:$K$617,'Variables &amp; Axis Check'!$B$13,'Variables &amp; Axis Check'!$B$3)</f>
        <v>19.907702993949712</v>
      </c>
      <c r="AF119" s="4">
        <f>_xll.Interp2dTab(-1,0,'Internal Flash'!$B$588:$N$588,'Internal Flash'!$A$589:$A$603,'Internal Flash'!$B$589:$N$603,AF$104,$U119)*_xll.Interp2dTab(-1,0,'Internal Flash'!$B$607:$K$607,'Internal Flash'!$A$608:$A$617,'Internal Flash'!$B$608:$K$617,'Variables &amp; Axis Check'!$B$13,'Variables &amp; Axis Check'!$B$3)</f>
        <v>19.907702993949712</v>
      </c>
      <c r="AG119" s="4">
        <f>_xll.Interp2dTab(-1,0,'Internal Flash'!$B$588:$N$588,'Internal Flash'!$A$589:$A$603,'Internal Flash'!$B$589:$N$603,AG$104,$U119)*_xll.Interp2dTab(-1,0,'Internal Flash'!$B$607:$K$607,'Internal Flash'!$A$608:$A$617,'Internal Flash'!$B$608:$K$617,'Variables &amp; Axis Check'!$B$13,'Variables &amp; Axis Check'!$B$3)</f>
        <v>26.094960307355997</v>
      </c>
      <c r="AH119" s="4">
        <f>_xll.Interp2dTab(-1,0,'Internal Flash'!$B$588:$N$588,'Internal Flash'!$A$589:$A$603,'Internal Flash'!$B$589:$N$603,AH$104,$U119)*_xll.Interp2dTab(-1,0,'Internal Flash'!$B$607:$K$607,'Internal Flash'!$A$608:$A$617,'Internal Flash'!$B$608:$K$617,'Variables &amp; Axis Check'!$B$13,'Variables &amp; Axis Check'!$B$3)</f>
        <v>42.045228764039003</v>
      </c>
      <c r="AI119" s="4">
        <f>_xll.Interp2dTab(-1,0,'Internal Flash'!$B$588:$N$588,'Internal Flash'!$A$589:$A$603,'Internal Flash'!$B$589:$N$603,AI$104,$U119)*_xll.Interp2dTab(-1,0,'Internal Flash'!$B$607:$K$607,'Internal Flash'!$A$608:$A$617,'Internal Flash'!$B$608:$K$617,'Variables &amp; Axis Check'!$B$13,'Variables &amp; Axis Check'!$B$3)</f>
        <v>42.045228764038974</v>
      </c>
      <c r="AJ119" s="4">
        <f>_xll.Interp2dTab(-1,0,'Internal Flash'!$B$588:$N$588,'Internal Flash'!$A$589:$A$603,'Internal Flash'!$B$589:$N$603,AJ$104,$U119)*_xll.Interp2dTab(-1,0,'Internal Flash'!$B$607:$K$607,'Internal Flash'!$A$608:$A$617,'Internal Flash'!$B$608:$K$617,'Variables &amp; Axis Check'!$B$13,'Variables &amp; Axis Check'!$B$3)</f>
        <v>42.045228764038967</v>
      </c>
      <c r="AK119" s="4">
        <f>_xll.Interp2dTab(-1,0,'Internal Flash'!$B$588:$N$588,'Internal Flash'!$A$589:$A$603,'Internal Flash'!$B$589:$N$603,AK$104,$U119)*_xll.Interp2dTab(-1,0,'Internal Flash'!$B$607:$K$607,'Internal Flash'!$A$608:$A$617,'Internal Flash'!$B$608:$K$617,'Variables &amp; Axis Check'!$B$13,'Variables &amp; Axis Check'!$B$3)</f>
        <v>42.045228764038932</v>
      </c>
      <c r="AL119" s="4">
        <f>_xll.Interp2dTab(-1,0,'Internal Flash'!$B$588:$N$588,'Internal Flash'!$A$589:$A$603,'Internal Flash'!$B$589:$N$603,AL$104,$U119)*_xll.Interp2dTab(-1,0,'Internal Flash'!$B$607:$K$607,'Internal Flash'!$A$608:$A$617,'Internal Flash'!$B$608:$K$617,'Variables &amp; Axis Check'!$B$13,'Variables &amp; Axis Check'!$B$3)</f>
        <v>42.045228764038932</v>
      </c>
      <c r="AM119" s="12">
        <f t="shared" si="56"/>
        <v>42.045228764038932</v>
      </c>
    </row>
    <row r="120" spans="1:39" s="4" customFormat="1" x14ac:dyDescent="0.3">
      <c r="A120" s="6">
        <f>'CSP5'!$A$184</f>
        <v>2900</v>
      </c>
      <c r="B120" s="12">
        <f t="shared" si="53"/>
        <v>11.849346612488</v>
      </c>
      <c r="C120" s="4">
        <f>MIN('Main Injection'!C70+'CSP5'!C209,'Pilot Injection'!W120,W145,W170,W195)</f>
        <v>11.849346612488</v>
      </c>
      <c r="D120" s="4">
        <f>MIN('Main Injection'!D70+'CSP5'!D209,'Pilot Injection'!X120,X145,X170,X195)</f>
        <v>11.952657435913999</v>
      </c>
      <c r="E120" s="4">
        <f>MIN('Main Injection'!E70+'CSP5'!E209,'Pilot Injection'!Y120,Y145,Y170,Y195)</f>
        <v>11.952657435913999</v>
      </c>
      <c r="F120" s="4">
        <f>MIN('Main Injection'!F70+'CSP5'!F209,'Pilot Injection'!Z120,Z145,Z170,Z195)</f>
        <v>11.952657435914004</v>
      </c>
      <c r="G120" s="4">
        <f>MIN('Main Injection'!G70+'CSP5'!G209,'Pilot Injection'!AA120,AA145,AA170,AA195)</f>
        <v>12.899686497591633</v>
      </c>
      <c r="H120" s="4">
        <f>MIN('Main Injection'!H70+'CSP5'!H209,'Pilot Injection'!AB120,AB145,AB170,AB195)</f>
        <v>17.266065090724858</v>
      </c>
      <c r="I120" s="4">
        <f>MIN('Main Injection'!I70+'CSP5'!I209,'Pilot Injection'!AC120,AC145,AC170,AC195)</f>
        <v>19.50593301627114</v>
      </c>
      <c r="J120" s="4">
        <f>MIN('Main Injection'!J70+'CSP5'!J209,'Pilot Injection'!AD120,AD145,AD170,AD195)</f>
        <v>19.746995002878286</v>
      </c>
      <c r="K120" s="4">
        <f>MIN('Main Injection'!K70+'CSP5'!K209,'Pilot Injection'!AE120,AE145,AE170,AE195)</f>
        <v>19.746995002878283</v>
      </c>
      <c r="L120" s="4">
        <f>MIN('Main Injection'!L70+'CSP5'!L209,'Pilot Injection'!AF120,AF145,AF170,AF195)</f>
        <v>19.746995002878286</v>
      </c>
      <c r="M120" s="4">
        <f>MIN('Main Injection'!M70+'CSP5'!M209,'Pilot Injection'!AG120,AG145,AG170,AG195)</f>
        <v>24.387437987933001</v>
      </c>
      <c r="N120" s="4">
        <f>MIN('Main Injection'!N70+'CSP5'!N209,'Pilot Injection'!AH120,AH145,AH170,AH195)</f>
        <v>35.106525864590701</v>
      </c>
      <c r="O120" s="4">
        <f>MIN('Main Injection'!O70+'CSP5'!O209,'Pilot Injection'!AI120,AI145,AI170,AI195)</f>
        <v>39.960939060974226</v>
      </c>
      <c r="P120" s="4">
        <f>MIN('Main Injection'!P70+'CSP5'!P209,'Pilot Injection'!AJ120,AJ145,AJ170,AJ195)</f>
        <v>39.960939060974283</v>
      </c>
      <c r="Q120" s="4">
        <f>MIN('Main Injection'!Q70+'CSP5'!Q209,'Pilot Injection'!AK120,AK145,AK170,AK195)</f>
        <v>39.960939060974169</v>
      </c>
      <c r="R120" s="4">
        <f>MIN('Main Injection'!R70+'CSP5'!R209,'Pilot Injection'!AL120,AL145,AL170,AL195)</f>
        <v>39.960939060974169</v>
      </c>
      <c r="S120" s="12">
        <f t="shared" si="54"/>
        <v>39.960939060974169</v>
      </c>
      <c r="U120" s="6">
        <f>'CSP5'!$A$184</f>
        <v>2900</v>
      </c>
      <c r="V120" s="12">
        <f t="shared" si="55"/>
        <v>11.952657435914</v>
      </c>
      <c r="W120" s="4">
        <f>_xll.Interp2dTab(-1,0,'Internal Flash'!$B$588:$N$588,'Internal Flash'!$A$589:$A$603,'Internal Flash'!$B$589:$N$603,W$104,$U120)*_xll.Interp2dTab(-1,0,'Internal Flash'!$B$607:$K$607,'Internal Flash'!$A$608:$A$617,'Internal Flash'!$B$608:$K$617,'Variables &amp; Axis Check'!$B$13,'Variables &amp; Axis Check'!$B$3)</f>
        <v>11.952657435914</v>
      </c>
      <c r="X120" s="4">
        <f>_xll.Interp2dTab(-1,0,'Internal Flash'!$B$588:$N$588,'Internal Flash'!$A$589:$A$603,'Internal Flash'!$B$589:$N$603,X$104,$U120)*_xll.Interp2dTab(-1,0,'Internal Flash'!$B$607:$K$607,'Internal Flash'!$A$608:$A$617,'Internal Flash'!$B$608:$K$617,'Variables &amp; Axis Check'!$B$13,'Variables &amp; Axis Check'!$B$3)</f>
        <v>11.952657435913999</v>
      </c>
      <c r="Y120" s="4">
        <f>_xll.Interp2dTab(-1,0,'Internal Flash'!$B$588:$N$588,'Internal Flash'!$A$589:$A$603,'Internal Flash'!$B$589:$N$603,Y$104,$U120)*_xll.Interp2dTab(-1,0,'Internal Flash'!$B$607:$K$607,'Internal Flash'!$A$608:$A$617,'Internal Flash'!$B$608:$K$617,'Variables &amp; Axis Check'!$B$13,'Variables &amp; Axis Check'!$B$3)</f>
        <v>11.952657435913999</v>
      </c>
      <c r="Z120" s="4">
        <f>_xll.Interp2dTab(-1,0,'Internal Flash'!$B$588:$N$588,'Internal Flash'!$A$589:$A$603,'Internal Flash'!$B$589:$N$603,Z$104,$U120)*_xll.Interp2dTab(-1,0,'Internal Flash'!$B$607:$K$607,'Internal Flash'!$A$608:$A$617,'Internal Flash'!$B$608:$K$617,'Variables &amp; Axis Check'!$B$13,'Variables &amp; Axis Check'!$B$3)</f>
        <v>11.952657435914004</v>
      </c>
      <c r="AA120" s="4">
        <f>_xll.Interp2dTab(-1,0,'Internal Flash'!$B$588:$N$588,'Internal Flash'!$A$589:$A$603,'Internal Flash'!$B$589:$N$603,AA$104,$U120)*_xll.Interp2dTab(-1,0,'Internal Flash'!$B$607:$K$607,'Internal Flash'!$A$608:$A$617,'Internal Flash'!$B$608:$K$617,'Variables &amp; Axis Check'!$B$13,'Variables &amp; Axis Check'!$B$3)</f>
        <v>12.899686497591633</v>
      </c>
      <c r="AB120" s="4">
        <f>_xll.Interp2dTab(-1,0,'Internal Flash'!$B$588:$N$588,'Internal Flash'!$A$589:$A$603,'Internal Flash'!$B$589:$N$603,AB$104,$U120)*_xll.Interp2dTab(-1,0,'Internal Flash'!$B$607:$K$607,'Internal Flash'!$A$608:$A$617,'Internal Flash'!$B$608:$K$617,'Variables &amp; Axis Check'!$B$13,'Variables &amp; Axis Check'!$B$3)</f>
        <v>17.266065090724858</v>
      </c>
      <c r="AC120" s="4">
        <f>_xll.Interp2dTab(-1,0,'Internal Flash'!$B$588:$N$588,'Internal Flash'!$A$589:$A$603,'Internal Flash'!$B$589:$N$603,AC$104,$U120)*_xll.Interp2dTab(-1,0,'Internal Flash'!$B$607:$K$607,'Internal Flash'!$A$608:$A$617,'Internal Flash'!$B$608:$K$617,'Variables &amp; Axis Check'!$B$13,'Variables &amp; Axis Check'!$B$3)</f>
        <v>19.50593301627114</v>
      </c>
      <c r="AD120" s="4">
        <f>_xll.Interp2dTab(-1,0,'Internal Flash'!$B$588:$N$588,'Internal Flash'!$A$589:$A$603,'Internal Flash'!$B$589:$N$603,AD$104,$U120)*_xll.Interp2dTab(-1,0,'Internal Flash'!$B$607:$K$607,'Internal Flash'!$A$608:$A$617,'Internal Flash'!$B$608:$K$617,'Variables &amp; Axis Check'!$B$13,'Variables &amp; Axis Check'!$B$3)</f>
        <v>19.746995002878286</v>
      </c>
      <c r="AE120" s="4">
        <f>_xll.Interp2dTab(-1,0,'Internal Flash'!$B$588:$N$588,'Internal Flash'!$A$589:$A$603,'Internal Flash'!$B$589:$N$603,AE$104,$U120)*_xll.Interp2dTab(-1,0,'Internal Flash'!$B$607:$K$607,'Internal Flash'!$A$608:$A$617,'Internal Flash'!$B$608:$K$617,'Variables &amp; Axis Check'!$B$13,'Variables &amp; Axis Check'!$B$3)</f>
        <v>19.746995002878283</v>
      </c>
      <c r="AF120" s="4">
        <f>_xll.Interp2dTab(-1,0,'Internal Flash'!$B$588:$N$588,'Internal Flash'!$A$589:$A$603,'Internal Flash'!$B$589:$N$603,AF$104,$U120)*_xll.Interp2dTab(-1,0,'Internal Flash'!$B$607:$K$607,'Internal Flash'!$A$608:$A$617,'Internal Flash'!$B$608:$K$617,'Variables &amp; Axis Check'!$B$13,'Variables &amp; Axis Check'!$B$3)</f>
        <v>19.746995002878286</v>
      </c>
      <c r="AG120" s="4">
        <f>_xll.Interp2dTab(-1,0,'Internal Flash'!$B$588:$N$588,'Internal Flash'!$A$589:$A$603,'Internal Flash'!$B$589:$N$603,AG$104,$U120)*_xll.Interp2dTab(-1,0,'Internal Flash'!$B$607:$K$607,'Internal Flash'!$A$608:$A$617,'Internal Flash'!$B$608:$K$617,'Variables &amp; Axis Check'!$B$13,'Variables &amp; Axis Check'!$B$3)</f>
        <v>24.387437987933001</v>
      </c>
      <c r="AH120" s="4">
        <f>_xll.Interp2dTab(-1,0,'Internal Flash'!$B$588:$N$588,'Internal Flash'!$A$589:$A$603,'Internal Flash'!$B$589:$N$603,AH$104,$U120)*_xll.Interp2dTab(-1,0,'Internal Flash'!$B$607:$K$607,'Internal Flash'!$A$608:$A$617,'Internal Flash'!$B$608:$K$617,'Variables &amp; Axis Check'!$B$13,'Variables &amp; Axis Check'!$B$3)</f>
        <v>42.045228764039003</v>
      </c>
      <c r="AI120" s="4">
        <f>_xll.Interp2dTab(-1,0,'Internal Flash'!$B$588:$N$588,'Internal Flash'!$A$589:$A$603,'Internal Flash'!$B$589:$N$603,AI$104,$U120)*_xll.Interp2dTab(-1,0,'Internal Flash'!$B$607:$K$607,'Internal Flash'!$A$608:$A$617,'Internal Flash'!$B$608:$K$617,'Variables &amp; Axis Check'!$B$13,'Variables &amp; Axis Check'!$B$3)</f>
        <v>42.045228764039003</v>
      </c>
      <c r="AJ120" s="4">
        <f>_xll.Interp2dTab(-1,0,'Internal Flash'!$B$588:$N$588,'Internal Flash'!$A$589:$A$603,'Internal Flash'!$B$589:$N$603,AJ$104,$U120)*_xll.Interp2dTab(-1,0,'Internal Flash'!$B$607:$K$607,'Internal Flash'!$A$608:$A$617,'Internal Flash'!$B$608:$K$617,'Variables &amp; Axis Check'!$B$13,'Variables &amp; Axis Check'!$B$3)</f>
        <v>42.045228764039003</v>
      </c>
      <c r="AK120" s="4">
        <f>_xll.Interp2dTab(-1,0,'Internal Flash'!$B$588:$N$588,'Internal Flash'!$A$589:$A$603,'Internal Flash'!$B$589:$N$603,AK$104,$U120)*_xll.Interp2dTab(-1,0,'Internal Flash'!$B$607:$K$607,'Internal Flash'!$A$608:$A$617,'Internal Flash'!$B$608:$K$617,'Variables &amp; Axis Check'!$B$13,'Variables &amp; Axis Check'!$B$3)</f>
        <v>42.045228764038932</v>
      </c>
      <c r="AL120" s="4">
        <f>_xll.Interp2dTab(-1,0,'Internal Flash'!$B$588:$N$588,'Internal Flash'!$A$589:$A$603,'Internal Flash'!$B$589:$N$603,AL$104,$U120)*_xll.Interp2dTab(-1,0,'Internal Flash'!$B$607:$K$607,'Internal Flash'!$A$608:$A$617,'Internal Flash'!$B$608:$K$617,'Variables &amp; Axis Check'!$B$13,'Variables &amp; Axis Check'!$B$3)</f>
        <v>42.045228764039003</v>
      </c>
      <c r="AM120" s="12">
        <f t="shared" si="56"/>
        <v>42.045228764039003</v>
      </c>
    </row>
    <row r="121" spans="1:39" s="4" customFormat="1" x14ac:dyDescent="0.3">
      <c r="A121" s="6">
        <f>'CSP5'!$A$185</f>
        <v>3000</v>
      </c>
      <c r="B121" s="12">
        <f t="shared" si="53"/>
        <v>11.952657435914</v>
      </c>
      <c r="C121" s="4">
        <f>MIN('Main Injection'!C71+'CSP5'!C210,'Pilot Injection'!W121,W146,W171,W196)</f>
        <v>11.952657435914</v>
      </c>
      <c r="D121" s="4">
        <f>MIN('Main Injection'!D71+'CSP5'!D210,'Pilot Injection'!X121,X146,X171,X196)</f>
        <v>11.952657435913999</v>
      </c>
      <c r="E121" s="4">
        <f>MIN('Main Injection'!E71+'CSP5'!E210,'Pilot Injection'!Y121,Y146,Y171,Y196)</f>
        <v>11.952657435914</v>
      </c>
      <c r="F121" s="4">
        <f>MIN('Main Injection'!F71+'CSP5'!F210,'Pilot Injection'!Z121,Z146,Z171,Z196)</f>
        <v>11.952657435914</v>
      </c>
      <c r="G121" s="4">
        <f>MIN('Main Injection'!G71+'CSP5'!G210,'Pilot Injection'!AA121,AA146,AA171,AA196)</f>
        <v>12.70454107986204</v>
      </c>
      <c r="H121" s="4">
        <f>MIN('Main Injection'!H71+'CSP5'!H210,'Pilot Injection'!AB121,AB146,AB171,AB196)</f>
        <v>16.924560609698069</v>
      </c>
      <c r="I121" s="4">
        <f>MIN('Main Injection'!I71+'CSP5'!I210,'Pilot Injection'!AC121,AC146,AC171,AC196)</f>
        <v>19.425579020735427</v>
      </c>
      <c r="J121" s="4">
        <f>MIN('Main Injection'!J71+'CSP5'!J210,'Pilot Injection'!AD121,AD146,AD171,AD196)</f>
        <v>19.586287011806856</v>
      </c>
      <c r="K121" s="4">
        <f>MIN('Main Injection'!K71+'CSP5'!K210,'Pilot Injection'!AE121,AE146,AE171,AE196)</f>
        <v>19.586287011806856</v>
      </c>
      <c r="L121" s="4">
        <f>MIN('Main Injection'!L71+'CSP5'!L210,'Pilot Injection'!AF121,AF146,AF171,AF196)</f>
        <v>19.586287011806853</v>
      </c>
      <c r="M121" s="4">
        <f>MIN('Main Injection'!M71+'CSP5'!M210,'Pilot Injection'!AG121,AG146,AG171,AG196)</f>
        <v>22.679915668509999</v>
      </c>
      <c r="N121" s="4">
        <f>MIN('Main Injection'!N71+'CSP5'!N210,'Pilot Injection'!AH121,AH146,AH171,AH196)</f>
        <v>35.106525864590694</v>
      </c>
      <c r="O121" s="4">
        <f>MIN('Main Injection'!O71+'CSP5'!O210,'Pilot Injection'!AI121,AI146,AI171,AI196)</f>
        <v>39.960939060974226</v>
      </c>
      <c r="P121" s="4">
        <f>MIN('Main Injection'!P71+'CSP5'!P210,'Pilot Injection'!AJ121,AJ146,AJ171,AJ196)</f>
        <v>39.960939060974283</v>
      </c>
      <c r="Q121" s="4">
        <f>MIN('Main Injection'!Q71+'CSP5'!Q210,'Pilot Injection'!AK121,AK146,AK171,AK196)</f>
        <v>39.960939060974169</v>
      </c>
      <c r="R121" s="4">
        <f>MIN('Main Injection'!R71+'CSP5'!R210,'Pilot Injection'!AL121,AL146,AL171,AL196)</f>
        <v>39.960939060974169</v>
      </c>
      <c r="S121" s="12">
        <f t="shared" si="54"/>
        <v>39.960939060974169</v>
      </c>
      <c r="U121" s="6">
        <f>'CSP5'!$A$185</f>
        <v>3000</v>
      </c>
      <c r="V121" s="12">
        <f t="shared" si="55"/>
        <v>11.952657435914</v>
      </c>
      <c r="W121" s="4">
        <f>_xll.Interp2dTab(-1,0,'Internal Flash'!$B$588:$N$588,'Internal Flash'!$A$589:$A$603,'Internal Flash'!$B$589:$N$603,W$104,$U121)*_xll.Interp2dTab(-1,0,'Internal Flash'!$B$607:$K$607,'Internal Flash'!$A$608:$A$617,'Internal Flash'!$B$608:$K$617,'Variables &amp; Axis Check'!$B$13,'Variables &amp; Axis Check'!$B$3)</f>
        <v>11.952657435914</v>
      </c>
      <c r="X121" s="4">
        <f>_xll.Interp2dTab(-1,0,'Internal Flash'!$B$588:$N$588,'Internal Flash'!$A$589:$A$603,'Internal Flash'!$B$589:$N$603,X$104,$U121)*_xll.Interp2dTab(-1,0,'Internal Flash'!$B$607:$K$607,'Internal Flash'!$A$608:$A$617,'Internal Flash'!$B$608:$K$617,'Variables &amp; Axis Check'!$B$13,'Variables &amp; Axis Check'!$B$3)</f>
        <v>11.952657435913999</v>
      </c>
      <c r="Y121" s="4">
        <f>_xll.Interp2dTab(-1,0,'Internal Flash'!$B$588:$N$588,'Internal Flash'!$A$589:$A$603,'Internal Flash'!$B$589:$N$603,Y$104,$U121)*_xll.Interp2dTab(-1,0,'Internal Flash'!$B$607:$K$607,'Internal Flash'!$A$608:$A$617,'Internal Flash'!$B$608:$K$617,'Variables &amp; Axis Check'!$B$13,'Variables &amp; Axis Check'!$B$3)</f>
        <v>11.952657435914</v>
      </c>
      <c r="Z121" s="4">
        <f>_xll.Interp2dTab(-1,0,'Internal Flash'!$B$588:$N$588,'Internal Flash'!$A$589:$A$603,'Internal Flash'!$B$589:$N$603,Z$104,$U121)*_xll.Interp2dTab(-1,0,'Internal Flash'!$B$607:$K$607,'Internal Flash'!$A$608:$A$617,'Internal Flash'!$B$608:$K$617,'Variables &amp; Axis Check'!$B$13,'Variables &amp; Axis Check'!$B$3)</f>
        <v>11.952657435914</v>
      </c>
      <c r="AA121" s="4">
        <f>_xll.Interp2dTab(-1,0,'Internal Flash'!$B$588:$N$588,'Internal Flash'!$A$589:$A$603,'Internal Flash'!$B$589:$N$603,AA$104,$U121)*_xll.Interp2dTab(-1,0,'Internal Flash'!$B$607:$K$607,'Internal Flash'!$A$608:$A$617,'Internal Flash'!$B$608:$K$617,'Variables &amp; Axis Check'!$B$13,'Variables &amp; Axis Check'!$B$3)</f>
        <v>12.70454107986204</v>
      </c>
      <c r="AB121" s="4">
        <f>_xll.Interp2dTab(-1,0,'Internal Flash'!$B$588:$N$588,'Internal Flash'!$A$589:$A$603,'Internal Flash'!$B$589:$N$603,AB$104,$U121)*_xll.Interp2dTab(-1,0,'Internal Flash'!$B$607:$K$607,'Internal Flash'!$A$608:$A$617,'Internal Flash'!$B$608:$K$617,'Variables &amp; Axis Check'!$B$13,'Variables &amp; Axis Check'!$B$3)</f>
        <v>16.924560609698069</v>
      </c>
      <c r="AC121" s="4">
        <f>_xll.Interp2dTab(-1,0,'Internal Flash'!$B$588:$N$588,'Internal Flash'!$A$589:$A$603,'Internal Flash'!$B$589:$N$603,AC$104,$U121)*_xll.Interp2dTab(-1,0,'Internal Flash'!$B$607:$K$607,'Internal Flash'!$A$608:$A$617,'Internal Flash'!$B$608:$K$617,'Variables &amp; Axis Check'!$B$13,'Variables &amp; Axis Check'!$B$3)</f>
        <v>19.425579020735427</v>
      </c>
      <c r="AD121" s="4">
        <f>_xll.Interp2dTab(-1,0,'Internal Flash'!$B$588:$N$588,'Internal Flash'!$A$589:$A$603,'Internal Flash'!$B$589:$N$603,AD$104,$U121)*_xll.Interp2dTab(-1,0,'Internal Flash'!$B$607:$K$607,'Internal Flash'!$A$608:$A$617,'Internal Flash'!$B$608:$K$617,'Variables &amp; Axis Check'!$B$13,'Variables &amp; Axis Check'!$B$3)</f>
        <v>19.586287011806856</v>
      </c>
      <c r="AE121" s="4">
        <f>_xll.Interp2dTab(-1,0,'Internal Flash'!$B$588:$N$588,'Internal Flash'!$A$589:$A$603,'Internal Flash'!$B$589:$N$603,AE$104,$U121)*_xll.Interp2dTab(-1,0,'Internal Flash'!$B$607:$K$607,'Internal Flash'!$A$608:$A$617,'Internal Flash'!$B$608:$K$617,'Variables &amp; Axis Check'!$B$13,'Variables &amp; Axis Check'!$B$3)</f>
        <v>19.586287011806856</v>
      </c>
      <c r="AF121" s="4">
        <f>_xll.Interp2dTab(-1,0,'Internal Flash'!$B$588:$N$588,'Internal Flash'!$A$589:$A$603,'Internal Flash'!$B$589:$N$603,AF$104,$U121)*_xll.Interp2dTab(-1,0,'Internal Flash'!$B$607:$K$607,'Internal Flash'!$A$608:$A$617,'Internal Flash'!$B$608:$K$617,'Variables &amp; Axis Check'!$B$13,'Variables &amp; Axis Check'!$B$3)</f>
        <v>19.586287011806853</v>
      </c>
      <c r="AG121" s="4">
        <f>_xll.Interp2dTab(-1,0,'Internal Flash'!$B$588:$N$588,'Internal Flash'!$A$589:$A$603,'Internal Flash'!$B$589:$N$603,AG$104,$U121)*_xll.Interp2dTab(-1,0,'Internal Flash'!$B$607:$K$607,'Internal Flash'!$A$608:$A$617,'Internal Flash'!$B$608:$K$617,'Variables &amp; Axis Check'!$B$13,'Variables &amp; Axis Check'!$B$3)</f>
        <v>22.679915668509999</v>
      </c>
      <c r="AH121" s="4">
        <f>_xll.Interp2dTab(-1,0,'Internal Flash'!$B$588:$N$588,'Internal Flash'!$A$589:$A$603,'Internal Flash'!$B$589:$N$603,AH$104,$U121)*_xll.Interp2dTab(-1,0,'Internal Flash'!$B$607:$K$607,'Internal Flash'!$A$608:$A$617,'Internal Flash'!$B$608:$K$617,'Variables &amp; Axis Check'!$B$13,'Variables &amp; Axis Check'!$B$3)</f>
        <v>42.045228764039003</v>
      </c>
      <c r="AI121" s="4">
        <f>_xll.Interp2dTab(-1,0,'Internal Flash'!$B$588:$N$588,'Internal Flash'!$A$589:$A$603,'Internal Flash'!$B$589:$N$603,AI$104,$U121)*_xll.Interp2dTab(-1,0,'Internal Flash'!$B$607:$K$607,'Internal Flash'!$A$608:$A$617,'Internal Flash'!$B$608:$K$617,'Variables &amp; Axis Check'!$B$13,'Variables &amp; Axis Check'!$B$3)</f>
        <v>42.045228764039003</v>
      </c>
      <c r="AJ121" s="4">
        <f>_xll.Interp2dTab(-1,0,'Internal Flash'!$B$588:$N$588,'Internal Flash'!$A$589:$A$603,'Internal Flash'!$B$589:$N$603,AJ$104,$U121)*_xll.Interp2dTab(-1,0,'Internal Flash'!$B$607:$K$607,'Internal Flash'!$A$608:$A$617,'Internal Flash'!$B$608:$K$617,'Variables &amp; Axis Check'!$B$13,'Variables &amp; Axis Check'!$B$3)</f>
        <v>42.045228764039031</v>
      </c>
      <c r="AK121" s="4">
        <f>_xll.Interp2dTab(-1,0,'Internal Flash'!$B$588:$N$588,'Internal Flash'!$A$589:$A$603,'Internal Flash'!$B$589:$N$603,AK$104,$U121)*_xll.Interp2dTab(-1,0,'Internal Flash'!$B$607:$K$607,'Internal Flash'!$A$608:$A$617,'Internal Flash'!$B$608:$K$617,'Variables &amp; Axis Check'!$B$13,'Variables &amp; Axis Check'!$B$3)</f>
        <v>42.045228764039003</v>
      </c>
      <c r="AL121" s="4">
        <f>_xll.Interp2dTab(-1,0,'Internal Flash'!$B$588:$N$588,'Internal Flash'!$A$589:$A$603,'Internal Flash'!$B$589:$N$603,AL$104,$U121)*_xll.Interp2dTab(-1,0,'Internal Flash'!$B$607:$K$607,'Internal Flash'!$A$608:$A$617,'Internal Flash'!$B$608:$K$617,'Variables &amp; Axis Check'!$B$13,'Variables &amp; Axis Check'!$B$3)</f>
        <v>42.045228764039067</v>
      </c>
      <c r="AM121" s="12">
        <f t="shared" si="56"/>
        <v>42.045228764039067</v>
      </c>
    </row>
    <row r="122" spans="1:39" s="4" customFormat="1" x14ac:dyDescent="0.3">
      <c r="A122" s="6">
        <f>'CSP5'!$A$186</f>
        <v>3200</v>
      </c>
      <c r="B122" s="12">
        <f t="shared" si="53"/>
        <v>11.952657435914</v>
      </c>
      <c r="C122" s="4">
        <f>MIN('Main Injection'!C72+'CSP5'!C211,'Pilot Injection'!W122,W147,W172,W197)</f>
        <v>11.952657435914</v>
      </c>
      <c r="D122" s="4">
        <f>MIN('Main Injection'!D72+'CSP5'!D211,'Pilot Injection'!X122,X147,X172,X197)</f>
        <v>11.952657435913999</v>
      </c>
      <c r="E122" s="4">
        <f>MIN('Main Injection'!E72+'CSP5'!E211,'Pilot Injection'!Y122,Y147,Y172,Y197)</f>
        <v>11.952657435914</v>
      </c>
      <c r="F122" s="4">
        <f>MIN('Main Injection'!F72+'CSP5'!F211,'Pilot Injection'!Z122,Z147,Z172,Z197)</f>
        <v>11.952657435914</v>
      </c>
      <c r="G122" s="4">
        <f>MIN('Main Injection'!G72+'CSP5'!G211,'Pilot Injection'!AA122,AA147,AA172,AA197)</f>
        <v>12.314250244402858</v>
      </c>
      <c r="H122" s="4">
        <f>MIN('Main Injection'!H72+'CSP5'!H211,'Pilot Injection'!AB122,AB147,AB172,AB197)</f>
        <v>16.241551647644499</v>
      </c>
      <c r="I122" s="4">
        <f>MIN('Main Injection'!I72+'CSP5'!I211,'Pilot Injection'!AC122,AC147,AC172,AC197)</f>
        <v>19.264871029664</v>
      </c>
      <c r="J122" s="4">
        <f>MIN('Main Injection'!J72+'CSP5'!J211,'Pilot Injection'!AD122,AD147,AD172,AD197)</f>
        <v>19.264871029664</v>
      </c>
      <c r="K122" s="4">
        <f>MIN('Main Injection'!K72+'CSP5'!K211,'Pilot Injection'!AE122,AE147,AE172,AE197)</f>
        <v>19.264871029664</v>
      </c>
      <c r="L122" s="4">
        <f>MIN('Main Injection'!L72+'CSP5'!L211,'Pilot Injection'!AF122,AF147,AF172,AF197)</f>
        <v>19.264871029664</v>
      </c>
      <c r="M122" s="4">
        <f>MIN('Main Injection'!M72+'CSP5'!M211,'Pilot Injection'!AG122,AG147,AG172,AG197)</f>
        <v>19.264871029664</v>
      </c>
      <c r="N122" s="4">
        <f>MIN('Main Injection'!N72+'CSP5'!N211,'Pilot Injection'!AH122,AH147,AH172,AH197)</f>
        <v>35.106525864590694</v>
      </c>
      <c r="O122" s="4">
        <f>MIN('Main Injection'!O72+'CSP5'!O211,'Pilot Injection'!AI122,AI147,AI172,AI197)</f>
        <v>37.871048224976001</v>
      </c>
      <c r="P122" s="4">
        <f>MIN('Main Injection'!P72+'CSP5'!P211,'Pilot Injection'!AJ122,AJ147,AJ172,AJ197)</f>
        <v>38.339798224976001</v>
      </c>
      <c r="Q122" s="4">
        <f>MIN('Main Injection'!Q72+'CSP5'!Q211,'Pilot Injection'!AK122,AK147,AK172,AK197)</f>
        <v>39.960939060974169</v>
      </c>
      <c r="R122" s="4">
        <f>MIN('Main Injection'!R72+'CSP5'!R211,'Pilot Injection'!AL122,AL147,AL172,AL197)</f>
        <v>39.960939060974169</v>
      </c>
      <c r="S122" s="12">
        <f t="shared" si="54"/>
        <v>39.960939060974169</v>
      </c>
      <c r="U122" s="6">
        <f>'CSP5'!$A$186</f>
        <v>3200</v>
      </c>
      <c r="V122" s="12">
        <f t="shared" si="55"/>
        <v>11.952657435914</v>
      </c>
      <c r="W122" s="4">
        <f>_xll.Interp2dTab(-1,0,'Internal Flash'!$B$588:$N$588,'Internal Flash'!$A$589:$A$603,'Internal Flash'!$B$589:$N$603,W$104,$U122)*_xll.Interp2dTab(-1,0,'Internal Flash'!$B$607:$K$607,'Internal Flash'!$A$608:$A$617,'Internal Flash'!$B$608:$K$617,'Variables &amp; Axis Check'!$B$13,'Variables &amp; Axis Check'!$B$3)</f>
        <v>11.952657435914</v>
      </c>
      <c r="X122" s="4">
        <f>_xll.Interp2dTab(-1,0,'Internal Flash'!$B$588:$N$588,'Internal Flash'!$A$589:$A$603,'Internal Flash'!$B$589:$N$603,X$104,$U122)*_xll.Interp2dTab(-1,0,'Internal Flash'!$B$607:$K$607,'Internal Flash'!$A$608:$A$617,'Internal Flash'!$B$608:$K$617,'Variables &amp; Axis Check'!$B$13,'Variables &amp; Axis Check'!$B$3)</f>
        <v>11.952657435913999</v>
      </c>
      <c r="Y122" s="4">
        <f>_xll.Interp2dTab(-1,0,'Internal Flash'!$B$588:$N$588,'Internal Flash'!$A$589:$A$603,'Internal Flash'!$B$589:$N$603,Y$104,$U122)*_xll.Interp2dTab(-1,0,'Internal Flash'!$B$607:$K$607,'Internal Flash'!$A$608:$A$617,'Internal Flash'!$B$608:$K$617,'Variables &amp; Axis Check'!$B$13,'Variables &amp; Axis Check'!$B$3)</f>
        <v>11.952657435914</v>
      </c>
      <c r="Z122" s="4">
        <f>_xll.Interp2dTab(-1,0,'Internal Flash'!$B$588:$N$588,'Internal Flash'!$A$589:$A$603,'Internal Flash'!$B$589:$N$603,Z$104,$U122)*_xll.Interp2dTab(-1,0,'Internal Flash'!$B$607:$K$607,'Internal Flash'!$A$608:$A$617,'Internal Flash'!$B$608:$K$617,'Variables &amp; Axis Check'!$B$13,'Variables &amp; Axis Check'!$B$3)</f>
        <v>11.952657435914</v>
      </c>
      <c r="AA122" s="4">
        <f>_xll.Interp2dTab(-1,0,'Internal Flash'!$B$588:$N$588,'Internal Flash'!$A$589:$A$603,'Internal Flash'!$B$589:$N$603,AA$104,$U122)*_xll.Interp2dTab(-1,0,'Internal Flash'!$B$607:$K$607,'Internal Flash'!$A$608:$A$617,'Internal Flash'!$B$608:$K$617,'Variables &amp; Axis Check'!$B$13,'Variables &amp; Axis Check'!$B$3)</f>
        <v>12.314250244402858</v>
      </c>
      <c r="AB122" s="4">
        <f>_xll.Interp2dTab(-1,0,'Internal Flash'!$B$588:$N$588,'Internal Flash'!$A$589:$A$603,'Internal Flash'!$B$589:$N$603,AB$104,$U122)*_xll.Interp2dTab(-1,0,'Internal Flash'!$B$607:$K$607,'Internal Flash'!$A$608:$A$617,'Internal Flash'!$B$608:$K$617,'Variables &amp; Axis Check'!$B$13,'Variables &amp; Axis Check'!$B$3)</f>
        <v>16.241551647644499</v>
      </c>
      <c r="AC122" s="4">
        <f>_xll.Interp2dTab(-1,0,'Internal Flash'!$B$588:$N$588,'Internal Flash'!$A$589:$A$603,'Internal Flash'!$B$589:$N$603,AC$104,$U122)*_xll.Interp2dTab(-1,0,'Internal Flash'!$B$607:$K$607,'Internal Flash'!$A$608:$A$617,'Internal Flash'!$B$608:$K$617,'Variables &amp; Axis Check'!$B$13,'Variables &amp; Axis Check'!$B$3)</f>
        <v>19.264871029664</v>
      </c>
      <c r="AD122" s="4">
        <f>_xll.Interp2dTab(-1,0,'Internal Flash'!$B$588:$N$588,'Internal Flash'!$A$589:$A$603,'Internal Flash'!$B$589:$N$603,AD$104,$U122)*_xll.Interp2dTab(-1,0,'Internal Flash'!$B$607:$K$607,'Internal Flash'!$A$608:$A$617,'Internal Flash'!$B$608:$K$617,'Variables &amp; Axis Check'!$B$13,'Variables &amp; Axis Check'!$B$3)</f>
        <v>19.264871029664</v>
      </c>
      <c r="AE122" s="4">
        <f>_xll.Interp2dTab(-1,0,'Internal Flash'!$B$588:$N$588,'Internal Flash'!$A$589:$A$603,'Internal Flash'!$B$589:$N$603,AE$104,$U122)*_xll.Interp2dTab(-1,0,'Internal Flash'!$B$607:$K$607,'Internal Flash'!$A$608:$A$617,'Internal Flash'!$B$608:$K$617,'Variables &amp; Axis Check'!$B$13,'Variables &amp; Axis Check'!$B$3)</f>
        <v>19.264871029664</v>
      </c>
      <c r="AF122" s="4">
        <f>_xll.Interp2dTab(-1,0,'Internal Flash'!$B$588:$N$588,'Internal Flash'!$A$589:$A$603,'Internal Flash'!$B$589:$N$603,AF$104,$U122)*_xll.Interp2dTab(-1,0,'Internal Flash'!$B$607:$K$607,'Internal Flash'!$A$608:$A$617,'Internal Flash'!$B$608:$K$617,'Variables &amp; Axis Check'!$B$13,'Variables &amp; Axis Check'!$B$3)</f>
        <v>19.264871029664</v>
      </c>
      <c r="AG122" s="4">
        <f>_xll.Interp2dTab(-1,0,'Internal Flash'!$B$588:$N$588,'Internal Flash'!$A$589:$A$603,'Internal Flash'!$B$589:$N$603,AG$104,$U122)*_xll.Interp2dTab(-1,0,'Internal Flash'!$B$607:$K$607,'Internal Flash'!$A$608:$A$617,'Internal Flash'!$B$608:$K$617,'Variables &amp; Axis Check'!$B$13,'Variables &amp; Axis Check'!$B$3)</f>
        <v>19.264871029664</v>
      </c>
      <c r="AH122" s="4">
        <f>_xll.Interp2dTab(-1,0,'Internal Flash'!$B$588:$N$588,'Internal Flash'!$A$589:$A$603,'Internal Flash'!$B$589:$N$603,AH$104,$U122)*_xll.Interp2dTab(-1,0,'Internal Flash'!$B$607:$K$607,'Internal Flash'!$A$608:$A$617,'Internal Flash'!$B$608:$K$617,'Variables &amp; Axis Check'!$B$13,'Variables &amp; Axis Check'!$B$3)</f>
        <v>42.045228764039003</v>
      </c>
      <c r="AI122" s="4">
        <f>_xll.Interp2dTab(-1,0,'Internal Flash'!$B$588:$N$588,'Internal Flash'!$A$589:$A$603,'Internal Flash'!$B$589:$N$603,AI$104,$U122)*_xll.Interp2dTab(-1,0,'Internal Flash'!$B$607:$K$607,'Internal Flash'!$A$608:$A$617,'Internal Flash'!$B$608:$K$617,'Variables &amp; Axis Check'!$B$13,'Variables &amp; Axis Check'!$B$3)</f>
        <v>42.045228764039003</v>
      </c>
      <c r="AJ122" s="4">
        <f>_xll.Interp2dTab(-1,0,'Internal Flash'!$B$588:$N$588,'Internal Flash'!$A$589:$A$603,'Internal Flash'!$B$589:$N$603,AJ$104,$U122)*_xll.Interp2dTab(-1,0,'Internal Flash'!$B$607:$K$607,'Internal Flash'!$A$608:$A$617,'Internal Flash'!$B$608:$K$617,'Variables &amp; Axis Check'!$B$13,'Variables &amp; Axis Check'!$B$3)</f>
        <v>42.045228764039003</v>
      </c>
      <c r="AK122" s="4">
        <f>_xll.Interp2dTab(-1,0,'Internal Flash'!$B$588:$N$588,'Internal Flash'!$A$589:$A$603,'Internal Flash'!$B$589:$N$603,AK$104,$U122)*_xll.Interp2dTab(-1,0,'Internal Flash'!$B$607:$K$607,'Internal Flash'!$A$608:$A$617,'Internal Flash'!$B$608:$K$617,'Variables &amp; Axis Check'!$B$13,'Variables &amp; Axis Check'!$B$3)</f>
        <v>42.045228764039067</v>
      </c>
      <c r="AL122" s="4">
        <f>_xll.Interp2dTab(-1,0,'Internal Flash'!$B$588:$N$588,'Internal Flash'!$A$589:$A$603,'Internal Flash'!$B$589:$N$603,AL$104,$U122)*_xll.Interp2dTab(-1,0,'Internal Flash'!$B$607:$K$607,'Internal Flash'!$A$608:$A$617,'Internal Flash'!$B$608:$K$617,'Variables &amp; Axis Check'!$B$13,'Variables &amp; Axis Check'!$B$3)</f>
        <v>42.045228764038932</v>
      </c>
      <c r="AM122" s="12">
        <f t="shared" si="56"/>
        <v>42.045228764038932</v>
      </c>
    </row>
    <row r="123" spans="1:39" s="4" customFormat="1" x14ac:dyDescent="0.3">
      <c r="A123" s="6">
        <f>'CSP5'!$A$187</f>
        <v>3300</v>
      </c>
      <c r="B123" s="12">
        <f t="shared" si="53"/>
        <v>11.952657435914068</v>
      </c>
      <c r="C123" s="4">
        <f>MIN('Main Injection'!C73+'CSP5'!C212,'Pilot Injection'!W123,W148,W173,W198)</f>
        <v>11.952657435914068</v>
      </c>
      <c r="D123" s="4">
        <f>MIN('Main Injection'!D73+'CSP5'!D212,'Pilot Injection'!X123,X148,X173,X198)</f>
        <v>11.952657435914068</v>
      </c>
      <c r="E123" s="4">
        <f>MIN('Main Injection'!E73+'CSP5'!E212,'Pilot Injection'!Y123,Y148,Y173,Y198)</f>
        <v>11.952657435913999</v>
      </c>
      <c r="F123" s="4">
        <f>MIN('Main Injection'!F73+'CSP5'!F212,'Pilot Injection'!Z123,Z148,Z173,Z198)</f>
        <v>11.952657435913931</v>
      </c>
      <c r="G123" s="4">
        <f>MIN('Main Injection'!G73+'CSP5'!G212,'Pilot Injection'!AA123,AA148,AA173,AA198)</f>
        <v>12.314250244402672</v>
      </c>
      <c r="H123" s="4">
        <f>MIN('Main Injection'!H73+'CSP5'!H212,'Pilot Injection'!AB123,AB148,AB173,AB198)</f>
        <v>16.241551647644467</v>
      </c>
      <c r="I123" s="4">
        <f>MIN('Main Injection'!I73+'CSP5'!I212,'Pilot Injection'!AC123,AC148,AC173,AC198)</f>
        <v>19.264871029663929</v>
      </c>
      <c r="J123" s="4">
        <f>MIN('Main Injection'!J73+'CSP5'!J212,'Pilot Injection'!AD123,AD148,AD173,AD198)</f>
        <v>19.264871029663929</v>
      </c>
      <c r="K123" s="4">
        <f>MIN('Main Injection'!K73+'CSP5'!K212,'Pilot Injection'!AE123,AE148,AE173,AE198)</f>
        <v>19.264871029663929</v>
      </c>
      <c r="L123" s="4">
        <f>MIN('Main Injection'!L73+'CSP5'!L212,'Pilot Injection'!AF123,AF148,AF173,AF198)</f>
        <v>19.26487102966427</v>
      </c>
      <c r="M123" s="4">
        <f>MIN('Main Injection'!M73+'CSP5'!M212,'Pilot Injection'!AG123,AG148,AG173,AG198)</f>
        <v>19.264871029663929</v>
      </c>
      <c r="N123" s="4">
        <f>MIN('Main Injection'!N73+'CSP5'!N212,'Pilot Injection'!AH123,AH148,AH173,AH198)</f>
        <v>33.769485224976002</v>
      </c>
      <c r="O123" s="4">
        <f>MIN('Main Injection'!O73+'CSP5'!O212,'Pilot Injection'!AI123,AI148,AI173,AI198)</f>
        <v>33.652298224975958</v>
      </c>
      <c r="P123" s="4">
        <f>MIN('Main Injection'!P73+'CSP5'!P212,'Pilot Injection'!AJ123,AJ148,AJ173,AJ198)</f>
        <v>33.652298224975958</v>
      </c>
      <c r="Q123" s="4">
        <f>MIN('Main Injection'!Q73+'CSP5'!Q212,'Pilot Injection'!AK123,AK148,AK173,AK198)</f>
        <v>36.23042222497596</v>
      </c>
      <c r="R123" s="4">
        <f>MIN('Main Injection'!R73+'CSP5'!R212,'Pilot Injection'!AL123,AL148,AL173,AL198)</f>
        <v>37.753860224975796</v>
      </c>
      <c r="S123" s="12">
        <f t="shared" si="54"/>
        <v>37.753860224975796</v>
      </c>
      <c r="U123" s="6">
        <f>'CSP5'!$A$187</f>
        <v>3300</v>
      </c>
      <c r="V123" s="12">
        <f t="shared" si="55"/>
        <v>11.952657435914068</v>
      </c>
      <c r="W123" s="4">
        <f>_xll.Interp2dTab(-1,0,'Internal Flash'!$B$588:$N$588,'Internal Flash'!$A$589:$A$603,'Internal Flash'!$B$589:$N$603,W$104,$U123)*_xll.Interp2dTab(-1,0,'Internal Flash'!$B$607:$K$607,'Internal Flash'!$A$608:$A$617,'Internal Flash'!$B$608:$K$617,'Variables &amp; Axis Check'!$B$13,'Variables &amp; Axis Check'!$B$3)</f>
        <v>11.952657435914068</v>
      </c>
      <c r="X123" s="4">
        <f>_xll.Interp2dTab(-1,0,'Internal Flash'!$B$588:$N$588,'Internal Flash'!$A$589:$A$603,'Internal Flash'!$B$589:$N$603,X$104,$U123)*_xll.Interp2dTab(-1,0,'Internal Flash'!$B$607:$K$607,'Internal Flash'!$A$608:$A$617,'Internal Flash'!$B$608:$K$617,'Variables &amp; Axis Check'!$B$13,'Variables &amp; Axis Check'!$B$3)</f>
        <v>11.952657435914068</v>
      </c>
      <c r="Y123" s="4">
        <f>_xll.Interp2dTab(-1,0,'Internal Flash'!$B$588:$N$588,'Internal Flash'!$A$589:$A$603,'Internal Flash'!$B$589:$N$603,Y$104,$U123)*_xll.Interp2dTab(-1,0,'Internal Flash'!$B$607:$K$607,'Internal Flash'!$A$608:$A$617,'Internal Flash'!$B$608:$K$617,'Variables &amp; Axis Check'!$B$13,'Variables &amp; Axis Check'!$B$3)</f>
        <v>11.952657435913999</v>
      </c>
      <c r="Z123" s="4">
        <f>_xll.Interp2dTab(-1,0,'Internal Flash'!$B$588:$N$588,'Internal Flash'!$A$589:$A$603,'Internal Flash'!$B$589:$N$603,Z$104,$U123)*_xll.Interp2dTab(-1,0,'Internal Flash'!$B$607:$K$607,'Internal Flash'!$A$608:$A$617,'Internal Flash'!$B$608:$K$617,'Variables &amp; Axis Check'!$B$13,'Variables &amp; Axis Check'!$B$3)</f>
        <v>11.952657435913931</v>
      </c>
      <c r="AA123" s="4">
        <f>_xll.Interp2dTab(-1,0,'Internal Flash'!$B$588:$N$588,'Internal Flash'!$A$589:$A$603,'Internal Flash'!$B$589:$N$603,AA$104,$U123)*_xll.Interp2dTab(-1,0,'Internal Flash'!$B$607:$K$607,'Internal Flash'!$A$608:$A$617,'Internal Flash'!$B$608:$K$617,'Variables &amp; Axis Check'!$B$13,'Variables &amp; Axis Check'!$B$3)</f>
        <v>12.314250244402672</v>
      </c>
      <c r="AB123" s="4">
        <f>_xll.Interp2dTab(-1,0,'Internal Flash'!$B$588:$N$588,'Internal Flash'!$A$589:$A$603,'Internal Flash'!$B$589:$N$603,AB$104,$U123)*_xll.Interp2dTab(-1,0,'Internal Flash'!$B$607:$K$607,'Internal Flash'!$A$608:$A$617,'Internal Flash'!$B$608:$K$617,'Variables &amp; Axis Check'!$B$13,'Variables &amp; Axis Check'!$B$3)</f>
        <v>16.241551647644467</v>
      </c>
      <c r="AC123" s="4">
        <f>_xll.Interp2dTab(-1,0,'Internal Flash'!$B$588:$N$588,'Internal Flash'!$A$589:$A$603,'Internal Flash'!$B$589:$N$603,AC$104,$U123)*_xll.Interp2dTab(-1,0,'Internal Flash'!$B$607:$K$607,'Internal Flash'!$A$608:$A$617,'Internal Flash'!$B$608:$K$617,'Variables &amp; Axis Check'!$B$13,'Variables &amp; Axis Check'!$B$3)</f>
        <v>19.264871029663929</v>
      </c>
      <c r="AD123" s="4">
        <f>_xll.Interp2dTab(-1,0,'Internal Flash'!$B$588:$N$588,'Internal Flash'!$A$589:$A$603,'Internal Flash'!$B$589:$N$603,AD$104,$U123)*_xll.Interp2dTab(-1,0,'Internal Flash'!$B$607:$K$607,'Internal Flash'!$A$608:$A$617,'Internal Flash'!$B$608:$K$617,'Variables &amp; Axis Check'!$B$13,'Variables &amp; Axis Check'!$B$3)</f>
        <v>19.264871029663929</v>
      </c>
      <c r="AE123" s="4">
        <f>_xll.Interp2dTab(-1,0,'Internal Flash'!$B$588:$N$588,'Internal Flash'!$A$589:$A$603,'Internal Flash'!$B$589:$N$603,AE$104,$U123)*_xll.Interp2dTab(-1,0,'Internal Flash'!$B$607:$K$607,'Internal Flash'!$A$608:$A$617,'Internal Flash'!$B$608:$K$617,'Variables &amp; Axis Check'!$B$13,'Variables &amp; Axis Check'!$B$3)</f>
        <v>19.264871029663929</v>
      </c>
      <c r="AF123" s="4">
        <f>_xll.Interp2dTab(-1,0,'Internal Flash'!$B$588:$N$588,'Internal Flash'!$A$589:$A$603,'Internal Flash'!$B$589:$N$603,AF$104,$U123)*_xll.Interp2dTab(-1,0,'Internal Flash'!$B$607:$K$607,'Internal Flash'!$A$608:$A$617,'Internal Flash'!$B$608:$K$617,'Variables &amp; Axis Check'!$B$13,'Variables &amp; Axis Check'!$B$3)</f>
        <v>19.26487102966427</v>
      </c>
      <c r="AG123" s="4">
        <f>_xll.Interp2dTab(-1,0,'Internal Flash'!$B$588:$N$588,'Internal Flash'!$A$589:$A$603,'Internal Flash'!$B$589:$N$603,AG$104,$U123)*_xll.Interp2dTab(-1,0,'Internal Flash'!$B$607:$K$607,'Internal Flash'!$A$608:$A$617,'Internal Flash'!$B$608:$K$617,'Variables &amp; Axis Check'!$B$13,'Variables &amp; Axis Check'!$B$3)</f>
        <v>19.264871029663929</v>
      </c>
      <c r="AH123" s="4">
        <f>_xll.Interp2dTab(-1,0,'Internal Flash'!$B$588:$N$588,'Internal Flash'!$A$589:$A$603,'Internal Flash'!$B$589:$N$603,AH$104,$U123)*_xll.Interp2dTab(-1,0,'Internal Flash'!$B$607:$K$607,'Internal Flash'!$A$608:$A$617,'Internal Flash'!$B$608:$K$617,'Variables &amp; Axis Check'!$B$13,'Variables &amp; Axis Check'!$B$3)</f>
        <v>42.045228764038661</v>
      </c>
      <c r="AI123" s="4">
        <f>_xll.Interp2dTab(-1,0,'Internal Flash'!$B$588:$N$588,'Internal Flash'!$A$589:$A$603,'Internal Flash'!$B$589:$N$603,AI$104,$U123)*_xll.Interp2dTab(-1,0,'Internal Flash'!$B$607:$K$607,'Internal Flash'!$A$608:$A$617,'Internal Flash'!$B$608:$K$617,'Variables &amp; Axis Check'!$B$13,'Variables &amp; Axis Check'!$B$3)</f>
        <v>42.04522876404139</v>
      </c>
      <c r="AJ123" s="4">
        <f>_xll.Interp2dTab(-1,0,'Internal Flash'!$B$588:$N$588,'Internal Flash'!$A$589:$A$603,'Internal Flash'!$B$589:$N$603,AJ$104,$U123)*_xll.Interp2dTab(-1,0,'Internal Flash'!$B$607:$K$607,'Internal Flash'!$A$608:$A$617,'Internal Flash'!$B$608:$K$617,'Variables &amp; Axis Check'!$B$13,'Variables &amp; Axis Check'!$B$3)</f>
        <v>42.045228764039202</v>
      </c>
      <c r="AK123" s="4">
        <f>_xll.Interp2dTab(-1,0,'Internal Flash'!$B$588:$N$588,'Internal Flash'!$A$589:$A$603,'Internal Flash'!$B$589:$N$603,AK$104,$U123)*_xll.Interp2dTab(-1,0,'Internal Flash'!$B$607:$K$607,'Internal Flash'!$A$608:$A$617,'Internal Flash'!$B$608:$K$617,'Variables &amp; Axis Check'!$B$13,'Variables &amp; Axis Check'!$B$3)</f>
        <v>42.045228764043571</v>
      </c>
      <c r="AL123" s="4">
        <f>_xll.Interp2dTab(-1,0,'Internal Flash'!$B$588:$N$588,'Internal Flash'!$A$589:$A$603,'Internal Flash'!$B$589:$N$603,AL$104,$U123)*_xll.Interp2dTab(-1,0,'Internal Flash'!$B$607:$K$607,'Internal Flash'!$A$608:$A$617,'Internal Flash'!$B$608:$K$617,'Variables &amp; Axis Check'!$B$13,'Variables &amp; Axis Check'!$B$3)</f>
        <v>42.045228764043571</v>
      </c>
      <c r="AM123" s="12">
        <f t="shared" si="56"/>
        <v>42.045228764043571</v>
      </c>
    </row>
    <row r="124" spans="1:39" s="4" customFormat="1" x14ac:dyDescent="0.3">
      <c r="A124" s="6">
        <f>'CSP5'!$A$188</f>
        <v>3500</v>
      </c>
      <c r="B124" s="12">
        <f t="shared" si="53"/>
        <v>11.952657435914203</v>
      </c>
      <c r="C124" s="4">
        <f>MIN('Main Injection'!C74+'CSP5'!C213,'Pilot Injection'!W124,W149,W174,W199)</f>
        <v>11.952657435914203</v>
      </c>
      <c r="D124" s="4">
        <f>MIN('Main Injection'!D74+'CSP5'!D213,'Pilot Injection'!X124,X149,X174,X199)</f>
        <v>11.952657435914203</v>
      </c>
      <c r="E124" s="4">
        <f>MIN('Main Injection'!E74+'CSP5'!E213,'Pilot Injection'!Y124,Y149,Y174,Y199)</f>
        <v>11.952657435912908</v>
      </c>
      <c r="F124" s="4">
        <f>MIN('Main Injection'!F74+'CSP5'!F213,'Pilot Injection'!Z124,Z149,Z174,Z199)</f>
        <v>11.95265743591475</v>
      </c>
      <c r="G124" s="4">
        <f>MIN('Main Injection'!G74+'CSP5'!G213,'Pilot Injection'!AA124,AA149,AA174,AA199)</f>
        <v>12.31425024440199</v>
      </c>
      <c r="H124" s="4">
        <f>MIN('Main Injection'!H74+'CSP5'!H213,'Pilot Injection'!AB124,AB149,AB174,AB199)</f>
        <v>15.382523749999841</v>
      </c>
      <c r="I124" s="4">
        <f>MIN('Main Injection'!I74+'CSP5'!I213,'Pilot Injection'!AC124,AC149,AC174,AC199)</f>
        <v>19.264871029664203</v>
      </c>
      <c r="J124" s="4">
        <f>MIN('Main Injection'!J74+'CSP5'!J213,'Pilot Injection'!AD124,AD149,AD174,AD199)</f>
        <v>19.264871029663659</v>
      </c>
      <c r="K124" s="4">
        <f>MIN('Main Injection'!K74+'CSP5'!K213,'Pilot Injection'!AE124,AE149,AE174,AE199)</f>
        <v>19.264871029664203</v>
      </c>
      <c r="L124" s="4">
        <f>MIN('Main Injection'!L74+'CSP5'!L213,'Pilot Injection'!AF124,AF149,AF174,AF199)</f>
        <v>19.264871029663521</v>
      </c>
      <c r="M124" s="4">
        <f>MIN('Main Injection'!M74+'CSP5'!M213,'Pilot Injection'!AG124,AG149,AG174,AG199)</f>
        <v>19.264871029664203</v>
      </c>
      <c r="N124" s="4">
        <f>MIN('Main Injection'!N74+'CSP5'!N213,'Pilot Injection'!AH124,AH149,AH174,AH199)</f>
        <v>33.769485224975959</v>
      </c>
      <c r="O124" s="4">
        <f>MIN('Main Injection'!O74+'CSP5'!O213,'Pilot Injection'!AI124,AI149,AI174,AI199)</f>
        <v>33.652298224975802</v>
      </c>
      <c r="P124" s="4">
        <f>MIN('Main Injection'!P74+'CSP5'!P213,'Pilot Injection'!AJ124,AJ149,AJ174,AJ199)</f>
        <v>33.652298224976114</v>
      </c>
      <c r="Q124" s="4">
        <f>MIN('Main Injection'!Q74+'CSP5'!Q213,'Pilot Injection'!AK124,AK149,AK174,AK199)</f>
        <v>36.230422224975484</v>
      </c>
      <c r="R124" s="4">
        <f>MIN('Main Injection'!R74+'CSP5'!R213,'Pilot Injection'!AL124,AL149,AL174,AL199)</f>
        <v>37.753860224976115</v>
      </c>
      <c r="S124" s="12">
        <f t="shared" si="54"/>
        <v>37.753860224976115</v>
      </c>
      <c r="U124" s="6">
        <f>'CSP5'!$A$188</f>
        <v>3500</v>
      </c>
      <c r="V124" s="12">
        <f t="shared" si="55"/>
        <v>11.952657435914203</v>
      </c>
      <c r="W124" s="4">
        <f>_xll.Interp2dTab(-1,0,'Internal Flash'!$B$588:$N$588,'Internal Flash'!$A$589:$A$603,'Internal Flash'!$B$589:$N$603,W$104,$U124)*_xll.Interp2dTab(-1,0,'Internal Flash'!$B$607:$K$607,'Internal Flash'!$A$608:$A$617,'Internal Flash'!$B$608:$K$617,'Variables &amp; Axis Check'!$B$13,'Variables &amp; Axis Check'!$B$3)</f>
        <v>11.952657435914203</v>
      </c>
      <c r="X124" s="4">
        <f>_xll.Interp2dTab(-1,0,'Internal Flash'!$B$588:$N$588,'Internal Flash'!$A$589:$A$603,'Internal Flash'!$B$589:$N$603,X$104,$U124)*_xll.Interp2dTab(-1,0,'Internal Flash'!$B$607:$K$607,'Internal Flash'!$A$608:$A$617,'Internal Flash'!$B$608:$K$617,'Variables &amp; Axis Check'!$B$13,'Variables &amp; Axis Check'!$B$3)</f>
        <v>11.952657435914203</v>
      </c>
      <c r="Y124" s="4">
        <f>_xll.Interp2dTab(-1,0,'Internal Flash'!$B$588:$N$588,'Internal Flash'!$A$589:$A$603,'Internal Flash'!$B$589:$N$603,Y$104,$U124)*_xll.Interp2dTab(-1,0,'Internal Flash'!$B$607:$K$607,'Internal Flash'!$A$608:$A$617,'Internal Flash'!$B$608:$K$617,'Variables &amp; Axis Check'!$B$13,'Variables &amp; Axis Check'!$B$3)</f>
        <v>11.952657435912908</v>
      </c>
      <c r="Z124" s="4">
        <f>_xll.Interp2dTab(-1,0,'Internal Flash'!$B$588:$N$588,'Internal Flash'!$A$589:$A$603,'Internal Flash'!$B$589:$N$603,Z$104,$U124)*_xll.Interp2dTab(-1,0,'Internal Flash'!$B$607:$K$607,'Internal Flash'!$A$608:$A$617,'Internal Flash'!$B$608:$K$617,'Variables &amp; Axis Check'!$B$13,'Variables &amp; Axis Check'!$B$3)</f>
        <v>11.95265743591475</v>
      </c>
      <c r="AA124" s="4">
        <f>_xll.Interp2dTab(-1,0,'Internal Flash'!$B$588:$N$588,'Internal Flash'!$A$589:$A$603,'Internal Flash'!$B$589:$N$603,AA$104,$U124)*_xll.Interp2dTab(-1,0,'Internal Flash'!$B$607:$K$607,'Internal Flash'!$A$608:$A$617,'Internal Flash'!$B$608:$K$617,'Variables &amp; Axis Check'!$B$13,'Variables &amp; Axis Check'!$B$3)</f>
        <v>12.31425024440199</v>
      </c>
      <c r="AB124" s="4">
        <f>_xll.Interp2dTab(-1,0,'Internal Flash'!$B$588:$N$588,'Internal Flash'!$A$589:$A$603,'Internal Flash'!$B$589:$N$603,AB$104,$U124)*_xll.Interp2dTab(-1,0,'Internal Flash'!$B$607:$K$607,'Internal Flash'!$A$608:$A$617,'Internal Flash'!$B$608:$K$617,'Variables &amp; Axis Check'!$B$13,'Variables &amp; Axis Check'!$B$3)</f>
        <v>16.241551647644602</v>
      </c>
      <c r="AC124" s="4">
        <f>_xll.Interp2dTab(-1,0,'Internal Flash'!$B$588:$N$588,'Internal Flash'!$A$589:$A$603,'Internal Flash'!$B$589:$N$603,AC$104,$U124)*_xll.Interp2dTab(-1,0,'Internal Flash'!$B$607:$K$607,'Internal Flash'!$A$608:$A$617,'Internal Flash'!$B$608:$K$617,'Variables &amp; Axis Check'!$B$13,'Variables &amp; Axis Check'!$B$3)</f>
        <v>19.264871029664203</v>
      </c>
      <c r="AD124" s="4">
        <f>_xll.Interp2dTab(-1,0,'Internal Flash'!$B$588:$N$588,'Internal Flash'!$A$589:$A$603,'Internal Flash'!$B$589:$N$603,AD$104,$U124)*_xll.Interp2dTab(-1,0,'Internal Flash'!$B$607:$K$607,'Internal Flash'!$A$608:$A$617,'Internal Flash'!$B$608:$K$617,'Variables &amp; Axis Check'!$B$13,'Variables &amp; Axis Check'!$B$3)</f>
        <v>19.264871029663659</v>
      </c>
      <c r="AE124" s="4">
        <f>_xll.Interp2dTab(-1,0,'Internal Flash'!$B$588:$N$588,'Internal Flash'!$A$589:$A$603,'Internal Flash'!$B$589:$N$603,AE$104,$U124)*_xll.Interp2dTab(-1,0,'Internal Flash'!$B$607:$K$607,'Internal Flash'!$A$608:$A$617,'Internal Flash'!$B$608:$K$617,'Variables &amp; Axis Check'!$B$13,'Variables &amp; Axis Check'!$B$3)</f>
        <v>19.264871029664203</v>
      </c>
      <c r="AF124" s="4">
        <f>_xll.Interp2dTab(-1,0,'Internal Flash'!$B$588:$N$588,'Internal Flash'!$A$589:$A$603,'Internal Flash'!$B$589:$N$603,AF$104,$U124)*_xll.Interp2dTab(-1,0,'Internal Flash'!$B$607:$K$607,'Internal Flash'!$A$608:$A$617,'Internal Flash'!$B$608:$K$617,'Variables &amp; Axis Check'!$B$13,'Variables &amp; Axis Check'!$B$3)</f>
        <v>19.264871029663521</v>
      </c>
      <c r="AG124" s="4">
        <f>_xll.Interp2dTab(-1,0,'Internal Flash'!$B$588:$N$588,'Internal Flash'!$A$589:$A$603,'Internal Flash'!$B$589:$N$603,AG$104,$U124)*_xll.Interp2dTab(-1,0,'Internal Flash'!$B$607:$K$607,'Internal Flash'!$A$608:$A$617,'Internal Flash'!$B$608:$K$617,'Variables &amp; Axis Check'!$B$13,'Variables &amp; Axis Check'!$B$3)</f>
        <v>19.264871029664203</v>
      </c>
      <c r="AH124" s="4">
        <f>_xll.Interp2dTab(-1,0,'Internal Flash'!$B$588:$N$588,'Internal Flash'!$A$589:$A$603,'Internal Flash'!$B$589:$N$603,AH$104,$U124)*_xll.Interp2dTab(-1,0,'Internal Flash'!$B$607:$K$607,'Internal Flash'!$A$608:$A$617,'Internal Flash'!$B$608:$K$617,'Variables &amp; Axis Check'!$B$13,'Variables &amp; Axis Check'!$B$3)</f>
        <v>42.045228764039202</v>
      </c>
      <c r="AI124" s="4">
        <f>_xll.Interp2dTab(-1,0,'Internal Flash'!$B$588:$N$588,'Internal Flash'!$A$589:$A$603,'Internal Flash'!$B$589:$N$603,AI$104,$U124)*_xll.Interp2dTab(-1,0,'Internal Flash'!$B$607:$K$607,'Internal Flash'!$A$608:$A$617,'Internal Flash'!$B$608:$K$617,'Variables &amp; Axis Check'!$B$13,'Variables &amp; Axis Check'!$B$3)</f>
        <v>42.045228764043571</v>
      </c>
      <c r="AJ124" s="4">
        <f>_xll.Interp2dTab(-1,0,'Internal Flash'!$B$588:$N$588,'Internal Flash'!$A$589:$A$603,'Internal Flash'!$B$589:$N$603,AJ$104,$U124)*_xll.Interp2dTab(-1,0,'Internal Flash'!$B$607:$K$607,'Internal Flash'!$A$608:$A$617,'Internal Flash'!$B$608:$K$617,'Variables &amp; Axis Check'!$B$13,'Variables &amp; Axis Check'!$B$3)</f>
        <v>42.045228764061029</v>
      </c>
      <c r="AK124" s="4">
        <f>_xll.Interp2dTab(-1,0,'Internal Flash'!$B$588:$N$588,'Internal Flash'!$A$589:$A$603,'Internal Flash'!$B$589:$N$603,AK$104,$U124)*_xll.Interp2dTab(-1,0,'Internal Flash'!$B$607:$K$607,'Internal Flash'!$A$608:$A$617,'Internal Flash'!$B$608:$K$617,'Variables &amp; Axis Check'!$B$13,'Variables &amp; Axis Check'!$B$3)</f>
        <v>42.045228764043571</v>
      </c>
      <c r="AL124" s="4">
        <f>_xll.Interp2dTab(-1,0,'Internal Flash'!$B$588:$N$588,'Internal Flash'!$A$589:$A$603,'Internal Flash'!$B$589:$N$603,AL$104,$U124)*_xll.Interp2dTab(-1,0,'Internal Flash'!$B$607:$K$607,'Internal Flash'!$A$608:$A$617,'Internal Flash'!$B$608:$K$617,'Variables &amp; Axis Check'!$B$13,'Variables &amp; Axis Check'!$B$3)</f>
        <v>42.045228764078495</v>
      </c>
      <c r="AM124" s="12">
        <f t="shared" si="56"/>
        <v>42.045228764078495</v>
      </c>
    </row>
    <row r="125" spans="1:39" s="4" customFormat="1" x14ac:dyDescent="0.3">
      <c r="A125" s="12">
        <f>'CSP5'!$A$189</f>
        <v>3501</v>
      </c>
      <c r="B125" s="12">
        <f>B124</f>
        <v>11.952657435914203</v>
      </c>
      <c r="C125" s="12">
        <f t="shared" ref="C125:S125" si="57">C124</f>
        <v>11.952657435914203</v>
      </c>
      <c r="D125" s="12">
        <f t="shared" si="57"/>
        <v>11.952657435914203</v>
      </c>
      <c r="E125" s="12">
        <f t="shared" si="57"/>
        <v>11.952657435912908</v>
      </c>
      <c r="F125" s="12">
        <f t="shared" si="57"/>
        <v>11.95265743591475</v>
      </c>
      <c r="G125" s="12">
        <f t="shared" si="57"/>
        <v>12.31425024440199</v>
      </c>
      <c r="H125" s="12">
        <f t="shared" si="57"/>
        <v>15.382523749999841</v>
      </c>
      <c r="I125" s="12">
        <f t="shared" si="57"/>
        <v>19.264871029664203</v>
      </c>
      <c r="J125" s="12">
        <f t="shared" si="57"/>
        <v>19.264871029663659</v>
      </c>
      <c r="K125" s="12">
        <f t="shared" si="57"/>
        <v>19.264871029664203</v>
      </c>
      <c r="L125" s="12">
        <f t="shared" si="57"/>
        <v>19.264871029663521</v>
      </c>
      <c r="M125" s="12">
        <f t="shared" si="57"/>
        <v>19.264871029664203</v>
      </c>
      <c r="N125" s="12">
        <f t="shared" si="57"/>
        <v>33.769485224975959</v>
      </c>
      <c r="O125" s="12">
        <f t="shared" si="57"/>
        <v>33.652298224975802</v>
      </c>
      <c r="P125" s="12">
        <f t="shared" si="57"/>
        <v>33.652298224976114</v>
      </c>
      <c r="Q125" s="12">
        <f t="shared" si="57"/>
        <v>36.230422224975484</v>
      </c>
      <c r="R125" s="12">
        <f t="shared" si="57"/>
        <v>37.753860224976115</v>
      </c>
      <c r="S125" s="12">
        <f t="shared" si="57"/>
        <v>37.753860224976115</v>
      </c>
      <c r="U125" s="12">
        <f>'CSP5'!$A$189</f>
        <v>3501</v>
      </c>
      <c r="V125" s="12">
        <f>V124</f>
        <v>11.952657435914203</v>
      </c>
      <c r="W125" s="12">
        <f t="shared" ref="W125:AM125" si="58">W124</f>
        <v>11.952657435914203</v>
      </c>
      <c r="X125" s="12">
        <f t="shared" si="58"/>
        <v>11.952657435914203</v>
      </c>
      <c r="Y125" s="12">
        <f t="shared" si="58"/>
        <v>11.952657435912908</v>
      </c>
      <c r="Z125" s="12">
        <f t="shared" si="58"/>
        <v>11.95265743591475</v>
      </c>
      <c r="AA125" s="12">
        <f t="shared" si="58"/>
        <v>12.31425024440199</v>
      </c>
      <c r="AB125" s="12">
        <f t="shared" si="58"/>
        <v>16.241551647644602</v>
      </c>
      <c r="AC125" s="12">
        <f t="shared" si="58"/>
        <v>19.264871029664203</v>
      </c>
      <c r="AD125" s="12">
        <f t="shared" si="58"/>
        <v>19.264871029663659</v>
      </c>
      <c r="AE125" s="12">
        <f t="shared" si="58"/>
        <v>19.264871029664203</v>
      </c>
      <c r="AF125" s="12">
        <f t="shared" si="58"/>
        <v>19.264871029663521</v>
      </c>
      <c r="AG125" s="12">
        <f t="shared" si="58"/>
        <v>19.264871029664203</v>
      </c>
      <c r="AH125" s="12">
        <f t="shared" si="58"/>
        <v>42.045228764039202</v>
      </c>
      <c r="AI125" s="12">
        <f t="shared" si="58"/>
        <v>42.045228764043571</v>
      </c>
      <c r="AJ125" s="12">
        <f t="shared" si="58"/>
        <v>42.045228764061029</v>
      </c>
      <c r="AK125" s="12">
        <f t="shared" si="58"/>
        <v>42.045228764043571</v>
      </c>
      <c r="AL125" s="12">
        <f t="shared" si="58"/>
        <v>42.045228764078495</v>
      </c>
      <c r="AM125" s="12">
        <f t="shared" si="58"/>
        <v>42.045228764078495</v>
      </c>
    </row>
    <row r="127" spans="1:39" x14ac:dyDescent="0.3">
      <c r="A127" s="13"/>
      <c r="B127" s="35" t="s">
        <v>1144</v>
      </c>
      <c r="C127" s="35"/>
      <c r="D127" s="35"/>
      <c r="E127" s="35"/>
      <c r="F127" s="35"/>
      <c r="G127" s="35"/>
      <c r="H127" s="35"/>
      <c r="I127" s="35"/>
      <c r="J127" s="35"/>
      <c r="K127" s="35"/>
      <c r="L127" s="35"/>
      <c r="M127" s="35"/>
      <c r="N127" s="35"/>
      <c r="O127" s="35"/>
      <c r="P127" s="35"/>
      <c r="Q127" s="35"/>
      <c r="R127" s="35"/>
      <c r="S127" s="35"/>
      <c r="U127" s="13"/>
      <c r="V127" s="35" t="s">
        <v>1184</v>
      </c>
      <c r="W127" s="35"/>
      <c r="X127" s="35"/>
      <c r="Y127" s="35"/>
      <c r="Z127" s="35"/>
      <c r="AA127" s="35"/>
      <c r="AB127" s="35"/>
      <c r="AC127" s="35"/>
      <c r="AD127" s="35"/>
      <c r="AE127" s="35"/>
      <c r="AF127" s="35"/>
      <c r="AG127" s="35"/>
      <c r="AH127" s="35"/>
      <c r="AI127" s="35"/>
      <c r="AJ127" s="35"/>
      <c r="AK127" s="35"/>
      <c r="AL127" s="35"/>
      <c r="AM127" s="35"/>
    </row>
    <row r="128" spans="1:39" x14ac:dyDescent="0.3">
      <c r="A128" s="3"/>
      <c r="B128" s="3" t="str">
        <f>'CSP5'!$B$167</f>
        <v>mm3</v>
      </c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U128" s="3"/>
      <c r="V128" s="3" t="str">
        <f>'CSP5'!$B$167</f>
        <v>mm3</v>
      </c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</row>
    <row r="129" spans="1:39" x14ac:dyDescent="0.3">
      <c r="A129" s="3" t="str">
        <f>'CSP5'!$A$168</f>
        <v>RPM</v>
      </c>
      <c r="B129" s="9">
        <f>'CSP5'!$B$168</f>
        <v>-1</v>
      </c>
      <c r="C129" s="3">
        <f>'CSP5'!$C$168</f>
        <v>0</v>
      </c>
      <c r="D129" s="3">
        <f>'CSP5'!$D$168</f>
        <v>10</v>
      </c>
      <c r="E129" s="3">
        <f>'CSP5'!$E$168</f>
        <v>20</v>
      </c>
      <c r="F129" s="3">
        <f>'CSP5'!$F$168</f>
        <v>30</v>
      </c>
      <c r="G129" s="3">
        <f>'CSP5'!$G$168</f>
        <v>45</v>
      </c>
      <c r="H129" s="3">
        <f>'CSP5'!$H$168</f>
        <v>55</v>
      </c>
      <c r="I129" s="3">
        <f>'CSP5'!$I$168</f>
        <v>65</v>
      </c>
      <c r="J129" s="3">
        <f>'CSP5'!$J$168</f>
        <v>75</v>
      </c>
      <c r="K129" s="3">
        <f>'CSP5'!$K$168</f>
        <v>85</v>
      </c>
      <c r="L129" s="3">
        <f>'CSP5'!$L$168</f>
        <v>95</v>
      </c>
      <c r="M129" s="3">
        <f>'CSP5'!$M$168</f>
        <v>110</v>
      </c>
      <c r="N129" s="3">
        <f>'CSP5'!$N$168</f>
        <v>120</v>
      </c>
      <c r="O129" s="3">
        <f>'CSP5'!$O$168</f>
        <v>125</v>
      </c>
      <c r="P129" s="3">
        <f>'CSP5'!$P$168</f>
        <v>130</v>
      </c>
      <c r="Q129" s="3">
        <f>'CSP5'!$Q$168</f>
        <v>135</v>
      </c>
      <c r="R129" s="3">
        <f>'CSP5'!$R$168</f>
        <v>140</v>
      </c>
      <c r="S129" s="9">
        <f>'CSP5'!$S$168</f>
        <v>141</v>
      </c>
      <c r="U129" s="3" t="str">
        <f>'CSP5'!$A$168</f>
        <v>RPM</v>
      </c>
      <c r="V129" s="9">
        <f>'CSP5'!$B$168</f>
        <v>-1</v>
      </c>
      <c r="W129" s="3">
        <f>'CSP5'!$C$168</f>
        <v>0</v>
      </c>
      <c r="X129" s="3">
        <f>'CSP5'!$D$168</f>
        <v>10</v>
      </c>
      <c r="Y129" s="3">
        <f>'CSP5'!$E$168</f>
        <v>20</v>
      </c>
      <c r="Z129" s="3">
        <f>'CSP5'!$F$168</f>
        <v>30</v>
      </c>
      <c r="AA129" s="3">
        <f>'CSP5'!$G$168</f>
        <v>45</v>
      </c>
      <c r="AB129" s="3">
        <f>'CSP5'!$H$168</f>
        <v>55</v>
      </c>
      <c r="AC129" s="3">
        <f>'CSP5'!$I$168</f>
        <v>65</v>
      </c>
      <c r="AD129" s="3">
        <f>'CSP5'!$J$168</f>
        <v>75</v>
      </c>
      <c r="AE129" s="3">
        <f>'CSP5'!$K$168</f>
        <v>85</v>
      </c>
      <c r="AF129" s="3">
        <f>'CSP5'!$L$168</f>
        <v>95</v>
      </c>
      <c r="AG129" s="3">
        <f>'CSP5'!$M$168</f>
        <v>110</v>
      </c>
      <c r="AH129" s="3">
        <f>'CSP5'!$N$168</f>
        <v>120</v>
      </c>
      <c r="AI129" s="3">
        <f>'CSP5'!$O$168</f>
        <v>125</v>
      </c>
      <c r="AJ129" s="3">
        <f>'CSP5'!$P$168</f>
        <v>130</v>
      </c>
      <c r="AK129" s="3">
        <f>'CSP5'!$Q$168</f>
        <v>135</v>
      </c>
      <c r="AL129" s="3">
        <f>'CSP5'!$R$168</f>
        <v>140</v>
      </c>
      <c r="AM129" s="9">
        <f>'CSP5'!$S$168</f>
        <v>141</v>
      </c>
    </row>
    <row r="130" spans="1:39" s="4" customFormat="1" x14ac:dyDescent="0.3">
      <c r="A130" s="12">
        <f>'CSP5'!$A$169</f>
        <v>619</v>
      </c>
      <c r="B130" s="12">
        <f>B131</f>
        <v>-3.9102930062259986</v>
      </c>
      <c r="C130" s="12">
        <f t="shared" ref="C130:S130" si="59">C131</f>
        <v>-3.9102930062259986</v>
      </c>
      <c r="D130" s="12">
        <f t="shared" si="59"/>
        <v>-3.9102930062260004</v>
      </c>
      <c r="E130" s="12">
        <f t="shared" si="59"/>
        <v>-3.9102930062259915</v>
      </c>
      <c r="F130" s="12">
        <f t="shared" si="59"/>
        <v>-4.666996430559708</v>
      </c>
      <c r="G130" s="12">
        <f t="shared" si="59"/>
        <v>-0.2115402254300065</v>
      </c>
      <c r="H130" s="12">
        <f t="shared" si="59"/>
        <v>0</v>
      </c>
      <c r="I130" s="12">
        <f t="shared" si="59"/>
        <v>0</v>
      </c>
      <c r="J130" s="12">
        <f t="shared" si="59"/>
        <v>0</v>
      </c>
      <c r="K130" s="12">
        <f t="shared" si="59"/>
        <v>0</v>
      </c>
      <c r="L130" s="12">
        <f t="shared" si="59"/>
        <v>0</v>
      </c>
      <c r="M130" s="12">
        <f t="shared" si="59"/>
        <v>-0.55910995935099983</v>
      </c>
      <c r="N130" s="12">
        <f t="shared" si="59"/>
        <v>-7.7357542349853965</v>
      </c>
      <c r="O130" s="12">
        <f t="shared" si="59"/>
        <v>-8.2045042349854072</v>
      </c>
      <c r="P130" s="12">
        <f t="shared" si="59"/>
        <v>-8.790442234985397</v>
      </c>
      <c r="Q130" s="12">
        <f t="shared" si="59"/>
        <v>-9.2591922349853935</v>
      </c>
      <c r="R130" s="12">
        <f t="shared" si="59"/>
        <v>-9.8451292349854125</v>
      </c>
      <c r="S130" s="12">
        <f t="shared" si="59"/>
        <v>-9.8451292349854125</v>
      </c>
      <c r="U130" s="12">
        <f>'CSP5'!$A$169</f>
        <v>619</v>
      </c>
      <c r="V130" s="12">
        <f>V131</f>
        <v>60.000002343750566</v>
      </c>
      <c r="W130" s="12">
        <f t="shared" ref="W130:AM130" si="60">W131</f>
        <v>60.000002343750566</v>
      </c>
      <c r="X130" s="12">
        <f t="shared" si="60"/>
        <v>60.000002343749657</v>
      </c>
      <c r="Y130" s="12">
        <f t="shared" si="60"/>
        <v>60.000002343750566</v>
      </c>
      <c r="Z130" s="12">
        <f t="shared" si="60"/>
        <v>60.000002343749998</v>
      </c>
      <c r="AA130" s="12">
        <f t="shared" si="60"/>
        <v>60.000002343749657</v>
      </c>
      <c r="AB130" s="12">
        <f t="shared" si="60"/>
        <v>60.000002343750111</v>
      </c>
      <c r="AC130" s="12">
        <f t="shared" si="60"/>
        <v>60.000002343749657</v>
      </c>
      <c r="AD130" s="12">
        <f t="shared" si="60"/>
        <v>60.000002343750566</v>
      </c>
      <c r="AE130" s="12">
        <f t="shared" si="60"/>
        <v>60.000002343750339</v>
      </c>
      <c r="AF130" s="12">
        <f t="shared" si="60"/>
        <v>60.000002343750111</v>
      </c>
      <c r="AG130" s="12">
        <f t="shared" si="60"/>
        <v>60.000002343750111</v>
      </c>
      <c r="AH130" s="12">
        <f t="shared" si="60"/>
        <v>60.000002343753295</v>
      </c>
      <c r="AI130" s="12">
        <f t="shared" si="60"/>
        <v>60.000002343738743</v>
      </c>
      <c r="AJ130" s="12">
        <f t="shared" si="60"/>
        <v>60.000002343746019</v>
      </c>
      <c r="AK130" s="12">
        <f t="shared" si="60"/>
        <v>60.000002343746019</v>
      </c>
      <c r="AL130" s="12">
        <f t="shared" si="60"/>
        <v>60.000002343760571</v>
      </c>
      <c r="AM130" s="12">
        <f t="shared" si="60"/>
        <v>60.000002343760571</v>
      </c>
    </row>
    <row r="131" spans="1:39" s="4" customFormat="1" x14ac:dyDescent="0.3">
      <c r="A131" s="6">
        <f>'CSP5'!$A$170</f>
        <v>620</v>
      </c>
      <c r="B131" s="12">
        <f>C131</f>
        <v>-3.9102930062259986</v>
      </c>
      <c r="C131" s="4">
        <f>C106-('Main Injection'!C56+'CSP5'!C195)</f>
        <v>-3.9102930062259986</v>
      </c>
      <c r="D131" s="4">
        <f>D106-('Main Injection'!D56+'CSP5'!D195)</f>
        <v>-3.9102930062260004</v>
      </c>
      <c r="E131" s="4">
        <f>E106-('Main Injection'!E56+'CSP5'!E195)</f>
        <v>-3.9102930062259915</v>
      </c>
      <c r="F131" s="4">
        <f>F106-('Main Injection'!F56+'CSP5'!F195)</f>
        <v>-4.666996430559708</v>
      </c>
      <c r="G131" s="4">
        <f>G106-('Main Injection'!G56+'CSP5'!G195)</f>
        <v>-0.2115402254300065</v>
      </c>
      <c r="H131" s="4">
        <f>H106-('Main Injection'!H56+'CSP5'!H195)</f>
        <v>0</v>
      </c>
      <c r="I131" s="4">
        <f>I106-('Main Injection'!I56+'CSP5'!I195)</f>
        <v>0</v>
      </c>
      <c r="J131" s="4">
        <f>J106-('Main Injection'!J56+'CSP5'!J195)</f>
        <v>0</v>
      </c>
      <c r="K131" s="4">
        <f>K106-('Main Injection'!K56+'CSP5'!K195)</f>
        <v>0</v>
      </c>
      <c r="L131" s="4">
        <f>L106-('Main Injection'!L56+'CSP5'!L195)</f>
        <v>0</v>
      </c>
      <c r="M131" s="4">
        <f>M106-('Main Injection'!M56+'CSP5'!M195)</f>
        <v>-0.55910995935099983</v>
      </c>
      <c r="N131" s="4">
        <f>N106-('Main Injection'!N56+'CSP5'!N195)</f>
        <v>-7.7357542349853965</v>
      </c>
      <c r="O131" s="4">
        <f>O106-('Main Injection'!O56+'CSP5'!O195)</f>
        <v>-8.2045042349854072</v>
      </c>
      <c r="P131" s="4">
        <f>P106-('Main Injection'!P56+'CSP5'!P195)</f>
        <v>-8.790442234985397</v>
      </c>
      <c r="Q131" s="4">
        <f>Q106-('Main Injection'!Q56+'CSP5'!Q195)</f>
        <v>-9.2591922349853935</v>
      </c>
      <c r="R131" s="4">
        <f>R106-('Main Injection'!R56+'CSP5'!R195)</f>
        <v>-9.8451292349854125</v>
      </c>
      <c r="S131" s="12">
        <f>R131</f>
        <v>-9.8451292349854125</v>
      </c>
      <c r="U131" s="6">
        <f>'CSP5'!$A$170</f>
        <v>620</v>
      </c>
      <c r="V131" s="12">
        <f>W131</f>
        <v>60.000002343750566</v>
      </c>
      <c r="W131" s="4">
        <f>_xll.Interp2dTab(-1,0,'HP Tuner only'!$B$71:$P$71,'HP Tuner only'!$A$72:$A$84,'HP Tuner only'!$B$72:$P$84,'Pilot Injection'!$U131,'Pilot Injection'!W$129)*_xll.Interp1d(-1,'HP Tuner only'!$B$88:$O$88,'HP Tuner only'!$B$89:$O$89,'Variables &amp; Axis Check'!$B$13)</f>
        <v>60.000002343750566</v>
      </c>
      <c r="X131" s="4">
        <f>_xll.Interp2dTab(-1,0,'HP Tuner only'!$B$71:$P$71,'HP Tuner only'!$A$72:$A$84,'HP Tuner only'!$B$72:$P$84,'Pilot Injection'!$U131,'Pilot Injection'!X$129)*_xll.Interp1d(-1,'HP Tuner only'!$B$88:$O$88,'HP Tuner only'!$B$89:$O$89,'Variables &amp; Axis Check'!$B$13)</f>
        <v>60.000002343749657</v>
      </c>
      <c r="Y131" s="4">
        <f>_xll.Interp2dTab(-1,0,'HP Tuner only'!$B$71:$P$71,'HP Tuner only'!$A$72:$A$84,'HP Tuner only'!$B$72:$P$84,'Pilot Injection'!$U131,'Pilot Injection'!Y$129)*_xll.Interp1d(-1,'HP Tuner only'!$B$88:$O$88,'HP Tuner only'!$B$89:$O$89,'Variables &amp; Axis Check'!$B$13)</f>
        <v>60.000002343750566</v>
      </c>
      <c r="Z131" s="4">
        <f>_xll.Interp2dTab(-1,0,'HP Tuner only'!$B$71:$P$71,'HP Tuner only'!$A$72:$A$84,'HP Tuner only'!$B$72:$P$84,'Pilot Injection'!$U131,'Pilot Injection'!Z$129)*_xll.Interp1d(-1,'HP Tuner only'!$B$88:$O$88,'HP Tuner only'!$B$89:$O$89,'Variables &amp; Axis Check'!$B$13)</f>
        <v>60.000002343749998</v>
      </c>
      <c r="AA131" s="4">
        <f>_xll.Interp2dTab(-1,0,'HP Tuner only'!$B$71:$P$71,'HP Tuner only'!$A$72:$A$84,'HP Tuner only'!$B$72:$P$84,'Pilot Injection'!$U131,'Pilot Injection'!AA$129)*_xll.Interp1d(-1,'HP Tuner only'!$B$88:$O$88,'HP Tuner only'!$B$89:$O$89,'Variables &amp; Axis Check'!$B$13)</f>
        <v>60.000002343749657</v>
      </c>
      <c r="AB131" s="4">
        <f>_xll.Interp2dTab(-1,0,'HP Tuner only'!$B$71:$P$71,'HP Tuner only'!$A$72:$A$84,'HP Tuner only'!$B$72:$P$84,'Pilot Injection'!$U131,'Pilot Injection'!AB$129)*_xll.Interp1d(-1,'HP Tuner only'!$B$88:$O$88,'HP Tuner only'!$B$89:$O$89,'Variables &amp; Axis Check'!$B$13)</f>
        <v>60.000002343750111</v>
      </c>
      <c r="AC131" s="4">
        <f>_xll.Interp2dTab(-1,0,'HP Tuner only'!$B$71:$P$71,'HP Tuner only'!$A$72:$A$84,'HP Tuner only'!$B$72:$P$84,'Pilot Injection'!$U131,'Pilot Injection'!AC$129)*_xll.Interp1d(-1,'HP Tuner only'!$B$88:$O$88,'HP Tuner only'!$B$89:$O$89,'Variables &amp; Axis Check'!$B$13)</f>
        <v>60.000002343749657</v>
      </c>
      <c r="AD131" s="4">
        <f>_xll.Interp2dTab(-1,0,'HP Tuner only'!$B$71:$P$71,'HP Tuner only'!$A$72:$A$84,'HP Tuner only'!$B$72:$P$84,'Pilot Injection'!$U131,'Pilot Injection'!AD$129)*_xll.Interp1d(-1,'HP Tuner only'!$B$88:$O$88,'HP Tuner only'!$B$89:$O$89,'Variables &amp; Axis Check'!$B$13)</f>
        <v>60.000002343750566</v>
      </c>
      <c r="AE131" s="4">
        <f>_xll.Interp2dTab(-1,0,'HP Tuner only'!$B$71:$P$71,'HP Tuner only'!$A$72:$A$84,'HP Tuner only'!$B$72:$P$84,'Pilot Injection'!$U131,'Pilot Injection'!AE$129)*_xll.Interp1d(-1,'HP Tuner only'!$B$88:$O$88,'HP Tuner only'!$B$89:$O$89,'Variables &amp; Axis Check'!$B$13)</f>
        <v>60.000002343750339</v>
      </c>
      <c r="AF131" s="4">
        <f>_xll.Interp2dTab(-1,0,'HP Tuner only'!$B$71:$P$71,'HP Tuner only'!$A$72:$A$84,'HP Tuner only'!$B$72:$P$84,'Pilot Injection'!$U131,'Pilot Injection'!AF$129)*_xll.Interp1d(-1,'HP Tuner only'!$B$88:$O$88,'HP Tuner only'!$B$89:$O$89,'Variables &amp; Axis Check'!$B$13)</f>
        <v>60.000002343750111</v>
      </c>
      <c r="AG131" s="4">
        <f>_xll.Interp2dTab(-1,0,'HP Tuner only'!$B$71:$P$71,'HP Tuner only'!$A$72:$A$84,'HP Tuner only'!$B$72:$P$84,'Pilot Injection'!$U131,'Pilot Injection'!AG$129)*_xll.Interp1d(-1,'HP Tuner only'!$B$88:$O$88,'HP Tuner only'!$B$89:$O$89,'Variables &amp; Axis Check'!$B$13)</f>
        <v>60.000002343750111</v>
      </c>
      <c r="AH131" s="4">
        <f>_xll.Interp2dTab(-1,0,'HP Tuner only'!$B$71:$P$71,'HP Tuner only'!$A$72:$A$84,'HP Tuner only'!$B$72:$P$84,'Pilot Injection'!$U131,'Pilot Injection'!AH$129)*_xll.Interp1d(-1,'HP Tuner only'!$B$88:$O$88,'HP Tuner only'!$B$89:$O$89,'Variables &amp; Axis Check'!$B$13)</f>
        <v>60.000002343753295</v>
      </c>
      <c r="AI131" s="4">
        <f>_xll.Interp2dTab(-1,0,'HP Tuner only'!$B$71:$P$71,'HP Tuner only'!$A$72:$A$84,'HP Tuner only'!$B$72:$P$84,'Pilot Injection'!$U131,'Pilot Injection'!AI$129)*_xll.Interp1d(-1,'HP Tuner only'!$B$88:$O$88,'HP Tuner only'!$B$89:$O$89,'Variables &amp; Axis Check'!$B$13)</f>
        <v>60.000002343738743</v>
      </c>
      <c r="AJ131" s="4">
        <f>_xll.Interp2dTab(-1,0,'HP Tuner only'!$B$71:$P$71,'HP Tuner only'!$A$72:$A$84,'HP Tuner only'!$B$72:$P$84,'Pilot Injection'!$U131,'Pilot Injection'!AJ$129)*_xll.Interp1d(-1,'HP Tuner only'!$B$88:$O$88,'HP Tuner only'!$B$89:$O$89,'Variables &amp; Axis Check'!$B$13)</f>
        <v>60.000002343746019</v>
      </c>
      <c r="AK131" s="4">
        <f>_xll.Interp2dTab(-1,0,'HP Tuner only'!$B$71:$P$71,'HP Tuner only'!$A$72:$A$84,'HP Tuner only'!$B$72:$P$84,'Pilot Injection'!$U131,'Pilot Injection'!AK$129)*_xll.Interp1d(-1,'HP Tuner only'!$B$88:$O$88,'HP Tuner only'!$B$89:$O$89,'Variables &amp; Axis Check'!$B$13)</f>
        <v>60.000002343746019</v>
      </c>
      <c r="AL131" s="4">
        <f>_xll.Interp2dTab(-1,0,'HP Tuner only'!$B$71:$P$71,'HP Tuner only'!$A$72:$A$84,'HP Tuner only'!$B$72:$P$84,'Pilot Injection'!$U131,'Pilot Injection'!AL$129)*_xll.Interp1d(-1,'HP Tuner only'!$B$88:$O$88,'HP Tuner only'!$B$89:$O$89,'Variables &amp; Axis Check'!$B$13)</f>
        <v>60.000002343760571</v>
      </c>
      <c r="AM131" s="12">
        <f>AL131</f>
        <v>60.000002343760571</v>
      </c>
    </row>
    <row r="132" spans="1:39" s="4" customFormat="1" x14ac:dyDescent="0.3">
      <c r="A132" s="6">
        <f>'CSP5'!$A$171</f>
        <v>650</v>
      </c>
      <c r="B132" s="12">
        <f t="shared" ref="B132:B149" si="61">C132</f>
        <v>-2.9727930062259986</v>
      </c>
      <c r="C132" s="4">
        <f>C107-('Main Injection'!C57+'CSP5'!C196)</f>
        <v>-2.9727930062259986</v>
      </c>
      <c r="D132" s="4">
        <f>D107-('Main Injection'!D57+'CSP5'!D196)</f>
        <v>-2.3868560062259991</v>
      </c>
      <c r="E132" s="4">
        <f>E107-('Main Injection'!E57+'CSP5'!E196)</f>
        <v>-2.3868560062259991</v>
      </c>
      <c r="F132" s="4">
        <f>F107-('Main Injection'!F57+'CSP5'!F196)</f>
        <v>0</v>
      </c>
      <c r="G132" s="4">
        <f>G107-('Main Injection'!G57+'CSP5'!G196)</f>
        <v>0</v>
      </c>
      <c r="H132" s="4">
        <f>H107-('Main Injection'!H57+'CSP5'!H196)</f>
        <v>0</v>
      </c>
      <c r="I132" s="4">
        <f>I107-('Main Injection'!I57+'CSP5'!I196)</f>
        <v>0</v>
      </c>
      <c r="J132" s="4">
        <f>J107-('Main Injection'!J57+'CSP5'!J196)</f>
        <v>0</v>
      </c>
      <c r="K132" s="4">
        <f>K107-('Main Injection'!K57+'CSP5'!K196)</f>
        <v>0</v>
      </c>
      <c r="L132" s="4">
        <f>L107-('Main Injection'!L57+'CSP5'!L196)</f>
        <v>0</v>
      </c>
      <c r="M132" s="4">
        <f>M107-('Main Injection'!M57+'CSP5'!M196)</f>
        <v>0</v>
      </c>
      <c r="N132" s="4">
        <f>N107-('Main Injection'!N57+'CSP5'!N196)</f>
        <v>0</v>
      </c>
      <c r="O132" s="4">
        <f>O107-('Main Injection'!O57+'CSP5'!O196)</f>
        <v>0</v>
      </c>
      <c r="P132" s="4">
        <f>P107-('Main Injection'!P57+'CSP5'!P196)</f>
        <v>0</v>
      </c>
      <c r="Q132" s="4">
        <f>Q107-('Main Injection'!Q57+'CSP5'!Q196)</f>
        <v>0</v>
      </c>
      <c r="R132" s="4">
        <f>R107-('Main Injection'!R57+'CSP5'!R196)</f>
        <v>0</v>
      </c>
      <c r="S132" s="12">
        <f t="shared" ref="S132:S149" si="62">R132</f>
        <v>0</v>
      </c>
      <c r="U132" s="6">
        <f>'CSP5'!$A$171</f>
        <v>650</v>
      </c>
      <c r="V132" s="12">
        <f t="shared" ref="V132:V149" si="63">W132</f>
        <v>60.000002343750111</v>
      </c>
      <c r="W132" s="4">
        <f>_xll.Interp2dTab(-1,0,'HP Tuner only'!$B$71:$P$71,'HP Tuner only'!$A$72:$A$84,'HP Tuner only'!$B$72:$P$84,'Pilot Injection'!$U132,'Pilot Injection'!W$129)*_xll.Interp1d(-1,'HP Tuner only'!$B$88:$O$88,'HP Tuner only'!$B$89:$O$89,'Variables &amp; Axis Check'!$B$13)</f>
        <v>60.000002343750111</v>
      </c>
      <c r="X132" s="4">
        <f>_xll.Interp2dTab(-1,0,'HP Tuner only'!$B$71:$P$71,'HP Tuner only'!$A$72:$A$84,'HP Tuner only'!$B$72:$P$84,'Pilot Injection'!$U132,'Pilot Injection'!X$129)*_xll.Interp1d(-1,'HP Tuner only'!$B$88:$O$88,'HP Tuner only'!$B$89:$O$89,'Variables &amp; Axis Check'!$B$13)</f>
        <v>60.000002343750339</v>
      </c>
      <c r="Y132" s="4">
        <f>_xll.Interp2dTab(-1,0,'HP Tuner only'!$B$71:$P$71,'HP Tuner only'!$A$72:$A$84,'HP Tuner only'!$B$72:$P$84,'Pilot Injection'!$U132,'Pilot Injection'!Y$129)*_xll.Interp1d(-1,'HP Tuner only'!$B$88:$O$88,'HP Tuner only'!$B$89:$O$89,'Variables &amp; Axis Check'!$B$13)</f>
        <v>60.000002343750566</v>
      </c>
      <c r="Z132" s="4">
        <f>_xll.Interp2dTab(-1,0,'HP Tuner only'!$B$71:$P$71,'HP Tuner only'!$A$72:$A$84,'HP Tuner only'!$B$72:$P$84,'Pilot Injection'!$U132,'Pilot Injection'!Z$129)*_xll.Interp1d(-1,'HP Tuner only'!$B$88:$O$88,'HP Tuner only'!$B$89:$O$89,'Variables &amp; Axis Check'!$B$13)</f>
        <v>60.000002343749941</v>
      </c>
      <c r="AA132" s="4">
        <f>_xll.Interp2dTab(-1,0,'HP Tuner only'!$B$71:$P$71,'HP Tuner only'!$A$72:$A$84,'HP Tuner only'!$B$72:$P$84,'Pilot Injection'!$U132,'Pilot Injection'!AA$129)*_xll.Interp1d(-1,'HP Tuner only'!$B$88:$O$88,'HP Tuner only'!$B$89:$O$89,'Variables &amp; Axis Check'!$B$13)</f>
        <v>60.000002343750339</v>
      </c>
      <c r="AB132" s="4">
        <f>_xll.Interp2dTab(-1,0,'HP Tuner only'!$B$71:$P$71,'HP Tuner only'!$A$72:$A$84,'HP Tuner only'!$B$72:$P$84,'Pilot Injection'!$U132,'Pilot Injection'!AB$129)*_xll.Interp1d(-1,'HP Tuner only'!$B$88:$O$88,'HP Tuner only'!$B$89:$O$89,'Variables &amp; Axis Check'!$B$13)</f>
        <v>60.000002343750111</v>
      </c>
      <c r="AC132" s="4">
        <f>_xll.Interp2dTab(-1,0,'HP Tuner only'!$B$71:$P$71,'HP Tuner only'!$A$72:$A$84,'HP Tuner only'!$B$72:$P$84,'Pilot Injection'!$U132,'Pilot Injection'!AC$129)*_xll.Interp1d(-1,'HP Tuner only'!$B$88:$O$88,'HP Tuner only'!$B$89:$O$89,'Variables &amp; Axis Check'!$B$13)</f>
        <v>60.000002343750111</v>
      </c>
      <c r="AD132" s="4">
        <f>_xll.Interp2dTab(-1,0,'HP Tuner only'!$B$71:$P$71,'HP Tuner only'!$A$72:$A$84,'HP Tuner only'!$B$72:$P$84,'Pilot Injection'!$U132,'Pilot Injection'!AD$129)*_xll.Interp1d(-1,'HP Tuner only'!$B$88:$O$88,'HP Tuner only'!$B$89:$O$89,'Variables &amp; Axis Check'!$B$13)</f>
        <v>60.000002343750111</v>
      </c>
      <c r="AE132" s="4">
        <f>_xll.Interp2dTab(-1,0,'HP Tuner only'!$B$71:$P$71,'HP Tuner only'!$A$72:$A$84,'HP Tuner only'!$B$72:$P$84,'Pilot Injection'!$U132,'Pilot Injection'!AE$129)*_xll.Interp1d(-1,'HP Tuner only'!$B$88:$O$88,'HP Tuner only'!$B$89:$O$89,'Variables &amp; Axis Check'!$B$13)</f>
        <v>60.000002343749884</v>
      </c>
      <c r="AF132" s="4">
        <f>_xll.Interp2dTab(-1,0,'HP Tuner only'!$B$71:$P$71,'HP Tuner only'!$A$72:$A$84,'HP Tuner only'!$B$72:$P$84,'Pilot Injection'!$U132,'Pilot Injection'!AF$129)*_xll.Interp1d(-1,'HP Tuner only'!$B$88:$O$88,'HP Tuner only'!$B$89:$O$89,'Variables &amp; Axis Check'!$B$13)</f>
        <v>60.000002343749657</v>
      </c>
      <c r="AG132" s="4">
        <f>_xll.Interp2dTab(-1,0,'HP Tuner only'!$B$71:$P$71,'HP Tuner only'!$A$72:$A$84,'HP Tuner only'!$B$72:$P$84,'Pilot Injection'!$U132,'Pilot Injection'!AG$129)*_xll.Interp1d(-1,'HP Tuner only'!$B$88:$O$88,'HP Tuner only'!$B$89:$O$89,'Variables &amp; Axis Check'!$B$13)</f>
        <v>60.000002343750111</v>
      </c>
      <c r="AH132" s="4">
        <f>_xll.Interp2dTab(-1,0,'HP Tuner only'!$B$71:$P$71,'HP Tuner only'!$A$72:$A$84,'HP Tuner only'!$B$72:$P$84,'Pilot Injection'!$U132,'Pilot Injection'!AH$129)*_xll.Interp1d(-1,'HP Tuner only'!$B$88:$O$88,'HP Tuner only'!$B$89:$O$89,'Variables &amp; Axis Check'!$B$13)</f>
        <v>60.000002343749657</v>
      </c>
      <c r="AI132" s="4">
        <f>_xll.Interp2dTab(-1,0,'HP Tuner only'!$B$71:$P$71,'HP Tuner only'!$A$72:$A$84,'HP Tuner only'!$B$72:$P$84,'Pilot Injection'!$U132,'Pilot Injection'!AI$129)*_xll.Interp1d(-1,'HP Tuner only'!$B$88:$O$88,'HP Tuner only'!$B$89:$O$89,'Variables &amp; Axis Check'!$B$13)</f>
        <v>60.000002343749657</v>
      </c>
      <c r="AJ132" s="4">
        <f>_xll.Interp2dTab(-1,0,'HP Tuner only'!$B$71:$P$71,'HP Tuner only'!$A$72:$A$84,'HP Tuner only'!$B$72:$P$84,'Pilot Injection'!$U132,'Pilot Injection'!AJ$129)*_xll.Interp1d(-1,'HP Tuner only'!$B$88:$O$88,'HP Tuner only'!$B$89:$O$89,'Variables &amp; Axis Check'!$B$13)</f>
        <v>60.000002343753295</v>
      </c>
      <c r="AK132" s="4">
        <f>_xll.Interp2dTab(-1,0,'HP Tuner only'!$B$71:$P$71,'HP Tuner only'!$A$72:$A$84,'HP Tuner only'!$B$72:$P$84,'Pilot Injection'!$U132,'Pilot Injection'!AK$129)*_xll.Interp1d(-1,'HP Tuner only'!$B$88:$O$88,'HP Tuner only'!$B$89:$O$89,'Variables &amp; Axis Check'!$B$13)</f>
        <v>60.000002343753295</v>
      </c>
      <c r="AL132" s="4">
        <f>_xll.Interp2dTab(-1,0,'HP Tuner only'!$B$71:$P$71,'HP Tuner only'!$A$72:$A$84,'HP Tuner only'!$B$72:$P$84,'Pilot Injection'!$U132,'Pilot Injection'!AL$129)*_xll.Interp1d(-1,'HP Tuner only'!$B$88:$O$88,'HP Tuner only'!$B$89:$O$89,'Variables &amp; Axis Check'!$B$13)</f>
        <v>60.000002343746019</v>
      </c>
      <c r="AM132" s="12">
        <f t="shared" ref="AM132:AM149" si="64">AL132</f>
        <v>60.000002343746019</v>
      </c>
    </row>
    <row r="133" spans="1:39" s="4" customFormat="1" x14ac:dyDescent="0.3">
      <c r="A133" s="6">
        <f>'CSP5'!$A$172</f>
        <v>800</v>
      </c>
      <c r="B133" s="12">
        <f t="shared" si="61"/>
        <v>-2.9727930062259986</v>
      </c>
      <c r="C133" s="4">
        <f>C108-('Main Injection'!C58+'CSP5'!C197)</f>
        <v>-2.9727930062259986</v>
      </c>
      <c r="D133" s="4">
        <f>D108-('Main Injection'!D58+'CSP5'!D197)</f>
        <v>-2.9727930062259986</v>
      </c>
      <c r="E133" s="4">
        <f>E108-('Main Injection'!E58+'CSP5'!E197)</f>
        <v>-2.9727930062259986</v>
      </c>
      <c r="F133" s="4">
        <f>F108-('Main Injection'!F58+'CSP5'!F197)</f>
        <v>0</v>
      </c>
      <c r="G133" s="4">
        <f>G108-('Main Injection'!G58+'CSP5'!G197)</f>
        <v>0</v>
      </c>
      <c r="H133" s="4">
        <f>H108-('Main Injection'!H58+'CSP5'!H197)</f>
        <v>0</v>
      </c>
      <c r="I133" s="4">
        <f>I108-('Main Injection'!I58+'CSP5'!I197)</f>
        <v>0</v>
      </c>
      <c r="J133" s="4">
        <f>J108-('Main Injection'!J58+'CSP5'!J197)</f>
        <v>0</v>
      </c>
      <c r="K133" s="4">
        <f>K108-('Main Injection'!K58+'CSP5'!K197)</f>
        <v>0</v>
      </c>
      <c r="L133" s="4">
        <f>L108-('Main Injection'!L58+'CSP5'!L197)</f>
        <v>0</v>
      </c>
      <c r="M133" s="4">
        <f>M108-('Main Injection'!M58+'CSP5'!M197)</f>
        <v>0</v>
      </c>
      <c r="N133" s="4">
        <f>N108-('Main Injection'!N58+'CSP5'!N197)</f>
        <v>0</v>
      </c>
      <c r="O133" s="4">
        <f>O108-('Main Injection'!O58+'CSP5'!O197)</f>
        <v>0</v>
      </c>
      <c r="P133" s="4">
        <f>P108-('Main Injection'!P58+'CSP5'!P197)</f>
        <v>0</v>
      </c>
      <c r="Q133" s="4">
        <f>Q108-('Main Injection'!Q58+'CSP5'!Q197)</f>
        <v>0</v>
      </c>
      <c r="R133" s="4">
        <f>R108-('Main Injection'!R58+'CSP5'!R197)</f>
        <v>0</v>
      </c>
      <c r="S133" s="12">
        <f t="shared" si="62"/>
        <v>0</v>
      </c>
      <c r="U133" s="6">
        <f>'CSP5'!$A$172</f>
        <v>800</v>
      </c>
      <c r="V133" s="12">
        <f t="shared" si="63"/>
        <v>60.000002343750097</v>
      </c>
      <c r="W133" s="4">
        <f>_xll.Interp2dTab(-1,0,'HP Tuner only'!$B$71:$P$71,'HP Tuner only'!$A$72:$A$84,'HP Tuner only'!$B$72:$P$84,'Pilot Injection'!$U133,'Pilot Injection'!W$129)*_xll.Interp1d(-1,'HP Tuner only'!$B$88:$O$88,'HP Tuner only'!$B$89:$O$89,'Variables &amp; Axis Check'!$B$13)</f>
        <v>60.000002343750097</v>
      </c>
      <c r="X133" s="4">
        <f>_xll.Interp2dTab(-1,0,'HP Tuner only'!$B$71:$P$71,'HP Tuner only'!$A$72:$A$84,'HP Tuner only'!$B$72:$P$84,'Pilot Injection'!$U133,'Pilot Injection'!X$129)*_xll.Interp1d(-1,'HP Tuner only'!$B$88:$O$88,'HP Tuner only'!$B$89:$O$89,'Variables &amp; Axis Check'!$B$13)</f>
        <v>60.000002343750097</v>
      </c>
      <c r="Y133" s="4">
        <f>_xll.Interp2dTab(-1,0,'HP Tuner only'!$B$71:$P$71,'HP Tuner only'!$A$72:$A$84,'HP Tuner only'!$B$72:$P$84,'Pilot Injection'!$U133,'Pilot Injection'!Y$129)*_xll.Interp1d(-1,'HP Tuner only'!$B$88:$O$88,'HP Tuner only'!$B$89:$O$89,'Variables &amp; Axis Check'!$B$13)</f>
        <v>60.000002343750097</v>
      </c>
      <c r="Z133" s="4">
        <f>_xll.Interp2dTab(-1,0,'HP Tuner only'!$B$71:$P$71,'HP Tuner only'!$A$72:$A$84,'HP Tuner only'!$B$72:$P$84,'Pilot Injection'!$U133,'Pilot Injection'!Z$129)*_xll.Interp1d(-1,'HP Tuner only'!$B$88:$O$88,'HP Tuner only'!$B$89:$O$89,'Variables &amp; Axis Check'!$B$13)</f>
        <v>60.000002343750097</v>
      </c>
      <c r="AA133" s="4">
        <f>_xll.Interp2dTab(-1,0,'HP Tuner only'!$B$71:$P$71,'HP Tuner only'!$A$72:$A$84,'HP Tuner only'!$B$72:$P$84,'Pilot Injection'!$U133,'Pilot Injection'!AA$129)*_xll.Interp1d(-1,'HP Tuner only'!$B$88:$O$88,'HP Tuner only'!$B$89:$O$89,'Variables &amp; Axis Check'!$B$13)</f>
        <v>60.000002343750097</v>
      </c>
      <c r="AB133" s="4">
        <f>_xll.Interp2dTab(-1,0,'HP Tuner only'!$B$71:$P$71,'HP Tuner only'!$A$72:$A$84,'HP Tuner only'!$B$72:$P$84,'Pilot Injection'!$U133,'Pilot Injection'!AB$129)*_xll.Interp1d(-1,'HP Tuner only'!$B$88:$O$88,'HP Tuner only'!$B$89:$O$89,'Variables &amp; Axis Check'!$B$13)</f>
        <v>60.000002343750104</v>
      </c>
      <c r="AC133" s="4">
        <f>_xll.Interp2dTab(-1,0,'HP Tuner only'!$B$71:$P$71,'HP Tuner only'!$A$72:$A$84,'HP Tuner only'!$B$72:$P$84,'Pilot Injection'!$U133,'Pilot Injection'!AC$129)*_xll.Interp1d(-1,'HP Tuner only'!$B$88:$O$88,'HP Tuner only'!$B$89:$O$89,'Variables &amp; Axis Check'!$B$13)</f>
        <v>60.000002343750097</v>
      </c>
      <c r="AD133" s="4">
        <f>_xll.Interp2dTab(-1,0,'HP Tuner only'!$B$71:$P$71,'HP Tuner only'!$A$72:$A$84,'HP Tuner only'!$B$72:$P$84,'Pilot Injection'!$U133,'Pilot Injection'!AD$129)*_xll.Interp1d(-1,'HP Tuner only'!$B$88:$O$88,'HP Tuner only'!$B$89:$O$89,'Variables &amp; Axis Check'!$B$13)</f>
        <v>60.000002343750097</v>
      </c>
      <c r="AE133" s="4">
        <f>_xll.Interp2dTab(-1,0,'HP Tuner only'!$B$71:$P$71,'HP Tuner only'!$A$72:$A$84,'HP Tuner only'!$B$72:$P$84,'Pilot Injection'!$U133,'Pilot Injection'!AE$129)*_xll.Interp1d(-1,'HP Tuner only'!$B$88:$O$88,'HP Tuner only'!$B$89:$O$89,'Variables &amp; Axis Check'!$B$13)</f>
        <v>60.000002343750104</v>
      </c>
      <c r="AF133" s="4">
        <f>_xll.Interp2dTab(-1,0,'HP Tuner only'!$B$71:$P$71,'HP Tuner only'!$A$72:$A$84,'HP Tuner only'!$B$72:$P$84,'Pilot Injection'!$U133,'Pilot Injection'!AF$129)*_xll.Interp1d(-1,'HP Tuner only'!$B$88:$O$88,'HP Tuner only'!$B$89:$O$89,'Variables &amp; Axis Check'!$B$13)</f>
        <v>60.000002343750104</v>
      </c>
      <c r="AG133" s="4">
        <f>_xll.Interp2dTab(-1,0,'HP Tuner only'!$B$71:$P$71,'HP Tuner only'!$A$72:$A$84,'HP Tuner only'!$B$72:$P$84,'Pilot Injection'!$U133,'Pilot Injection'!AG$129)*_xll.Interp1d(-1,'HP Tuner only'!$B$88:$O$88,'HP Tuner only'!$B$89:$O$89,'Variables &amp; Axis Check'!$B$13)</f>
        <v>60.000002343750104</v>
      </c>
      <c r="AH133" s="4">
        <f>_xll.Interp2dTab(-1,0,'HP Tuner only'!$B$71:$P$71,'HP Tuner only'!$A$72:$A$84,'HP Tuner only'!$B$72:$P$84,'Pilot Injection'!$U133,'Pilot Injection'!AH$129)*_xll.Interp1d(-1,'HP Tuner only'!$B$88:$O$88,'HP Tuner only'!$B$89:$O$89,'Variables &amp; Axis Check'!$B$13)</f>
        <v>60.000002343750111</v>
      </c>
      <c r="AI133" s="4">
        <f>_xll.Interp2dTab(-1,0,'HP Tuner only'!$B$71:$P$71,'HP Tuner only'!$A$72:$A$84,'HP Tuner only'!$B$72:$P$84,'Pilot Injection'!$U133,'Pilot Injection'!AI$129)*_xll.Interp1d(-1,'HP Tuner only'!$B$88:$O$88,'HP Tuner only'!$B$89:$O$89,'Variables &amp; Axis Check'!$B$13)</f>
        <v>60.000002343749998</v>
      </c>
      <c r="AJ133" s="4">
        <f>_xll.Interp2dTab(-1,0,'HP Tuner only'!$B$71:$P$71,'HP Tuner only'!$A$72:$A$84,'HP Tuner only'!$B$72:$P$84,'Pilot Injection'!$U133,'Pilot Injection'!AJ$129)*_xll.Interp1d(-1,'HP Tuner only'!$B$88:$O$88,'HP Tuner only'!$B$89:$O$89,'Variables &amp; Axis Check'!$B$13)</f>
        <v>60.000002343750339</v>
      </c>
      <c r="AK133" s="4">
        <f>_xll.Interp2dTab(-1,0,'HP Tuner only'!$B$71:$P$71,'HP Tuner only'!$A$72:$A$84,'HP Tuner only'!$B$72:$P$84,'Pilot Injection'!$U133,'Pilot Injection'!AK$129)*_xll.Interp1d(-1,'HP Tuner only'!$B$88:$O$88,'HP Tuner only'!$B$89:$O$89,'Variables &amp; Axis Check'!$B$13)</f>
        <v>60.000002343750111</v>
      </c>
      <c r="AL133" s="4">
        <f>_xll.Interp2dTab(-1,0,'HP Tuner only'!$B$71:$P$71,'HP Tuner only'!$A$72:$A$84,'HP Tuner only'!$B$72:$P$84,'Pilot Injection'!$U133,'Pilot Injection'!AL$129)*_xll.Interp1d(-1,'HP Tuner only'!$B$88:$O$88,'HP Tuner only'!$B$89:$O$89,'Variables &amp; Axis Check'!$B$13)</f>
        <v>60.000002343749998</v>
      </c>
      <c r="AM133" s="12">
        <f t="shared" si="64"/>
        <v>60.000002343749998</v>
      </c>
    </row>
    <row r="134" spans="1:39" s="4" customFormat="1" x14ac:dyDescent="0.3">
      <c r="A134" s="6">
        <f>'CSP5'!$A$173</f>
        <v>1000</v>
      </c>
      <c r="B134" s="12">
        <f t="shared" si="61"/>
        <v>-6.3712310062259991</v>
      </c>
      <c r="C134" s="4">
        <f>C109-('Main Injection'!C59+'CSP5'!C198)</f>
        <v>-6.3712310062259991</v>
      </c>
      <c r="D134" s="4">
        <f>D109-('Main Injection'!D59+'CSP5'!D198)</f>
        <v>-6.3712310062259991</v>
      </c>
      <c r="E134" s="4">
        <f>E109-('Main Injection'!E59+'CSP5'!E198)</f>
        <v>-5.9024810062259991</v>
      </c>
      <c r="F134" s="4">
        <f>F109-('Main Injection'!F59+'CSP5'!F198)</f>
        <v>-3.5822179765619975</v>
      </c>
      <c r="G134" s="4">
        <f>G109-('Main Injection'!G59+'CSP5'!G198)</f>
        <v>0</v>
      </c>
      <c r="H134" s="4">
        <f>H109-('Main Injection'!H59+'CSP5'!H198)</f>
        <v>0</v>
      </c>
      <c r="I134" s="4">
        <f>I109-('Main Injection'!I59+'CSP5'!I198)</f>
        <v>0</v>
      </c>
      <c r="J134" s="4">
        <f>J109-('Main Injection'!J59+'CSP5'!J198)</f>
        <v>0</v>
      </c>
      <c r="K134" s="4">
        <f>K109-('Main Injection'!K59+'CSP5'!K198)</f>
        <v>0</v>
      </c>
      <c r="L134" s="4">
        <f>L109-('Main Injection'!L59+'CSP5'!L198)</f>
        <v>0</v>
      </c>
      <c r="M134" s="4">
        <f>M109-('Main Injection'!M59+'CSP5'!M198)</f>
        <v>0</v>
      </c>
      <c r="N134" s="4">
        <f>N109-('Main Injection'!N59+'CSP5'!N198)</f>
        <v>0</v>
      </c>
      <c r="O134" s="4">
        <f>O109-('Main Injection'!O59+'CSP5'!O198)</f>
        <v>0</v>
      </c>
      <c r="P134" s="4">
        <f>P109-('Main Injection'!P59+'CSP5'!P198)</f>
        <v>0</v>
      </c>
      <c r="Q134" s="4">
        <f>Q109-('Main Injection'!Q59+'CSP5'!Q198)</f>
        <v>0</v>
      </c>
      <c r="R134" s="4">
        <f>R109-('Main Injection'!R59+'CSP5'!R198)</f>
        <v>0</v>
      </c>
      <c r="S134" s="12">
        <f t="shared" si="62"/>
        <v>0</v>
      </c>
      <c r="U134" s="6">
        <f>'CSP5'!$A$173</f>
        <v>1000</v>
      </c>
      <c r="V134" s="12">
        <f t="shared" si="63"/>
        <v>60.000002343750097</v>
      </c>
      <c r="W134" s="4">
        <f>_xll.Interp2dTab(-1,0,'HP Tuner only'!$B$71:$P$71,'HP Tuner only'!$A$72:$A$84,'HP Tuner only'!$B$72:$P$84,'Pilot Injection'!$U134,'Pilot Injection'!W$129)*_xll.Interp1d(-1,'HP Tuner only'!$B$88:$O$88,'HP Tuner only'!$B$89:$O$89,'Variables &amp; Axis Check'!$B$13)</f>
        <v>60.000002343750097</v>
      </c>
      <c r="X134" s="4">
        <f>_xll.Interp2dTab(-1,0,'HP Tuner only'!$B$71:$P$71,'HP Tuner only'!$A$72:$A$84,'HP Tuner only'!$B$72:$P$84,'Pilot Injection'!$U134,'Pilot Injection'!X$129)*_xll.Interp1d(-1,'HP Tuner only'!$B$88:$O$88,'HP Tuner only'!$B$89:$O$89,'Variables &amp; Axis Check'!$B$13)</f>
        <v>60.000002343750097</v>
      </c>
      <c r="Y134" s="4">
        <f>_xll.Interp2dTab(-1,0,'HP Tuner only'!$B$71:$P$71,'HP Tuner only'!$A$72:$A$84,'HP Tuner only'!$B$72:$P$84,'Pilot Injection'!$U134,'Pilot Injection'!Y$129)*_xll.Interp1d(-1,'HP Tuner only'!$B$88:$O$88,'HP Tuner only'!$B$89:$O$89,'Variables &amp; Axis Check'!$B$13)</f>
        <v>60.000002343750097</v>
      </c>
      <c r="Z134" s="4">
        <f>_xll.Interp2dTab(-1,0,'HP Tuner only'!$B$71:$P$71,'HP Tuner only'!$A$72:$A$84,'HP Tuner only'!$B$72:$P$84,'Pilot Injection'!$U134,'Pilot Injection'!Z$129)*_xll.Interp1d(-1,'HP Tuner only'!$B$88:$O$88,'HP Tuner only'!$B$89:$O$89,'Variables &amp; Axis Check'!$B$13)</f>
        <v>60.000002343750097</v>
      </c>
      <c r="AA134" s="4">
        <f>_xll.Interp2dTab(-1,0,'HP Tuner only'!$B$71:$P$71,'HP Tuner only'!$A$72:$A$84,'HP Tuner only'!$B$72:$P$84,'Pilot Injection'!$U134,'Pilot Injection'!AA$129)*_xll.Interp1d(-1,'HP Tuner only'!$B$88:$O$88,'HP Tuner only'!$B$89:$O$89,'Variables &amp; Axis Check'!$B$13)</f>
        <v>60.000002343750097</v>
      </c>
      <c r="AB134" s="4">
        <f>_xll.Interp2dTab(-1,0,'HP Tuner only'!$B$71:$P$71,'HP Tuner only'!$A$72:$A$84,'HP Tuner only'!$B$72:$P$84,'Pilot Injection'!$U134,'Pilot Injection'!AB$129)*_xll.Interp1d(-1,'HP Tuner only'!$B$88:$O$88,'HP Tuner only'!$B$89:$O$89,'Variables &amp; Axis Check'!$B$13)</f>
        <v>60.000002343750097</v>
      </c>
      <c r="AC134" s="4">
        <f>_xll.Interp2dTab(-1,0,'HP Tuner only'!$B$71:$P$71,'HP Tuner only'!$A$72:$A$84,'HP Tuner only'!$B$72:$P$84,'Pilot Injection'!$U134,'Pilot Injection'!AC$129)*_xll.Interp1d(-1,'HP Tuner only'!$B$88:$O$88,'HP Tuner only'!$B$89:$O$89,'Variables &amp; Axis Check'!$B$13)</f>
        <v>60.000002343750097</v>
      </c>
      <c r="AD134" s="4">
        <f>_xll.Interp2dTab(-1,0,'HP Tuner only'!$B$71:$P$71,'HP Tuner only'!$A$72:$A$84,'HP Tuner only'!$B$72:$P$84,'Pilot Injection'!$U134,'Pilot Injection'!AD$129)*_xll.Interp1d(-1,'HP Tuner only'!$B$88:$O$88,'HP Tuner only'!$B$89:$O$89,'Variables &amp; Axis Check'!$B$13)</f>
        <v>60.000002343750097</v>
      </c>
      <c r="AE134" s="4">
        <f>_xll.Interp2dTab(-1,0,'HP Tuner only'!$B$71:$P$71,'HP Tuner only'!$A$72:$A$84,'HP Tuner only'!$B$72:$P$84,'Pilot Injection'!$U134,'Pilot Injection'!AE$129)*_xll.Interp1d(-1,'HP Tuner only'!$B$88:$O$88,'HP Tuner only'!$B$89:$O$89,'Variables &amp; Axis Check'!$B$13)</f>
        <v>60.000002343750097</v>
      </c>
      <c r="AF134" s="4">
        <f>_xll.Interp2dTab(-1,0,'HP Tuner only'!$B$71:$P$71,'HP Tuner only'!$A$72:$A$84,'HP Tuner only'!$B$72:$P$84,'Pilot Injection'!$U134,'Pilot Injection'!AF$129)*_xll.Interp1d(-1,'HP Tuner only'!$B$88:$O$88,'HP Tuner only'!$B$89:$O$89,'Variables &amp; Axis Check'!$B$13)</f>
        <v>60.000002343750097</v>
      </c>
      <c r="AG134" s="4">
        <f>_xll.Interp2dTab(-1,0,'HP Tuner only'!$B$71:$P$71,'HP Tuner only'!$A$72:$A$84,'HP Tuner only'!$B$72:$P$84,'Pilot Injection'!$U134,'Pilot Injection'!AG$129)*_xll.Interp1d(-1,'HP Tuner only'!$B$88:$O$88,'HP Tuner only'!$B$89:$O$89,'Variables &amp; Axis Check'!$B$13)</f>
        <v>60.000002343750097</v>
      </c>
      <c r="AH134" s="4">
        <f>_xll.Interp2dTab(-1,0,'HP Tuner only'!$B$71:$P$71,'HP Tuner only'!$A$72:$A$84,'HP Tuner only'!$B$72:$P$84,'Pilot Injection'!$U134,'Pilot Injection'!AH$129)*_xll.Interp1d(-1,'HP Tuner only'!$B$88:$O$88,'HP Tuner only'!$B$89:$O$89,'Variables &amp; Axis Check'!$B$13)</f>
        <v>60.000002343750111</v>
      </c>
      <c r="AI134" s="4">
        <f>_xll.Interp2dTab(-1,0,'HP Tuner only'!$B$71:$P$71,'HP Tuner only'!$A$72:$A$84,'HP Tuner only'!$B$72:$P$84,'Pilot Injection'!$U134,'Pilot Injection'!AI$129)*_xll.Interp1d(-1,'HP Tuner only'!$B$88:$O$88,'HP Tuner only'!$B$89:$O$89,'Variables &amp; Axis Check'!$B$13)</f>
        <v>60.000002343750111</v>
      </c>
      <c r="AJ134" s="4">
        <f>_xll.Interp2dTab(-1,0,'HP Tuner only'!$B$71:$P$71,'HP Tuner only'!$A$72:$A$84,'HP Tuner only'!$B$72:$P$84,'Pilot Injection'!$U134,'Pilot Injection'!AJ$129)*_xll.Interp1d(-1,'HP Tuner only'!$B$88:$O$88,'HP Tuner only'!$B$89:$O$89,'Variables &amp; Axis Check'!$B$13)</f>
        <v>60.000002343750111</v>
      </c>
      <c r="AK134" s="4">
        <f>_xll.Interp2dTab(-1,0,'HP Tuner only'!$B$71:$P$71,'HP Tuner only'!$A$72:$A$84,'HP Tuner only'!$B$72:$P$84,'Pilot Injection'!$U134,'Pilot Injection'!AK$129)*_xll.Interp1d(-1,'HP Tuner only'!$B$88:$O$88,'HP Tuner only'!$B$89:$O$89,'Variables &amp; Axis Check'!$B$13)</f>
        <v>60.000002343750111</v>
      </c>
      <c r="AL134" s="4">
        <f>_xll.Interp2dTab(-1,0,'HP Tuner only'!$B$71:$P$71,'HP Tuner only'!$A$72:$A$84,'HP Tuner only'!$B$72:$P$84,'Pilot Injection'!$U134,'Pilot Injection'!AL$129)*_xll.Interp1d(-1,'HP Tuner only'!$B$88:$O$88,'HP Tuner only'!$B$89:$O$89,'Variables &amp; Axis Check'!$B$13)</f>
        <v>60.000002343750111</v>
      </c>
      <c r="AM134" s="12">
        <f t="shared" si="64"/>
        <v>60.000002343750111</v>
      </c>
    </row>
    <row r="135" spans="1:39" s="4" customFormat="1" x14ac:dyDescent="0.3">
      <c r="A135" s="6">
        <f>'CSP5'!$A$174</f>
        <v>1200</v>
      </c>
      <c r="B135" s="12">
        <f t="shared" si="61"/>
        <v>-9.0197620390619999</v>
      </c>
      <c r="C135" s="4">
        <f>C110-('Main Injection'!C60+'CSP5'!C199)</f>
        <v>-9.0197620390619999</v>
      </c>
      <c r="D135" s="4">
        <f>D110-('Main Injection'!D60+'CSP5'!D199)</f>
        <v>-8.902574039062003</v>
      </c>
      <c r="E135" s="4">
        <f>E110-('Main Injection'!E60+'CSP5'!E199)</f>
        <v>-8.1994490390620012</v>
      </c>
      <c r="F135" s="4">
        <f>F110-('Main Injection'!F60+'CSP5'!F199)</f>
        <v>-6.4416370390619999</v>
      </c>
      <c r="G135" s="4">
        <f>G110-('Main Injection'!G60+'CSP5'!G199)</f>
        <v>-0.20150941694114088</v>
      </c>
      <c r="H135" s="4">
        <f>H110-('Main Injection'!H60+'CSP5'!H199)</f>
        <v>0</v>
      </c>
      <c r="I135" s="4">
        <f>I110-('Main Injection'!I60+'CSP5'!I199)</f>
        <v>0</v>
      </c>
      <c r="J135" s="4">
        <f>J110-('Main Injection'!J60+'CSP5'!J199)</f>
        <v>0</v>
      </c>
      <c r="K135" s="4">
        <f>K110-('Main Injection'!K60+'CSP5'!K199)</f>
        <v>0</v>
      </c>
      <c r="L135" s="4">
        <f>L110-('Main Injection'!L60+'CSP5'!L199)</f>
        <v>0</v>
      </c>
      <c r="M135" s="4">
        <f>M110-('Main Injection'!M60+'CSP5'!M199)</f>
        <v>0</v>
      </c>
      <c r="N135" s="4">
        <f>N110-('Main Injection'!N60+'CSP5'!N199)</f>
        <v>0</v>
      </c>
      <c r="O135" s="4">
        <f>O110-('Main Injection'!O60+'CSP5'!O199)</f>
        <v>0</v>
      </c>
      <c r="P135" s="4">
        <f>P110-('Main Injection'!P60+'CSP5'!P199)</f>
        <v>-1.0985954609369983</v>
      </c>
      <c r="Q135" s="4">
        <f>Q110-('Main Injection'!Q60+'CSP5'!Q199)</f>
        <v>-0.98140846093700063</v>
      </c>
      <c r="R135" s="4">
        <f>R110-('Main Injection'!R60+'CSP5'!R199)</f>
        <v>-0.74703346093700063</v>
      </c>
      <c r="S135" s="12">
        <f t="shared" si="62"/>
        <v>-0.74703346093700063</v>
      </c>
      <c r="U135" s="6">
        <f>'CSP5'!$A$174</f>
        <v>1200</v>
      </c>
      <c r="V135" s="12">
        <f t="shared" si="63"/>
        <v>60.000002343750097</v>
      </c>
      <c r="W135" s="4">
        <f>_xll.Interp2dTab(-1,0,'HP Tuner only'!$B$71:$P$71,'HP Tuner only'!$A$72:$A$84,'HP Tuner only'!$B$72:$P$84,'Pilot Injection'!$U135,'Pilot Injection'!W$129)*_xll.Interp1d(-1,'HP Tuner only'!$B$88:$O$88,'HP Tuner only'!$B$89:$O$89,'Variables &amp; Axis Check'!$B$13)</f>
        <v>60.000002343750097</v>
      </c>
      <c r="X135" s="4">
        <f>_xll.Interp2dTab(-1,0,'HP Tuner only'!$B$71:$P$71,'HP Tuner only'!$A$72:$A$84,'HP Tuner only'!$B$72:$P$84,'Pilot Injection'!$U135,'Pilot Injection'!X$129)*_xll.Interp1d(-1,'HP Tuner only'!$B$88:$O$88,'HP Tuner only'!$B$89:$O$89,'Variables &amp; Axis Check'!$B$13)</f>
        <v>60.000002343750097</v>
      </c>
      <c r="Y135" s="4">
        <f>_xll.Interp2dTab(-1,0,'HP Tuner only'!$B$71:$P$71,'HP Tuner only'!$A$72:$A$84,'HP Tuner only'!$B$72:$P$84,'Pilot Injection'!$U135,'Pilot Injection'!Y$129)*_xll.Interp1d(-1,'HP Tuner only'!$B$88:$O$88,'HP Tuner only'!$B$89:$O$89,'Variables &amp; Axis Check'!$B$13)</f>
        <v>60.000002343750097</v>
      </c>
      <c r="Z135" s="4">
        <f>_xll.Interp2dTab(-1,0,'HP Tuner only'!$B$71:$P$71,'HP Tuner only'!$A$72:$A$84,'HP Tuner only'!$B$72:$P$84,'Pilot Injection'!$U135,'Pilot Injection'!Z$129)*_xll.Interp1d(-1,'HP Tuner only'!$B$88:$O$88,'HP Tuner only'!$B$89:$O$89,'Variables &amp; Axis Check'!$B$13)</f>
        <v>60.000002343750097</v>
      </c>
      <c r="AA135" s="4">
        <f>_xll.Interp2dTab(-1,0,'HP Tuner only'!$B$71:$P$71,'HP Tuner only'!$A$72:$A$84,'HP Tuner only'!$B$72:$P$84,'Pilot Injection'!$U135,'Pilot Injection'!AA$129)*_xll.Interp1d(-1,'HP Tuner only'!$B$88:$O$88,'HP Tuner only'!$B$89:$O$89,'Variables &amp; Axis Check'!$B$13)</f>
        <v>60.000002343750097</v>
      </c>
      <c r="AB135" s="4">
        <f>_xll.Interp2dTab(-1,0,'HP Tuner only'!$B$71:$P$71,'HP Tuner only'!$A$72:$A$84,'HP Tuner only'!$B$72:$P$84,'Pilot Injection'!$U135,'Pilot Injection'!AB$129)*_xll.Interp1d(-1,'HP Tuner only'!$B$88:$O$88,'HP Tuner only'!$B$89:$O$89,'Variables &amp; Axis Check'!$B$13)</f>
        <v>44.97959359375011</v>
      </c>
      <c r="AC135" s="4">
        <f>_xll.Interp2dTab(-1,0,'HP Tuner only'!$B$71:$P$71,'HP Tuner only'!$A$72:$A$84,'HP Tuner only'!$B$72:$P$84,'Pilot Injection'!$U135,'Pilot Injection'!AC$129)*_xll.Interp1d(-1,'HP Tuner only'!$B$88:$O$88,'HP Tuner only'!$B$89:$O$89,'Variables &amp; Axis Check'!$B$13)</f>
        <v>30.000001171874999</v>
      </c>
      <c r="AD135" s="4">
        <f>_xll.Interp2dTab(-1,0,'HP Tuner only'!$B$71:$P$71,'HP Tuner only'!$A$72:$A$84,'HP Tuner only'!$B$72:$P$84,'Pilot Injection'!$U135,'Pilot Injection'!AD$129)*_xll.Interp1d(-1,'HP Tuner only'!$B$88:$O$88,'HP Tuner only'!$B$89:$O$89,'Variables &amp; Axis Check'!$B$13)</f>
        <v>30.000001171874999</v>
      </c>
      <c r="AE135" s="4">
        <f>_xll.Interp2dTab(-1,0,'HP Tuner only'!$B$71:$P$71,'HP Tuner only'!$A$72:$A$84,'HP Tuner only'!$B$72:$P$84,'Pilot Injection'!$U135,'Pilot Injection'!AE$129)*_xll.Interp1d(-1,'HP Tuner only'!$B$88:$O$88,'HP Tuner only'!$B$89:$O$89,'Variables &amp; Axis Check'!$B$13)</f>
        <v>31.254624945373536</v>
      </c>
      <c r="AF135" s="4">
        <f>_xll.Interp2dTab(-1,0,'HP Tuner only'!$B$71:$P$71,'HP Tuner only'!$A$72:$A$84,'HP Tuner only'!$B$72:$P$84,'Pilot Injection'!$U135,'Pilot Injection'!AF$129)*_xll.Interp1d(-1,'HP Tuner only'!$B$88:$O$88,'HP Tuner only'!$B$89:$O$89,'Variables &amp; Axis Check'!$B$13)</f>
        <v>33.777584227600109</v>
      </c>
      <c r="AG135" s="4">
        <f>_xll.Interp2dTab(-1,0,'HP Tuner only'!$B$71:$P$71,'HP Tuner only'!$A$72:$A$84,'HP Tuner only'!$B$72:$P$84,'Pilot Injection'!$U135,'Pilot Injection'!AG$129)*_xll.Interp1d(-1,'HP Tuner only'!$B$88:$O$88,'HP Tuner only'!$B$89:$O$89,'Variables &amp; Axis Check'!$B$13)</f>
        <v>51.664630129009041</v>
      </c>
      <c r="AH135" s="4">
        <f>_xll.Interp2dTab(-1,0,'HP Tuner only'!$B$71:$P$71,'HP Tuner only'!$A$72:$A$84,'HP Tuner only'!$B$72:$P$84,'Pilot Injection'!$U135,'Pilot Injection'!AH$129)*_xll.Interp1d(-1,'HP Tuner only'!$B$88:$O$88,'HP Tuner only'!$B$89:$O$89,'Variables &amp; Axis Check'!$B$13)</f>
        <v>60.000002343750111</v>
      </c>
      <c r="AI135" s="4">
        <f>_xll.Interp2dTab(-1,0,'HP Tuner only'!$B$71:$P$71,'HP Tuner only'!$A$72:$A$84,'HP Tuner only'!$B$72:$P$84,'Pilot Injection'!$U135,'Pilot Injection'!AI$129)*_xll.Interp1d(-1,'HP Tuner only'!$B$88:$O$88,'HP Tuner only'!$B$89:$O$89,'Variables &amp; Axis Check'!$B$13)</f>
        <v>60.000002343750111</v>
      </c>
      <c r="AJ135" s="4">
        <f>_xll.Interp2dTab(-1,0,'HP Tuner only'!$B$71:$P$71,'HP Tuner only'!$A$72:$A$84,'HP Tuner only'!$B$72:$P$84,'Pilot Injection'!$U135,'Pilot Injection'!AJ$129)*_xll.Interp1d(-1,'HP Tuner only'!$B$88:$O$88,'HP Tuner only'!$B$89:$O$89,'Variables &amp; Axis Check'!$B$13)</f>
        <v>60.000002343750111</v>
      </c>
      <c r="AK135" s="4">
        <f>_xll.Interp2dTab(-1,0,'HP Tuner only'!$B$71:$P$71,'HP Tuner only'!$A$72:$A$84,'HP Tuner only'!$B$72:$P$84,'Pilot Injection'!$U135,'Pilot Injection'!AK$129)*_xll.Interp1d(-1,'HP Tuner only'!$B$88:$O$88,'HP Tuner only'!$B$89:$O$89,'Variables &amp; Axis Check'!$B$13)</f>
        <v>60.000002343750111</v>
      </c>
      <c r="AL135" s="4">
        <f>_xll.Interp2dTab(-1,0,'HP Tuner only'!$B$71:$P$71,'HP Tuner only'!$A$72:$A$84,'HP Tuner only'!$B$72:$P$84,'Pilot Injection'!$U135,'Pilot Injection'!AL$129)*_xll.Interp1d(-1,'HP Tuner only'!$B$88:$O$88,'HP Tuner only'!$B$89:$O$89,'Variables &amp; Axis Check'!$B$13)</f>
        <v>60.000002343750111</v>
      </c>
      <c r="AM135" s="12">
        <f t="shared" si="64"/>
        <v>60.000002343750111</v>
      </c>
    </row>
    <row r="136" spans="1:39" s="4" customFormat="1" x14ac:dyDescent="0.3">
      <c r="A136" s="6">
        <f>'CSP5'!$A$175</f>
        <v>1400</v>
      </c>
      <c r="B136" s="12">
        <f t="shared" si="61"/>
        <v>-9.0197620390619999</v>
      </c>
      <c r="C136" s="4">
        <f>C111-('Main Injection'!C61+'CSP5'!C200)</f>
        <v>-9.0197620390619999</v>
      </c>
      <c r="D136" s="4">
        <f>D111-('Main Injection'!D61+'CSP5'!D200)</f>
        <v>-8.902574039062003</v>
      </c>
      <c r="E136" s="4">
        <f>E111-('Main Injection'!E61+'CSP5'!E200)</f>
        <v>-8.6681990390620012</v>
      </c>
      <c r="F136" s="4">
        <f>F111-('Main Injection'!F61+'CSP5'!F200)</f>
        <v>-9.3713240390620012</v>
      </c>
      <c r="G136" s="4">
        <f>G111-('Main Injection'!G61+'CSP5'!G200)</f>
        <v>-3.9886620970977127</v>
      </c>
      <c r="H136" s="4">
        <f>H111-('Main Injection'!H61+'CSP5'!H200)</f>
        <v>0</v>
      </c>
      <c r="I136" s="4">
        <f>I111-('Main Injection'!I61+'CSP5'!I200)</f>
        <v>0</v>
      </c>
      <c r="J136" s="4">
        <f>J111-('Main Injection'!J61+'CSP5'!J200)</f>
        <v>0</v>
      </c>
      <c r="K136" s="4">
        <f>K111-('Main Injection'!K61+'CSP5'!K200)</f>
        <v>0</v>
      </c>
      <c r="L136" s="4">
        <f>L111-('Main Injection'!L61+'CSP5'!L200)</f>
        <v>0</v>
      </c>
      <c r="M136" s="4">
        <f>M111-('Main Injection'!M61+'CSP5'!M200)</f>
        <v>0</v>
      </c>
      <c r="N136" s="4">
        <f>N111-('Main Injection'!N61+'CSP5'!N200)</f>
        <v>0</v>
      </c>
      <c r="O136" s="4">
        <f>O111-('Main Injection'!O61+'CSP5'!O200)</f>
        <v>-5.7865652249759947</v>
      </c>
      <c r="P136" s="4">
        <f>P111-('Main Injection'!P61+'CSP5'!P200)</f>
        <v>-5.7865652249760018</v>
      </c>
      <c r="Q136" s="4">
        <f>Q111-('Main Injection'!Q61+'CSP5'!Q200)</f>
        <v>-5.7865652249760018</v>
      </c>
      <c r="R136" s="4">
        <f>R111-('Main Injection'!R61+'CSP5'!R200)</f>
        <v>-5.7865652249759947</v>
      </c>
      <c r="S136" s="12">
        <f t="shared" si="62"/>
        <v>-5.7865652249759947</v>
      </c>
      <c r="U136" s="6">
        <f>'CSP5'!$A$175</f>
        <v>1400</v>
      </c>
      <c r="V136" s="12">
        <f t="shared" si="63"/>
        <v>60.000002343750097</v>
      </c>
      <c r="W136" s="4">
        <f>_xll.Interp2dTab(-1,0,'HP Tuner only'!$B$71:$P$71,'HP Tuner only'!$A$72:$A$84,'HP Tuner only'!$B$72:$P$84,'Pilot Injection'!$U136,'Pilot Injection'!W$129)*_xll.Interp1d(-1,'HP Tuner only'!$B$88:$O$88,'HP Tuner only'!$B$89:$O$89,'Variables &amp; Axis Check'!$B$13)</f>
        <v>60.000002343750097</v>
      </c>
      <c r="X136" s="4">
        <f>_xll.Interp2dTab(-1,0,'HP Tuner only'!$B$71:$P$71,'HP Tuner only'!$A$72:$A$84,'HP Tuner only'!$B$72:$P$84,'Pilot Injection'!$U136,'Pilot Injection'!X$129)*_xll.Interp1d(-1,'HP Tuner only'!$B$88:$O$88,'HP Tuner only'!$B$89:$O$89,'Variables &amp; Axis Check'!$B$13)</f>
        <v>60.000002343750097</v>
      </c>
      <c r="Y136" s="4">
        <f>_xll.Interp2dTab(-1,0,'HP Tuner only'!$B$71:$P$71,'HP Tuner only'!$A$72:$A$84,'HP Tuner only'!$B$72:$P$84,'Pilot Injection'!$U136,'Pilot Injection'!Y$129)*_xll.Interp1d(-1,'HP Tuner only'!$B$88:$O$88,'HP Tuner only'!$B$89:$O$89,'Variables &amp; Axis Check'!$B$13)</f>
        <v>60.000002343750097</v>
      </c>
      <c r="Z136" s="4">
        <f>_xll.Interp2dTab(-1,0,'HP Tuner only'!$B$71:$P$71,'HP Tuner only'!$A$72:$A$84,'HP Tuner only'!$B$72:$P$84,'Pilot Injection'!$U136,'Pilot Injection'!Z$129)*_xll.Interp1d(-1,'HP Tuner only'!$B$88:$O$88,'HP Tuner only'!$B$89:$O$89,'Variables &amp; Axis Check'!$B$13)</f>
        <v>60.000002343750097</v>
      </c>
      <c r="AA136" s="4">
        <f>_xll.Interp2dTab(-1,0,'HP Tuner only'!$B$71:$P$71,'HP Tuner only'!$A$72:$A$84,'HP Tuner only'!$B$72:$P$84,'Pilot Injection'!$U136,'Pilot Injection'!AA$129)*_xll.Interp1d(-1,'HP Tuner only'!$B$88:$O$88,'HP Tuner only'!$B$89:$O$89,'Variables &amp; Axis Check'!$B$13)</f>
        <v>60.000002343750097</v>
      </c>
      <c r="AB136" s="4">
        <f>_xll.Interp2dTab(-1,0,'HP Tuner only'!$B$71:$P$71,'HP Tuner only'!$A$72:$A$84,'HP Tuner only'!$B$72:$P$84,'Pilot Injection'!$U136,'Pilot Injection'!AB$129)*_xll.Interp1d(-1,'HP Tuner only'!$B$88:$O$88,'HP Tuner only'!$B$89:$O$89,'Variables &amp; Axis Check'!$B$13)</f>
        <v>44.97959359375011</v>
      </c>
      <c r="AC136" s="4">
        <f>_xll.Interp2dTab(-1,0,'HP Tuner only'!$B$71:$P$71,'HP Tuner only'!$A$72:$A$84,'HP Tuner only'!$B$72:$P$84,'Pilot Injection'!$U136,'Pilot Injection'!AC$129)*_xll.Interp1d(-1,'HP Tuner only'!$B$88:$O$88,'HP Tuner only'!$B$89:$O$89,'Variables &amp; Axis Check'!$B$13)</f>
        <v>30.000001171874999</v>
      </c>
      <c r="AD136" s="4">
        <f>_xll.Interp2dTab(-1,0,'HP Tuner only'!$B$71:$P$71,'HP Tuner only'!$A$72:$A$84,'HP Tuner only'!$B$72:$P$84,'Pilot Injection'!$U136,'Pilot Injection'!AD$129)*_xll.Interp1d(-1,'HP Tuner only'!$B$88:$O$88,'HP Tuner only'!$B$89:$O$89,'Variables &amp; Axis Check'!$B$13)</f>
        <v>30.000001171874999</v>
      </c>
      <c r="AE136" s="4">
        <f>_xll.Interp2dTab(-1,0,'HP Tuner only'!$B$71:$P$71,'HP Tuner only'!$A$72:$A$84,'HP Tuner only'!$B$72:$P$84,'Pilot Injection'!$U136,'Pilot Injection'!AE$129)*_xll.Interp1d(-1,'HP Tuner only'!$B$88:$O$88,'HP Tuner only'!$B$89:$O$89,'Variables &amp; Axis Check'!$B$13)</f>
        <v>31.254624945373536</v>
      </c>
      <c r="AF136" s="4">
        <f>_xll.Interp2dTab(-1,0,'HP Tuner only'!$B$71:$P$71,'HP Tuner only'!$A$72:$A$84,'HP Tuner only'!$B$72:$P$84,'Pilot Injection'!$U136,'Pilot Injection'!AF$129)*_xll.Interp1d(-1,'HP Tuner only'!$B$88:$O$88,'HP Tuner only'!$B$89:$O$89,'Variables &amp; Axis Check'!$B$13)</f>
        <v>33.777584227600109</v>
      </c>
      <c r="AG136" s="4">
        <f>_xll.Interp2dTab(-1,0,'HP Tuner only'!$B$71:$P$71,'HP Tuner only'!$A$72:$A$84,'HP Tuner only'!$B$72:$P$84,'Pilot Injection'!$U136,'Pilot Injection'!AG$129)*_xll.Interp1d(-1,'HP Tuner only'!$B$88:$O$88,'HP Tuner only'!$B$89:$O$89,'Variables &amp; Axis Check'!$B$13)</f>
        <v>51.664630129009041</v>
      </c>
      <c r="AH136" s="4">
        <f>_xll.Interp2dTab(-1,0,'HP Tuner only'!$B$71:$P$71,'HP Tuner only'!$A$72:$A$84,'HP Tuner only'!$B$72:$P$84,'Pilot Injection'!$U136,'Pilot Injection'!AH$129)*_xll.Interp1d(-1,'HP Tuner only'!$B$88:$O$88,'HP Tuner only'!$B$89:$O$89,'Variables &amp; Axis Check'!$B$13)</f>
        <v>60.000002343750111</v>
      </c>
      <c r="AI136" s="4">
        <f>_xll.Interp2dTab(-1,0,'HP Tuner only'!$B$71:$P$71,'HP Tuner only'!$A$72:$A$84,'HP Tuner only'!$B$72:$P$84,'Pilot Injection'!$U136,'Pilot Injection'!AI$129)*_xll.Interp1d(-1,'HP Tuner only'!$B$88:$O$88,'HP Tuner only'!$B$89:$O$89,'Variables &amp; Axis Check'!$B$13)</f>
        <v>60.000002343750111</v>
      </c>
      <c r="AJ136" s="4">
        <f>_xll.Interp2dTab(-1,0,'HP Tuner only'!$B$71:$P$71,'HP Tuner only'!$A$72:$A$84,'HP Tuner only'!$B$72:$P$84,'Pilot Injection'!$U136,'Pilot Injection'!AJ$129)*_xll.Interp1d(-1,'HP Tuner only'!$B$88:$O$88,'HP Tuner only'!$B$89:$O$89,'Variables &amp; Axis Check'!$B$13)</f>
        <v>60.000002343750111</v>
      </c>
      <c r="AK136" s="4">
        <f>_xll.Interp2dTab(-1,0,'HP Tuner only'!$B$71:$P$71,'HP Tuner only'!$A$72:$A$84,'HP Tuner only'!$B$72:$P$84,'Pilot Injection'!$U136,'Pilot Injection'!AK$129)*_xll.Interp1d(-1,'HP Tuner only'!$B$88:$O$88,'HP Tuner only'!$B$89:$O$89,'Variables &amp; Axis Check'!$B$13)</f>
        <v>60.000002343750111</v>
      </c>
      <c r="AL136" s="4">
        <f>_xll.Interp2dTab(-1,0,'HP Tuner only'!$B$71:$P$71,'HP Tuner only'!$A$72:$A$84,'HP Tuner only'!$B$72:$P$84,'Pilot Injection'!$U136,'Pilot Injection'!AL$129)*_xll.Interp1d(-1,'HP Tuner only'!$B$88:$O$88,'HP Tuner only'!$B$89:$O$89,'Variables &amp; Axis Check'!$B$13)</f>
        <v>60.000002343750111</v>
      </c>
      <c r="AM136" s="12">
        <f t="shared" si="64"/>
        <v>60.000002343750111</v>
      </c>
    </row>
    <row r="137" spans="1:39" s="4" customFormat="1" x14ac:dyDescent="0.3">
      <c r="A137" s="6">
        <f>'CSP5'!$A$176</f>
        <v>1550</v>
      </c>
      <c r="B137" s="12">
        <f t="shared" si="61"/>
        <v>-9.0197620390619999</v>
      </c>
      <c r="C137" s="4">
        <f>C112-('Main Injection'!C62+'CSP5'!C201)</f>
        <v>-9.0197620390619999</v>
      </c>
      <c r="D137" s="4">
        <f>D112-('Main Injection'!D62+'CSP5'!D201)</f>
        <v>-8.9025740390620012</v>
      </c>
      <c r="E137" s="4">
        <f>E112-('Main Injection'!E62+'CSP5'!E201)</f>
        <v>-8.1994490390620012</v>
      </c>
      <c r="F137" s="4">
        <f>F112-('Main Injection'!F62+'CSP5'!F201)</f>
        <v>-8.4338240390620012</v>
      </c>
      <c r="G137" s="4">
        <f>G112-('Main Injection'!G62+'CSP5'!G201)</f>
        <v>-3.5056368515619987</v>
      </c>
      <c r="H137" s="4">
        <f>H112-('Main Injection'!H62+'CSP5'!H201)</f>
        <v>-4.3053117511883734</v>
      </c>
      <c r="I137" s="4">
        <f>I112-('Main Injection'!I62+'CSP5'!I201)</f>
        <v>-3.5767707767783747</v>
      </c>
      <c r="J137" s="4">
        <f>J112-('Main Injection'!J62+'CSP5'!J201)</f>
        <v>-3.4069064703360006</v>
      </c>
      <c r="K137" s="4">
        <f>K112-('Main Injection'!K62+'CSP5'!K201)</f>
        <v>-2.7858631953120003</v>
      </c>
      <c r="L137" s="4">
        <f>L112-('Main Injection'!L62+'CSP5'!L201)</f>
        <v>-3.0202381953120003</v>
      </c>
      <c r="M137" s="4">
        <f>M112-('Main Injection'!M62+'CSP5'!M201)</f>
        <v>0</v>
      </c>
      <c r="N137" s="4">
        <f>N112-('Main Injection'!N62+'CSP5'!N201)</f>
        <v>-6.2787189749760017</v>
      </c>
      <c r="O137" s="4">
        <f>O112-('Main Injection'!O62+'CSP5'!O201)</f>
        <v>-6.2787189749759946</v>
      </c>
      <c r="P137" s="4">
        <f>P112-('Main Injection'!P62+'CSP5'!P201)</f>
        <v>-6.2787189749760017</v>
      </c>
      <c r="Q137" s="4">
        <f>Q112-('Main Injection'!Q62+'CSP5'!Q201)</f>
        <v>-6.2787189749759946</v>
      </c>
      <c r="R137" s="4">
        <f>R112-('Main Injection'!R62+'CSP5'!R201)</f>
        <v>-6.2787189749759946</v>
      </c>
      <c r="S137" s="12">
        <f t="shared" si="62"/>
        <v>-6.2787189749759946</v>
      </c>
      <c r="U137" s="6">
        <f>'CSP5'!$A$176</f>
        <v>1550</v>
      </c>
      <c r="V137" s="12">
        <f t="shared" si="63"/>
        <v>30.732423075485272</v>
      </c>
      <c r="W137" s="4">
        <f>_xll.Interp2dTab(-1,0,'HP Tuner only'!$B$71:$P$71,'HP Tuner only'!$A$72:$A$84,'HP Tuner only'!$B$72:$P$84,'Pilot Injection'!$U137,'Pilot Injection'!W$129)*_xll.Interp1d(-1,'HP Tuner only'!$B$88:$O$88,'HP Tuner only'!$B$89:$O$89,'Variables &amp; Axis Check'!$B$13)</f>
        <v>30.732423075485272</v>
      </c>
      <c r="X137" s="4">
        <f>_xll.Interp2dTab(-1,0,'HP Tuner only'!$B$71:$P$71,'HP Tuner only'!$A$72:$A$84,'HP Tuner only'!$B$72:$P$84,'Pilot Injection'!$U137,'Pilot Injection'!X$129)*_xll.Interp1d(-1,'HP Tuner only'!$B$88:$O$88,'HP Tuner only'!$B$89:$O$89,'Variables &amp; Axis Check'!$B$13)</f>
        <v>30.732423075485272</v>
      </c>
      <c r="Y137" s="4">
        <f>_xll.Interp2dTab(-1,0,'HP Tuner only'!$B$71:$P$71,'HP Tuner only'!$A$72:$A$84,'HP Tuner only'!$B$72:$P$84,'Pilot Injection'!$U137,'Pilot Injection'!Y$129)*_xll.Interp1d(-1,'HP Tuner only'!$B$88:$O$88,'HP Tuner only'!$B$89:$O$89,'Variables &amp; Axis Check'!$B$13)</f>
        <v>30.732423075485272</v>
      </c>
      <c r="Z137" s="4">
        <f>_xll.Interp2dTab(-1,0,'HP Tuner only'!$B$71:$P$71,'HP Tuner only'!$A$72:$A$84,'HP Tuner only'!$B$72:$P$84,'Pilot Injection'!$U137,'Pilot Injection'!Z$129)*_xll.Interp1d(-1,'HP Tuner only'!$B$88:$O$88,'HP Tuner only'!$B$89:$O$89,'Variables &amp; Axis Check'!$B$13)</f>
        <v>34.792116802028289</v>
      </c>
      <c r="AA137" s="4">
        <f>_xll.Interp2dTab(-1,0,'HP Tuner only'!$B$71:$P$71,'HP Tuner only'!$A$72:$A$84,'HP Tuner only'!$B$72:$P$84,'Pilot Injection'!$U137,'Pilot Injection'!AA$129)*_xll.Interp1d(-1,'HP Tuner only'!$B$88:$O$88,'HP Tuner only'!$B$89:$O$89,'Variables &amp; Axis Check'!$B$13)</f>
        <v>41.279298487472573</v>
      </c>
      <c r="AB137" s="4">
        <f>_xll.Interp2dTab(-1,0,'HP Tuner only'!$B$71:$P$71,'HP Tuner only'!$A$72:$A$84,'HP Tuner only'!$B$72:$P$84,'Pilot Injection'!$U137,'Pilot Injection'!AB$129)*_xll.Interp1d(-1,'HP Tuner only'!$B$88:$O$88,'HP Tuner only'!$B$89:$O$89,'Variables &amp; Axis Check'!$B$13)</f>
        <v>35.631976838302649</v>
      </c>
      <c r="AC137" s="4">
        <f>_xll.Interp2dTab(-1,0,'HP Tuner only'!$B$71:$P$71,'HP Tuner only'!$A$72:$A$84,'HP Tuner only'!$B$72:$P$84,'Pilot Injection'!$U137,'Pilot Injection'!AC$129)*_xll.Interp1d(-1,'HP Tuner only'!$B$88:$O$88,'HP Tuner only'!$B$89:$O$89,'Variables &amp; Axis Check'!$B$13)</f>
        <v>30.000001171874999</v>
      </c>
      <c r="AD137" s="4">
        <f>_xll.Interp2dTab(-1,0,'HP Tuner only'!$B$71:$P$71,'HP Tuner only'!$A$72:$A$84,'HP Tuner only'!$B$72:$P$84,'Pilot Injection'!$U137,'Pilot Injection'!AD$129)*_xll.Interp1d(-1,'HP Tuner only'!$B$88:$O$88,'HP Tuner only'!$B$89:$O$89,'Variables &amp; Axis Check'!$B$13)</f>
        <v>30.000001171874999</v>
      </c>
      <c r="AE137" s="4">
        <f>_xll.Interp2dTab(-1,0,'HP Tuner only'!$B$71:$P$71,'HP Tuner only'!$A$72:$A$84,'HP Tuner only'!$B$72:$P$84,'Pilot Injection'!$U137,'Pilot Injection'!AE$129)*_xll.Interp1d(-1,'HP Tuner only'!$B$88:$O$88,'HP Tuner only'!$B$89:$O$89,'Variables &amp; Axis Check'!$B$13)</f>
        <v>30.313657115249637</v>
      </c>
      <c r="AF137" s="4">
        <f>_xll.Interp2dTab(-1,0,'HP Tuner only'!$B$71:$P$71,'HP Tuner only'!$A$72:$A$84,'HP Tuner only'!$B$72:$P$84,'Pilot Injection'!$U137,'Pilot Injection'!AF$129)*_xll.Interp1d(-1,'HP Tuner only'!$B$88:$O$88,'HP Tuner only'!$B$89:$O$89,'Variables &amp; Axis Check'!$B$13)</f>
        <v>30.944396935806274</v>
      </c>
      <c r="AG137" s="4">
        <f>_xll.Interp2dTab(-1,0,'HP Tuner only'!$B$71:$P$71,'HP Tuner only'!$A$72:$A$84,'HP Tuner only'!$B$72:$P$84,'Pilot Injection'!$U137,'Pilot Injection'!AG$129)*_xll.Interp1d(-1,'HP Tuner only'!$B$88:$O$88,'HP Tuner only'!$B$89:$O$89,'Variables &amp; Axis Check'!$B$13)</f>
        <v>37.933409640710316</v>
      </c>
      <c r="AH137" s="4">
        <f>_xll.Interp2dTab(-1,0,'HP Tuner only'!$B$71:$P$71,'HP Tuner only'!$A$72:$A$84,'HP Tuner only'!$B$72:$P$84,'Pilot Injection'!$U137,'Pilot Injection'!AH$129)*_xll.Interp1d(-1,'HP Tuner only'!$B$88:$O$88,'HP Tuner only'!$B$89:$O$89,'Variables &amp; Axis Check'!$B$13)</f>
        <v>41.279298487472545</v>
      </c>
      <c r="AI137" s="4">
        <f>_xll.Interp2dTab(-1,0,'HP Tuner only'!$B$71:$P$71,'HP Tuner only'!$A$72:$A$84,'HP Tuner only'!$B$72:$P$84,'Pilot Injection'!$U137,'Pilot Injection'!AI$129)*_xll.Interp1d(-1,'HP Tuner only'!$B$88:$O$88,'HP Tuner only'!$B$89:$O$89,'Variables &amp; Axis Check'!$B$13)</f>
        <v>41.279298487472573</v>
      </c>
      <c r="AJ137" s="4">
        <f>_xll.Interp2dTab(-1,0,'HP Tuner only'!$B$71:$P$71,'HP Tuner only'!$A$72:$A$84,'HP Tuner only'!$B$72:$P$84,'Pilot Injection'!$U137,'Pilot Injection'!AJ$129)*_xll.Interp1d(-1,'HP Tuner only'!$B$88:$O$88,'HP Tuner only'!$B$89:$O$89,'Variables &amp; Axis Check'!$B$13)</f>
        <v>41.27929848747263</v>
      </c>
      <c r="AK137" s="4">
        <f>_xll.Interp2dTab(-1,0,'HP Tuner only'!$B$71:$P$71,'HP Tuner only'!$A$72:$A$84,'HP Tuner only'!$B$72:$P$84,'Pilot Injection'!$U137,'Pilot Injection'!AK$129)*_xll.Interp1d(-1,'HP Tuner only'!$B$88:$O$88,'HP Tuner only'!$B$89:$O$89,'Variables &amp; Axis Check'!$B$13)</f>
        <v>41.279298487472602</v>
      </c>
      <c r="AL137" s="4">
        <f>_xll.Interp2dTab(-1,0,'HP Tuner only'!$B$71:$P$71,'HP Tuner only'!$A$72:$A$84,'HP Tuner only'!$B$72:$P$84,'Pilot Injection'!$U137,'Pilot Injection'!AL$129)*_xll.Interp1d(-1,'HP Tuner only'!$B$88:$O$88,'HP Tuner only'!$B$89:$O$89,'Variables &amp; Axis Check'!$B$13)</f>
        <v>41.279298487472602</v>
      </c>
      <c r="AM137" s="12">
        <f t="shared" si="64"/>
        <v>41.279298487472602</v>
      </c>
    </row>
    <row r="138" spans="1:39" s="4" customFormat="1" x14ac:dyDescent="0.3">
      <c r="A138" s="6">
        <f>'CSP5'!$A$177</f>
        <v>1700</v>
      </c>
      <c r="B138" s="12">
        <f t="shared" si="61"/>
        <v>-9.0197620390619999</v>
      </c>
      <c r="C138" s="4">
        <f>C113-('Main Injection'!C63+'CSP5'!C202)</f>
        <v>-9.0197620390619999</v>
      </c>
      <c r="D138" s="4">
        <f>D113-('Main Injection'!D63+'CSP5'!D202)</f>
        <v>-8.902574039062003</v>
      </c>
      <c r="E138" s="4">
        <f>E113-('Main Injection'!E63+'CSP5'!E202)</f>
        <v>-9.9572620390619999</v>
      </c>
      <c r="F138" s="4">
        <f>F113-('Main Injection'!F63+'CSP5'!F202)</f>
        <v>-11.129137039062</v>
      </c>
      <c r="G138" s="4">
        <f>G113-('Main Injection'!G63+'CSP5'!G202)</f>
        <v>-9.7363721060262804</v>
      </c>
      <c r="H138" s="4">
        <f>H113-('Main Injection'!H63+'CSP5'!H202)</f>
        <v>-9.5377541670057511</v>
      </c>
      <c r="I138" s="4">
        <f>I113-('Main Injection'!I63+'CSP5'!I202)</f>
        <v>-9.7701456847832517</v>
      </c>
      <c r="J138" s="4">
        <f>J113-('Main Injection'!J63+'CSP5'!J202)</f>
        <v>-12.899094470335996</v>
      </c>
      <c r="K138" s="4">
        <f>K113-('Main Injection'!K63+'CSP5'!K202)</f>
        <v>-14.812209143238668</v>
      </c>
      <c r="L138" s="4">
        <f>L113-('Main Injection'!L63+'CSP5'!L202)</f>
        <v>-15.910864195311994</v>
      </c>
      <c r="M138" s="4">
        <f>M113-('Main Injection'!M63+'CSP5'!M202)</f>
        <v>-10.450301326538494</v>
      </c>
      <c r="N138" s="4">
        <f>N113-('Main Injection'!N63+'CSP5'!N202)</f>
        <v>-7.4022963562625819</v>
      </c>
      <c r="O138" s="4">
        <f>O113-('Main Injection'!O63+'CSP5'!O202)</f>
        <v>-7.2851083562625831</v>
      </c>
      <c r="P138" s="4">
        <f>P113-('Main Injection'!P63+'CSP5'!P202)</f>
        <v>-7.2851083562625831</v>
      </c>
      <c r="Q138" s="4">
        <f>Q113-('Main Injection'!Q63+'CSP5'!Q202)</f>
        <v>-7.2851083562625263</v>
      </c>
      <c r="R138" s="4">
        <f>R113-('Main Injection'!R63+'CSP5'!R202)</f>
        <v>-7.2851083562625334</v>
      </c>
      <c r="S138" s="12">
        <f t="shared" si="62"/>
        <v>-7.2851083562625334</v>
      </c>
      <c r="U138" s="6">
        <f>'CSP5'!$A$177</f>
        <v>1700</v>
      </c>
      <c r="V138" s="12">
        <f t="shared" si="63"/>
        <v>20.976563319396998</v>
      </c>
      <c r="W138" s="4">
        <f>_xll.Interp2dTab(-1,0,'HP Tuner only'!$B$71:$P$71,'HP Tuner only'!$A$72:$A$84,'HP Tuner only'!$B$72:$P$84,'Pilot Injection'!$U138,'Pilot Injection'!W$129)*_xll.Interp1d(-1,'HP Tuner only'!$B$88:$O$88,'HP Tuner only'!$B$89:$O$89,'Variables &amp; Axis Check'!$B$13)</f>
        <v>20.976563319396998</v>
      </c>
      <c r="X138" s="4">
        <f>_xll.Interp2dTab(-1,0,'HP Tuner only'!$B$71:$P$71,'HP Tuner only'!$A$72:$A$84,'HP Tuner only'!$B$72:$P$84,'Pilot Injection'!$U138,'Pilot Injection'!X$129)*_xll.Interp1d(-1,'HP Tuner only'!$B$88:$O$88,'HP Tuner only'!$B$89:$O$89,'Variables &amp; Axis Check'!$B$13)</f>
        <v>20.976563319396998</v>
      </c>
      <c r="Y138" s="4">
        <f>_xll.Interp2dTab(-1,0,'HP Tuner only'!$B$71:$P$71,'HP Tuner only'!$A$72:$A$84,'HP Tuner only'!$B$72:$P$84,'Pilot Injection'!$U138,'Pilot Injection'!Y$129)*_xll.Interp1d(-1,'HP Tuner only'!$B$88:$O$88,'HP Tuner only'!$B$89:$O$89,'Variables &amp; Axis Check'!$B$13)</f>
        <v>20.976563319396998</v>
      </c>
      <c r="Z138" s="4">
        <f>_xll.Interp2dTab(-1,0,'HP Tuner only'!$B$71:$P$71,'HP Tuner only'!$A$72:$A$84,'HP Tuner only'!$B$72:$P$84,'Pilot Injection'!$U138,'Pilot Injection'!Z$129)*_xll.Interp1d(-1,'HP Tuner only'!$B$88:$O$88,'HP Tuner only'!$B$89:$O$89,'Variables &amp; Axis Check'!$B$13)</f>
        <v>26.389488288121019</v>
      </c>
      <c r="AA138" s="4">
        <f>_xll.Interp2dTab(-1,0,'HP Tuner only'!$B$71:$P$71,'HP Tuner only'!$A$72:$A$84,'HP Tuner only'!$B$72:$P$84,'Pilot Injection'!$U138,'Pilot Injection'!AA$129)*_xll.Interp1d(-1,'HP Tuner only'!$B$88:$O$88,'HP Tuner only'!$B$89:$O$89,'Variables &amp; Axis Check'!$B$13)</f>
        <v>35.039063868713399</v>
      </c>
      <c r="AB138" s="4">
        <f>_xll.Interp2dTab(-1,0,'HP Tuner only'!$B$71:$P$71,'HP Tuner only'!$A$72:$A$84,'HP Tuner only'!$B$72:$P$84,'Pilot Injection'!$U138,'Pilot Injection'!AB$129)*_xll.Interp1d(-1,'HP Tuner only'!$B$88:$O$88,'HP Tuner only'!$B$89:$O$89,'Variables &amp; Axis Check'!$B$13)</f>
        <v>32.51610458648684</v>
      </c>
      <c r="AC138" s="4">
        <f>_xll.Interp2dTab(-1,0,'HP Tuner only'!$B$71:$P$71,'HP Tuner only'!$A$72:$A$84,'HP Tuner only'!$B$72:$P$84,'Pilot Injection'!$U138,'Pilot Injection'!AC$129)*_xll.Interp1d(-1,'HP Tuner only'!$B$88:$O$88,'HP Tuner only'!$B$89:$O$89,'Variables &amp; Axis Check'!$B$13)</f>
        <v>30.000001171874999</v>
      </c>
      <c r="AD138" s="4">
        <f>_xll.Interp2dTab(-1,0,'HP Tuner only'!$B$71:$P$71,'HP Tuner only'!$A$72:$A$84,'HP Tuner only'!$B$72:$P$84,'Pilot Injection'!$U138,'Pilot Injection'!AD$129)*_xll.Interp1d(-1,'HP Tuner only'!$B$88:$O$88,'HP Tuner only'!$B$89:$O$89,'Variables &amp; Axis Check'!$B$13)</f>
        <v>30.000001171874999</v>
      </c>
      <c r="AE138" s="4">
        <f>_xll.Interp2dTab(-1,0,'HP Tuner only'!$B$71:$P$71,'HP Tuner only'!$A$72:$A$84,'HP Tuner only'!$B$72:$P$84,'Pilot Injection'!$U138,'Pilot Injection'!AE$129)*_xll.Interp1d(-1,'HP Tuner only'!$B$88:$O$88,'HP Tuner only'!$B$89:$O$89,'Variables &amp; Axis Check'!$B$13)</f>
        <v>30.000001171874999</v>
      </c>
      <c r="AF138" s="4">
        <f>_xll.Interp2dTab(-1,0,'HP Tuner only'!$B$71:$P$71,'HP Tuner only'!$A$72:$A$84,'HP Tuner only'!$B$72:$P$84,'Pilot Injection'!$U138,'Pilot Injection'!AF$129)*_xll.Interp1d(-1,'HP Tuner only'!$B$88:$O$88,'HP Tuner only'!$B$89:$O$89,'Variables &amp; Axis Check'!$B$13)</f>
        <v>30.000001171874999</v>
      </c>
      <c r="AG138" s="4">
        <f>_xll.Interp2dTab(-1,0,'HP Tuner only'!$B$71:$P$71,'HP Tuner only'!$A$72:$A$84,'HP Tuner only'!$B$72:$P$84,'Pilot Injection'!$U138,'Pilot Injection'!AG$129)*_xll.Interp1d(-1,'HP Tuner only'!$B$88:$O$88,'HP Tuner only'!$B$89:$O$89,'Variables &amp; Axis Check'!$B$13)</f>
        <v>33.356336144610744</v>
      </c>
      <c r="AH138" s="4">
        <f>_xll.Interp2dTab(-1,0,'HP Tuner only'!$B$71:$P$71,'HP Tuner only'!$A$72:$A$84,'HP Tuner only'!$B$72:$P$84,'Pilot Injection'!$U138,'Pilot Injection'!AH$129)*_xll.Interp1d(-1,'HP Tuner only'!$B$88:$O$88,'HP Tuner only'!$B$89:$O$89,'Variables &amp; Axis Check'!$B$13)</f>
        <v>35.039063868713413</v>
      </c>
      <c r="AI138" s="4">
        <f>_xll.Interp2dTab(-1,0,'HP Tuner only'!$B$71:$P$71,'HP Tuner only'!$A$72:$A$84,'HP Tuner only'!$B$72:$P$84,'Pilot Injection'!$U138,'Pilot Injection'!AI$129)*_xll.Interp1d(-1,'HP Tuner only'!$B$88:$O$88,'HP Tuner only'!$B$89:$O$89,'Variables &amp; Axis Check'!$B$13)</f>
        <v>35.039063868713413</v>
      </c>
      <c r="AJ138" s="4">
        <f>_xll.Interp2dTab(-1,0,'HP Tuner only'!$B$71:$P$71,'HP Tuner only'!$A$72:$A$84,'HP Tuner only'!$B$72:$P$84,'Pilot Injection'!$U138,'Pilot Injection'!AJ$129)*_xll.Interp1d(-1,'HP Tuner only'!$B$88:$O$88,'HP Tuner only'!$B$89:$O$89,'Variables &amp; Axis Check'!$B$13)</f>
        <v>35.039063868713413</v>
      </c>
      <c r="AK138" s="4">
        <f>_xll.Interp2dTab(-1,0,'HP Tuner only'!$B$71:$P$71,'HP Tuner only'!$A$72:$A$84,'HP Tuner only'!$B$72:$P$84,'Pilot Injection'!$U138,'Pilot Injection'!AK$129)*_xll.Interp1d(-1,'HP Tuner only'!$B$88:$O$88,'HP Tuner only'!$B$89:$O$89,'Variables &amp; Axis Check'!$B$13)</f>
        <v>35.03906386871347</v>
      </c>
      <c r="AL138" s="4">
        <f>_xll.Interp2dTab(-1,0,'HP Tuner only'!$B$71:$P$71,'HP Tuner only'!$A$72:$A$84,'HP Tuner only'!$B$72:$P$84,'Pilot Injection'!$U138,'Pilot Injection'!AL$129)*_xll.Interp1d(-1,'HP Tuner only'!$B$88:$O$88,'HP Tuner only'!$B$89:$O$89,'Variables &amp; Axis Check'!$B$13)</f>
        <v>35.03906386871347</v>
      </c>
      <c r="AM138" s="12">
        <f t="shared" si="64"/>
        <v>35.03906386871347</v>
      </c>
    </row>
    <row r="139" spans="1:39" s="4" customFormat="1" x14ac:dyDescent="0.3">
      <c r="A139" s="6">
        <f>'CSP5'!$A$178</f>
        <v>1800</v>
      </c>
      <c r="B139" s="12">
        <f t="shared" si="61"/>
        <v>-9.0197620390619999</v>
      </c>
      <c r="C139" s="4">
        <f>C114-('Main Injection'!C64+'CSP5'!C203)</f>
        <v>-9.0197620390619999</v>
      </c>
      <c r="D139" s="4">
        <f>D114-('Main Injection'!D64+'CSP5'!D203)</f>
        <v>-8.902574039062003</v>
      </c>
      <c r="E139" s="4">
        <f>E114-('Main Injection'!E64+'CSP5'!E203)</f>
        <v>-9.9572620390619999</v>
      </c>
      <c r="F139" s="4">
        <f>F114-('Main Injection'!F64+'CSP5'!F203)</f>
        <v>-11.480699039062001</v>
      </c>
      <c r="G139" s="4">
        <f>G114-('Main Injection'!G64+'CSP5'!G203)</f>
        <v>-15.190614775669138</v>
      </c>
      <c r="H139" s="4">
        <f>H114-('Main Injection'!H64+'CSP5'!H203)</f>
        <v>-13.768236777550666</v>
      </c>
      <c r="I139" s="4">
        <f>I114-('Main Injection'!I64+'CSP5'!I203)</f>
        <v>-16.555311623453164</v>
      </c>
      <c r="J139" s="4">
        <f>J114-('Main Injection'!J64+'CSP5'!J203)</f>
        <v>-19.930343470335995</v>
      </c>
      <c r="K139" s="4">
        <f>K114-('Main Injection'!K64+'CSP5'!K203)</f>
        <v>-20.393243091165331</v>
      </c>
      <c r="L139" s="4">
        <f>L114-('Main Injection'!L64+'CSP5'!L203)</f>
        <v>-22.590551195311992</v>
      </c>
      <c r="M139" s="4">
        <f>M114-('Main Injection'!M64+'CSP5'!M203)</f>
        <v>-12.700332537475994</v>
      </c>
      <c r="N139" s="4">
        <f>N114-('Main Injection'!N64+'CSP5'!N203)</f>
        <v>-7.0507333562625902</v>
      </c>
      <c r="O139" s="4">
        <f>O114-('Main Injection'!O64+'CSP5'!O203)</f>
        <v>-7.4022953562625844</v>
      </c>
      <c r="P139" s="4">
        <f>P114-('Main Injection'!P64+'CSP5'!P203)</f>
        <v>-7.4022953562625844</v>
      </c>
      <c r="Q139" s="4">
        <f>Q114-('Main Injection'!Q64+'CSP5'!Q203)</f>
        <v>-7.4022953562625275</v>
      </c>
      <c r="R139" s="4">
        <f>R114-('Main Injection'!R64+'CSP5'!R203)</f>
        <v>-7.4022953562625347</v>
      </c>
      <c r="S139" s="12">
        <f t="shared" si="62"/>
        <v>-7.4022953562625347</v>
      </c>
      <c r="U139" s="6">
        <f>'CSP5'!$A$178</f>
        <v>1800</v>
      </c>
      <c r="V139" s="12">
        <f t="shared" si="63"/>
        <v>20.976563319396998</v>
      </c>
      <c r="W139" s="4">
        <f>_xll.Interp2dTab(-1,0,'HP Tuner only'!$B$71:$P$71,'HP Tuner only'!$A$72:$A$84,'HP Tuner only'!$B$72:$P$84,'Pilot Injection'!$U139,'Pilot Injection'!W$129)*_xll.Interp1d(-1,'HP Tuner only'!$B$88:$O$88,'HP Tuner only'!$B$89:$O$89,'Variables &amp; Axis Check'!$B$13)</f>
        <v>20.976563319396998</v>
      </c>
      <c r="X139" s="4">
        <f>_xll.Interp2dTab(-1,0,'HP Tuner only'!$B$71:$P$71,'HP Tuner only'!$A$72:$A$84,'HP Tuner only'!$B$72:$P$84,'Pilot Injection'!$U139,'Pilot Injection'!X$129)*_xll.Interp1d(-1,'HP Tuner only'!$B$88:$O$88,'HP Tuner only'!$B$89:$O$89,'Variables &amp; Axis Check'!$B$13)</f>
        <v>20.976563319396995</v>
      </c>
      <c r="Y139" s="4">
        <f>_xll.Interp2dTab(-1,0,'HP Tuner only'!$B$71:$P$71,'HP Tuner only'!$A$72:$A$84,'HP Tuner only'!$B$72:$P$84,'Pilot Injection'!$U139,'Pilot Injection'!Y$129)*_xll.Interp1d(-1,'HP Tuner only'!$B$88:$O$88,'HP Tuner only'!$B$89:$O$89,'Variables &amp; Axis Check'!$B$13)</f>
        <v>20.976563319396998</v>
      </c>
      <c r="Z139" s="4">
        <f>_xll.Interp2dTab(-1,0,'HP Tuner only'!$B$71:$P$71,'HP Tuner only'!$A$72:$A$84,'HP Tuner only'!$B$72:$P$84,'Pilot Injection'!$U139,'Pilot Injection'!Z$129)*_xll.Interp1d(-1,'HP Tuner only'!$B$88:$O$88,'HP Tuner only'!$B$89:$O$89,'Variables &amp; Axis Check'!$B$13)</f>
        <v>26.389488288121022</v>
      </c>
      <c r="AA139" s="4">
        <f>_xll.Interp2dTab(-1,0,'HP Tuner only'!$B$71:$P$71,'HP Tuner only'!$A$72:$A$84,'HP Tuner only'!$B$72:$P$84,'Pilot Injection'!$U139,'Pilot Injection'!AA$129)*_xll.Interp1d(-1,'HP Tuner only'!$B$88:$O$88,'HP Tuner only'!$B$89:$O$89,'Variables &amp; Axis Check'!$B$13)</f>
        <v>35.039063868713399</v>
      </c>
      <c r="AB139" s="4">
        <f>_xll.Interp2dTab(-1,0,'HP Tuner only'!$B$71:$P$71,'HP Tuner only'!$A$72:$A$84,'HP Tuner only'!$B$72:$P$84,'Pilot Injection'!$U139,'Pilot Injection'!AB$129)*_xll.Interp1d(-1,'HP Tuner only'!$B$88:$O$88,'HP Tuner only'!$B$89:$O$89,'Variables &amp; Axis Check'!$B$13)</f>
        <v>32.516104586486833</v>
      </c>
      <c r="AC139" s="4">
        <f>_xll.Interp2dTab(-1,0,'HP Tuner only'!$B$71:$P$71,'HP Tuner only'!$A$72:$A$84,'HP Tuner only'!$B$72:$P$84,'Pilot Injection'!$U139,'Pilot Injection'!AC$129)*_xll.Interp1d(-1,'HP Tuner only'!$B$88:$O$88,'HP Tuner only'!$B$89:$O$89,'Variables &amp; Axis Check'!$B$13)</f>
        <v>30.000001171874999</v>
      </c>
      <c r="AD139" s="4">
        <f>_xll.Interp2dTab(-1,0,'HP Tuner only'!$B$71:$P$71,'HP Tuner only'!$A$72:$A$84,'HP Tuner only'!$B$72:$P$84,'Pilot Injection'!$U139,'Pilot Injection'!AD$129)*_xll.Interp1d(-1,'HP Tuner only'!$B$88:$O$88,'HP Tuner only'!$B$89:$O$89,'Variables &amp; Axis Check'!$B$13)</f>
        <v>30.000001171874999</v>
      </c>
      <c r="AE139" s="4">
        <f>_xll.Interp2dTab(-1,0,'HP Tuner only'!$B$71:$P$71,'HP Tuner only'!$A$72:$A$84,'HP Tuner only'!$B$72:$P$84,'Pilot Injection'!$U139,'Pilot Injection'!AE$129)*_xll.Interp1d(-1,'HP Tuner only'!$B$88:$O$88,'HP Tuner only'!$B$89:$O$89,'Variables &amp; Axis Check'!$B$13)</f>
        <v>30.000001171875002</v>
      </c>
      <c r="AF139" s="4">
        <f>_xll.Interp2dTab(-1,0,'HP Tuner only'!$B$71:$P$71,'HP Tuner only'!$A$72:$A$84,'HP Tuner only'!$B$72:$P$84,'Pilot Injection'!$U139,'Pilot Injection'!AF$129)*_xll.Interp1d(-1,'HP Tuner only'!$B$88:$O$88,'HP Tuner only'!$B$89:$O$89,'Variables &amp; Axis Check'!$B$13)</f>
        <v>30.000001171874999</v>
      </c>
      <c r="AG139" s="4">
        <f>_xll.Interp2dTab(-1,0,'HP Tuner only'!$B$71:$P$71,'HP Tuner only'!$A$72:$A$84,'HP Tuner only'!$B$72:$P$84,'Pilot Injection'!$U139,'Pilot Injection'!AG$129)*_xll.Interp1d(-1,'HP Tuner only'!$B$88:$O$88,'HP Tuner only'!$B$89:$O$89,'Variables &amp; Axis Check'!$B$13)</f>
        <v>33.356336144610744</v>
      </c>
      <c r="AH139" s="4">
        <f>_xll.Interp2dTab(-1,0,'HP Tuner only'!$B$71:$P$71,'HP Tuner only'!$A$72:$A$84,'HP Tuner only'!$B$72:$P$84,'Pilot Injection'!$U139,'Pilot Injection'!AH$129)*_xll.Interp1d(-1,'HP Tuner only'!$B$88:$O$88,'HP Tuner only'!$B$89:$O$89,'Variables &amp; Axis Check'!$B$13)</f>
        <v>35.039063868713413</v>
      </c>
      <c r="AI139" s="4">
        <f>_xll.Interp2dTab(-1,0,'HP Tuner only'!$B$71:$P$71,'HP Tuner only'!$A$72:$A$84,'HP Tuner only'!$B$72:$P$84,'Pilot Injection'!$U139,'Pilot Injection'!AI$129)*_xll.Interp1d(-1,'HP Tuner only'!$B$88:$O$88,'HP Tuner only'!$B$89:$O$89,'Variables &amp; Axis Check'!$B$13)</f>
        <v>35.039063868713413</v>
      </c>
      <c r="AJ139" s="4">
        <f>_xll.Interp2dTab(-1,0,'HP Tuner only'!$B$71:$P$71,'HP Tuner only'!$A$72:$A$84,'HP Tuner only'!$B$72:$P$84,'Pilot Injection'!$U139,'Pilot Injection'!AJ$129)*_xll.Interp1d(-1,'HP Tuner only'!$B$88:$O$88,'HP Tuner only'!$B$89:$O$89,'Variables &amp; Axis Check'!$B$13)</f>
        <v>35.039063868713413</v>
      </c>
      <c r="AK139" s="4">
        <f>_xll.Interp2dTab(-1,0,'HP Tuner only'!$B$71:$P$71,'HP Tuner only'!$A$72:$A$84,'HP Tuner only'!$B$72:$P$84,'Pilot Injection'!$U139,'Pilot Injection'!AK$129)*_xll.Interp1d(-1,'HP Tuner only'!$B$88:$O$88,'HP Tuner only'!$B$89:$O$89,'Variables &amp; Axis Check'!$B$13)</f>
        <v>35.03906386871347</v>
      </c>
      <c r="AL139" s="4">
        <f>_xll.Interp2dTab(-1,0,'HP Tuner only'!$B$71:$P$71,'HP Tuner only'!$A$72:$A$84,'HP Tuner only'!$B$72:$P$84,'Pilot Injection'!$U139,'Pilot Injection'!AL$129)*_xll.Interp1d(-1,'HP Tuner only'!$B$88:$O$88,'HP Tuner only'!$B$89:$O$89,'Variables &amp; Axis Check'!$B$13)</f>
        <v>35.03906386871347</v>
      </c>
      <c r="AM139" s="12">
        <f t="shared" si="64"/>
        <v>35.03906386871347</v>
      </c>
    </row>
    <row r="140" spans="1:39" s="4" customFormat="1" x14ac:dyDescent="0.3">
      <c r="A140" s="6">
        <f>'CSP5'!$A$179</f>
        <v>2000</v>
      </c>
      <c r="B140" s="12">
        <f t="shared" si="61"/>
        <v>-6.4416370390619999</v>
      </c>
      <c r="C140" s="4">
        <f>C115-('Main Injection'!C65+'CSP5'!C204)</f>
        <v>-6.4416370390619999</v>
      </c>
      <c r="D140" s="4">
        <f>D115-('Main Injection'!D65+'CSP5'!D204)</f>
        <v>-7.965074039062003</v>
      </c>
      <c r="E140" s="4">
        <f>E115-('Main Injection'!E65+'CSP5'!E204)</f>
        <v>-11.949449039062001</v>
      </c>
      <c r="F140" s="4">
        <f>F115-('Main Injection'!F65+'CSP5'!F204)</f>
        <v>-13.941637039062</v>
      </c>
      <c r="G140" s="4">
        <f>G115-('Main Injection'!G65+'CSP5'!G204)</f>
        <v>-18.013163114954857</v>
      </c>
      <c r="H140" s="4">
        <f>H115-('Main Injection'!H65+'CSP5'!H204)</f>
        <v>-14.494825998640497</v>
      </c>
      <c r="I140" s="4">
        <f>I115-('Main Injection'!I65+'CSP5'!I204)</f>
        <v>-21.570956500793002</v>
      </c>
      <c r="J140" s="4">
        <f>J115-('Main Injection'!J65+'CSP5'!J204)</f>
        <v>-25.203781470335997</v>
      </c>
      <c r="K140" s="4">
        <f>K115-('Main Injection'!K65+'CSP5'!K204)</f>
        <v>-24.611993091165331</v>
      </c>
      <c r="L140" s="4">
        <f>L115-('Main Injection'!L65+'CSP5'!L204)</f>
        <v>-22.121801195311996</v>
      </c>
      <c r="M140" s="4">
        <f>M115-('Main Injection'!M65+'CSP5'!M204)</f>
        <v>-13.216019959350994</v>
      </c>
      <c r="N140" s="4">
        <f>N115-('Main Injection'!N65+'CSP5'!N204)</f>
        <v>-11.621045356262584</v>
      </c>
      <c r="O140" s="4">
        <f>O115-('Main Injection'!O65+'CSP5'!O204)</f>
        <v>-12.792921356262589</v>
      </c>
      <c r="P140" s="4">
        <f>P115-('Main Injection'!P65+'CSP5'!P204)</f>
        <v>-13.847608356262583</v>
      </c>
      <c r="Q140" s="4">
        <f>Q115-('Main Injection'!Q65+'CSP5'!Q204)</f>
        <v>-15.722608356262526</v>
      </c>
      <c r="R140" s="4">
        <f>R115-('Main Injection'!R65+'CSP5'!R204)</f>
        <v>-17.246045356262535</v>
      </c>
      <c r="S140" s="12">
        <f t="shared" si="62"/>
        <v>-17.246045356262535</v>
      </c>
      <c r="U140" s="6">
        <f>'CSP5'!$A$179</f>
        <v>2000</v>
      </c>
      <c r="V140" s="12">
        <f t="shared" si="63"/>
        <v>20.976563319396998</v>
      </c>
      <c r="W140" s="4">
        <f>_xll.Interp2dTab(-1,0,'HP Tuner only'!$B$71:$P$71,'HP Tuner only'!$A$72:$A$84,'HP Tuner only'!$B$72:$P$84,'Pilot Injection'!$U140,'Pilot Injection'!W$129)*_xll.Interp1d(-1,'HP Tuner only'!$B$88:$O$88,'HP Tuner only'!$B$89:$O$89,'Variables &amp; Axis Check'!$B$13)</f>
        <v>20.976563319396998</v>
      </c>
      <c r="X140" s="4">
        <f>_xll.Interp2dTab(-1,0,'HP Tuner only'!$B$71:$P$71,'HP Tuner only'!$A$72:$A$84,'HP Tuner only'!$B$72:$P$84,'Pilot Injection'!$U140,'Pilot Injection'!X$129)*_xll.Interp1d(-1,'HP Tuner only'!$B$88:$O$88,'HP Tuner only'!$B$89:$O$89,'Variables &amp; Axis Check'!$B$13)</f>
        <v>20.976563319396995</v>
      </c>
      <c r="Y140" s="4">
        <f>_xll.Interp2dTab(-1,0,'HP Tuner only'!$B$71:$P$71,'HP Tuner only'!$A$72:$A$84,'HP Tuner only'!$B$72:$P$84,'Pilot Injection'!$U140,'Pilot Injection'!Y$129)*_xll.Interp1d(-1,'HP Tuner only'!$B$88:$O$88,'HP Tuner only'!$B$89:$O$89,'Variables &amp; Axis Check'!$B$13)</f>
        <v>20.976563319396998</v>
      </c>
      <c r="Z140" s="4">
        <f>_xll.Interp2dTab(-1,0,'HP Tuner only'!$B$71:$P$71,'HP Tuner only'!$A$72:$A$84,'HP Tuner only'!$B$72:$P$84,'Pilot Injection'!$U140,'Pilot Injection'!Z$129)*_xll.Interp1d(-1,'HP Tuner only'!$B$88:$O$88,'HP Tuner only'!$B$89:$O$89,'Variables &amp; Axis Check'!$B$13)</f>
        <v>25.675213381578853</v>
      </c>
      <c r="AA140" s="4">
        <f>_xll.Interp2dTab(-1,0,'HP Tuner only'!$B$71:$P$71,'HP Tuner only'!$A$72:$A$84,'HP Tuner only'!$B$72:$P$84,'Pilot Injection'!$U140,'Pilot Injection'!AA$129)*_xll.Interp1d(-1,'HP Tuner only'!$B$88:$O$88,'HP Tuner only'!$B$89:$O$89,'Variables &amp; Axis Check'!$B$13)</f>
        <v>28.56166677102987</v>
      </c>
      <c r="AB140" s="4">
        <f>_xll.Interp2dTab(-1,0,'HP Tuner only'!$B$71:$P$71,'HP Tuner only'!$A$72:$A$84,'HP Tuner only'!$B$72:$P$84,'Pilot Injection'!$U140,'Pilot Injection'!AB$129)*_xll.Interp1d(-1,'HP Tuner only'!$B$88:$O$88,'HP Tuner only'!$B$89:$O$89,'Variables &amp; Axis Check'!$B$13)</f>
        <v>24.960938475036698</v>
      </c>
      <c r="AC140" s="4">
        <f>_xll.Interp2dTab(-1,0,'HP Tuner only'!$B$71:$P$71,'HP Tuner only'!$A$72:$A$84,'HP Tuner only'!$B$72:$P$84,'Pilot Injection'!$U140,'Pilot Injection'!AC$129)*_xll.Interp1d(-1,'HP Tuner only'!$B$88:$O$88,'HP Tuner only'!$B$89:$O$89,'Variables &amp; Axis Check'!$B$13)</f>
        <v>24.960938475036698</v>
      </c>
      <c r="AD140" s="4">
        <f>_xll.Interp2dTab(-1,0,'HP Tuner only'!$B$71:$P$71,'HP Tuner only'!$A$72:$A$84,'HP Tuner only'!$B$72:$P$84,'Pilot Injection'!$U140,'Pilot Injection'!AD$129)*_xll.Interp1d(-1,'HP Tuner only'!$B$88:$O$88,'HP Tuner only'!$B$89:$O$89,'Variables &amp; Axis Check'!$B$13)</f>
        <v>24.960938475036698</v>
      </c>
      <c r="AE140" s="4">
        <f>_xll.Interp2dTab(-1,0,'HP Tuner only'!$B$71:$P$71,'HP Tuner only'!$A$72:$A$84,'HP Tuner only'!$B$72:$P$84,'Pilot Injection'!$U140,'Pilot Injection'!AE$129)*_xll.Interp1d(-1,'HP Tuner only'!$B$88:$O$88,'HP Tuner only'!$B$89:$O$89,'Variables &amp; Axis Check'!$B$13)</f>
        <v>26.215562248535214</v>
      </c>
      <c r="AF140" s="4">
        <f>_xll.Interp2dTab(-1,0,'HP Tuner only'!$B$71:$P$71,'HP Tuner only'!$A$72:$A$84,'HP Tuner only'!$B$72:$P$84,'Pilot Injection'!$U140,'Pilot Injection'!AF$129)*_xll.Interp1d(-1,'HP Tuner only'!$B$88:$O$88,'HP Tuner only'!$B$89:$O$89,'Variables &amp; Axis Check'!$B$13)</f>
        <v>28.738521530761737</v>
      </c>
      <c r="AG140" s="4">
        <f>_xll.Interp2dTab(-1,0,'HP Tuner only'!$B$71:$P$71,'HP Tuner only'!$A$72:$A$84,'HP Tuner only'!$B$72:$P$84,'Pilot Injection'!$U140,'Pilot Injection'!AG$129)*_xll.Interp1d(-1,'HP Tuner only'!$B$88:$O$88,'HP Tuner only'!$B$89:$O$89,'Variables &amp; Axis Check'!$B$13)</f>
        <v>33.356336144610744</v>
      </c>
      <c r="AH140" s="4">
        <f>_xll.Interp2dTab(-1,0,'HP Tuner only'!$B$71:$P$71,'HP Tuner only'!$A$72:$A$84,'HP Tuner only'!$B$72:$P$84,'Pilot Injection'!$U140,'Pilot Injection'!AH$129)*_xll.Interp1d(-1,'HP Tuner only'!$B$88:$O$88,'HP Tuner only'!$B$89:$O$89,'Variables &amp; Axis Check'!$B$13)</f>
        <v>35.039063868713413</v>
      </c>
      <c r="AI140" s="4">
        <f>_xll.Interp2dTab(-1,0,'HP Tuner only'!$B$71:$P$71,'HP Tuner only'!$A$72:$A$84,'HP Tuner only'!$B$72:$P$84,'Pilot Injection'!$U140,'Pilot Injection'!AI$129)*_xll.Interp1d(-1,'HP Tuner only'!$B$88:$O$88,'HP Tuner only'!$B$89:$O$89,'Variables &amp; Axis Check'!$B$13)</f>
        <v>35.039063868713413</v>
      </c>
      <c r="AJ140" s="4">
        <f>_xll.Interp2dTab(-1,0,'HP Tuner only'!$B$71:$P$71,'HP Tuner only'!$A$72:$A$84,'HP Tuner only'!$B$72:$P$84,'Pilot Injection'!$U140,'Pilot Injection'!AJ$129)*_xll.Interp1d(-1,'HP Tuner only'!$B$88:$O$88,'HP Tuner only'!$B$89:$O$89,'Variables &amp; Axis Check'!$B$13)</f>
        <v>35.039063868713413</v>
      </c>
      <c r="AK140" s="4">
        <f>_xll.Interp2dTab(-1,0,'HP Tuner only'!$B$71:$P$71,'HP Tuner only'!$A$72:$A$84,'HP Tuner only'!$B$72:$P$84,'Pilot Injection'!$U140,'Pilot Injection'!AK$129)*_xll.Interp1d(-1,'HP Tuner only'!$B$88:$O$88,'HP Tuner only'!$B$89:$O$89,'Variables &amp; Axis Check'!$B$13)</f>
        <v>35.03906386871347</v>
      </c>
      <c r="AL140" s="4">
        <f>_xll.Interp2dTab(-1,0,'HP Tuner only'!$B$71:$P$71,'HP Tuner only'!$A$72:$A$84,'HP Tuner only'!$B$72:$P$84,'Pilot Injection'!$U140,'Pilot Injection'!AL$129)*_xll.Interp1d(-1,'HP Tuner only'!$B$88:$O$88,'HP Tuner only'!$B$89:$O$89,'Variables &amp; Axis Check'!$B$13)</f>
        <v>35.03906386871347</v>
      </c>
      <c r="AM140" s="12">
        <f t="shared" si="64"/>
        <v>35.03906386871347</v>
      </c>
    </row>
    <row r="141" spans="1:39" s="4" customFormat="1" x14ac:dyDescent="0.3">
      <c r="A141" s="6">
        <f>'CSP5'!$A$180</f>
        <v>2200</v>
      </c>
      <c r="B141" s="12">
        <f t="shared" si="61"/>
        <v>-5.9728870390619999</v>
      </c>
      <c r="C141" s="4">
        <f>C116-('Main Injection'!C66+'CSP5'!C205)</f>
        <v>-5.9728870390619999</v>
      </c>
      <c r="D141" s="4">
        <f>D116-('Main Injection'!D66+'CSP5'!D205)</f>
        <v>-7.0275740390620012</v>
      </c>
      <c r="E141" s="4">
        <f>E116-('Main Injection'!E66+'CSP5'!E205)</f>
        <v>-9.4885120390619999</v>
      </c>
      <c r="F141" s="4">
        <f>F116-('Main Injection'!F66+'CSP5'!F205)</f>
        <v>-9.6056990390619976</v>
      </c>
      <c r="G141" s="4">
        <f>G116-('Main Injection'!G66+'CSP5'!G205)</f>
        <v>-13.181025991559311</v>
      </c>
      <c r="H141" s="4">
        <f>H116-('Main Injection'!H66+'CSP5'!H205)</f>
        <v>-19.434182420515501</v>
      </c>
      <c r="I141" s="4">
        <f>I116-('Main Injection'!I66+'CSP5'!I205)</f>
        <v>-21.744362701110198</v>
      </c>
      <c r="J141" s="4">
        <f>J116-('Main Injection'!J66+'CSP5'!J205)</f>
        <v>-29.735329095335999</v>
      </c>
      <c r="K141" s="4">
        <f>K116-('Main Injection'!K66+'CSP5'!K205)</f>
        <v>-28.029198716165332</v>
      </c>
      <c r="L141" s="4">
        <f>L116-('Main Injection'!L66+'CSP5'!L205)</f>
        <v>-27.414006820311997</v>
      </c>
      <c r="M141" s="4">
        <f>M116-('Main Injection'!M66+'CSP5'!M205)</f>
        <v>-16.380082959350993</v>
      </c>
      <c r="N141" s="4">
        <f>N116-('Main Injection'!N66+'CSP5'!N205)</f>
        <v>-7.891301719360392</v>
      </c>
      <c r="O141" s="4">
        <f>O116-('Main Injection'!O66+'CSP5'!O205)</f>
        <v>-8.5944267193603991</v>
      </c>
      <c r="P141" s="4">
        <f>P116-('Main Injection'!P66+'CSP5'!P205)</f>
        <v>-9.2975517193603565</v>
      </c>
      <c r="Q141" s="4">
        <f>Q116-('Main Injection'!Q66+'CSP5'!Q205)</f>
        <v>-10.820989719360405</v>
      </c>
      <c r="R141" s="4">
        <f>R116-('Main Injection'!R66+'CSP5'!R205)</f>
        <v>-11.524114719360412</v>
      </c>
      <c r="S141" s="12">
        <f t="shared" si="62"/>
        <v>-11.524114719360412</v>
      </c>
      <c r="U141" s="6">
        <f>'CSP5'!$A$180</f>
        <v>2200</v>
      </c>
      <c r="V141" s="12">
        <f t="shared" si="63"/>
        <v>20.976563319396998</v>
      </c>
      <c r="W141" s="4">
        <f>_xll.Interp2dTab(-1,0,'HP Tuner only'!$B$71:$P$71,'HP Tuner only'!$A$72:$A$84,'HP Tuner only'!$B$72:$P$84,'Pilot Injection'!$U141,'Pilot Injection'!W$129)*_xll.Interp1d(-1,'HP Tuner only'!$B$88:$O$88,'HP Tuner only'!$B$89:$O$89,'Variables &amp; Axis Check'!$B$13)</f>
        <v>20.976563319396998</v>
      </c>
      <c r="X141" s="4">
        <f>_xll.Interp2dTab(-1,0,'HP Tuner only'!$B$71:$P$71,'HP Tuner only'!$A$72:$A$84,'HP Tuner only'!$B$72:$P$84,'Pilot Injection'!$U141,'Pilot Injection'!X$129)*_xll.Interp1d(-1,'HP Tuner only'!$B$88:$O$88,'HP Tuner only'!$B$89:$O$89,'Variables &amp; Axis Check'!$B$13)</f>
        <v>20.976563319396995</v>
      </c>
      <c r="Y141" s="4">
        <f>_xll.Interp2dTab(-1,0,'HP Tuner only'!$B$71:$P$71,'HP Tuner only'!$A$72:$A$84,'HP Tuner only'!$B$72:$P$84,'Pilot Injection'!$U141,'Pilot Injection'!Y$129)*_xll.Interp1d(-1,'HP Tuner only'!$B$88:$O$88,'HP Tuner only'!$B$89:$O$89,'Variables &amp; Axis Check'!$B$13)</f>
        <v>20.976563319396998</v>
      </c>
      <c r="Z141" s="4">
        <f>_xll.Interp2dTab(-1,0,'HP Tuner only'!$B$71:$P$71,'HP Tuner only'!$A$72:$A$84,'HP Tuner only'!$B$72:$P$84,'Pilot Injection'!$U141,'Pilot Injection'!Z$129)*_xll.Interp1d(-1,'HP Tuner only'!$B$88:$O$88,'HP Tuner only'!$B$89:$O$89,'Variables &amp; Axis Check'!$B$13)</f>
        <v>25.675213381578853</v>
      </c>
      <c r="AA141" s="4">
        <f>_xll.Interp2dTab(-1,0,'HP Tuner only'!$B$71:$P$71,'HP Tuner only'!$A$72:$A$84,'HP Tuner only'!$B$72:$P$84,'Pilot Injection'!$U141,'Pilot Injection'!AA$129)*_xll.Interp1d(-1,'HP Tuner only'!$B$88:$O$88,'HP Tuner only'!$B$89:$O$89,'Variables &amp; Axis Check'!$B$13)</f>
        <v>28.56166677102987</v>
      </c>
      <c r="AB141" s="4">
        <f>_xll.Interp2dTab(-1,0,'HP Tuner only'!$B$71:$P$71,'HP Tuner only'!$A$72:$A$84,'HP Tuner only'!$B$72:$P$84,'Pilot Injection'!$U141,'Pilot Injection'!AB$129)*_xll.Interp1d(-1,'HP Tuner only'!$B$88:$O$88,'HP Tuner only'!$B$89:$O$89,'Variables &amp; Axis Check'!$B$13)</f>
        <v>24.960938475036698</v>
      </c>
      <c r="AC141" s="4">
        <f>_xll.Interp2dTab(-1,0,'HP Tuner only'!$B$71:$P$71,'HP Tuner only'!$A$72:$A$84,'HP Tuner only'!$B$72:$P$84,'Pilot Injection'!$U141,'Pilot Injection'!AC$129)*_xll.Interp1d(-1,'HP Tuner only'!$B$88:$O$88,'HP Tuner only'!$B$89:$O$89,'Variables &amp; Axis Check'!$B$13)</f>
        <v>27.490753624877961</v>
      </c>
      <c r="AD141" s="4">
        <f>_xll.Interp2dTab(-1,0,'HP Tuner only'!$B$71:$P$71,'HP Tuner only'!$A$72:$A$84,'HP Tuner only'!$B$72:$P$84,'Pilot Injection'!$U141,'Pilot Injection'!AD$129)*_xll.Interp1d(-1,'HP Tuner only'!$B$88:$O$88,'HP Tuner only'!$B$89:$O$89,'Variables &amp; Axis Check'!$B$13)</f>
        <v>30.000001171874999</v>
      </c>
      <c r="AE141" s="4">
        <f>_xll.Interp2dTab(-1,0,'HP Tuner only'!$B$71:$P$71,'HP Tuner only'!$A$72:$A$84,'HP Tuner only'!$B$72:$P$84,'Pilot Injection'!$U141,'Pilot Injection'!AE$129)*_xll.Interp1d(-1,'HP Tuner only'!$B$88:$O$88,'HP Tuner only'!$B$89:$O$89,'Variables &amp; Axis Check'!$B$13)</f>
        <v>30.75861089538575</v>
      </c>
      <c r="AF141" s="4">
        <f>_xll.Interp2dTab(-1,0,'HP Tuner only'!$B$71:$P$71,'HP Tuner only'!$A$72:$A$84,'HP Tuner only'!$B$72:$P$84,'Pilot Injection'!$U141,'Pilot Injection'!AF$129)*_xll.Interp1d(-1,'HP Tuner only'!$B$88:$O$88,'HP Tuner only'!$B$89:$O$89,'Variables &amp; Axis Check'!$B$13)</f>
        <v>32.284121159057648</v>
      </c>
      <c r="AG141" s="4">
        <f>_xll.Interp2dTab(-1,0,'HP Tuner only'!$B$71:$P$71,'HP Tuner only'!$A$72:$A$84,'HP Tuner only'!$B$72:$P$84,'Pilot Injection'!$U141,'Pilot Injection'!AG$129)*_xll.Interp1d(-1,'HP Tuner only'!$B$88:$O$88,'HP Tuner only'!$B$89:$O$89,'Variables &amp; Axis Check'!$B$13)</f>
        <v>37.652080090693808</v>
      </c>
      <c r="AH141" s="4">
        <f>_xll.Interp2dTab(-1,0,'HP Tuner only'!$B$71:$P$71,'HP Tuner only'!$A$72:$A$84,'HP Tuner only'!$B$72:$P$84,'Pilot Injection'!$U141,'Pilot Injection'!AH$129)*_xll.Interp1d(-1,'HP Tuner only'!$B$88:$O$88,'HP Tuner only'!$B$89:$O$89,'Variables &amp; Axis Check'!$B$13)</f>
        <v>39.960939060974198</v>
      </c>
      <c r="AI141" s="4">
        <f>_xll.Interp2dTab(-1,0,'HP Tuner only'!$B$71:$P$71,'HP Tuner only'!$A$72:$A$84,'HP Tuner only'!$B$72:$P$84,'Pilot Injection'!$U141,'Pilot Injection'!AI$129)*_xll.Interp1d(-1,'HP Tuner only'!$B$88:$O$88,'HP Tuner only'!$B$89:$O$89,'Variables &amp; Axis Check'!$B$13)</f>
        <v>39.960939060974226</v>
      </c>
      <c r="AJ141" s="4">
        <f>_xll.Interp2dTab(-1,0,'HP Tuner only'!$B$71:$P$71,'HP Tuner only'!$A$72:$A$84,'HP Tuner only'!$B$72:$P$84,'Pilot Injection'!$U141,'Pilot Injection'!AJ$129)*_xll.Interp1d(-1,'HP Tuner only'!$B$88:$O$88,'HP Tuner only'!$B$89:$O$89,'Variables &amp; Axis Check'!$B$13)</f>
        <v>39.960939060974283</v>
      </c>
      <c r="AK141" s="4">
        <f>_xll.Interp2dTab(-1,0,'HP Tuner only'!$B$71:$P$71,'HP Tuner only'!$A$72:$A$84,'HP Tuner only'!$B$72:$P$84,'Pilot Injection'!$U141,'Pilot Injection'!AK$129)*_xll.Interp1d(-1,'HP Tuner only'!$B$88:$O$88,'HP Tuner only'!$B$89:$O$89,'Variables &amp; Axis Check'!$B$13)</f>
        <v>39.960939060974169</v>
      </c>
      <c r="AL141" s="4">
        <f>_xll.Interp2dTab(-1,0,'HP Tuner only'!$B$71:$P$71,'HP Tuner only'!$A$72:$A$84,'HP Tuner only'!$B$72:$P$84,'Pilot Injection'!$U141,'Pilot Injection'!AL$129)*_xll.Interp1d(-1,'HP Tuner only'!$B$88:$O$88,'HP Tuner only'!$B$89:$O$89,'Variables &amp; Axis Check'!$B$13)</f>
        <v>39.960939060974169</v>
      </c>
      <c r="AM141" s="12">
        <f t="shared" si="64"/>
        <v>39.960939060974169</v>
      </c>
    </row>
    <row r="142" spans="1:39" s="4" customFormat="1" x14ac:dyDescent="0.3">
      <c r="A142" s="6">
        <f>'CSP5'!$A$181</f>
        <v>2400</v>
      </c>
      <c r="B142" s="12">
        <f t="shared" si="61"/>
        <v>-5.5041370390619999</v>
      </c>
      <c r="C142" s="4">
        <f>C117-('Main Injection'!C67+'CSP5'!C206)</f>
        <v>-5.5041370390619999</v>
      </c>
      <c r="D142" s="4">
        <f>D117-('Main Injection'!D67+'CSP5'!D206)</f>
        <v>-4.0978870390619999</v>
      </c>
      <c r="E142" s="4">
        <f>E117-('Main Injection'!E67+'CSP5'!E206)</f>
        <v>-1.5197610390619989</v>
      </c>
      <c r="F142" s="4">
        <f>F117-('Main Injection'!F67+'CSP5'!F206)</f>
        <v>-1.0510110390619989</v>
      </c>
      <c r="G142" s="4">
        <f>G117-('Main Injection'!G67+'CSP5'!G206)</f>
        <v>-8.2317008681637702</v>
      </c>
      <c r="H142" s="4">
        <f>H117-('Main Injection'!H67+'CSP5'!H206)</f>
        <v>-13.532635842390501</v>
      </c>
      <c r="I142" s="4">
        <f>I117-('Main Injection'!I67+'CSP5'!I206)</f>
        <v>-20.441251901427396</v>
      </c>
      <c r="J142" s="4">
        <f>J117-('Main Injection'!J67+'CSP5'!J206)</f>
        <v>-26.952209720335997</v>
      </c>
      <c r="K142" s="4">
        <f>K117-('Main Injection'!K67+'CSP5'!K206)</f>
        <v>-26.172966341165331</v>
      </c>
      <c r="L142" s="4">
        <f>L117-('Main Injection'!L67+'CSP5'!L206)</f>
        <v>-26.026524445311995</v>
      </c>
      <c r="M142" s="4">
        <f>M117-('Main Injection'!M67+'CSP5'!M206)</f>
        <v>-16.380082959350993</v>
      </c>
      <c r="N142" s="4">
        <f>N117-('Main Injection'!N67+'CSP5'!N206)</f>
        <v>-5.8788581640017981</v>
      </c>
      <c r="O142" s="4">
        <f>O117-('Main Injection'!O67+'CSP5'!O206)</f>
        <v>-7.1679201640017709</v>
      </c>
      <c r="P142" s="4">
        <f>P117-('Main Injection'!P67+'CSP5'!P206)</f>
        <v>-8.2226081640017128</v>
      </c>
      <c r="Q142" s="4">
        <f>Q117-('Main Injection'!Q67+'CSP5'!Q206)</f>
        <v>-9.6288581640018265</v>
      </c>
      <c r="R142" s="4">
        <f>R117-('Main Injection'!R67+'CSP5'!R206)</f>
        <v>-10.566358164001834</v>
      </c>
      <c r="S142" s="12">
        <f t="shared" si="62"/>
        <v>-10.566358164001834</v>
      </c>
      <c r="U142" s="6">
        <f>'CSP5'!$A$181</f>
        <v>2400</v>
      </c>
      <c r="V142" s="12">
        <f t="shared" si="63"/>
        <v>20.976563319396998</v>
      </c>
      <c r="W142" s="4">
        <f>_xll.Interp2dTab(-1,0,'HP Tuner only'!$B$71:$P$71,'HP Tuner only'!$A$72:$A$84,'HP Tuner only'!$B$72:$P$84,'Pilot Injection'!$U142,'Pilot Injection'!W$129)*_xll.Interp1d(-1,'HP Tuner only'!$B$88:$O$88,'HP Tuner only'!$B$89:$O$89,'Variables &amp; Axis Check'!$B$13)</f>
        <v>20.976563319396998</v>
      </c>
      <c r="X142" s="4">
        <f>_xll.Interp2dTab(-1,0,'HP Tuner only'!$B$71:$P$71,'HP Tuner only'!$A$72:$A$84,'HP Tuner only'!$B$72:$P$84,'Pilot Injection'!$U142,'Pilot Injection'!X$129)*_xll.Interp1d(-1,'HP Tuner only'!$B$88:$O$88,'HP Tuner only'!$B$89:$O$89,'Variables &amp; Axis Check'!$B$13)</f>
        <v>20.976563319396995</v>
      </c>
      <c r="Y142" s="4">
        <f>_xll.Interp2dTab(-1,0,'HP Tuner only'!$B$71:$P$71,'HP Tuner only'!$A$72:$A$84,'HP Tuner only'!$B$72:$P$84,'Pilot Injection'!$U142,'Pilot Injection'!Y$129)*_xll.Interp1d(-1,'HP Tuner only'!$B$88:$O$88,'HP Tuner only'!$B$89:$O$89,'Variables &amp; Axis Check'!$B$13)</f>
        <v>20.976563319396998</v>
      </c>
      <c r="Z142" s="4">
        <f>_xll.Interp2dTab(-1,0,'HP Tuner only'!$B$71:$P$71,'HP Tuner only'!$A$72:$A$84,'HP Tuner only'!$B$72:$P$84,'Pilot Injection'!$U142,'Pilot Injection'!Z$129)*_xll.Interp1d(-1,'HP Tuner only'!$B$88:$O$88,'HP Tuner only'!$B$89:$O$89,'Variables &amp; Axis Check'!$B$13)</f>
        <v>25.675213381578853</v>
      </c>
      <c r="AA142" s="4">
        <f>_xll.Interp2dTab(-1,0,'HP Tuner only'!$B$71:$P$71,'HP Tuner only'!$A$72:$A$84,'HP Tuner only'!$B$72:$P$84,'Pilot Injection'!$U142,'Pilot Injection'!AA$129)*_xll.Interp1d(-1,'HP Tuner only'!$B$88:$O$88,'HP Tuner only'!$B$89:$O$89,'Variables &amp; Axis Check'!$B$13)</f>
        <v>28.56166677102987</v>
      </c>
      <c r="AB142" s="4">
        <f>_xll.Interp2dTab(-1,0,'HP Tuner only'!$B$71:$P$71,'HP Tuner only'!$A$72:$A$84,'HP Tuner only'!$B$72:$P$84,'Pilot Injection'!$U142,'Pilot Injection'!AB$129)*_xll.Interp1d(-1,'HP Tuner only'!$B$88:$O$88,'HP Tuner only'!$B$89:$O$89,'Variables &amp; Axis Check'!$B$13)</f>
        <v>24.960938475036698</v>
      </c>
      <c r="AC142" s="4">
        <f>_xll.Interp2dTab(-1,0,'HP Tuner only'!$B$71:$P$71,'HP Tuner only'!$A$72:$A$84,'HP Tuner only'!$B$72:$P$84,'Pilot Injection'!$U142,'Pilot Injection'!AC$129)*_xll.Interp1d(-1,'HP Tuner only'!$B$88:$O$88,'HP Tuner only'!$B$89:$O$89,'Variables &amp; Axis Check'!$B$13)</f>
        <v>27.490753624877961</v>
      </c>
      <c r="AD142" s="4">
        <f>_xll.Interp2dTab(-1,0,'HP Tuner only'!$B$71:$P$71,'HP Tuner only'!$A$72:$A$84,'HP Tuner only'!$B$72:$P$84,'Pilot Injection'!$U142,'Pilot Injection'!AD$129)*_xll.Interp1d(-1,'HP Tuner only'!$B$88:$O$88,'HP Tuner only'!$B$89:$O$89,'Variables &amp; Axis Check'!$B$13)</f>
        <v>30.000001171874999</v>
      </c>
      <c r="AE142" s="4">
        <f>_xll.Interp2dTab(-1,0,'HP Tuner only'!$B$71:$P$71,'HP Tuner only'!$A$72:$A$84,'HP Tuner only'!$B$72:$P$84,'Pilot Injection'!$U142,'Pilot Injection'!AE$129)*_xll.Interp1d(-1,'HP Tuner only'!$B$88:$O$88,'HP Tuner only'!$B$89:$O$89,'Variables &amp; Axis Check'!$B$13)</f>
        <v>30.75861089538575</v>
      </c>
      <c r="AF142" s="4">
        <f>_xll.Interp2dTab(-1,0,'HP Tuner only'!$B$71:$P$71,'HP Tuner only'!$A$72:$A$84,'HP Tuner only'!$B$72:$P$84,'Pilot Injection'!$U142,'Pilot Injection'!AF$129)*_xll.Interp1d(-1,'HP Tuner only'!$B$88:$O$88,'HP Tuner only'!$B$89:$O$89,'Variables &amp; Axis Check'!$B$13)</f>
        <v>32.284121159057648</v>
      </c>
      <c r="AG142" s="4">
        <f>_xll.Interp2dTab(-1,0,'HP Tuner only'!$B$71:$P$71,'HP Tuner only'!$A$72:$A$84,'HP Tuner only'!$B$72:$P$84,'Pilot Injection'!$U142,'Pilot Injection'!AG$129)*_xll.Interp1d(-1,'HP Tuner only'!$B$88:$O$88,'HP Tuner only'!$B$89:$O$89,'Variables &amp; Axis Check'!$B$13)</f>
        <v>37.652080090693808</v>
      </c>
      <c r="AH142" s="4">
        <f>_xll.Interp2dTab(-1,0,'HP Tuner only'!$B$71:$P$71,'HP Tuner only'!$A$72:$A$84,'HP Tuner only'!$B$72:$P$84,'Pilot Injection'!$U142,'Pilot Injection'!AH$129)*_xll.Interp1d(-1,'HP Tuner only'!$B$88:$O$88,'HP Tuner only'!$B$89:$O$89,'Variables &amp; Axis Check'!$B$13)</f>
        <v>39.960939060974198</v>
      </c>
      <c r="AI142" s="4">
        <f>_xll.Interp2dTab(-1,0,'HP Tuner only'!$B$71:$P$71,'HP Tuner only'!$A$72:$A$84,'HP Tuner only'!$B$72:$P$84,'Pilot Injection'!$U142,'Pilot Injection'!AI$129)*_xll.Interp1d(-1,'HP Tuner only'!$B$88:$O$88,'HP Tuner only'!$B$89:$O$89,'Variables &amp; Axis Check'!$B$13)</f>
        <v>39.960939060974226</v>
      </c>
      <c r="AJ142" s="4">
        <f>_xll.Interp2dTab(-1,0,'HP Tuner only'!$B$71:$P$71,'HP Tuner only'!$A$72:$A$84,'HP Tuner only'!$B$72:$P$84,'Pilot Injection'!$U142,'Pilot Injection'!AJ$129)*_xll.Interp1d(-1,'HP Tuner only'!$B$88:$O$88,'HP Tuner only'!$B$89:$O$89,'Variables &amp; Axis Check'!$B$13)</f>
        <v>39.960939060974283</v>
      </c>
      <c r="AK142" s="4">
        <f>_xll.Interp2dTab(-1,0,'HP Tuner only'!$B$71:$P$71,'HP Tuner only'!$A$72:$A$84,'HP Tuner only'!$B$72:$P$84,'Pilot Injection'!$U142,'Pilot Injection'!AK$129)*_xll.Interp1d(-1,'HP Tuner only'!$B$88:$O$88,'HP Tuner only'!$B$89:$O$89,'Variables &amp; Axis Check'!$B$13)</f>
        <v>39.960939060974169</v>
      </c>
      <c r="AL142" s="4">
        <f>_xll.Interp2dTab(-1,0,'HP Tuner only'!$B$71:$P$71,'HP Tuner only'!$A$72:$A$84,'HP Tuner only'!$B$72:$P$84,'Pilot Injection'!$U142,'Pilot Injection'!AL$129)*_xll.Interp1d(-1,'HP Tuner only'!$B$88:$O$88,'HP Tuner only'!$B$89:$O$89,'Variables &amp; Axis Check'!$B$13)</f>
        <v>39.960939060974169</v>
      </c>
      <c r="AM142" s="12">
        <f t="shared" si="64"/>
        <v>39.960939060974169</v>
      </c>
    </row>
    <row r="143" spans="1:39" s="4" customFormat="1" x14ac:dyDescent="0.3">
      <c r="A143" s="6">
        <f>'CSP5'!$A$182</f>
        <v>2600</v>
      </c>
      <c r="B143" s="12">
        <f t="shared" si="61"/>
        <v>-4.4494490390620012</v>
      </c>
      <c r="C143" s="4">
        <f>C118-('Main Injection'!C68+'CSP5'!C207)</f>
        <v>-4.4494490390620012</v>
      </c>
      <c r="D143" s="4">
        <f>D118-('Main Injection'!D68+'CSP5'!D207)</f>
        <v>-3.0431990390619994</v>
      </c>
      <c r="E143" s="4">
        <f>E118-('Main Injection'!E68+'CSP5'!E207)</f>
        <v>-0.58226103906199889</v>
      </c>
      <c r="F143" s="4">
        <f>F118-('Main Injection'!F68+'CSP5'!F207)</f>
        <v>-0.81663603906199533</v>
      </c>
      <c r="G143" s="4">
        <f>G118-('Main Injection'!G68+'CSP5'!G207)</f>
        <v>-6.4326077241955879</v>
      </c>
      <c r="H143" s="4">
        <f>H118-('Main Injection'!H68+'CSP5'!H207)</f>
        <v>-13.872184941170779</v>
      </c>
      <c r="I143" s="4">
        <f>I118-('Main Injection'!I68+'CSP5'!I207)</f>
        <v>-20.49109347209771</v>
      </c>
      <c r="J143" s="4">
        <f>J118-('Main Injection'!J68+'CSP5'!J207)</f>
        <v>-27.423788430723427</v>
      </c>
      <c r="K143" s="4">
        <f>K118-('Main Injection'!K68+'CSP5'!K207)</f>
        <v>-26.577433144736759</v>
      </c>
      <c r="L143" s="4">
        <f>L118-('Main Injection'!L68+'CSP5'!L207)</f>
        <v>-26.899741248883426</v>
      </c>
      <c r="M143" s="4">
        <f>M118-('Main Injection'!M68+'CSP5'!M207)</f>
        <v>-19.14229227877399</v>
      </c>
      <c r="N143" s="4">
        <f>N118-('Main Injection'!N68+'CSP5'!N207)</f>
        <v>-12.373896360385302</v>
      </c>
      <c r="O143" s="4">
        <f>O118-('Main Injection'!O68+'CSP5'!O207)</f>
        <v>-10.80073316400177</v>
      </c>
      <c r="P143" s="4">
        <f>P118-('Main Injection'!P68+'CSP5'!P207)</f>
        <v>-12.558546164001712</v>
      </c>
      <c r="Q143" s="4">
        <f>Q118-('Main Injection'!Q68+'CSP5'!Q207)</f>
        <v>-15.019483164001826</v>
      </c>
      <c r="R143" s="4">
        <f>R118-('Main Injection'!R68+'CSP5'!R207)</f>
        <v>-16.308546164001832</v>
      </c>
      <c r="S143" s="12">
        <f t="shared" si="62"/>
        <v>-16.308546164001832</v>
      </c>
      <c r="U143" s="6">
        <f>'CSP5'!$A$182</f>
        <v>2600</v>
      </c>
      <c r="V143" s="12">
        <f t="shared" si="63"/>
        <v>20.976563319396998</v>
      </c>
      <c r="W143" s="4">
        <f>_xll.Interp2dTab(-1,0,'HP Tuner only'!$B$71:$P$71,'HP Tuner only'!$A$72:$A$84,'HP Tuner only'!$B$72:$P$84,'Pilot Injection'!$U143,'Pilot Injection'!W$129)*_xll.Interp1d(-1,'HP Tuner only'!$B$88:$O$88,'HP Tuner only'!$B$89:$O$89,'Variables &amp; Axis Check'!$B$13)</f>
        <v>20.976563319396998</v>
      </c>
      <c r="X143" s="4">
        <f>_xll.Interp2dTab(-1,0,'HP Tuner only'!$B$71:$P$71,'HP Tuner only'!$A$72:$A$84,'HP Tuner only'!$B$72:$P$84,'Pilot Injection'!$U143,'Pilot Injection'!X$129)*_xll.Interp1d(-1,'HP Tuner only'!$B$88:$O$88,'HP Tuner only'!$B$89:$O$89,'Variables &amp; Axis Check'!$B$13)</f>
        <v>20.976563319396995</v>
      </c>
      <c r="Y143" s="4">
        <f>_xll.Interp2dTab(-1,0,'HP Tuner only'!$B$71:$P$71,'HP Tuner only'!$A$72:$A$84,'HP Tuner only'!$B$72:$P$84,'Pilot Injection'!$U143,'Pilot Injection'!Y$129)*_xll.Interp1d(-1,'HP Tuner only'!$B$88:$O$88,'HP Tuner only'!$B$89:$O$89,'Variables &amp; Axis Check'!$B$13)</f>
        <v>20.976563319396998</v>
      </c>
      <c r="Z143" s="4">
        <f>_xll.Interp2dTab(-1,0,'HP Tuner only'!$B$71:$P$71,'HP Tuner only'!$A$72:$A$84,'HP Tuner only'!$B$72:$P$84,'Pilot Injection'!$U143,'Pilot Injection'!Z$129)*_xll.Interp1d(-1,'HP Tuner only'!$B$88:$O$88,'HP Tuner only'!$B$89:$O$89,'Variables &amp; Axis Check'!$B$13)</f>
        <v>25.675213381578853</v>
      </c>
      <c r="AA143" s="4">
        <f>_xll.Interp2dTab(-1,0,'HP Tuner only'!$B$71:$P$71,'HP Tuner only'!$A$72:$A$84,'HP Tuner only'!$B$72:$P$84,'Pilot Injection'!$U143,'Pilot Injection'!AA$129)*_xll.Interp1d(-1,'HP Tuner only'!$B$88:$O$88,'HP Tuner only'!$B$89:$O$89,'Variables &amp; Axis Check'!$B$13)</f>
        <v>28.56166677102987</v>
      </c>
      <c r="AB143" s="4">
        <f>_xll.Interp2dTab(-1,0,'HP Tuner only'!$B$71:$P$71,'HP Tuner only'!$A$72:$A$84,'HP Tuner only'!$B$72:$P$84,'Pilot Injection'!$U143,'Pilot Injection'!AB$129)*_xll.Interp1d(-1,'HP Tuner only'!$B$88:$O$88,'HP Tuner only'!$B$89:$O$89,'Variables &amp; Axis Check'!$B$13)</f>
        <v>23.494101683044477</v>
      </c>
      <c r="AC143" s="4">
        <f>_xll.Interp2dTab(-1,0,'HP Tuner only'!$B$71:$P$71,'HP Tuner only'!$A$72:$A$84,'HP Tuner only'!$B$72:$P$84,'Pilot Injection'!$U143,'Pilot Injection'!AC$129)*_xll.Interp1d(-1,'HP Tuner only'!$B$88:$O$88,'HP Tuner only'!$B$89:$O$89,'Variables &amp; Axis Check'!$B$13)</f>
        <v>25.502392577819833</v>
      </c>
      <c r="AD143" s="4">
        <f>_xll.Interp2dTab(-1,0,'HP Tuner only'!$B$71:$P$71,'HP Tuner only'!$A$72:$A$84,'HP Tuner only'!$B$72:$P$84,'Pilot Injection'!$U143,'Pilot Injection'!AD$129)*_xll.Interp1d(-1,'HP Tuner only'!$B$88:$O$88,'HP Tuner only'!$B$89:$O$89,'Variables &amp; Axis Check'!$B$13)</f>
        <v>29.472657401275647</v>
      </c>
      <c r="AE143" s="4">
        <f>_xll.Interp2dTab(-1,0,'HP Tuner only'!$B$71:$P$71,'HP Tuner only'!$A$72:$A$84,'HP Tuner only'!$B$72:$P$84,'Pilot Injection'!$U143,'Pilot Injection'!AE$129)*_xll.Interp1d(-1,'HP Tuner only'!$B$88:$O$88,'HP Tuner only'!$B$89:$O$89,'Variables &amp; Axis Check'!$B$13)</f>
        <v>30.75861089538575</v>
      </c>
      <c r="AF143" s="4">
        <f>_xll.Interp2dTab(-1,0,'HP Tuner only'!$B$71:$P$71,'HP Tuner only'!$A$72:$A$84,'HP Tuner only'!$B$72:$P$84,'Pilot Injection'!$U143,'Pilot Injection'!AF$129)*_xll.Interp1d(-1,'HP Tuner only'!$B$88:$O$88,'HP Tuner only'!$B$89:$O$89,'Variables &amp; Axis Check'!$B$13)</f>
        <v>32.284121159057648</v>
      </c>
      <c r="AG143" s="4">
        <f>_xll.Interp2dTab(-1,0,'HP Tuner only'!$B$71:$P$71,'HP Tuner only'!$A$72:$A$84,'HP Tuner only'!$B$72:$P$84,'Pilot Injection'!$U143,'Pilot Injection'!AG$129)*_xll.Interp1d(-1,'HP Tuner only'!$B$88:$O$88,'HP Tuner only'!$B$89:$O$89,'Variables &amp; Axis Check'!$B$13)</f>
        <v>37.652080090693808</v>
      </c>
      <c r="AH143" s="4">
        <f>_xll.Interp2dTab(-1,0,'HP Tuner only'!$B$71:$P$71,'HP Tuner only'!$A$72:$A$84,'HP Tuner only'!$B$72:$P$84,'Pilot Injection'!$U143,'Pilot Injection'!AH$129)*_xll.Interp1d(-1,'HP Tuner only'!$B$88:$O$88,'HP Tuner only'!$B$89:$O$89,'Variables &amp; Axis Check'!$B$13)</f>
        <v>39.960939060974198</v>
      </c>
      <c r="AI143" s="4">
        <f>_xll.Interp2dTab(-1,0,'HP Tuner only'!$B$71:$P$71,'HP Tuner only'!$A$72:$A$84,'HP Tuner only'!$B$72:$P$84,'Pilot Injection'!$U143,'Pilot Injection'!AI$129)*_xll.Interp1d(-1,'HP Tuner only'!$B$88:$O$88,'HP Tuner only'!$B$89:$O$89,'Variables &amp; Axis Check'!$B$13)</f>
        <v>39.960939060974226</v>
      </c>
      <c r="AJ143" s="4">
        <f>_xll.Interp2dTab(-1,0,'HP Tuner only'!$B$71:$P$71,'HP Tuner only'!$A$72:$A$84,'HP Tuner only'!$B$72:$P$84,'Pilot Injection'!$U143,'Pilot Injection'!AJ$129)*_xll.Interp1d(-1,'HP Tuner only'!$B$88:$O$88,'HP Tuner only'!$B$89:$O$89,'Variables &amp; Axis Check'!$B$13)</f>
        <v>39.960939060974283</v>
      </c>
      <c r="AK143" s="4">
        <f>_xll.Interp2dTab(-1,0,'HP Tuner only'!$B$71:$P$71,'HP Tuner only'!$A$72:$A$84,'HP Tuner only'!$B$72:$P$84,'Pilot Injection'!$U143,'Pilot Injection'!AK$129)*_xll.Interp1d(-1,'HP Tuner only'!$B$88:$O$88,'HP Tuner only'!$B$89:$O$89,'Variables &amp; Axis Check'!$B$13)</f>
        <v>39.960939060974169</v>
      </c>
      <c r="AL143" s="4">
        <f>_xll.Interp2dTab(-1,0,'HP Tuner only'!$B$71:$P$71,'HP Tuner only'!$A$72:$A$84,'HP Tuner only'!$B$72:$P$84,'Pilot Injection'!$U143,'Pilot Injection'!AL$129)*_xll.Interp1d(-1,'HP Tuner only'!$B$88:$O$88,'HP Tuner only'!$B$89:$O$89,'Variables &amp; Axis Check'!$B$13)</f>
        <v>39.960939060974169</v>
      </c>
      <c r="AM143" s="12">
        <f t="shared" si="64"/>
        <v>39.960939060974169</v>
      </c>
    </row>
    <row r="144" spans="1:39" s="4" customFormat="1" x14ac:dyDescent="0.3">
      <c r="A144" s="6">
        <f>'CSP5'!$A$183</f>
        <v>2800</v>
      </c>
      <c r="B144" s="12">
        <f t="shared" si="61"/>
        <v>-4.4494490390620012</v>
      </c>
      <c r="C144" s="4">
        <f>C119-('Main Injection'!C69+'CSP5'!C208)</f>
        <v>-4.4494490390620012</v>
      </c>
      <c r="D144" s="4">
        <f>D119-('Main Injection'!D69+'CSP5'!D208)</f>
        <v>-1.5197610390620007</v>
      </c>
      <c r="E144" s="4">
        <f>E119-('Main Injection'!E69+'CSP5'!E208)</f>
        <v>0</v>
      </c>
      <c r="F144" s="4">
        <f>F119-('Main Injection'!F69+'CSP5'!F208)</f>
        <v>-1.7541360390619989</v>
      </c>
      <c r="G144" s="4">
        <f>G119-('Main Injection'!G69+'CSP5'!G208)</f>
        <v>-6.3541485596547762</v>
      </c>
      <c r="H144" s="4">
        <f>H119-('Main Injection'!H69+'CSP5'!H208)</f>
        <v>-15.200786903224362</v>
      </c>
      <c r="I144" s="4">
        <f>I119-('Main Injection'!I69+'CSP5'!I208)</f>
        <v>-20.722069463169145</v>
      </c>
      <c r="J144" s="4">
        <f>J119-('Main Injection'!J69+'CSP5'!J208)</f>
        <v>-27.42129048102629</v>
      </c>
      <c r="K144" s="4">
        <f>K119-('Main Injection'!K69+'CSP5'!K208)</f>
        <v>-29.014074506050285</v>
      </c>
      <c r="L144" s="4">
        <f>L119-('Main Injection'!L69+'CSP5'!L208)</f>
        <v>-29.014074506050285</v>
      </c>
      <c r="M144" s="4">
        <f>M119-('Main Injection'!M69+'CSP5'!M208)</f>
        <v>-23.679394486376005</v>
      </c>
      <c r="N144" s="4">
        <f>N119-('Main Injection'!N69+'CSP5'!N208)</f>
        <v>-14.014521360385309</v>
      </c>
      <c r="O144" s="4">
        <f>O119-('Main Injection'!O69+'CSP5'!O208)</f>
        <v>-11.503858164001777</v>
      </c>
      <c r="P144" s="4">
        <f>P119-('Main Injection'!P69+'CSP5'!P208)</f>
        <v>-14.199171164001712</v>
      </c>
      <c r="Q144" s="4">
        <f>Q119-('Main Injection'!Q69+'CSP5'!Q208)</f>
        <v>-16.660109164001831</v>
      </c>
      <c r="R144" s="4">
        <f>R119-('Main Injection'!R69+'CSP5'!R208)</f>
        <v>-17.011671164001832</v>
      </c>
      <c r="S144" s="12">
        <f t="shared" si="62"/>
        <v>-17.011671164001832</v>
      </c>
      <c r="U144" s="6">
        <f>'CSP5'!$A$183</f>
        <v>2800</v>
      </c>
      <c r="V144" s="12">
        <f t="shared" si="63"/>
        <v>20.976563319396998</v>
      </c>
      <c r="W144" s="4">
        <f>_xll.Interp2dTab(-1,0,'HP Tuner only'!$B$71:$P$71,'HP Tuner only'!$A$72:$A$84,'HP Tuner only'!$B$72:$P$84,'Pilot Injection'!$U144,'Pilot Injection'!W$129)*_xll.Interp1d(-1,'HP Tuner only'!$B$88:$O$88,'HP Tuner only'!$B$89:$O$89,'Variables &amp; Axis Check'!$B$13)</f>
        <v>20.976563319396998</v>
      </c>
      <c r="X144" s="4">
        <f>_xll.Interp2dTab(-1,0,'HP Tuner only'!$B$71:$P$71,'HP Tuner only'!$A$72:$A$84,'HP Tuner only'!$B$72:$P$84,'Pilot Injection'!$U144,'Pilot Injection'!X$129)*_xll.Interp1d(-1,'HP Tuner only'!$B$88:$O$88,'HP Tuner only'!$B$89:$O$89,'Variables &amp; Axis Check'!$B$13)</f>
        <v>20.976563319396995</v>
      </c>
      <c r="Y144" s="4">
        <f>_xll.Interp2dTab(-1,0,'HP Tuner only'!$B$71:$P$71,'HP Tuner only'!$A$72:$A$84,'HP Tuner only'!$B$72:$P$84,'Pilot Injection'!$U144,'Pilot Injection'!Y$129)*_xll.Interp1d(-1,'HP Tuner only'!$B$88:$O$88,'HP Tuner only'!$B$89:$O$89,'Variables &amp; Axis Check'!$B$13)</f>
        <v>20.976563319396998</v>
      </c>
      <c r="Z144" s="4">
        <f>_xll.Interp2dTab(-1,0,'HP Tuner only'!$B$71:$P$71,'HP Tuner only'!$A$72:$A$84,'HP Tuner only'!$B$72:$P$84,'Pilot Injection'!$U144,'Pilot Injection'!Z$129)*_xll.Interp1d(-1,'HP Tuner only'!$B$88:$O$88,'HP Tuner only'!$B$89:$O$89,'Variables &amp; Axis Check'!$B$13)</f>
        <v>25.675213381578853</v>
      </c>
      <c r="AA144" s="4">
        <f>_xll.Interp2dTab(-1,0,'HP Tuner only'!$B$71:$P$71,'HP Tuner only'!$A$72:$A$84,'HP Tuner only'!$B$72:$P$84,'Pilot Injection'!$U144,'Pilot Injection'!AA$129)*_xll.Interp1d(-1,'HP Tuner only'!$B$88:$O$88,'HP Tuner only'!$B$89:$O$89,'Variables &amp; Axis Check'!$B$13)</f>
        <v>28.56166677102987</v>
      </c>
      <c r="AB144" s="4">
        <f>_xll.Interp2dTab(-1,0,'HP Tuner only'!$B$71:$P$71,'HP Tuner only'!$A$72:$A$84,'HP Tuner only'!$B$72:$P$84,'Pilot Injection'!$U144,'Pilot Injection'!AB$129)*_xll.Interp1d(-1,'HP Tuner only'!$B$88:$O$88,'HP Tuner only'!$B$89:$O$89,'Variables &amp; Axis Check'!$B$13)</f>
        <v>22.496652664489805</v>
      </c>
      <c r="AC144" s="4">
        <f>_xll.Interp2dTab(-1,0,'HP Tuner only'!$B$71:$P$71,'HP Tuner only'!$A$72:$A$84,'HP Tuner only'!$B$72:$P$84,'Pilot Injection'!$U144,'Pilot Injection'!AC$129)*_xll.Interp1d(-1,'HP Tuner only'!$B$88:$O$88,'HP Tuner only'!$B$89:$O$89,'Variables &amp; Axis Check'!$B$13)</f>
        <v>25.039860671997069</v>
      </c>
      <c r="AD144" s="4">
        <f>_xll.Interp2dTab(-1,0,'HP Tuner only'!$B$71:$P$71,'HP Tuner only'!$A$72:$A$84,'HP Tuner only'!$B$72:$P$84,'Pilot Injection'!$U144,'Pilot Injection'!AD$129)*_xll.Interp1d(-1,'HP Tuner only'!$B$88:$O$88,'HP Tuner only'!$B$89:$O$89,'Variables &amp; Axis Check'!$B$13)</f>
        <v>30.5273449424744</v>
      </c>
      <c r="AE144" s="4">
        <f>_xll.Interp2dTab(-1,0,'HP Tuner only'!$B$71:$P$71,'HP Tuner only'!$A$72:$A$84,'HP Tuner only'!$B$72:$P$84,'Pilot Injection'!$U144,'Pilot Injection'!AE$129)*_xll.Interp1d(-1,'HP Tuner only'!$B$88:$O$88,'HP Tuner only'!$B$89:$O$89,'Variables &amp; Axis Check'!$B$13)</f>
        <v>31.550702763061587</v>
      </c>
      <c r="AF144" s="4">
        <f>_xll.Interp2dTab(-1,0,'HP Tuner only'!$B$71:$P$71,'HP Tuner only'!$A$72:$A$84,'HP Tuner only'!$B$72:$P$84,'Pilot Injection'!$U144,'Pilot Injection'!AF$129)*_xll.Interp1d(-1,'HP Tuner only'!$B$88:$O$88,'HP Tuner only'!$B$89:$O$89,'Variables &amp; Axis Check'!$B$13)</f>
        <v>32.548151781616262</v>
      </c>
      <c r="AG144" s="4">
        <f>_xll.Interp2dTab(-1,0,'HP Tuner only'!$B$71:$P$71,'HP Tuner only'!$A$72:$A$84,'HP Tuner only'!$B$72:$P$84,'Pilot Injection'!$U144,'Pilot Injection'!AG$129)*_xll.Interp1d(-1,'HP Tuner only'!$B$88:$O$88,'HP Tuner only'!$B$89:$O$89,'Variables &amp; Axis Check'!$B$13)</f>
        <v>37.652080090693808</v>
      </c>
      <c r="AH144" s="4">
        <f>_xll.Interp2dTab(-1,0,'HP Tuner only'!$B$71:$P$71,'HP Tuner only'!$A$72:$A$84,'HP Tuner only'!$B$72:$P$84,'Pilot Injection'!$U144,'Pilot Injection'!AH$129)*_xll.Interp1d(-1,'HP Tuner only'!$B$88:$O$88,'HP Tuner only'!$B$89:$O$89,'Variables &amp; Axis Check'!$B$13)</f>
        <v>39.960939060974198</v>
      </c>
      <c r="AI144" s="4">
        <f>_xll.Interp2dTab(-1,0,'HP Tuner only'!$B$71:$P$71,'HP Tuner only'!$A$72:$A$84,'HP Tuner only'!$B$72:$P$84,'Pilot Injection'!$U144,'Pilot Injection'!AI$129)*_xll.Interp1d(-1,'HP Tuner only'!$B$88:$O$88,'HP Tuner only'!$B$89:$O$89,'Variables &amp; Axis Check'!$B$13)</f>
        <v>39.960939060974226</v>
      </c>
      <c r="AJ144" s="4">
        <f>_xll.Interp2dTab(-1,0,'HP Tuner only'!$B$71:$P$71,'HP Tuner only'!$A$72:$A$84,'HP Tuner only'!$B$72:$P$84,'Pilot Injection'!$U144,'Pilot Injection'!AJ$129)*_xll.Interp1d(-1,'HP Tuner only'!$B$88:$O$88,'HP Tuner only'!$B$89:$O$89,'Variables &amp; Axis Check'!$B$13)</f>
        <v>39.960939060974283</v>
      </c>
      <c r="AK144" s="4">
        <f>_xll.Interp2dTab(-1,0,'HP Tuner only'!$B$71:$P$71,'HP Tuner only'!$A$72:$A$84,'HP Tuner only'!$B$72:$P$84,'Pilot Injection'!$U144,'Pilot Injection'!AK$129)*_xll.Interp1d(-1,'HP Tuner only'!$B$88:$O$88,'HP Tuner only'!$B$89:$O$89,'Variables &amp; Axis Check'!$B$13)</f>
        <v>39.960939060974169</v>
      </c>
      <c r="AL144" s="4">
        <f>_xll.Interp2dTab(-1,0,'HP Tuner only'!$B$71:$P$71,'HP Tuner only'!$A$72:$A$84,'HP Tuner only'!$B$72:$P$84,'Pilot Injection'!$U144,'Pilot Injection'!AL$129)*_xll.Interp1d(-1,'HP Tuner only'!$B$88:$O$88,'HP Tuner only'!$B$89:$O$89,'Variables &amp; Axis Check'!$B$13)</f>
        <v>39.960939060974169</v>
      </c>
      <c r="AM144" s="12">
        <f t="shared" si="64"/>
        <v>39.960939060974169</v>
      </c>
    </row>
    <row r="145" spans="1:39" s="4" customFormat="1" x14ac:dyDescent="0.3">
      <c r="A145" s="6">
        <f>'CSP5'!$A$184</f>
        <v>2900</v>
      </c>
      <c r="B145" s="12">
        <f t="shared" si="61"/>
        <v>0</v>
      </c>
      <c r="C145" s="4">
        <f>C120-('Main Injection'!C70+'CSP5'!C209)</f>
        <v>0</v>
      </c>
      <c r="D145" s="4">
        <f>D120-('Main Injection'!D70+'CSP5'!D209)</f>
        <v>-0.83418817657400091</v>
      </c>
      <c r="E145" s="4">
        <f>E120-('Main Injection'!E70+'CSP5'!E209)</f>
        <v>-0.36543817657400091</v>
      </c>
      <c r="F145" s="4">
        <f>F120-('Main Injection'!F70+'CSP5'!F209)</f>
        <v>-4.2888970665643935</v>
      </c>
      <c r="G145" s="4">
        <f>G120-('Main Injection'!G70+'CSP5'!G209)</f>
        <v>-6.1977319773843664</v>
      </c>
      <c r="H145" s="4">
        <f>H120-('Main Injection'!H70+'CSP5'!H209)</f>
        <v>-10.620415384251142</v>
      </c>
      <c r="I145" s="4">
        <f>I120-('Main Injection'!I70+'CSP5'!I209)</f>
        <v>-19.513360458704863</v>
      </c>
      <c r="J145" s="4">
        <f>J120-('Main Injection'!J70+'CSP5'!J209)</f>
        <v>-22.372460472097714</v>
      </c>
      <c r="K145" s="4">
        <f>K120-('Main Injection'!K70+'CSP5'!K209)</f>
        <v>-27.651344497121716</v>
      </c>
      <c r="L145" s="4">
        <f>L120-('Main Injection'!L70+'CSP5'!L209)</f>
        <v>-27.651344497121713</v>
      </c>
      <c r="M145" s="4">
        <f>M120-('Main Injection'!M70+'CSP5'!M209)</f>
        <v>-25.269729805798999</v>
      </c>
      <c r="N145" s="4">
        <f>N120-('Main Injection'!N70+'CSP5'!N209)</f>
        <v>-15.537959360385301</v>
      </c>
      <c r="O145" s="4">
        <f>O120-('Main Injection'!O70+'CSP5'!O209)</f>
        <v>-13.261671164001775</v>
      </c>
      <c r="P145" s="4">
        <f>P120-('Main Injection'!P70+'CSP5'!P209)</f>
        <v>-16.542921164001712</v>
      </c>
      <c r="Q145" s="4">
        <f>Q120-('Main Injection'!Q70+'CSP5'!Q209)</f>
        <v>-19.003859164001831</v>
      </c>
      <c r="R145" s="4">
        <f>R120-('Main Injection'!R70+'CSP5'!R209)</f>
        <v>-19.238234164001831</v>
      </c>
      <c r="S145" s="12">
        <f t="shared" si="62"/>
        <v>-19.238234164001831</v>
      </c>
      <c r="U145" s="6">
        <f>'CSP5'!$A$184</f>
        <v>2900</v>
      </c>
      <c r="V145" s="12">
        <f t="shared" si="63"/>
        <v>20.976563319396998</v>
      </c>
      <c r="W145" s="4">
        <f>_xll.Interp2dTab(-1,0,'HP Tuner only'!$B$71:$P$71,'HP Tuner only'!$A$72:$A$84,'HP Tuner only'!$B$72:$P$84,'Pilot Injection'!$U145,'Pilot Injection'!W$129)*_xll.Interp1d(-1,'HP Tuner only'!$B$88:$O$88,'HP Tuner only'!$B$89:$O$89,'Variables &amp; Axis Check'!$B$13)</f>
        <v>20.976563319396998</v>
      </c>
      <c r="X145" s="4">
        <f>_xll.Interp2dTab(-1,0,'HP Tuner only'!$B$71:$P$71,'HP Tuner only'!$A$72:$A$84,'HP Tuner only'!$B$72:$P$84,'Pilot Injection'!$U145,'Pilot Injection'!X$129)*_xll.Interp1d(-1,'HP Tuner only'!$B$88:$O$88,'HP Tuner only'!$B$89:$O$89,'Variables &amp; Axis Check'!$B$13)</f>
        <v>20.976563319396998</v>
      </c>
      <c r="Y145" s="4">
        <f>_xll.Interp2dTab(-1,0,'HP Tuner only'!$B$71:$P$71,'HP Tuner only'!$A$72:$A$84,'HP Tuner only'!$B$72:$P$84,'Pilot Injection'!$U145,'Pilot Injection'!Y$129)*_xll.Interp1d(-1,'HP Tuner only'!$B$88:$O$88,'HP Tuner only'!$B$89:$O$89,'Variables &amp; Axis Check'!$B$13)</f>
        <v>20.976563319396998</v>
      </c>
      <c r="Z145" s="4">
        <f>_xll.Interp2dTab(-1,0,'HP Tuner only'!$B$71:$P$71,'HP Tuner only'!$A$72:$A$84,'HP Tuner only'!$B$72:$P$84,'Pilot Injection'!$U145,'Pilot Injection'!Z$129)*_xll.Interp1d(-1,'HP Tuner only'!$B$88:$O$88,'HP Tuner only'!$B$89:$O$89,'Variables &amp; Axis Check'!$B$13)</f>
        <v>25.318075928307778</v>
      </c>
      <c r="AA145" s="4">
        <f>_xll.Interp2dTab(-1,0,'HP Tuner only'!$B$71:$P$71,'HP Tuner only'!$A$72:$A$84,'HP Tuner only'!$B$72:$P$84,'Pilot Injection'!$U145,'Pilot Injection'!AA$129)*_xll.Interp1d(-1,'HP Tuner only'!$B$88:$O$88,'HP Tuner only'!$B$89:$O$89,'Variables &amp; Axis Check'!$B$13)</f>
        <v>26.761302623033288</v>
      </c>
      <c r="AB145" s="4">
        <f>_xll.Interp2dTab(-1,0,'HP Tuner only'!$B$71:$P$71,'HP Tuner only'!$A$72:$A$84,'HP Tuner only'!$B$72:$P$84,'Pilot Injection'!$U145,'Pilot Injection'!AB$129)*_xll.Interp1d(-1,'HP Tuner only'!$B$88:$O$88,'HP Tuner only'!$B$89:$O$89,'Variables &amp; Axis Check'!$B$13)</f>
        <v>22.496652664489805</v>
      </c>
      <c r="AC145" s="4">
        <f>_xll.Interp2dTab(-1,0,'HP Tuner only'!$B$71:$P$71,'HP Tuner only'!$A$72:$A$84,'HP Tuner only'!$B$72:$P$84,'Pilot Injection'!$U145,'Pilot Injection'!AC$129)*_xll.Interp1d(-1,'HP Tuner only'!$B$88:$O$88,'HP Tuner only'!$B$89:$O$89,'Variables &amp; Axis Check'!$B$13)</f>
        <v>23.039541716308598</v>
      </c>
      <c r="AD145" s="4">
        <f>_xll.Interp2dTab(-1,0,'HP Tuner only'!$B$71:$P$71,'HP Tuner only'!$A$72:$A$84,'HP Tuner only'!$B$72:$P$84,'Pilot Injection'!$U145,'Pilot Injection'!AD$129)*_xll.Interp1d(-1,'HP Tuner only'!$B$88:$O$88,'HP Tuner only'!$B$89:$O$89,'Variables &amp; Axis Check'!$B$13)</f>
        <v>28.271485479354876</v>
      </c>
      <c r="AE145" s="4">
        <f>_xll.Interp2dTab(-1,0,'HP Tuner only'!$B$71:$P$71,'HP Tuner only'!$A$72:$A$84,'HP Tuner only'!$B$72:$P$84,'Pilot Injection'!$U145,'Pilot Injection'!AE$129)*_xll.Interp1d(-1,'HP Tuner only'!$B$88:$O$88,'HP Tuner only'!$B$89:$O$89,'Variables &amp; Axis Check'!$B$13)</f>
        <v>30.775351967468293</v>
      </c>
      <c r="AF145" s="4">
        <f>_xll.Interp2dTab(-1,0,'HP Tuner only'!$B$71:$P$71,'HP Tuner only'!$A$72:$A$84,'HP Tuner only'!$B$72:$P$84,'Pilot Injection'!$U145,'Pilot Injection'!AF$129)*_xll.Interp1d(-1,'HP Tuner only'!$B$88:$O$88,'HP Tuner only'!$B$89:$O$89,'Variables &amp; Axis Check'!$B$13)</f>
        <v>31.274076476745631</v>
      </c>
      <c r="AG145" s="4">
        <f>_xll.Interp2dTab(-1,0,'HP Tuner only'!$B$71:$P$71,'HP Tuner only'!$A$72:$A$84,'HP Tuner only'!$B$72:$P$84,'Pilot Injection'!$U145,'Pilot Injection'!AG$129)*_xll.Interp1d(-1,'HP Tuner only'!$B$88:$O$88,'HP Tuner only'!$B$89:$O$89,'Variables &amp; Axis Check'!$B$13)</f>
        <v>37.143348453174397</v>
      </c>
      <c r="AH145" s="4">
        <f>_xll.Interp2dTab(-1,0,'HP Tuner only'!$B$71:$P$71,'HP Tuner only'!$A$72:$A$84,'HP Tuner only'!$B$72:$P$84,'Pilot Injection'!$U145,'Pilot Injection'!AH$129)*_xll.Interp1d(-1,'HP Tuner only'!$B$88:$O$88,'HP Tuner only'!$B$89:$O$89,'Variables &amp; Axis Check'!$B$13)</f>
        <v>39.960939060974198</v>
      </c>
      <c r="AI145" s="4">
        <f>_xll.Interp2dTab(-1,0,'HP Tuner only'!$B$71:$P$71,'HP Tuner only'!$A$72:$A$84,'HP Tuner only'!$B$72:$P$84,'Pilot Injection'!$U145,'Pilot Injection'!AI$129)*_xll.Interp1d(-1,'HP Tuner only'!$B$88:$O$88,'HP Tuner only'!$B$89:$O$89,'Variables &amp; Axis Check'!$B$13)</f>
        <v>39.960939060974226</v>
      </c>
      <c r="AJ145" s="4">
        <f>_xll.Interp2dTab(-1,0,'HP Tuner only'!$B$71:$P$71,'HP Tuner only'!$A$72:$A$84,'HP Tuner only'!$B$72:$P$84,'Pilot Injection'!$U145,'Pilot Injection'!AJ$129)*_xll.Interp1d(-1,'HP Tuner only'!$B$88:$O$88,'HP Tuner only'!$B$89:$O$89,'Variables &amp; Axis Check'!$B$13)</f>
        <v>39.960939060974283</v>
      </c>
      <c r="AK145" s="4">
        <f>_xll.Interp2dTab(-1,0,'HP Tuner only'!$B$71:$P$71,'HP Tuner only'!$A$72:$A$84,'HP Tuner only'!$B$72:$P$84,'Pilot Injection'!$U145,'Pilot Injection'!AK$129)*_xll.Interp1d(-1,'HP Tuner only'!$B$88:$O$88,'HP Tuner only'!$B$89:$O$89,'Variables &amp; Axis Check'!$B$13)</f>
        <v>39.960939060974169</v>
      </c>
      <c r="AL145" s="4">
        <f>_xll.Interp2dTab(-1,0,'HP Tuner only'!$B$71:$P$71,'HP Tuner only'!$A$72:$A$84,'HP Tuner only'!$B$72:$P$84,'Pilot Injection'!$U145,'Pilot Injection'!AL$129)*_xll.Interp1d(-1,'HP Tuner only'!$B$88:$O$88,'HP Tuner only'!$B$89:$O$89,'Variables &amp; Axis Check'!$B$13)</f>
        <v>39.960939060974169</v>
      </c>
      <c r="AM145" s="12">
        <f t="shared" si="64"/>
        <v>39.960939060974169</v>
      </c>
    </row>
    <row r="146" spans="1:39" s="4" customFormat="1" x14ac:dyDescent="0.3">
      <c r="A146" s="6">
        <f>'CSP5'!$A$185</f>
        <v>3000</v>
      </c>
      <c r="B146" s="12">
        <f t="shared" si="61"/>
        <v>-1.2033043140859991</v>
      </c>
      <c r="C146" s="4">
        <f>C121-('Main Injection'!C71+'CSP5'!C210)</f>
        <v>-1.2033043140859991</v>
      </c>
      <c r="D146" s="4">
        <f>D121-('Main Injection'!D71+'CSP5'!D210)</f>
        <v>-2.2579913140860022</v>
      </c>
      <c r="E146" s="4">
        <f>E121-('Main Injection'!E71+'CSP5'!E210)</f>
        <v>-3.1954913140860004</v>
      </c>
      <c r="F146" s="4">
        <f>F121-('Main Injection'!F71+'CSP5'!F210)</f>
        <v>-1.6674070940667995</v>
      </c>
      <c r="G146" s="4">
        <f>G121-('Main Injection'!G71+'CSP5'!G210)</f>
        <v>-1.2366273951139597</v>
      </c>
      <c r="H146" s="4">
        <f>H121-('Main Injection'!H71+'CSP5'!H210)</f>
        <v>-5.1025448652779311</v>
      </c>
      <c r="I146" s="4">
        <f>I121-('Main Injection'!I71+'CSP5'!I210)</f>
        <v>-14.906214454240569</v>
      </c>
      <c r="J146" s="4">
        <f>J121-('Main Injection'!J71+'CSP5'!J210)</f>
        <v>-21.776756463169139</v>
      </c>
      <c r="K146" s="4">
        <f>K121-('Main Injection'!K71+'CSP5'!K210)</f>
        <v>-24.765177488193142</v>
      </c>
      <c r="L146" s="4">
        <f>L121-('Main Injection'!L71+'CSP5'!L210)</f>
        <v>-25.351115488193145</v>
      </c>
      <c r="M146" s="4">
        <f>M121-('Main Injection'!M71+'CSP5'!M210)</f>
        <v>-23.813189125222003</v>
      </c>
      <c r="N146" s="4">
        <f>N121-('Main Injection'!N71+'CSP5'!N210)</f>
        <v>-15.655147360385307</v>
      </c>
      <c r="O146" s="4">
        <f>O121-('Main Injection'!O71+'CSP5'!O210)</f>
        <v>-12.792921164001775</v>
      </c>
      <c r="P146" s="4">
        <f>P121-('Main Injection'!P71+'CSP5'!P210)</f>
        <v>-15.019484164001717</v>
      </c>
      <c r="Q146" s="4">
        <f>Q121-('Main Injection'!Q71+'CSP5'!Q210)</f>
        <v>-20.292921164001825</v>
      </c>
      <c r="R146" s="4">
        <f>R121-('Main Injection'!R71+'CSP5'!R210)</f>
        <v>-20.761671164001832</v>
      </c>
      <c r="S146" s="12">
        <f t="shared" si="62"/>
        <v>-20.761671164001832</v>
      </c>
      <c r="U146" s="6">
        <f>'CSP5'!$A$185</f>
        <v>3000</v>
      </c>
      <c r="V146" s="12">
        <f t="shared" si="63"/>
        <v>20.976563319396998</v>
      </c>
      <c r="W146" s="4">
        <f>_xll.Interp2dTab(-1,0,'HP Tuner only'!$B$71:$P$71,'HP Tuner only'!$A$72:$A$84,'HP Tuner only'!$B$72:$P$84,'Pilot Injection'!$U146,'Pilot Injection'!W$129)*_xll.Interp1d(-1,'HP Tuner only'!$B$88:$O$88,'HP Tuner only'!$B$89:$O$89,'Variables &amp; Axis Check'!$B$13)</f>
        <v>20.976563319396998</v>
      </c>
      <c r="X146" s="4">
        <f>_xll.Interp2dTab(-1,0,'HP Tuner only'!$B$71:$P$71,'HP Tuner only'!$A$72:$A$84,'HP Tuner only'!$B$72:$P$84,'Pilot Injection'!$U146,'Pilot Injection'!X$129)*_xll.Interp1d(-1,'HP Tuner only'!$B$88:$O$88,'HP Tuner only'!$B$89:$O$89,'Variables &amp; Axis Check'!$B$13)</f>
        <v>20.976563319396995</v>
      </c>
      <c r="Y146" s="4">
        <f>_xll.Interp2dTab(-1,0,'HP Tuner only'!$B$71:$P$71,'HP Tuner only'!$A$72:$A$84,'HP Tuner only'!$B$72:$P$84,'Pilot Injection'!$U146,'Pilot Injection'!Y$129)*_xll.Interp1d(-1,'HP Tuner only'!$B$88:$O$88,'HP Tuner only'!$B$89:$O$89,'Variables &amp; Axis Check'!$B$13)</f>
        <v>20.976563319396998</v>
      </c>
      <c r="Z146" s="4">
        <f>_xll.Interp2dTab(-1,0,'HP Tuner only'!$B$71:$P$71,'HP Tuner only'!$A$72:$A$84,'HP Tuner only'!$B$72:$P$84,'Pilot Injection'!$U146,'Pilot Injection'!Z$129)*_xll.Interp1d(-1,'HP Tuner only'!$B$88:$O$88,'HP Tuner only'!$B$89:$O$89,'Variables &amp; Axis Check'!$B$13)</f>
        <v>24.960938475036698</v>
      </c>
      <c r="AA146" s="4">
        <f>_xll.Interp2dTab(-1,0,'HP Tuner only'!$B$71:$P$71,'HP Tuner only'!$A$72:$A$84,'HP Tuner only'!$B$72:$P$84,'Pilot Injection'!$U146,'Pilot Injection'!AA$129)*_xll.Interp1d(-1,'HP Tuner only'!$B$88:$O$88,'HP Tuner only'!$B$89:$O$89,'Variables &amp; Axis Check'!$B$13)</f>
        <v>24.960938475036698</v>
      </c>
      <c r="AB146" s="4">
        <f>_xll.Interp2dTab(-1,0,'HP Tuner only'!$B$71:$P$71,'HP Tuner only'!$A$72:$A$84,'HP Tuner only'!$B$72:$P$84,'Pilot Injection'!$U146,'Pilot Injection'!AB$129)*_xll.Interp1d(-1,'HP Tuner only'!$B$88:$O$88,'HP Tuner only'!$B$89:$O$89,'Variables &amp; Axis Check'!$B$13)</f>
        <v>22.496652664489805</v>
      </c>
      <c r="AC146" s="4">
        <f>_xll.Interp2dTab(-1,0,'HP Tuner only'!$B$71:$P$71,'HP Tuner only'!$A$72:$A$84,'HP Tuner only'!$B$72:$P$84,'Pilot Injection'!$U146,'Pilot Injection'!AC$129)*_xll.Interp1d(-1,'HP Tuner only'!$B$88:$O$88,'HP Tuner only'!$B$89:$O$89,'Variables &amp; Axis Check'!$B$13)</f>
        <v>21.039222760620127</v>
      </c>
      <c r="AD146" s="4">
        <f>_xll.Interp2dTab(-1,0,'HP Tuner only'!$B$71:$P$71,'HP Tuner only'!$A$72:$A$84,'HP Tuner only'!$B$72:$P$84,'Pilot Injection'!$U146,'Pilot Injection'!AD$129)*_xll.Interp1d(-1,'HP Tuner only'!$B$88:$O$88,'HP Tuner only'!$B$89:$O$89,'Variables &amp; Axis Check'!$B$13)</f>
        <v>26.015626016235352</v>
      </c>
      <c r="AE146" s="4">
        <f>_xll.Interp2dTab(-1,0,'HP Tuner only'!$B$71:$P$71,'HP Tuner only'!$A$72:$A$84,'HP Tuner only'!$B$72:$P$84,'Pilot Injection'!$U146,'Pilot Injection'!AE$129)*_xll.Interp1d(-1,'HP Tuner only'!$B$88:$O$88,'HP Tuner only'!$B$89:$O$89,'Variables &amp; Axis Check'!$B$13)</f>
        <v>30.000001171875002</v>
      </c>
      <c r="AF146" s="4">
        <f>_xll.Interp2dTab(-1,0,'HP Tuner only'!$B$71:$P$71,'HP Tuner only'!$A$72:$A$84,'HP Tuner only'!$B$72:$P$84,'Pilot Injection'!$U146,'Pilot Injection'!AF$129)*_xll.Interp1d(-1,'HP Tuner only'!$B$88:$O$88,'HP Tuner only'!$B$89:$O$89,'Variables &amp; Axis Check'!$B$13)</f>
        <v>30.000001171874999</v>
      </c>
      <c r="AG146" s="4">
        <f>_xll.Interp2dTab(-1,0,'HP Tuner only'!$B$71:$P$71,'HP Tuner only'!$A$72:$A$84,'HP Tuner only'!$B$72:$P$84,'Pilot Injection'!$U146,'Pilot Injection'!AG$129)*_xll.Interp1d(-1,'HP Tuner only'!$B$88:$O$88,'HP Tuner only'!$B$89:$O$89,'Variables &amp; Axis Check'!$B$13)</f>
        <v>36.634616815654979</v>
      </c>
      <c r="AH146" s="4">
        <f>_xll.Interp2dTab(-1,0,'HP Tuner only'!$B$71:$P$71,'HP Tuner only'!$A$72:$A$84,'HP Tuner only'!$B$72:$P$84,'Pilot Injection'!$U146,'Pilot Injection'!AH$129)*_xll.Interp1d(-1,'HP Tuner only'!$B$88:$O$88,'HP Tuner only'!$B$89:$O$89,'Variables &amp; Axis Check'!$B$13)</f>
        <v>39.960939060974198</v>
      </c>
      <c r="AI146" s="4">
        <f>_xll.Interp2dTab(-1,0,'HP Tuner only'!$B$71:$P$71,'HP Tuner only'!$A$72:$A$84,'HP Tuner only'!$B$72:$P$84,'Pilot Injection'!$U146,'Pilot Injection'!AI$129)*_xll.Interp1d(-1,'HP Tuner only'!$B$88:$O$88,'HP Tuner only'!$B$89:$O$89,'Variables &amp; Axis Check'!$B$13)</f>
        <v>39.960939060974226</v>
      </c>
      <c r="AJ146" s="4">
        <f>_xll.Interp2dTab(-1,0,'HP Tuner only'!$B$71:$P$71,'HP Tuner only'!$A$72:$A$84,'HP Tuner only'!$B$72:$P$84,'Pilot Injection'!$U146,'Pilot Injection'!AJ$129)*_xll.Interp1d(-1,'HP Tuner only'!$B$88:$O$88,'HP Tuner only'!$B$89:$O$89,'Variables &amp; Axis Check'!$B$13)</f>
        <v>39.960939060974283</v>
      </c>
      <c r="AK146" s="4">
        <f>_xll.Interp2dTab(-1,0,'HP Tuner only'!$B$71:$P$71,'HP Tuner only'!$A$72:$A$84,'HP Tuner only'!$B$72:$P$84,'Pilot Injection'!$U146,'Pilot Injection'!AK$129)*_xll.Interp1d(-1,'HP Tuner only'!$B$88:$O$88,'HP Tuner only'!$B$89:$O$89,'Variables &amp; Axis Check'!$B$13)</f>
        <v>39.960939060974169</v>
      </c>
      <c r="AL146" s="4">
        <f>_xll.Interp2dTab(-1,0,'HP Tuner only'!$B$71:$P$71,'HP Tuner only'!$A$72:$A$84,'HP Tuner only'!$B$72:$P$84,'Pilot Injection'!$U146,'Pilot Injection'!AL$129)*_xll.Interp1d(-1,'HP Tuner only'!$B$88:$O$88,'HP Tuner only'!$B$89:$O$89,'Variables &amp; Axis Check'!$B$13)</f>
        <v>39.960939060974169</v>
      </c>
      <c r="AM146" s="12">
        <f t="shared" si="64"/>
        <v>39.960939060974169</v>
      </c>
    </row>
    <row r="147" spans="1:39" s="4" customFormat="1" x14ac:dyDescent="0.3">
      <c r="A147" s="6">
        <f>'CSP5'!$A$186</f>
        <v>3200</v>
      </c>
      <c r="B147" s="12">
        <f t="shared" si="61"/>
        <v>-7.1798673140860014</v>
      </c>
      <c r="C147" s="4">
        <f>C122-('Main Injection'!C72+'CSP5'!C211)</f>
        <v>-7.1798673140860014</v>
      </c>
      <c r="D147" s="4">
        <f>D122-('Main Injection'!D72+'CSP5'!D211)</f>
        <v>-5.3048663140860022</v>
      </c>
      <c r="E147" s="4">
        <f>E122-('Main Injection'!E72+'CSP5'!E211)</f>
        <v>-4.2501793140859991</v>
      </c>
      <c r="F147" s="4">
        <f>F122-('Main Injection'!F72+'CSP5'!F211)</f>
        <v>-3.1954913140860004</v>
      </c>
      <c r="G147" s="4">
        <f>G122-('Main Injection'!G72+'CSP5'!G211)</f>
        <v>-1.8963985055971424</v>
      </c>
      <c r="H147" s="4">
        <f>H122-('Main Injection'!H72+'CSP5'!H211)</f>
        <v>-1.015972102355498</v>
      </c>
      <c r="I147" s="4">
        <f>I122-('Main Injection'!I72+'CSP5'!I211)</f>
        <v>-5.0239027203359967</v>
      </c>
      <c r="J147" s="4">
        <f>J122-('Main Injection'!J72+'CSP5'!J211)</f>
        <v>-15.549383788496002</v>
      </c>
      <c r="K147" s="4">
        <f>K122-('Main Injection'!K72+'CSP5'!K211)</f>
        <v>-20.115773949482666</v>
      </c>
      <c r="L147" s="4">
        <f>L122-('Main Injection'!L72+'CSP5'!L211)</f>
        <v>-18.641281470335997</v>
      </c>
      <c r="M147" s="4">
        <f>M122-('Main Injection'!M72+'CSP5'!M211)</f>
        <v>-14.689171764068</v>
      </c>
      <c r="N147" s="4">
        <f>N122-('Main Injection'!N72+'CSP5'!N211)</f>
        <v>-2.2957713603853094</v>
      </c>
      <c r="O147" s="4">
        <f>O122-('Main Injection'!O72+'CSP5'!O211)</f>
        <v>0</v>
      </c>
      <c r="P147" s="4">
        <f>P122-('Main Injection'!P72+'CSP5'!P211)</f>
        <v>0</v>
      </c>
      <c r="Q147" s="4">
        <f>Q122-('Main Injection'!Q72+'CSP5'!Q211)</f>
        <v>-2.4804211640018252</v>
      </c>
      <c r="R147" s="4">
        <f>R122-('Main Injection'!R72+'CSP5'!R211)</f>
        <v>-5.4101081640018336</v>
      </c>
      <c r="S147" s="12">
        <f t="shared" si="62"/>
        <v>-5.4101081640018336</v>
      </c>
      <c r="U147" s="6">
        <f>'CSP5'!$A$186</f>
        <v>3200</v>
      </c>
      <c r="V147" s="12">
        <f t="shared" si="63"/>
        <v>20.976563319396998</v>
      </c>
      <c r="W147" s="4">
        <f>_xll.Interp2dTab(-1,0,'HP Tuner only'!$B$71:$P$71,'HP Tuner only'!$A$72:$A$84,'HP Tuner only'!$B$72:$P$84,'Pilot Injection'!$U147,'Pilot Injection'!W$129)*_xll.Interp1d(-1,'HP Tuner only'!$B$88:$O$88,'HP Tuner only'!$B$89:$O$89,'Variables &amp; Axis Check'!$B$13)</f>
        <v>20.976563319396998</v>
      </c>
      <c r="X147" s="4">
        <f>_xll.Interp2dTab(-1,0,'HP Tuner only'!$B$71:$P$71,'HP Tuner only'!$A$72:$A$84,'HP Tuner only'!$B$72:$P$84,'Pilot Injection'!$U147,'Pilot Injection'!X$129)*_xll.Interp1d(-1,'HP Tuner only'!$B$88:$O$88,'HP Tuner only'!$B$89:$O$89,'Variables &amp; Axis Check'!$B$13)</f>
        <v>20.976563319396995</v>
      </c>
      <c r="Y147" s="4">
        <f>_xll.Interp2dTab(-1,0,'HP Tuner only'!$B$71:$P$71,'HP Tuner only'!$A$72:$A$84,'HP Tuner only'!$B$72:$P$84,'Pilot Injection'!$U147,'Pilot Injection'!Y$129)*_xll.Interp1d(-1,'HP Tuner only'!$B$88:$O$88,'HP Tuner only'!$B$89:$O$89,'Variables &amp; Axis Check'!$B$13)</f>
        <v>20.976563319396998</v>
      </c>
      <c r="Z147" s="4">
        <f>_xll.Interp2dTab(-1,0,'HP Tuner only'!$B$71:$P$71,'HP Tuner only'!$A$72:$A$84,'HP Tuner only'!$B$72:$P$84,'Pilot Injection'!$U147,'Pilot Injection'!Z$129)*_xll.Interp1d(-1,'HP Tuner only'!$B$88:$O$88,'HP Tuner only'!$B$89:$O$89,'Variables &amp; Axis Check'!$B$13)</f>
        <v>20.976563319396998</v>
      </c>
      <c r="AA147" s="4">
        <f>_xll.Interp2dTab(-1,0,'HP Tuner only'!$B$71:$P$71,'HP Tuner only'!$A$72:$A$84,'HP Tuner only'!$B$72:$P$84,'Pilot Injection'!$U147,'Pilot Injection'!AA$129)*_xll.Interp1d(-1,'HP Tuner only'!$B$88:$O$88,'HP Tuner only'!$B$89:$O$89,'Variables &amp; Axis Check'!$B$13)</f>
        <v>20.976563319396998</v>
      </c>
      <c r="AB147" s="4">
        <f>_xll.Interp2dTab(-1,0,'HP Tuner only'!$B$71:$P$71,'HP Tuner only'!$A$72:$A$84,'HP Tuner only'!$B$72:$P$84,'Pilot Injection'!$U147,'Pilot Injection'!AB$129)*_xll.Interp1d(-1,'HP Tuner only'!$B$88:$O$88,'HP Tuner only'!$B$89:$O$89,'Variables &amp; Axis Check'!$B$13)</f>
        <v>20.976563319396998</v>
      </c>
      <c r="AC147" s="4">
        <f>_xll.Interp2dTab(-1,0,'HP Tuner only'!$B$71:$P$71,'HP Tuner only'!$A$72:$A$84,'HP Tuner only'!$B$72:$P$84,'Pilot Injection'!$U147,'Pilot Injection'!AC$129)*_xll.Interp1d(-1,'HP Tuner only'!$B$88:$O$88,'HP Tuner only'!$B$89:$O$89,'Variables &amp; Axis Check'!$B$13)</f>
        <v>20.976563319396998</v>
      </c>
      <c r="AD147" s="4">
        <f>_xll.Interp2dTab(-1,0,'HP Tuner only'!$B$71:$P$71,'HP Tuner only'!$A$72:$A$84,'HP Tuner only'!$B$72:$P$84,'Pilot Injection'!$U147,'Pilot Injection'!AD$129)*_xll.Interp1d(-1,'HP Tuner only'!$B$88:$O$88,'HP Tuner only'!$B$89:$O$89,'Variables &amp; Axis Check'!$B$13)</f>
        <v>20.976563319396998</v>
      </c>
      <c r="AE147" s="4">
        <f>_xll.Interp2dTab(-1,0,'HP Tuner only'!$B$71:$P$71,'HP Tuner only'!$A$72:$A$84,'HP Tuner only'!$B$72:$P$84,'Pilot Injection'!$U147,'Pilot Injection'!AE$129)*_xll.Interp1d(-1,'HP Tuner only'!$B$88:$O$88,'HP Tuner only'!$B$89:$O$89,'Variables &amp; Axis Check'!$B$13)</f>
        <v>23.223215192871109</v>
      </c>
      <c r="AF147" s="4">
        <f>_xll.Interp2dTab(-1,0,'HP Tuner only'!$B$71:$P$71,'HP Tuner only'!$A$72:$A$84,'HP Tuner only'!$B$72:$P$84,'Pilot Injection'!$U147,'Pilot Injection'!AF$129)*_xll.Interp1d(-1,'HP Tuner only'!$B$88:$O$88,'HP Tuner only'!$B$89:$O$89,'Variables &amp; Axis Check'!$B$13)</f>
        <v>27.741072512207033</v>
      </c>
      <c r="AG147" s="4">
        <f>_xll.Interp2dTab(-1,0,'HP Tuner only'!$B$71:$P$71,'HP Tuner only'!$A$72:$A$84,'HP Tuner only'!$B$72:$P$84,'Pilot Injection'!$U147,'Pilot Injection'!AG$129)*_xll.Interp1d(-1,'HP Tuner only'!$B$88:$O$88,'HP Tuner only'!$B$89:$O$89,'Variables &amp; Axis Check'!$B$13)</f>
        <v>36.634616815654979</v>
      </c>
      <c r="AH147" s="4">
        <f>_xll.Interp2dTab(-1,0,'HP Tuner only'!$B$71:$P$71,'HP Tuner only'!$A$72:$A$84,'HP Tuner only'!$B$72:$P$84,'Pilot Injection'!$U147,'Pilot Injection'!AH$129)*_xll.Interp1d(-1,'HP Tuner only'!$B$88:$O$88,'HP Tuner only'!$B$89:$O$89,'Variables &amp; Axis Check'!$B$13)</f>
        <v>39.960939060974198</v>
      </c>
      <c r="AI147" s="4">
        <f>_xll.Interp2dTab(-1,0,'HP Tuner only'!$B$71:$P$71,'HP Tuner only'!$A$72:$A$84,'HP Tuner only'!$B$72:$P$84,'Pilot Injection'!$U147,'Pilot Injection'!AI$129)*_xll.Interp1d(-1,'HP Tuner only'!$B$88:$O$88,'HP Tuner only'!$B$89:$O$89,'Variables &amp; Axis Check'!$B$13)</f>
        <v>39.960939060974226</v>
      </c>
      <c r="AJ147" s="4">
        <f>_xll.Interp2dTab(-1,0,'HP Tuner only'!$B$71:$P$71,'HP Tuner only'!$A$72:$A$84,'HP Tuner only'!$B$72:$P$84,'Pilot Injection'!$U147,'Pilot Injection'!AJ$129)*_xll.Interp1d(-1,'HP Tuner only'!$B$88:$O$88,'HP Tuner only'!$B$89:$O$89,'Variables &amp; Axis Check'!$B$13)</f>
        <v>39.960939060974283</v>
      </c>
      <c r="AK147" s="4">
        <f>_xll.Interp2dTab(-1,0,'HP Tuner only'!$B$71:$P$71,'HP Tuner only'!$A$72:$A$84,'HP Tuner only'!$B$72:$P$84,'Pilot Injection'!$U147,'Pilot Injection'!AK$129)*_xll.Interp1d(-1,'HP Tuner only'!$B$88:$O$88,'HP Tuner only'!$B$89:$O$89,'Variables &amp; Axis Check'!$B$13)</f>
        <v>39.960939060974169</v>
      </c>
      <c r="AL147" s="4">
        <f>_xll.Interp2dTab(-1,0,'HP Tuner only'!$B$71:$P$71,'HP Tuner only'!$A$72:$A$84,'HP Tuner only'!$B$72:$P$84,'Pilot Injection'!$U147,'Pilot Injection'!AL$129)*_xll.Interp1d(-1,'HP Tuner only'!$B$88:$O$88,'HP Tuner only'!$B$89:$O$89,'Variables &amp; Axis Check'!$B$13)</f>
        <v>39.960939060974169</v>
      </c>
      <c r="AM147" s="12">
        <f t="shared" si="64"/>
        <v>39.960939060974169</v>
      </c>
    </row>
    <row r="148" spans="1:39" s="4" customFormat="1" x14ac:dyDescent="0.3">
      <c r="A148" s="6">
        <f>'CSP5'!$A$187</f>
        <v>3300</v>
      </c>
      <c r="B148" s="12">
        <f t="shared" si="61"/>
        <v>-7.1798673140859339</v>
      </c>
      <c r="C148" s="4">
        <f>C123-('Main Injection'!C73+'CSP5'!C212)</f>
        <v>-7.1798673140859339</v>
      </c>
      <c r="D148" s="4">
        <f>D123-('Main Injection'!D73+'CSP5'!D212)</f>
        <v>-5.3048663140859436</v>
      </c>
      <c r="E148" s="4">
        <f>E123-('Main Injection'!E73+'CSP5'!E212)</f>
        <v>-4.2501793140860222</v>
      </c>
      <c r="F148" s="4">
        <f>F123-('Main Injection'!F73+'CSP5'!F212)</f>
        <v>-3.1954913140860501</v>
      </c>
      <c r="G148" s="4">
        <f>G123-('Main Injection'!G73+'CSP5'!G212)</f>
        <v>-1.8963985055972898</v>
      </c>
      <c r="H148" s="4">
        <f>H123-('Main Injection'!H73+'CSP5'!H212)</f>
        <v>-7.8472102355529927E-2</v>
      </c>
      <c r="I148" s="4">
        <f>I123-('Main Injection'!I73+'CSP5'!I212)</f>
        <v>-3.969214720336069</v>
      </c>
      <c r="J148" s="4">
        <f>J123-('Main Injection'!J73+'CSP5'!J212)</f>
        <v>-14.260321788496121</v>
      </c>
      <c r="K148" s="4">
        <f>K123-('Main Injection'!K73+'CSP5'!K212)</f>
        <v>-19.881398949482758</v>
      </c>
      <c r="L148" s="4">
        <f>L123-('Main Injection'!L73+'CSP5'!L212)</f>
        <v>-13.719406470335727</v>
      </c>
      <c r="M148" s="4">
        <f>M123-('Main Injection'!M73+'CSP5'!M212)</f>
        <v>-14.571983764068072</v>
      </c>
      <c r="N148" s="4">
        <f>N123-('Main Injection'!N73+'CSP5'!N212)</f>
        <v>0</v>
      </c>
      <c r="O148" s="4">
        <f>O123-('Main Injection'!O73+'CSP5'!O212)</f>
        <v>0</v>
      </c>
      <c r="P148" s="4">
        <f>P123-('Main Injection'!P73+'CSP5'!P212)</f>
        <v>0</v>
      </c>
      <c r="Q148" s="4">
        <f>Q123-('Main Injection'!Q73+'CSP5'!Q212)</f>
        <v>0</v>
      </c>
      <c r="R148" s="4">
        <f>R123-('Main Injection'!R73+'CSP5'!R212)</f>
        <v>0</v>
      </c>
      <c r="S148" s="12">
        <f t="shared" si="62"/>
        <v>0</v>
      </c>
      <c r="U148" s="6">
        <f>'CSP5'!$A$187</f>
        <v>3300</v>
      </c>
      <c r="V148" s="12">
        <f t="shared" si="63"/>
        <v>20.976563319396973</v>
      </c>
      <c r="W148" s="4">
        <f>_xll.Interp2dTab(-1,0,'HP Tuner only'!$B$71:$P$71,'HP Tuner only'!$A$72:$A$84,'HP Tuner only'!$B$72:$P$84,'Pilot Injection'!$U148,'Pilot Injection'!W$129)*_xll.Interp1d(-1,'HP Tuner only'!$B$88:$O$88,'HP Tuner only'!$B$89:$O$89,'Variables &amp; Axis Check'!$B$13)</f>
        <v>20.976563319396973</v>
      </c>
      <c r="X148" s="4">
        <f>_xll.Interp2dTab(-1,0,'HP Tuner only'!$B$71:$P$71,'HP Tuner only'!$A$72:$A$84,'HP Tuner only'!$B$72:$P$84,'Pilot Injection'!$U148,'Pilot Injection'!X$129)*_xll.Interp1d(-1,'HP Tuner only'!$B$88:$O$88,'HP Tuner only'!$B$89:$O$89,'Variables &amp; Axis Check'!$B$13)</f>
        <v>20.976563319397087</v>
      </c>
      <c r="Y148" s="4">
        <f>_xll.Interp2dTab(-1,0,'HP Tuner only'!$B$71:$P$71,'HP Tuner only'!$A$72:$A$84,'HP Tuner only'!$B$72:$P$84,'Pilot Injection'!$U148,'Pilot Injection'!Y$129)*_xll.Interp1d(-1,'HP Tuner only'!$B$88:$O$88,'HP Tuner only'!$B$89:$O$89,'Variables &amp; Axis Check'!$B$13)</f>
        <v>20.976563319396973</v>
      </c>
      <c r="Z148" s="4">
        <f>_xll.Interp2dTab(-1,0,'HP Tuner only'!$B$71:$P$71,'HP Tuner only'!$A$72:$A$84,'HP Tuner only'!$B$72:$P$84,'Pilot Injection'!$U148,'Pilot Injection'!Z$129)*_xll.Interp1d(-1,'HP Tuner only'!$B$88:$O$88,'HP Tuner only'!$B$89:$O$89,'Variables &amp; Axis Check'!$B$13)</f>
        <v>20.97656331939686</v>
      </c>
      <c r="AA148" s="4">
        <f>_xll.Interp2dTab(-1,0,'HP Tuner only'!$B$71:$P$71,'HP Tuner only'!$A$72:$A$84,'HP Tuner only'!$B$72:$P$84,'Pilot Injection'!$U148,'Pilot Injection'!AA$129)*_xll.Interp1d(-1,'HP Tuner only'!$B$88:$O$88,'HP Tuner only'!$B$89:$O$89,'Variables &amp; Axis Check'!$B$13)</f>
        <v>20.976563319397087</v>
      </c>
      <c r="AB148" s="4">
        <f>_xll.Interp2dTab(-1,0,'HP Tuner only'!$B$71:$P$71,'HP Tuner only'!$A$72:$A$84,'HP Tuner only'!$B$72:$P$84,'Pilot Injection'!$U148,'Pilot Injection'!AB$129)*_xll.Interp1d(-1,'HP Tuner only'!$B$88:$O$88,'HP Tuner only'!$B$89:$O$89,'Variables &amp; Axis Check'!$B$13)</f>
        <v>20.976563319396973</v>
      </c>
      <c r="AC148" s="4">
        <f>_xll.Interp2dTab(-1,0,'HP Tuner only'!$B$71:$P$71,'HP Tuner only'!$A$72:$A$84,'HP Tuner only'!$B$72:$P$84,'Pilot Injection'!$U148,'Pilot Injection'!AC$129)*_xll.Interp1d(-1,'HP Tuner only'!$B$88:$O$88,'HP Tuner only'!$B$89:$O$89,'Variables &amp; Axis Check'!$B$13)</f>
        <v>20.976563319396973</v>
      </c>
      <c r="AD148" s="4">
        <f>_xll.Interp2dTab(-1,0,'HP Tuner only'!$B$71:$P$71,'HP Tuner only'!$A$72:$A$84,'HP Tuner only'!$B$72:$P$84,'Pilot Injection'!$U148,'Pilot Injection'!AD$129)*_xll.Interp1d(-1,'HP Tuner only'!$B$88:$O$88,'HP Tuner only'!$B$89:$O$89,'Variables &amp; Axis Check'!$B$13)</f>
        <v>20.976563319396973</v>
      </c>
      <c r="AE148" s="4">
        <f>_xll.Interp2dTab(-1,0,'HP Tuner only'!$B$71:$P$71,'HP Tuner only'!$A$72:$A$84,'HP Tuner only'!$B$72:$P$84,'Pilot Injection'!$U148,'Pilot Injection'!AE$129)*_xll.Interp1d(-1,'HP Tuner only'!$B$88:$O$88,'HP Tuner only'!$B$89:$O$89,'Variables &amp; Axis Check'!$B$13)</f>
        <v>23.223215192870953</v>
      </c>
      <c r="AF148" s="4">
        <f>_xll.Interp2dTab(-1,0,'HP Tuner only'!$B$71:$P$71,'HP Tuner only'!$A$72:$A$84,'HP Tuner only'!$B$72:$P$84,'Pilot Injection'!$U148,'Pilot Injection'!AF$129)*_xll.Interp1d(-1,'HP Tuner only'!$B$88:$O$88,'HP Tuner only'!$B$89:$O$89,'Variables &amp; Axis Check'!$B$13)</f>
        <v>27.741072512206756</v>
      </c>
      <c r="AG148" s="4">
        <f>_xll.Interp2dTab(-1,0,'HP Tuner only'!$B$71:$P$71,'HP Tuner only'!$A$72:$A$84,'HP Tuner only'!$B$72:$P$84,'Pilot Injection'!$U148,'Pilot Injection'!AG$129)*_xll.Interp1d(-1,'HP Tuner only'!$B$88:$O$88,'HP Tuner only'!$B$89:$O$89,'Variables &amp; Axis Check'!$B$13)</f>
        <v>36.63461681565559</v>
      </c>
      <c r="AH148" s="4">
        <f>_xll.Interp2dTab(-1,0,'HP Tuner only'!$B$71:$P$71,'HP Tuner only'!$A$72:$A$84,'HP Tuner only'!$B$72:$P$84,'Pilot Injection'!$U148,'Pilot Injection'!AH$129)*_xll.Interp1d(-1,'HP Tuner only'!$B$88:$O$88,'HP Tuner only'!$B$89:$O$89,'Variables &amp; Axis Check'!$B$13)</f>
        <v>39.960939060976671</v>
      </c>
      <c r="AI148" s="4">
        <f>_xll.Interp2dTab(-1,0,'HP Tuner only'!$B$71:$P$71,'HP Tuner only'!$A$72:$A$84,'HP Tuner only'!$B$72:$P$84,'Pilot Injection'!$U148,'Pilot Injection'!AI$129)*_xll.Interp1d(-1,'HP Tuner only'!$B$88:$O$88,'HP Tuner only'!$B$89:$O$89,'Variables &amp; Axis Check'!$B$13)</f>
        <v>39.960939060976671</v>
      </c>
      <c r="AJ148" s="4">
        <f>_xll.Interp2dTab(-1,0,'HP Tuner only'!$B$71:$P$71,'HP Tuner only'!$A$72:$A$84,'HP Tuner only'!$B$72:$P$84,'Pilot Injection'!$U148,'Pilot Injection'!AJ$129)*_xll.Interp1d(-1,'HP Tuner only'!$B$88:$O$88,'HP Tuner only'!$B$89:$O$89,'Variables &amp; Axis Check'!$B$13)</f>
        <v>39.960939060976671</v>
      </c>
      <c r="AK148" s="4">
        <f>_xll.Interp2dTab(-1,0,'HP Tuner only'!$B$71:$P$71,'HP Tuner only'!$A$72:$A$84,'HP Tuner only'!$B$72:$P$84,'Pilot Injection'!$U148,'Pilot Injection'!AK$129)*_xll.Interp1d(-1,'HP Tuner only'!$B$88:$O$88,'HP Tuner only'!$B$89:$O$89,'Variables &amp; Axis Check'!$B$13)</f>
        <v>39.960939060969395</v>
      </c>
      <c r="AL148" s="4">
        <f>_xll.Interp2dTab(-1,0,'HP Tuner only'!$B$71:$P$71,'HP Tuner only'!$A$72:$A$84,'HP Tuner only'!$B$72:$P$84,'Pilot Injection'!$U148,'Pilot Injection'!AL$129)*_xll.Interp1d(-1,'HP Tuner only'!$B$88:$O$88,'HP Tuner only'!$B$89:$O$89,'Variables &amp; Axis Check'!$B$13)</f>
        <v>39.960939060983947</v>
      </c>
      <c r="AM148" s="12">
        <f t="shared" si="64"/>
        <v>39.960939060983947</v>
      </c>
    </row>
    <row r="149" spans="1:39" s="4" customFormat="1" x14ac:dyDescent="0.3">
      <c r="A149" s="6">
        <f>'CSP5'!$A$188</f>
        <v>3500</v>
      </c>
      <c r="B149" s="12">
        <f t="shared" si="61"/>
        <v>-7.1798673140857989</v>
      </c>
      <c r="C149" s="4">
        <f>C124-('Main Injection'!C74+'CSP5'!C213)</f>
        <v>-7.1798673140857989</v>
      </c>
      <c r="D149" s="4">
        <f>D124-('Main Injection'!D74+'CSP5'!D213)</f>
        <v>-5.3048663140856771</v>
      </c>
      <c r="E149" s="4">
        <f>E124-('Main Injection'!E74+'CSP5'!E213)</f>
        <v>-4.2501793140870525</v>
      </c>
      <c r="F149" s="4">
        <f>F124-('Main Injection'!F74+'CSP5'!F213)</f>
        <v>-3.1954913140851708</v>
      </c>
      <c r="G149" s="4">
        <f>G124-('Main Injection'!G74+'CSP5'!G213)</f>
        <v>-1.896398505598011</v>
      </c>
      <c r="H149" s="4">
        <f>H124-('Main Injection'!H74+'CSP5'!H213)</f>
        <v>0</v>
      </c>
      <c r="I149" s="4">
        <f>I124-('Main Injection'!I74+'CSP5'!I213)</f>
        <v>-3.1489027203357978</v>
      </c>
      <c r="J149" s="4">
        <f>J124-('Main Injection'!J74+'CSP5'!J213)</f>
        <v>-13.44000978849634</v>
      </c>
      <c r="K149" s="4">
        <f>K124-('Main Injection'!K74+'CSP5'!K213)</f>
        <v>-19.998586949482405</v>
      </c>
      <c r="L149" s="4">
        <f>L124-('Main Injection'!L74+'CSP5'!L213)</f>
        <v>-13.836594470336475</v>
      </c>
      <c r="M149" s="4">
        <f>M124-('Main Injection'!M74+'CSP5'!M213)</f>
        <v>-14.571983764067806</v>
      </c>
      <c r="N149" s="4">
        <f>N124-('Main Injection'!N74+'CSP5'!N213)</f>
        <v>0</v>
      </c>
      <c r="O149" s="4">
        <f>O124-('Main Injection'!O74+'CSP5'!O213)</f>
        <v>0</v>
      </c>
      <c r="P149" s="4">
        <f>P124-('Main Injection'!P74+'CSP5'!P213)</f>
        <v>0</v>
      </c>
      <c r="Q149" s="4">
        <f>Q124-('Main Injection'!Q74+'CSP5'!Q213)</f>
        <v>0</v>
      </c>
      <c r="R149" s="4">
        <f>R124-('Main Injection'!R74+'CSP5'!R213)</f>
        <v>0</v>
      </c>
      <c r="S149" s="12">
        <f t="shared" si="62"/>
        <v>0</v>
      </c>
      <c r="U149" s="6">
        <f>'CSP5'!$A$188</f>
        <v>3500</v>
      </c>
      <c r="V149" s="12">
        <f t="shared" si="63"/>
        <v>20.976563319396519</v>
      </c>
      <c r="W149" s="4">
        <f>_xll.Interp2dTab(-1,0,'HP Tuner only'!$B$71:$P$71,'HP Tuner only'!$A$72:$A$84,'HP Tuner only'!$B$72:$P$84,'Pilot Injection'!$U149,'Pilot Injection'!W$129)*_xll.Interp1d(-1,'HP Tuner only'!$B$88:$O$88,'HP Tuner only'!$B$89:$O$89,'Variables &amp; Axis Check'!$B$13)</f>
        <v>20.976563319396519</v>
      </c>
      <c r="X149" s="4">
        <f>_xll.Interp2dTab(-1,0,'HP Tuner only'!$B$71:$P$71,'HP Tuner only'!$A$72:$A$84,'HP Tuner only'!$B$72:$P$84,'Pilot Injection'!$U149,'Pilot Injection'!X$129)*_xll.Interp1d(-1,'HP Tuner only'!$B$88:$O$88,'HP Tuner only'!$B$89:$O$89,'Variables &amp; Axis Check'!$B$13)</f>
        <v>20.976563319396973</v>
      </c>
      <c r="Y149" s="4">
        <f>_xll.Interp2dTab(-1,0,'HP Tuner only'!$B$71:$P$71,'HP Tuner only'!$A$72:$A$84,'HP Tuner only'!$B$72:$P$84,'Pilot Injection'!$U149,'Pilot Injection'!Y$129)*_xll.Interp1d(-1,'HP Tuner only'!$B$88:$O$88,'HP Tuner only'!$B$89:$O$89,'Variables &amp; Axis Check'!$B$13)</f>
        <v>20.976563319396519</v>
      </c>
      <c r="Z149" s="4">
        <f>_xll.Interp2dTab(-1,0,'HP Tuner only'!$B$71:$P$71,'HP Tuner only'!$A$72:$A$84,'HP Tuner only'!$B$72:$P$84,'Pilot Injection'!$U149,'Pilot Injection'!Z$129)*_xll.Interp1d(-1,'HP Tuner only'!$B$88:$O$88,'HP Tuner only'!$B$89:$O$89,'Variables &amp; Axis Check'!$B$13)</f>
        <v>20.976563319397769</v>
      </c>
      <c r="AA149" s="4">
        <f>_xll.Interp2dTab(-1,0,'HP Tuner only'!$B$71:$P$71,'HP Tuner only'!$A$72:$A$84,'HP Tuner only'!$B$72:$P$84,'Pilot Injection'!$U149,'Pilot Injection'!AA$129)*_xll.Interp1d(-1,'HP Tuner only'!$B$88:$O$88,'HP Tuner only'!$B$89:$O$89,'Variables &amp; Axis Check'!$B$13)</f>
        <v>20.976563319397428</v>
      </c>
      <c r="AB149" s="4">
        <f>_xll.Interp2dTab(-1,0,'HP Tuner only'!$B$71:$P$71,'HP Tuner only'!$A$72:$A$84,'HP Tuner only'!$B$72:$P$84,'Pilot Injection'!$U149,'Pilot Injection'!AB$129)*_xll.Interp1d(-1,'HP Tuner only'!$B$88:$O$88,'HP Tuner only'!$B$89:$O$89,'Variables &amp; Axis Check'!$B$13)</f>
        <v>20.976563319396973</v>
      </c>
      <c r="AC149" s="4">
        <f>_xll.Interp2dTab(-1,0,'HP Tuner only'!$B$71:$P$71,'HP Tuner only'!$A$72:$A$84,'HP Tuner only'!$B$72:$P$84,'Pilot Injection'!$U149,'Pilot Injection'!AC$129)*_xll.Interp1d(-1,'HP Tuner only'!$B$88:$O$88,'HP Tuner only'!$B$89:$O$89,'Variables &amp; Axis Check'!$B$13)</f>
        <v>20.976563319396973</v>
      </c>
      <c r="AD149" s="4">
        <f>_xll.Interp2dTab(-1,0,'HP Tuner only'!$B$71:$P$71,'HP Tuner only'!$A$72:$A$84,'HP Tuner only'!$B$72:$P$84,'Pilot Injection'!$U149,'Pilot Injection'!AD$129)*_xll.Interp1d(-1,'HP Tuner only'!$B$88:$O$88,'HP Tuner only'!$B$89:$O$89,'Variables &amp; Axis Check'!$B$13)</f>
        <v>20.976563319396519</v>
      </c>
      <c r="AE149" s="4">
        <f>_xll.Interp2dTab(-1,0,'HP Tuner only'!$B$71:$P$71,'HP Tuner only'!$A$72:$A$84,'HP Tuner only'!$B$72:$P$84,'Pilot Injection'!$U149,'Pilot Injection'!AE$129)*_xll.Interp1d(-1,'HP Tuner only'!$B$88:$O$88,'HP Tuner only'!$B$89:$O$89,'Variables &amp; Axis Check'!$B$13)</f>
        <v>23.223215192871521</v>
      </c>
      <c r="AF149" s="4">
        <f>_xll.Interp2dTab(-1,0,'HP Tuner only'!$B$71:$P$71,'HP Tuner only'!$A$72:$A$84,'HP Tuner only'!$B$72:$P$84,'Pilot Injection'!$U149,'Pilot Injection'!AF$129)*_xll.Interp1d(-1,'HP Tuner only'!$B$88:$O$88,'HP Tuner only'!$B$89:$O$89,'Variables &amp; Axis Check'!$B$13)</f>
        <v>27.741072512206301</v>
      </c>
      <c r="AG149" s="4">
        <f>_xll.Interp2dTab(-1,0,'HP Tuner only'!$B$71:$P$71,'HP Tuner only'!$A$72:$A$84,'HP Tuner only'!$B$72:$P$84,'Pilot Injection'!$U149,'Pilot Injection'!AG$129)*_xll.Interp1d(-1,'HP Tuner only'!$B$88:$O$88,'HP Tuner only'!$B$89:$O$89,'Variables &amp; Axis Check'!$B$13)</f>
        <v>36.634616815655136</v>
      </c>
      <c r="AH149" s="4">
        <f>_xll.Interp2dTab(-1,0,'HP Tuner only'!$B$71:$P$71,'HP Tuner only'!$A$72:$A$84,'HP Tuner only'!$B$72:$P$84,'Pilot Injection'!$U149,'Pilot Injection'!AH$129)*_xll.Interp1d(-1,'HP Tuner only'!$B$88:$O$88,'HP Tuner only'!$B$89:$O$89,'Variables &amp; Axis Check'!$B$13)</f>
        <v>39.960939060969395</v>
      </c>
      <c r="AI149" s="4">
        <f>_xll.Interp2dTab(-1,0,'HP Tuner only'!$B$71:$P$71,'HP Tuner only'!$A$72:$A$84,'HP Tuner only'!$B$72:$P$84,'Pilot Injection'!$U149,'Pilot Injection'!AI$129)*_xll.Interp1d(-1,'HP Tuner only'!$B$88:$O$88,'HP Tuner only'!$B$89:$O$89,'Variables &amp; Axis Check'!$B$13)</f>
        <v>39.960939060969395</v>
      </c>
      <c r="AJ149" s="4">
        <f>_xll.Interp2dTab(-1,0,'HP Tuner only'!$B$71:$P$71,'HP Tuner only'!$A$72:$A$84,'HP Tuner only'!$B$72:$P$84,'Pilot Injection'!$U149,'Pilot Injection'!AJ$129)*_xll.Interp1d(-1,'HP Tuner only'!$B$88:$O$88,'HP Tuner only'!$B$89:$O$89,'Variables &amp; Axis Check'!$B$13)</f>
        <v>39.960939060954843</v>
      </c>
      <c r="AK149" s="4">
        <f>_xll.Interp2dTab(-1,0,'HP Tuner only'!$B$71:$P$71,'HP Tuner only'!$A$72:$A$84,'HP Tuner only'!$B$72:$P$84,'Pilot Injection'!$U149,'Pilot Injection'!AK$129)*_xll.Interp1d(-1,'HP Tuner only'!$B$88:$O$88,'HP Tuner only'!$B$89:$O$89,'Variables &amp; Axis Check'!$B$13)</f>
        <v>39.96093906101305</v>
      </c>
      <c r="AL149" s="4">
        <f>_xll.Interp2dTab(-1,0,'HP Tuner only'!$B$71:$P$71,'HP Tuner only'!$A$72:$A$84,'HP Tuner only'!$B$72:$P$84,'Pilot Injection'!$U149,'Pilot Injection'!AL$129)*_xll.Interp1d(-1,'HP Tuner only'!$B$88:$O$88,'HP Tuner only'!$B$89:$O$89,'Variables &amp; Axis Check'!$B$13)</f>
        <v>39.960939060954843</v>
      </c>
      <c r="AM149" s="12">
        <f t="shared" si="64"/>
        <v>39.960939060954843</v>
      </c>
    </row>
    <row r="150" spans="1:39" s="4" customFormat="1" x14ac:dyDescent="0.3">
      <c r="A150" s="12">
        <f>'CSP5'!$A$189</f>
        <v>3501</v>
      </c>
      <c r="B150" s="12">
        <f>B149</f>
        <v>-7.1798673140857989</v>
      </c>
      <c r="C150" s="12">
        <f t="shared" ref="C150:S150" si="65">C149</f>
        <v>-7.1798673140857989</v>
      </c>
      <c r="D150" s="12">
        <f t="shared" si="65"/>
        <v>-5.3048663140856771</v>
      </c>
      <c r="E150" s="12">
        <f t="shared" si="65"/>
        <v>-4.2501793140870525</v>
      </c>
      <c r="F150" s="12">
        <f t="shared" si="65"/>
        <v>-3.1954913140851708</v>
      </c>
      <c r="G150" s="12">
        <f t="shared" si="65"/>
        <v>-1.896398505598011</v>
      </c>
      <c r="H150" s="12">
        <f t="shared" si="65"/>
        <v>0</v>
      </c>
      <c r="I150" s="12">
        <f t="shared" si="65"/>
        <v>-3.1489027203357978</v>
      </c>
      <c r="J150" s="12">
        <f t="shared" si="65"/>
        <v>-13.44000978849634</v>
      </c>
      <c r="K150" s="12">
        <f t="shared" si="65"/>
        <v>-19.998586949482405</v>
      </c>
      <c r="L150" s="12">
        <f t="shared" si="65"/>
        <v>-13.836594470336475</v>
      </c>
      <c r="M150" s="12">
        <f t="shared" si="65"/>
        <v>-14.571983764067806</v>
      </c>
      <c r="N150" s="12">
        <f t="shared" si="65"/>
        <v>0</v>
      </c>
      <c r="O150" s="12">
        <f t="shared" si="65"/>
        <v>0</v>
      </c>
      <c r="P150" s="12">
        <f t="shared" si="65"/>
        <v>0</v>
      </c>
      <c r="Q150" s="12">
        <f t="shared" si="65"/>
        <v>0</v>
      </c>
      <c r="R150" s="12">
        <f t="shared" si="65"/>
        <v>0</v>
      </c>
      <c r="S150" s="12">
        <f t="shared" si="65"/>
        <v>0</v>
      </c>
      <c r="U150" s="12">
        <f>'CSP5'!$A$189</f>
        <v>3501</v>
      </c>
      <c r="V150" s="12">
        <f>V149</f>
        <v>20.976563319396519</v>
      </c>
      <c r="W150" s="12">
        <f t="shared" ref="W150:AM150" si="66">W149</f>
        <v>20.976563319396519</v>
      </c>
      <c r="X150" s="12">
        <f t="shared" si="66"/>
        <v>20.976563319396973</v>
      </c>
      <c r="Y150" s="12">
        <f t="shared" si="66"/>
        <v>20.976563319396519</v>
      </c>
      <c r="Z150" s="12">
        <f t="shared" si="66"/>
        <v>20.976563319397769</v>
      </c>
      <c r="AA150" s="12">
        <f t="shared" si="66"/>
        <v>20.976563319397428</v>
      </c>
      <c r="AB150" s="12">
        <f t="shared" si="66"/>
        <v>20.976563319396973</v>
      </c>
      <c r="AC150" s="12">
        <f t="shared" si="66"/>
        <v>20.976563319396973</v>
      </c>
      <c r="AD150" s="12">
        <f t="shared" si="66"/>
        <v>20.976563319396519</v>
      </c>
      <c r="AE150" s="12">
        <f t="shared" si="66"/>
        <v>23.223215192871521</v>
      </c>
      <c r="AF150" s="12">
        <f t="shared" si="66"/>
        <v>27.741072512206301</v>
      </c>
      <c r="AG150" s="12">
        <f t="shared" si="66"/>
        <v>36.634616815655136</v>
      </c>
      <c r="AH150" s="12">
        <f t="shared" si="66"/>
        <v>39.960939060969395</v>
      </c>
      <c r="AI150" s="12">
        <f t="shared" si="66"/>
        <v>39.960939060969395</v>
      </c>
      <c r="AJ150" s="12">
        <f t="shared" si="66"/>
        <v>39.960939060954843</v>
      </c>
      <c r="AK150" s="12">
        <f t="shared" si="66"/>
        <v>39.96093906101305</v>
      </c>
      <c r="AL150" s="12">
        <f t="shared" si="66"/>
        <v>39.960939060954843</v>
      </c>
      <c r="AM150" s="12">
        <f t="shared" si="66"/>
        <v>39.960939060954843</v>
      </c>
    </row>
    <row r="152" spans="1:39" x14ac:dyDescent="0.3">
      <c r="A152" s="13"/>
      <c r="B152" s="35" t="s">
        <v>1145</v>
      </c>
      <c r="C152" s="35"/>
      <c r="D152" s="35"/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  <c r="S152" s="35"/>
      <c r="U152" s="13"/>
      <c r="V152" s="35" t="s">
        <v>1186</v>
      </c>
      <c r="W152" s="35"/>
      <c r="X152" s="35"/>
      <c r="Y152" s="35"/>
      <c r="Z152" s="35"/>
      <c r="AA152" s="35"/>
      <c r="AB152" s="35"/>
      <c r="AC152" s="35"/>
      <c r="AD152" s="35"/>
      <c r="AE152" s="35"/>
      <c r="AF152" s="35"/>
      <c r="AG152" s="35"/>
      <c r="AH152" s="35"/>
      <c r="AI152" s="35"/>
      <c r="AJ152" s="35"/>
      <c r="AK152" s="35"/>
      <c r="AL152" s="35"/>
      <c r="AM152" s="35"/>
    </row>
    <row r="153" spans="1:39" x14ac:dyDescent="0.3">
      <c r="A153" s="3"/>
      <c r="B153" s="3" t="str">
        <f>'CSP5'!$B$167</f>
        <v>mm3</v>
      </c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U153" s="3"/>
      <c r="V153" s="3" t="str">
        <f>'CSP5'!$B$167</f>
        <v>mm3</v>
      </c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</row>
    <row r="154" spans="1:39" x14ac:dyDescent="0.3">
      <c r="A154" s="3" t="str">
        <f>'CSP5'!$A$168</f>
        <v>RPM</v>
      </c>
      <c r="B154" s="9">
        <f>'CSP5'!$B$168</f>
        <v>-1</v>
      </c>
      <c r="C154" s="3">
        <f>'CSP5'!$C$168</f>
        <v>0</v>
      </c>
      <c r="D154" s="3">
        <f>'CSP5'!$D$168</f>
        <v>10</v>
      </c>
      <c r="E154" s="3">
        <f>'CSP5'!$E$168</f>
        <v>20</v>
      </c>
      <c r="F154" s="3">
        <f>'CSP5'!$F$168</f>
        <v>30</v>
      </c>
      <c r="G154" s="3">
        <f>'CSP5'!$G$168</f>
        <v>45</v>
      </c>
      <c r="H154" s="3">
        <f>'CSP5'!$H$168</f>
        <v>55</v>
      </c>
      <c r="I154" s="3">
        <f>'CSP5'!$I$168</f>
        <v>65</v>
      </c>
      <c r="J154" s="3">
        <f>'CSP5'!$J$168</f>
        <v>75</v>
      </c>
      <c r="K154" s="3">
        <f>'CSP5'!$K$168</f>
        <v>85</v>
      </c>
      <c r="L154" s="3">
        <f>'CSP5'!$L$168</f>
        <v>95</v>
      </c>
      <c r="M154" s="3">
        <f>'CSP5'!$M$168</f>
        <v>110</v>
      </c>
      <c r="N154" s="3">
        <f>'CSP5'!$N$168</f>
        <v>120</v>
      </c>
      <c r="O154" s="3">
        <f>'CSP5'!$O$168</f>
        <v>125</v>
      </c>
      <c r="P154" s="3">
        <f>'CSP5'!$P$168</f>
        <v>130</v>
      </c>
      <c r="Q154" s="3">
        <f>'CSP5'!$Q$168</f>
        <v>135</v>
      </c>
      <c r="R154" s="3">
        <f>'CSP5'!$R$168</f>
        <v>140</v>
      </c>
      <c r="S154" s="9">
        <f>'CSP5'!$S$168</f>
        <v>141</v>
      </c>
      <c r="U154" s="3" t="str">
        <f>'CSP5'!$A$168</f>
        <v>RPM</v>
      </c>
      <c r="V154" s="9">
        <f>'CSP5'!$B$168</f>
        <v>-1</v>
      </c>
      <c r="W154" s="3">
        <f>'CSP5'!$C$168</f>
        <v>0</v>
      </c>
      <c r="X154" s="3">
        <f>'CSP5'!$D$168</f>
        <v>10</v>
      </c>
      <c r="Y154" s="3">
        <f>'CSP5'!$E$168</f>
        <v>20</v>
      </c>
      <c r="Z154" s="3">
        <f>'CSP5'!$F$168</f>
        <v>30</v>
      </c>
      <c r="AA154" s="3">
        <f>'CSP5'!$G$168</f>
        <v>45</v>
      </c>
      <c r="AB154" s="3">
        <f>'CSP5'!$H$168</f>
        <v>55</v>
      </c>
      <c r="AC154" s="3">
        <f>'CSP5'!$I$168</f>
        <v>65</v>
      </c>
      <c r="AD154" s="3">
        <f>'CSP5'!$J$168</f>
        <v>75</v>
      </c>
      <c r="AE154" s="3">
        <f>'CSP5'!$K$168</f>
        <v>85</v>
      </c>
      <c r="AF154" s="3">
        <f>'CSP5'!$L$168</f>
        <v>95</v>
      </c>
      <c r="AG154" s="3">
        <f>'CSP5'!$M$168</f>
        <v>110</v>
      </c>
      <c r="AH154" s="3">
        <f>'CSP5'!$N$168</f>
        <v>120</v>
      </c>
      <c r="AI154" s="3">
        <f>'CSP5'!$O$168</f>
        <v>125</v>
      </c>
      <c r="AJ154" s="3">
        <f>'CSP5'!$P$168</f>
        <v>130</v>
      </c>
      <c r="AK154" s="3">
        <f>'CSP5'!$Q$168</f>
        <v>135</v>
      </c>
      <c r="AL154" s="3">
        <f>'CSP5'!$R$168</f>
        <v>140</v>
      </c>
      <c r="AM154" s="9">
        <f>'CSP5'!$S$168</f>
        <v>141</v>
      </c>
    </row>
    <row r="155" spans="1:39" s="4" customFormat="1" x14ac:dyDescent="0.3">
      <c r="A155" s="12">
        <f>'CSP5'!$A$169</f>
        <v>619</v>
      </c>
      <c r="B155" s="12">
        <f>B156</f>
        <v>0</v>
      </c>
      <c r="C155" s="12">
        <f t="shared" ref="C155:S155" si="67">C156</f>
        <v>0</v>
      </c>
      <c r="D155" s="12">
        <f t="shared" si="67"/>
        <v>0</v>
      </c>
      <c r="E155" s="12">
        <f t="shared" si="67"/>
        <v>0</v>
      </c>
      <c r="F155" s="12">
        <f t="shared" si="67"/>
        <v>0</v>
      </c>
      <c r="G155" s="12">
        <f t="shared" si="67"/>
        <v>0</v>
      </c>
      <c r="H155" s="12">
        <f t="shared" si="67"/>
        <v>0</v>
      </c>
      <c r="I155" s="12">
        <f t="shared" si="67"/>
        <v>0</v>
      </c>
      <c r="J155" s="12">
        <f t="shared" si="67"/>
        <v>0</v>
      </c>
      <c r="K155" s="12">
        <f t="shared" si="67"/>
        <v>0</v>
      </c>
      <c r="L155" s="12">
        <f t="shared" si="67"/>
        <v>0</v>
      </c>
      <c r="M155" s="12">
        <f t="shared" si="67"/>
        <v>0</v>
      </c>
      <c r="N155" s="12">
        <f t="shared" si="67"/>
        <v>0</v>
      </c>
      <c r="O155" s="12">
        <f t="shared" si="67"/>
        <v>0</v>
      </c>
      <c r="P155" s="12">
        <f t="shared" si="67"/>
        <v>0</v>
      </c>
      <c r="Q155" s="12">
        <f t="shared" si="67"/>
        <v>0</v>
      </c>
      <c r="R155" s="12">
        <f t="shared" si="67"/>
        <v>0</v>
      </c>
      <c r="S155" s="12">
        <f t="shared" si="67"/>
        <v>0</v>
      </c>
      <c r="U155" s="12">
        <f>'CSP5'!$A$169</f>
        <v>619</v>
      </c>
      <c r="V155" s="12">
        <f>V156</f>
        <v>78.889414739326369</v>
      </c>
      <c r="W155" s="12">
        <f t="shared" ref="W155:AM155" si="68">W156</f>
        <v>78.889414739326369</v>
      </c>
      <c r="X155" s="12">
        <f t="shared" si="68"/>
        <v>78.889414739326369</v>
      </c>
      <c r="Y155" s="12">
        <f t="shared" si="68"/>
        <v>78.889414739326369</v>
      </c>
      <c r="Z155" s="12">
        <f t="shared" si="68"/>
        <v>78.889414739326369</v>
      </c>
      <c r="AA155" s="12">
        <f t="shared" si="68"/>
        <v>78.889414739326369</v>
      </c>
      <c r="AB155" s="12">
        <f t="shared" si="68"/>
        <v>78.889414739326369</v>
      </c>
      <c r="AC155" s="12">
        <f t="shared" si="68"/>
        <v>78.889414739326369</v>
      </c>
      <c r="AD155" s="12">
        <f t="shared" si="68"/>
        <v>78.889414739326369</v>
      </c>
      <c r="AE155" s="12">
        <f t="shared" si="68"/>
        <v>78.889414739326369</v>
      </c>
      <c r="AF155" s="12">
        <f t="shared" si="68"/>
        <v>78.889414739326369</v>
      </c>
      <c r="AG155" s="12">
        <f t="shared" si="68"/>
        <v>78.889414739326369</v>
      </c>
      <c r="AH155" s="12">
        <f t="shared" si="68"/>
        <v>78.889414739326369</v>
      </c>
      <c r="AI155" s="12">
        <f t="shared" si="68"/>
        <v>78.889414739326369</v>
      </c>
      <c r="AJ155" s="12">
        <f t="shared" si="68"/>
        <v>78.889414739326511</v>
      </c>
      <c r="AK155" s="12">
        <f t="shared" si="68"/>
        <v>78.889414739326327</v>
      </c>
      <c r="AL155" s="12">
        <f t="shared" si="68"/>
        <v>78.889414739326426</v>
      </c>
      <c r="AM155" s="12">
        <f t="shared" si="68"/>
        <v>78.889414739326426</v>
      </c>
    </row>
    <row r="156" spans="1:39" s="4" customFormat="1" x14ac:dyDescent="0.3">
      <c r="A156" s="6">
        <f>'CSP5'!$A$170</f>
        <v>620</v>
      </c>
      <c r="B156" s="12">
        <f>C156</f>
        <v>0</v>
      </c>
      <c r="C156" s="4">
        <f>IF(C106&gt;'Internal Flash'!$B$390*-1,C106-'Internal Flash'!$B$390*-1,0)</f>
        <v>0</v>
      </c>
      <c r="D156" s="4">
        <f>IF(D106&gt;'Internal Flash'!$B$390*-1,D106-'Internal Flash'!$B$390*-1,0)</f>
        <v>0</v>
      </c>
      <c r="E156" s="4">
        <f>IF(E106&gt;'Internal Flash'!$B$390*-1,E106-'Internal Flash'!$B$390*-1,0)</f>
        <v>0</v>
      </c>
      <c r="F156" s="4">
        <f>IF(F106&gt;'Internal Flash'!$B$390*-1,F106-'Internal Flash'!$B$390*-1,0)</f>
        <v>0</v>
      </c>
      <c r="G156" s="4">
        <f>IF(G106&gt;'Internal Flash'!$B$390*-1,G106-'Internal Flash'!$B$390*-1,0)</f>
        <v>0</v>
      </c>
      <c r="H156" s="4">
        <f>IF(H106&gt;'Internal Flash'!$B$390*-1,H106-'Internal Flash'!$B$390*-1,0)</f>
        <v>0</v>
      </c>
      <c r="I156" s="4">
        <f>IF(I106&gt;'Internal Flash'!$B$390*-1,I106-'Internal Flash'!$B$390*-1,0)</f>
        <v>0</v>
      </c>
      <c r="J156" s="4">
        <f>IF(J106&gt;'Internal Flash'!$B$390*-1,J106-'Internal Flash'!$B$390*-1,0)</f>
        <v>0</v>
      </c>
      <c r="K156" s="4">
        <f>IF(K106&gt;'Internal Flash'!$B$390*-1,K106-'Internal Flash'!$B$390*-1,0)</f>
        <v>0</v>
      </c>
      <c r="L156" s="4">
        <f>IF(L106&gt;'Internal Flash'!$B$390*-1,L106-'Internal Flash'!$B$390*-1,0)</f>
        <v>0</v>
      </c>
      <c r="M156" s="4">
        <f>IF(M106&gt;'Internal Flash'!$B$390*-1,M106-'Internal Flash'!$B$390*-1,0)</f>
        <v>0</v>
      </c>
      <c r="N156" s="4">
        <f>IF(N106&gt;'Internal Flash'!$B$390*-1,N106-'Internal Flash'!$B$390*-1,0)</f>
        <v>0</v>
      </c>
      <c r="O156" s="4">
        <f>IF(O106&gt;'Internal Flash'!$B$390*-1,O106-'Internal Flash'!$B$390*-1,0)</f>
        <v>0</v>
      </c>
      <c r="P156" s="4">
        <f>IF(P106&gt;'Internal Flash'!$B$390*-1,P106-'Internal Flash'!$B$390*-1,0)</f>
        <v>0</v>
      </c>
      <c r="Q156" s="4">
        <f>IF(Q106&gt;'Internal Flash'!$B$390*-1,Q106-'Internal Flash'!$B$390*-1,0)</f>
        <v>0</v>
      </c>
      <c r="R156" s="4">
        <f>IF(R106&gt;'Internal Flash'!$B$390*-1,R106-'Internal Flash'!$B$390*-1,0)</f>
        <v>0</v>
      </c>
      <c r="S156" s="12">
        <f>R156</f>
        <v>0</v>
      </c>
      <c r="U156" s="6">
        <f>'CSP5'!$A$170</f>
        <v>620</v>
      </c>
      <c r="V156" s="12">
        <f>W156</f>
        <v>78.889414739326369</v>
      </c>
      <c r="W156" s="4">
        <f>_xll.Interp2dTab(-1,0,'HP Tuner only'!$B$93:$P$93,'HP Tuner only'!$A$94:$A$106,'HP Tuner only'!$B$94:$P$106,'Pilot Injection'!$U156,'Pilot Injection'!W$154)*_xll.Interp1d(-1,'HP Tuner only'!$B$110:$H$110,'HP Tuner only'!$B$111:$H$111,'Variables &amp; Axis Check'!$B$12)</f>
        <v>78.889414739326369</v>
      </c>
      <c r="X156" s="4">
        <f>_xll.Interp2dTab(-1,0,'HP Tuner only'!$B$93:$P$93,'HP Tuner only'!$A$94:$A$106,'HP Tuner only'!$B$94:$P$106,'Pilot Injection'!$U156,'Pilot Injection'!X$154)*_xll.Interp1d(-1,'HP Tuner only'!$B$110:$H$110,'HP Tuner only'!$B$111:$H$111,'Variables &amp; Axis Check'!$B$12)</f>
        <v>78.889414739326369</v>
      </c>
      <c r="Y156" s="4">
        <f>_xll.Interp2dTab(-1,0,'HP Tuner only'!$B$93:$P$93,'HP Tuner only'!$A$94:$A$106,'HP Tuner only'!$B$94:$P$106,'Pilot Injection'!$U156,'Pilot Injection'!Y$154)*_xll.Interp1d(-1,'HP Tuner only'!$B$110:$H$110,'HP Tuner only'!$B$111:$H$111,'Variables &amp; Axis Check'!$B$12)</f>
        <v>78.889414739326369</v>
      </c>
      <c r="Z156" s="4">
        <f>_xll.Interp2dTab(-1,0,'HP Tuner only'!$B$93:$P$93,'HP Tuner only'!$A$94:$A$106,'HP Tuner only'!$B$94:$P$106,'Pilot Injection'!$U156,'Pilot Injection'!Z$154)*_xll.Interp1d(-1,'HP Tuner only'!$B$110:$H$110,'HP Tuner only'!$B$111:$H$111,'Variables &amp; Axis Check'!$B$12)</f>
        <v>78.889414739326369</v>
      </c>
      <c r="AA156" s="4">
        <f>_xll.Interp2dTab(-1,0,'HP Tuner only'!$B$93:$P$93,'HP Tuner only'!$A$94:$A$106,'HP Tuner only'!$B$94:$P$106,'Pilot Injection'!$U156,'Pilot Injection'!AA$154)*_xll.Interp1d(-1,'HP Tuner only'!$B$110:$H$110,'HP Tuner only'!$B$111:$H$111,'Variables &amp; Axis Check'!$B$12)</f>
        <v>78.889414739326369</v>
      </c>
      <c r="AB156" s="4">
        <f>_xll.Interp2dTab(-1,0,'HP Tuner only'!$B$93:$P$93,'HP Tuner only'!$A$94:$A$106,'HP Tuner only'!$B$94:$P$106,'Pilot Injection'!$U156,'Pilot Injection'!AB$154)*_xll.Interp1d(-1,'HP Tuner only'!$B$110:$H$110,'HP Tuner only'!$B$111:$H$111,'Variables &amp; Axis Check'!$B$12)</f>
        <v>78.889414739326369</v>
      </c>
      <c r="AC156" s="4">
        <f>_xll.Interp2dTab(-1,0,'HP Tuner only'!$B$93:$P$93,'HP Tuner only'!$A$94:$A$106,'HP Tuner only'!$B$94:$P$106,'Pilot Injection'!$U156,'Pilot Injection'!AC$154)*_xll.Interp1d(-1,'HP Tuner only'!$B$110:$H$110,'HP Tuner only'!$B$111:$H$111,'Variables &amp; Axis Check'!$B$12)</f>
        <v>78.889414739326369</v>
      </c>
      <c r="AD156" s="4">
        <f>_xll.Interp2dTab(-1,0,'HP Tuner only'!$B$93:$P$93,'HP Tuner only'!$A$94:$A$106,'HP Tuner only'!$B$94:$P$106,'Pilot Injection'!$U156,'Pilot Injection'!AD$154)*_xll.Interp1d(-1,'HP Tuner only'!$B$110:$H$110,'HP Tuner only'!$B$111:$H$111,'Variables &amp; Axis Check'!$B$12)</f>
        <v>78.889414739326369</v>
      </c>
      <c r="AE156" s="4">
        <f>_xll.Interp2dTab(-1,0,'HP Tuner only'!$B$93:$P$93,'HP Tuner only'!$A$94:$A$106,'HP Tuner only'!$B$94:$P$106,'Pilot Injection'!$U156,'Pilot Injection'!AE$154)*_xll.Interp1d(-1,'HP Tuner only'!$B$110:$H$110,'HP Tuner only'!$B$111:$H$111,'Variables &amp; Axis Check'!$B$12)</f>
        <v>78.889414739326369</v>
      </c>
      <c r="AF156" s="4">
        <f>_xll.Interp2dTab(-1,0,'HP Tuner only'!$B$93:$P$93,'HP Tuner only'!$A$94:$A$106,'HP Tuner only'!$B$94:$P$106,'Pilot Injection'!$U156,'Pilot Injection'!AF$154)*_xll.Interp1d(-1,'HP Tuner only'!$B$110:$H$110,'HP Tuner only'!$B$111:$H$111,'Variables &amp; Axis Check'!$B$12)</f>
        <v>78.889414739326369</v>
      </c>
      <c r="AG156" s="4">
        <f>_xll.Interp2dTab(-1,0,'HP Tuner only'!$B$93:$P$93,'HP Tuner only'!$A$94:$A$106,'HP Tuner only'!$B$94:$P$106,'Pilot Injection'!$U156,'Pilot Injection'!AG$154)*_xll.Interp1d(-1,'HP Tuner only'!$B$110:$H$110,'HP Tuner only'!$B$111:$H$111,'Variables &amp; Axis Check'!$B$12)</f>
        <v>78.889414739326369</v>
      </c>
      <c r="AH156" s="4">
        <f>_xll.Interp2dTab(-1,0,'HP Tuner only'!$B$93:$P$93,'HP Tuner only'!$A$94:$A$106,'HP Tuner only'!$B$94:$P$106,'Pilot Injection'!$U156,'Pilot Injection'!AH$154)*_xll.Interp1d(-1,'HP Tuner only'!$B$110:$H$110,'HP Tuner only'!$B$111:$H$111,'Variables &amp; Axis Check'!$B$12)</f>
        <v>78.889414739326369</v>
      </c>
      <c r="AI156" s="4">
        <f>_xll.Interp2dTab(-1,0,'HP Tuner only'!$B$93:$P$93,'HP Tuner only'!$A$94:$A$106,'HP Tuner only'!$B$94:$P$106,'Pilot Injection'!$U156,'Pilot Injection'!AI$154)*_xll.Interp1d(-1,'HP Tuner only'!$B$110:$H$110,'HP Tuner only'!$B$111:$H$111,'Variables &amp; Axis Check'!$B$12)</f>
        <v>78.889414739326369</v>
      </c>
      <c r="AJ156" s="4">
        <f>_xll.Interp2dTab(-1,0,'HP Tuner only'!$B$93:$P$93,'HP Tuner only'!$A$94:$A$106,'HP Tuner only'!$B$94:$P$106,'Pilot Injection'!$U156,'Pilot Injection'!AJ$154)*_xll.Interp1d(-1,'HP Tuner only'!$B$110:$H$110,'HP Tuner only'!$B$111:$H$111,'Variables &amp; Axis Check'!$B$12)</f>
        <v>78.889414739326511</v>
      </c>
      <c r="AK156" s="4">
        <f>_xll.Interp2dTab(-1,0,'HP Tuner only'!$B$93:$P$93,'HP Tuner only'!$A$94:$A$106,'HP Tuner only'!$B$94:$P$106,'Pilot Injection'!$U156,'Pilot Injection'!AK$154)*_xll.Interp1d(-1,'HP Tuner only'!$B$110:$H$110,'HP Tuner only'!$B$111:$H$111,'Variables &amp; Axis Check'!$B$12)</f>
        <v>78.889414739326327</v>
      </c>
      <c r="AL156" s="4">
        <f>_xll.Interp2dTab(-1,0,'HP Tuner only'!$B$93:$P$93,'HP Tuner only'!$A$94:$A$106,'HP Tuner only'!$B$94:$P$106,'Pilot Injection'!$U156,'Pilot Injection'!AL$154)*_xll.Interp1d(-1,'HP Tuner only'!$B$110:$H$110,'HP Tuner only'!$B$111:$H$111,'Variables &amp; Axis Check'!$B$12)</f>
        <v>78.889414739326426</v>
      </c>
      <c r="AM156" s="12">
        <f>AL156</f>
        <v>78.889414739326426</v>
      </c>
    </row>
    <row r="157" spans="1:39" s="4" customFormat="1" x14ac:dyDescent="0.3">
      <c r="A157" s="6">
        <f>'CSP5'!$A$171</f>
        <v>650</v>
      </c>
      <c r="B157" s="12">
        <f t="shared" ref="B157:B174" si="69">C157</f>
        <v>0</v>
      </c>
      <c r="C157" s="4">
        <f>IF(C107&gt;'Internal Flash'!$B$390*-1,C107-'Internal Flash'!$B$390*-1,0)</f>
        <v>0</v>
      </c>
      <c r="D157" s="4">
        <f>IF(D107&gt;'Internal Flash'!$B$390*-1,D107-'Internal Flash'!$B$390*-1,0)</f>
        <v>0</v>
      </c>
      <c r="E157" s="4">
        <f>IF(E107&gt;'Internal Flash'!$B$390*-1,E107-'Internal Flash'!$B$390*-1,0)</f>
        <v>0</v>
      </c>
      <c r="F157" s="4">
        <f>IF(F107&gt;'Internal Flash'!$B$390*-1,F107-'Internal Flash'!$B$390*-1,0)</f>
        <v>0</v>
      </c>
      <c r="G157" s="4">
        <f>IF(G107&gt;'Internal Flash'!$B$390*-1,G107-'Internal Flash'!$B$390*-1,0)</f>
        <v>0</v>
      </c>
      <c r="H157" s="4">
        <f>IF(H107&gt;'Internal Flash'!$B$390*-1,H107-'Internal Flash'!$B$390*-1,0)</f>
        <v>0</v>
      </c>
      <c r="I157" s="4">
        <f>IF(I107&gt;'Internal Flash'!$B$390*-1,I107-'Internal Flash'!$B$390*-1,0)</f>
        <v>0</v>
      </c>
      <c r="J157" s="4">
        <f>IF(J107&gt;'Internal Flash'!$B$390*-1,J107-'Internal Flash'!$B$390*-1,0)</f>
        <v>0</v>
      </c>
      <c r="K157" s="4">
        <f>IF(K107&gt;'Internal Flash'!$B$390*-1,K107-'Internal Flash'!$B$390*-1,0)</f>
        <v>0</v>
      </c>
      <c r="L157" s="4">
        <f>IF(L107&gt;'Internal Flash'!$B$390*-1,L107-'Internal Flash'!$B$390*-1,0)</f>
        <v>0</v>
      </c>
      <c r="M157" s="4">
        <f>IF(M107&gt;'Internal Flash'!$B$390*-1,M107-'Internal Flash'!$B$390*-1,0)</f>
        <v>0</v>
      </c>
      <c r="N157" s="4">
        <f>IF(N107&gt;'Internal Flash'!$B$390*-1,N107-'Internal Flash'!$B$390*-1,0)</f>
        <v>0</v>
      </c>
      <c r="O157" s="4">
        <f>IF(O107&gt;'Internal Flash'!$B$390*-1,O107-'Internal Flash'!$B$390*-1,0)</f>
        <v>0</v>
      </c>
      <c r="P157" s="4">
        <f>IF(P107&gt;'Internal Flash'!$B$390*-1,P107-'Internal Flash'!$B$390*-1,0)</f>
        <v>0</v>
      </c>
      <c r="Q157" s="4">
        <f>IF(Q107&gt;'Internal Flash'!$B$390*-1,Q107-'Internal Flash'!$B$390*-1,0)</f>
        <v>0</v>
      </c>
      <c r="R157" s="4">
        <f>IF(R107&gt;'Internal Flash'!$B$390*-1,R107-'Internal Flash'!$B$390*-1,0)</f>
        <v>0</v>
      </c>
      <c r="S157" s="12">
        <f t="shared" ref="S157:S174" si="70">R157</f>
        <v>0</v>
      </c>
      <c r="U157" s="6">
        <f>'CSP5'!$A$171</f>
        <v>650</v>
      </c>
      <c r="V157" s="12">
        <f t="shared" ref="V157:V174" si="71">W157</f>
        <v>78.889414739326369</v>
      </c>
      <c r="W157" s="4">
        <f>_xll.Interp2dTab(-1,0,'HP Tuner only'!$B$93:$P$93,'HP Tuner only'!$A$94:$A$106,'HP Tuner only'!$B$94:$P$106,'Pilot Injection'!$U157,'Pilot Injection'!W$154)*_xll.Interp1d(-1,'HP Tuner only'!$B$110:$H$110,'HP Tuner only'!$B$111:$H$111,'Variables &amp; Axis Check'!$B$12)</f>
        <v>78.889414739326369</v>
      </c>
      <c r="X157" s="4">
        <f>_xll.Interp2dTab(-1,0,'HP Tuner only'!$B$93:$P$93,'HP Tuner only'!$A$94:$A$106,'HP Tuner only'!$B$94:$P$106,'Pilot Injection'!$U157,'Pilot Injection'!X$154)*_xll.Interp1d(-1,'HP Tuner only'!$B$110:$H$110,'HP Tuner only'!$B$111:$H$111,'Variables &amp; Axis Check'!$B$12)</f>
        <v>78.889414739326369</v>
      </c>
      <c r="Y157" s="4">
        <f>_xll.Interp2dTab(-1,0,'HP Tuner only'!$B$93:$P$93,'HP Tuner only'!$A$94:$A$106,'HP Tuner only'!$B$94:$P$106,'Pilot Injection'!$U157,'Pilot Injection'!Y$154)*_xll.Interp1d(-1,'HP Tuner only'!$B$110:$H$110,'HP Tuner only'!$B$111:$H$111,'Variables &amp; Axis Check'!$B$12)</f>
        <v>78.889414739326369</v>
      </c>
      <c r="Z157" s="4">
        <f>_xll.Interp2dTab(-1,0,'HP Tuner only'!$B$93:$P$93,'HP Tuner only'!$A$94:$A$106,'HP Tuner only'!$B$94:$P$106,'Pilot Injection'!$U157,'Pilot Injection'!Z$154)*_xll.Interp1d(-1,'HP Tuner only'!$B$110:$H$110,'HP Tuner only'!$B$111:$H$111,'Variables &amp; Axis Check'!$B$12)</f>
        <v>78.889414739326369</v>
      </c>
      <c r="AA157" s="4">
        <f>_xll.Interp2dTab(-1,0,'HP Tuner only'!$B$93:$P$93,'HP Tuner only'!$A$94:$A$106,'HP Tuner only'!$B$94:$P$106,'Pilot Injection'!$U157,'Pilot Injection'!AA$154)*_xll.Interp1d(-1,'HP Tuner only'!$B$110:$H$110,'HP Tuner only'!$B$111:$H$111,'Variables &amp; Axis Check'!$B$12)</f>
        <v>78.889414739326369</v>
      </c>
      <c r="AB157" s="4">
        <f>_xll.Interp2dTab(-1,0,'HP Tuner only'!$B$93:$P$93,'HP Tuner only'!$A$94:$A$106,'HP Tuner only'!$B$94:$P$106,'Pilot Injection'!$U157,'Pilot Injection'!AB$154)*_xll.Interp1d(-1,'HP Tuner only'!$B$110:$H$110,'HP Tuner only'!$B$111:$H$111,'Variables &amp; Axis Check'!$B$12)</f>
        <v>78.889414739326369</v>
      </c>
      <c r="AC157" s="4">
        <f>_xll.Interp2dTab(-1,0,'HP Tuner only'!$B$93:$P$93,'HP Tuner only'!$A$94:$A$106,'HP Tuner only'!$B$94:$P$106,'Pilot Injection'!$U157,'Pilot Injection'!AC$154)*_xll.Interp1d(-1,'HP Tuner only'!$B$110:$H$110,'HP Tuner only'!$B$111:$H$111,'Variables &amp; Axis Check'!$B$12)</f>
        <v>78.889414739326369</v>
      </c>
      <c r="AD157" s="4">
        <f>_xll.Interp2dTab(-1,0,'HP Tuner only'!$B$93:$P$93,'HP Tuner only'!$A$94:$A$106,'HP Tuner only'!$B$94:$P$106,'Pilot Injection'!$U157,'Pilot Injection'!AD$154)*_xll.Interp1d(-1,'HP Tuner only'!$B$110:$H$110,'HP Tuner only'!$B$111:$H$111,'Variables &amp; Axis Check'!$B$12)</f>
        <v>78.889414739326369</v>
      </c>
      <c r="AE157" s="4">
        <f>_xll.Interp2dTab(-1,0,'HP Tuner only'!$B$93:$P$93,'HP Tuner only'!$A$94:$A$106,'HP Tuner only'!$B$94:$P$106,'Pilot Injection'!$U157,'Pilot Injection'!AE$154)*_xll.Interp1d(-1,'HP Tuner only'!$B$110:$H$110,'HP Tuner only'!$B$111:$H$111,'Variables &amp; Axis Check'!$B$12)</f>
        <v>78.889414739326369</v>
      </c>
      <c r="AF157" s="4">
        <f>_xll.Interp2dTab(-1,0,'HP Tuner only'!$B$93:$P$93,'HP Tuner only'!$A$94:$A$106,'HP Tuner only'!$B$94:$P$106,'Pilot Injection'!$U157,'Pilot Injection'!AF$154)*_xll.Interp1d(-1,'HP Tuner only'!$B$110:$H$110,'HP Tuner only'!$B$111:$H$111,'Variables &amp; Axis Check'!$B$12)</f>
        <v>78.889414739326369</v>
      </c>
      <c r="AG157" s="4">
        <f>_xll.Interp2dTab(-1,0,'HP Tuner only'!$B$93:$P$93,'HP Tuner only'!$A$94:$A$106,'HP Tuner only'!$B$94:$P$106,'Pilot Injection'!$U157,'Pilot Injection'!AG$154)*_xll.Interp1d(-1,'HP Tuner only'!$B$110:$H$110,'HP Tuner only'!$B$111:$H$111,'Variables &amp; Axis Check'!$B$12)</f>
        <v>78.889414739326369</v>
      </c>
      <c r="AH157" s="4">
        <f>_xll.Interp2dTab(-1,0,'HP Tuner only'!$B$93:$P$93,'HP Tuner only'!$A$94:$A$106,'HP Tuner only'!$B$94:$P$106,'Pilot Injection'!$U157,'Pilot Injection'!AH$154)*_xll.Interp1d(-1,'HP Tuner only'!$B$110:$H$110,'HP Tuner only'!$B$111:$H$111,'Variables &amp; Axis Check'!$B$12)</f>
        <v>78.889414739326369</v>
      </c>
      <c r="AI157" s="4">
        <f>_xll.Interp2dTab(-1,0,'HP Tuner only'!$B$93:$P$93,'HP Tuner only'!$A$94:$A$106,'HP Tuner only'!$B$94:$P$106,'Pilot Injection'!$U157,'Pilot Injection'!AI$154)*_xll.Interp1d(-1,'HP Tuner only'!$B$110:$H$110,'HP Tuner only'!$B$111:$H$111,'Variables &amp; Axis Check'!$B$12)</f>
        <v>78.889414739326355</v>
      </c>
      <c r="AJ157" s="4">
        <f>_xll.Interp2dTab(-1,0,'HP Tuner only'!$B$93:$P$93,'HP Tuner only'!$A$94:$A$106,'HP Tuner only'!$B$94:$P$106,'Pilot Injection'!$U157,'Pilot Injection'!AJ$154)*_xll.Interp1d(-1,'HP Tuner only'!$B$110:$H$110,'HP Tuner only'!$B$111:$H$111,'Variables &amp; Axis Check'!$B$12)</f>
        <v>78.889414739326241</v>
      </c>
      <c r="AK157" s="4">
        <f>_xll.Interp2dTab(-1,0,'HP Tuner only'!$B$93:$P$93,'HP Tuner only'!$A$94:$A$106,'HP Tuner only'!$B$94:$P$106,'Pilot Injection'!$U157,'Pilot Injection'!AK$154)*_xll.Interp1d(-1,'HP Tuner only'!$B$110:$H$110,'HP Tuner only'!$B$111:$H$111,'Variables &amp; Axis Check'!$B$12)</f>
        <v>78.889414739326398</v>
      </c>
      <c r="AL157" s="4">
        <f>_xll.Interp2dTab(-1,0,'HP Tuner only'!$B$93:$P$93,'HP Tuner only'!$A$94:$A$106,'HP Tuner only'!$B$94:$P$106,'Pilot Injection'!$U157,'Pilot Injection'!AL$154)*_xll.Interp1d(-1,'HP Tuner only'!$B$110:$H$110,'HP Tuner only'!$B$111:$H$111,'Variables &amp; Axis Check'!$B$12)</f>
        <v>78.889414739326398</v>
      </c>
      <c r="AM157" s="12">
        <f t="shared" ref="AM157:AM174" si="72">AL157</f>
        <v>78.889414739326398</v>
      </c>
    </row>
    <row r="158" spans="1:39" s="4" customFormat="1" x14ac:dyDescent="0.3">
      <c r="A158" s="6">
        <f>'CSP5'!$A$172</f>
        <v>800</v>
      </c>
      <c r="B158" s="12">
        <f t="shared" si="69"/>
        <v>0</v>
      </c>
      <c r="C158" s="4">
        <f>IF(C108&gt;'Internal Flash'!$B$390*-1,C108-'Internal Flash'!$B$390*-1,0)</f>
        <v>0</v>
      </c>
      <c r="D158" s="4">
        <f>IF(D108&gt;'Internal Flash'!$B$390*-1,D108-'Internal Flash'!$B$390*-1,0)</f>
        <v>0</v>
      </c>
      <c r="E158" s="4">
        <f>IF(E108&gt;'Internal Flash'!$B$390*-1,E108-'Internal Flash'!$B$390*-1,0)</f>
        <v>0</v>
      </c>
      <c r="F158" s="4">
        <f>IF(F108&gt;'Internal Flash'!$B$390*-1,F108-'Internal Flash'!$B$390*-1,0)</f>
        <v>0</v>
      </c>
      <c r="G158" s="4">
        <f>IF(G108&gt;'Internal Flash'!$B$390*-1,G108-'Internal Flash'!$B$390*-1,0)</f>
        <v>0</v>
      </c>
      <c r="H158" s="4">
        <f>IF(H108&gt;'Internal Flash'!$B$390*-1,H108-'Internal Flash'!$B$390*-1,0)</f>
        <v>0</v>
      </c>
      <c r="I158" s="4">
        <f>IF(I108&gt;'Internal Flash'!$B$390*-1,I108-'Internal Flash'!$B$390*-1,0)</f>
        <v>0</v>
      </c>
      <c r="J158" s="4">
        <f>IF(J108&gt;'Internal Flash'!$B$390*-1,J108-'Internal Flash'!$B$390*-1,0)</f>
        <v>0</v>
      </c>
      <c r="K158" s="4">
        <f>IF(K108&gt;'Internal Flash'!$B$390*-1,K108-'Internal Flash'!$B$390*-1,0)</f>
        <v>0</v>
      </c>
      <c r="L158" s="4">
        <f>IF(L108&gt;'Internal Flash'!$B$390*-1,L108-'Internal Flash'!$B$390*-1,0)</f>
        <v>0</v>
      </c>
      <c r="M158" s="4">
        <f>IF(M108&gt;'Internal Flash'!$B$390*-1,M108-'Internal Flash'!$B$390*-1,0)</f>
        <v>0</v>
      </c>
      <c r="N158" s="4">
        <f>IF(N108&gt;'Internal Flash'!$B$390*-1,N108-'Internal Flash'!$B$390*-1,0)</f>
        <v>0</v>
      </c>
      <c r="O158" s="4">
        <f>IF(O108&gt;'Internal Flash'!$B$390*-1,O108-'Internal Flash'!$B$390*-1,0)</f>
        <v>0</v>
      </c>
      <c r="P158" s="4">
        <f>IF(P108&gt;'Internal Flash'!$B$390*-1,P108-'Internal Flash'!$B$390*-1,0)</f>
        <v>0</v>
      </c>
      <c r="Q158" s="4">
        <f>IF(Q108&gt;'Internal Flash'!$B$390*-1,Q108-'Internal Flash'!$B$390*-1,0)</f>
        <v>0</v>
      </c>
      <c r="R158" s="4">
        <f>IF(R108&gt;'Internal Flash'!$B$390*-1,R108-'Internal Flash'!$B$390*-1,0)</f>
        <v>0</v>
      </c>
      <c r="S158" s="12">
        <f t="shared" si="70"/>
        <v>0</v>
      </c>
      <c r="U158" s="6">
        <f>'CSP5'!$A$172</f>
        <v>800</v>
      </c>
      <c r="V158" s="12">
        <f t="shared" si="71"/>
        <v>78.889414739326369</v>
      </c>
      <c r="W158" s="4">
        <f>_xll.Interp2dTab(-1,0,'HP Tuner only'!$B$93:$P$93,'HP Tuner only'!$A$94:$A$106,'HP Tuner only'!$B$94:$P$106,'Pilot Injection'!$U158,'Pilot Injection'!W$154)*_xll.Interp1d(-1,'HP Tuner only'!$B$110:$H$110,'HP Tuner only'!$B$111:$H$111,'Variables &amp; Axis Check'!$B$12)</f>
        <v>78.889414739326369</v>
      </c>
      <c r="X158" s="4">
        <f>_xll.Interp2dTab(-1,0,'HP Tuner only'!$B$93:$P$93,'HP Tuner only'!$A$94:$A$106,'HP Tuner only'!$B$94:$P$106,'Pilot Injection'!$U158,'Pilot Injection'!X$154)*_xll.Interp1d(-1,'HP Tuner only'!$B$110:$H$110,'HP Tuner only'!$B$111:$H$111,'Variables &amp; Axis Check'!$B$12)</f>
        <v>78.889414739326369</v>
      </c>
      <c r="Y158" s="4">
        <f>_xll.Interp2dTab(-1,0,'HP Tuner only'!$B$93:$P$93,'HP Tuner only'!$A$94:$A$106,'HP Tuner only'!$B$94:$P$106,'Pilot Injection'!$U158,'Pilot Injection'!Y$154)*_xll.Interp1d(-1,'HP Tuner only'!$B$110:$H$110,'HP Tuner only'!$B$111:$H$111,'Variables &amp; Axis Check'!$B$12)</f>
        <v>78.889414739326369</v>
      </c>
      <c r="Z158" s="4">
        <f>_xll.Interp2dTab(-1,0,'HP Tuner only'!$B$93:$P$93,'HP Tuner only'!$A$94:$A$106,'HP Tuner only'!$B$94:$P$106,'Pilot Injection'!$U158,'Pilot Injection'!Z$154)*_xll.Interp1d(-1,'HP Tuner only'!$B$110:$H$110,'HP Tuner only'!$B$111:$H$111,'Variables &amp; Axis Check'!$B$12)</f>
        <v>78.889414739326369</v>
      </c>
      <c r="AA158" s="4">
        <f>_xll.Interp2dTab(-1,0,'HP Tuner only'!$B$93:$P$93,'HP Tuner only'!$A$94:$A$106,'HP Tuner only'!$B$94:$P$106,'Pilot Injection'!$U158,'Pilot Injection'!AA$154)*_xll.Interp1d(-1,'HP Tuner only'!$B$110:$H$110,'HP Tuner only'!$B$111:$H$111,'Variables &amp; Axis Check'!$B$12)</f>
        <v>78.889414739326369</v>
      </c>
      <c r="AB158" s="4">
        <f>_xll.Interp2dTab(-1,0,'HP Tuner only'!$B$93:$P$93,'HP Tuner only'!$A$94:$A$106,'HP Tuner only'!$B$94:$P$106,'Pilot Injection'!$U158,'Pilot Injection'!AB$154)*_xll.Interp1d(-1,'HP Tuner only'!$B$110:$H$110,'HP Tuner only'!$B$111:$H$111,'Variables &amp; Axis Check'!$B$12)</f>
        <v>78.889414739326369</v>
      </c>
      <c r="AC158" s="4">
        <f>_xll.Interp2dTab(-1,0,'HP Tuner only'!$B$93:$P$93,'HP Tuner only'!$A$94:$A$106,'HP Tuner only'!$B$94:$P$106,'Pilot Injection'!$U158,'Pilot Injection'!AC$154)*_xll.Interp1d(-1,'HP Tuner only'!$B$110:$H$110,'HP Tuner only'!$B$111:$H$111,'Variables &amp; Axis Check'!$B$12)</f>
        <v>78.889414739326369</v>
      </c>
      <c r="AD158" s="4">
        <f>_xll.Interp2dTab(-1,0,'HP Tuner only'!$B$93:$P$93,'HP Tuner only'!$A$94:$A$106,'HP Tuner only'!$B$94:$P$106,'Pilot Injection'!$U158,'Pilot Injection'!AD$154)*_xll.Interp1d(-1,'HP Tuner only'!$B$110:$H$110,'HP Tuner only'!$B$111:$H$111,'Variables &amp; Axis Check'!$B$12)</f>
        <v>78.889414739326369</v>
      </c>
      <c r="AE158" s="4">
        <f>_xll.Interp2dTab(-1,0,'HP Tuner only'!$B$93:$P$93,'HP Tuner only'!$A$94:$A$106,'HP Tuner only'!$B$94:$P$106,'Pilot Injection'!$U158,'Pilot Injection'!AE$154)*_xll.Interp1d(-1,'HP Tuner only'!$B$110:$H$110,'HP Tuner only'!$B$111:$H$111,'Variables &amp; Axis Check'!$B$12)</f>
        <v>78.889414739326369</v>
      </c>
      <c r="AF158" s="4">
        <f>_xll.Interp2dTab(-1,0,'HP Tuner only'!$B$93:$P$93,'HP Tuner only'!$A$94:$A$106,'HP Tuner only'!$B$94:$P$106,'Pilot Injection'!$U158,'Pilot Injection'!AF$154)*_xll.Interp1d(-1,'HP Tuner only'!$B$110:$H$110,'HP Tuner only'!$B$111:$H$111,'Variables &amp; Axis Check'!$B$12)</f>
        <v>78.889414739326369</v>
      </c>
      <c r="AG158" s="4">
        <f>_xll.Interp2dTab(-1,0,'HP Tuner only'!$B$93:$P$93,'HP Tuner only'!$A$94:$A$106,'HP Tuner only'!$B$94:$P$106,'Pilot Injection'!$U158,'Pilot Injection'!AG$154)*_xll.Interp1d(-1,'HP Tuner only'!$B$110:$H$110,'HP Tuner only'!$B$111:$H$111,'Variables &amp; Axis Check'!$B$12)</f>
        <v>78.889414739326369</v>
      </c>
      <c r="AH158" s="4">
        <f>_xll.Interp2dTab(-1,0,'HP Tuner only'!$B$93:$P$93,'HP Tuner only'!$A$94:$A$106,'HP Tuner only'!$B$94:$P$106,'Pilot Injection'!$U158,'Pilot Injection'!AH$154)*_xll.Interp1d(-1,'HP Tuner only'!$B$110:$H$110,'HP Tuner only'!$B$111:$H$111,'Variables &amp; Axis Check'!$B$12)</f>
        <v>78.889414739326369</v>
      </c>
      <c r="AI158" s="4">
        <f>_xll.Interp2dTab(-1,0,'HP Tuner only'!$B$93:$P$93,'HP Tuner only'!$A$94:$A$106,'HP Tuner only'!$B$94:$P$106,'Pilot Injection'!$U158,'Pilot Injection'!AI$154)*_xll.Interp1d(-1,'HP Tuner only'!$B$110:$H$110,'HP Tuner only'!$B$111:$H$111,'Variables &amp; Axis Check'!$B$12)</f>
        <v>78.889414739326355</v>
      </c>
      <c r="AJ158" s="4">
        <f>_xll.Interp2dTab(-1,0,'HP Tuner only'!$B$93:$P$93,'HP Tuner only'!$A$94:$A$106,'HP Tuner only'!$B$94:$P$106,'Pilot Injection'!$U158,'Pilot Injection'!AJ$154)*_xll.Interp1d(-1,'HP Tuner only'!$B$110:$H$110,'HP Tuner only'!$B$111:$H$111,'Variables &amp; Axis Check'!$B$12)</f>
        <v>78.889414739326241</v>
      </c>
      <c r="AK158" s="4">
        <f>_xll.Interp2dTab(-1,0,'HP Tuner only'!$B$93:$P$93,'HP Tuner only'!$A$94:$A$106,'HP Tuner only'!$B$94:$P$106,'Pilot Injection'!$U158,'Pilot Injection'!AK$154)*_xll.Interp1d(-1,'HP Tuner only'!$B$110:$H$110,'HP Tuner only'!$B$111:$H$111,'Variables &amp; Axis Check'!$B$12)</f>
        <v>78.889414739326398</v>
      </c>
      <c r="AL158" s="4">
        <f>_xll.Interp2dTab(-1,0,'HP Tuner only'!$B$93:$P$93,'HP Tuner only'!$A$94:$A$106,'HP Tuner only'!$B$94:$P$106,'Pilot Injection'!$U158,'Pilot Injection'!AL$154)*_xll.Interp1d(-1,'HP Tuner only'!$B$110:$H$110,'HP Tuner only'!$B$111:$H$111,'Variables &amp; Axis Check'!$B$12)</f>
        <v>78.889414739326398</v>
      </c>
      <c r="AM158" s="12">
        <f t="shared" si="72"/>
        <v>78.889414739326398</v>
      </c>
    </row>
    <row r="159" spans="1:39" s="4" customFormat="1" x14ac:dyDescent="0.3">
      <c r="A159" s="6">
        <f>'CSP5'!$A$173</f>
        <v>1000</v>
      </c>
      <c r="B159" s="12">
        <f t="shared" si="69"/>
        <v>0</v>
      </c>
      <c r="C159" s="4">
        <f>IF(C109&gt;'Internal Flash'!$B$390*-1,C109-'Internal Flash'!$B$390*-1,0)</f>
        <v>0</v>
      </c>
      <c r="D159" s="4">
        <f>IF(D109&gt;'Internal Flash'!$B$390*-1,D109-'Internal Flash'!$B$390*-1,0)</f>
        <v>0</v>
      </c>
      <c r="E159" s="4">
        <f>IF(E109&gt;'Internal Flash'!$B$390*-1,E109-'Internal Flash'!$B$390*-1,0)</f>
        <v>0</v>
      </c>
      <c r="F159" s="4">
        <f>IF(F109&gt;'Internal Flash'!$B$390*-1,F109-'Internal Flash'!$B$390*-1,0)</f>
        <v>0</v>
      </c>
      <c r="G159" s="4">
        <f>IF(G109&gt;'Internal Flash'!$B$390*-1,G109-'Internal Flash'!$B$390*-1,0)</f>
        <v>0</v>
      </c>
      <c r="H159" s="4">
        <f>IF(H109&gt;'Internal Flash'!$B$390*-1,H109-'Internal Flash'!$B$390*-1,0)</f>
        <v>0</v>
      </c>
      <c r="I159" s="4">
        <f>IF(I109&gt;'Internal Flash'!$B$390*-1,I109-'Internal Flash'!$B$390*-1,0)</f>
        <v>0</v>
      </c>
      <c r="J159" s="4">
        <f>IF(J109&gt;'Internal Flash'!$B$390*-1,J109-'Internal Flash'!$B$390*-1,0)</f>
        <v>0</v>
      </c>
      <c r="K159" s="4">
        <f>IF(K109&gt;'Internal Flash'!$B$390*-1,K109-'Internal Flash'!$B$390*-1,0)</f>
        <v>0</v>
      </c>
      <c r="L159" s="4">
        <f>IF(L109&gt;'Internal Flash'!$B$390*-1,L109-'Internal Flash'!$B$390*-1,0)</f>
        <v>0</v>
      </c>
      <c r="M159" s="4">
        <f>IF(M109&gt;'Internal Flash'!$B$390*-1,M109-'Internal Flash'!$B$390*-1,0)</f>
        <v>0</v>
      </c>
      <c r="N159" s="4">
        <f>IF(N109&gt;'Internal Flash'!$B$390*-1,N109-'Internal Flash'!$B$390*-1,0)</f>
        <v>0</v>
      </c>
      <c r="O159" s="4">
        <f>IF(O109&gt;'Internal Flash'!$B$390*-1,O109-'Internal Flash'!$B$390*-1,0)</f>
        <v>0</v>
      </c>
      <c r="P159" s="4">
        <f>IF(P109&gt;'Internal Flash'!$B$390*-1,P109-'Internal Flash'!$B$390*-1,0)</f>
        <v>0</v>
      </c>
      <c r="Q159" s="4">
        <f>IF(Q109&gt;'Internal Flash'!$B$390*-1,Q109-'Internal Flash'!$B$390*-1,0)</f>
        <v>0</v>
      </c>
      <c r="R159" s="4">
        <f>IF(R109&gt;'Internal Flash'!$B$390*-1,R109-'Internal Flash'!$B$390*-1,0)</f>
        <v>0</v>
      </c>
      <c r="S159" s="12">
        <f t="shared" si="70"/>
        <v>0</v>
      </c>
      <c r="U159" s="6">
        <f>'CSP5'!$A$173</f>
        <v>1000</v>
      </c>
      <c r="V159" s="12">
        <f t="shared" si="71"/>
        <v>78.889414739326369</v>
      </c>
      <c r="W159" s="4">
        <f>_xll.Interp2dTab(-1,0,'HP Tuner only'!$B$93:$P$93,'HP Tuner only'!$A$94:$A$106,'HP Tuner only'!$B$94:$P$106,'Pilot Injection'!$U159,'Pilot Injection'!W$154)*_xll.Interp1d(-1,'HP Tuner only'!$B$110:$H$110,'HP Tuner only'!$B$111:$H$111,'Variables &amp; Axis Check'!$B$12)</f>
        <v>78.889414739326369</v>
      </c>
      <c r="X159" s="4">
        <f>_xll.Interp2dTab(-1,0,'HP Tuner only'!$B$93:$P$93,'HP Tuner only'!$A$94:$A$106,'HP Tuner only'!$B$94:$P$106,'Pilot Injection'!$U159,'Pilot Injection'!X$154)*_xll.Interp1d(-1,'HP Tuner only'!$B$110:$H$110,'HP Tuner only'!$B$111:$H$111,'Variables &amp; Axis Check'!$B$12)</f>
        <v>78.889414739326369</v>
      </c>
      <c r="Y159" s="4">
        <f>_xll.Interp2dTab(-1,0,'HP Tuner only'!$B$93:$P$93,'HP Tuner only'!$A$94:$A$106,'HP Tuner only'!$B$94:$P$106,'Pilot Injection'!$U159,'Pilot Injection'!Y$154)*_xll.Interp1d(-1,'HP Tuner only'!$B$110:$H$110,'HP Tuner only'!$B$111:$H$111,'Variables &amp; Axis Check'!$B$12)</f>
        <v>78.889414739326369</v>
      </c>
      <c r="Z159" s="4">
        <f>_xll.Interp2dTab(-1,0,'HP Tuner only'!$B$93:$P$93,'HP Tuner only'!$A$94:$A$106,'HP Tuner only'!$B$94:$P$106,'Pilot Injection'!$U159,'Pilot Injection'!Z$154)*_xll.Interp1d(-1,'HP Tuner only'!$B$110:$H$110,'HP Tuner only'!$B$111:$H$111,'Variables &amp; Axis Check'!$B$12)</f>
        <v>78.889414739326369</v>
      </c>
      <c r="AA159" s="4">
        <f>_xll.Interp2dTab(-1,0,'HP Tuner only'!$B$93:$P$93,'HP Tuner only'!$A$94:$A$106,'HP Tuner only'!$B$94:$P$106,'Pilot Injection'!$U159,'Pilot Injection'!AA$154)*_xll.Interp1d(-1,'HP Tuner only'!$B$110:$H$110,'HP Tuner only'!$B$111:$H$111,'Variables &amp; Axis Check'!$B$12)</f>
        <v>78.889414739326369</v>
      </c>
      <c r="AB159" s="4">
        <f>_xll.Interp2dTab(-1,0,'HP Tuner only'!$B$93:$P$93,'HP Tuner only'!$A$94:$A$106,'HP Tuner only'!$B$94:$P$106,'Pilot Injection'!$U159,'Pilot Injection'!AB$154)*_xll.Interp1d(-1,'HP Tuner only'!$B$110:$H$110,'HP Tuner only'!$B$111:$H$111,'Variables &amp; Axis Check'!$B$12)</f>
        <v>78.889414739326369</v>
      </c>
      <c r="AC159" s="4">
        <f>_xll.Interp2dTab(-1,0,'HP Tuner only'!$B$93:$P$93,'HP Tuner only'!$A$94:$A$106,'HP Tuner only'!$B$94:$P$106,'Pilot Injection'!$U159,'Pilot Injection'!AC$154)*_xll.Interp1d(-1,'HP Tuner only'!$B$110:$H$110,'HP Tuner only'!$B$111:$H$111,'Variables &amp; Axis Check'!$B$12)</f>
        <v>78.889414739326369</v>
      </c>
      <c r="AD159" s="4">
        <f>_xll.Interp2dTab(-1,0,'HP Tuner only'!$B$93:$P$93,'HP Tuner only'!$A$94:$A$106,'HP Tuner only'!$B$94:$P$106,'Pilot Injection'!$U159,'Pilot Injection'!AD$154)*_xll.Interp1d(-1,'HP Tuner only'!$B$110:$H$110,'HP Tuner only'!$B$111:$H$111,'Variables &amp; Axis Check'!$B$12)</f>
        <v>78.889414739326369</v>
      </c>
      <c r="AE159" s="4">
        <f>_xll.Interp2dTab(-1,0,'HP Tuner only'!$B$93:$P$93,'HP Tuner only'!$A$94:$A$106,'HP Tuner only'!$B$94:$P$106,'Pilot Injection'!$U159,'Pilot Injection'!AE$154)*_xll.Interp1d(-1,'HP Tuner only'!$B$110:$H$110,'HP Tuner only'!$B$111:$H$111,'Variables &amp; Axis Check'!$B$12)</f>
        <v>78.889414739326369</v>
      </c>
      <c r="AF159" s="4">
        <f>_xll.Interp2dTab(-1,0,'HP Tuner only'!$B$93:$P$93,'HP Tuner only'!$A$94:$A$106,'HP Tuner only'!$B$94:$P$106,'Pilot Injection'!$U159,'Pilot Injection'!AF$154)*_xll.Interp1d(-1,'HP Tuner only'!$B$110:$H$110,'HP Tuner only'!$B$111:$H$111,'Variables &amp; Axis Check'!$B$12)</f>
        <v>78.889414739326369</v>
      </c>
      <c r="AG159" s="4">
        <f>_xll.Interp2dTab(-1,0,'HP Tuner only'!$B$93:$P$93,'HP Tuner only'!$A$94:$A$106,'HP Tuner only'!$B$94:$P$106,'Pilot Injection'!$U159,'Pilot Injection'!AG$154)*_xll.Interp1d(-1,'HP Tuner only'!$B$110:$H$110,'HP Tuner only'!$B$111:$H$111,'Variables &amp; Axis Check'!$B$12)</f>
        <v>78.889414739326369</v>
      </c>
      <c r="AH159" s="4">
        <f>_xll.Interp2dTab(-1,0,'HP Tuner only'!$B$93:$P$93,'HP Tuner only'!$A$94:$A$106,'HP Tuner only'!$B$94:$P$106,'Pilot Injection'!$U159,'Pilot Injection'!AH$154)*_xll.Interp1d(-1,'HP Tuner only'!$B$110:$H$110,'HP Tuner only'!$B$111:$H$111,'Variables &amp; Axis Check'!$B$12)</f>
        <v>78.889414739326369</v>
      </c>
      <c r="AI159" s="4">
        <f>_xll.Interp2dTab(-1,0,'HP Tuner only'!$B$93:$P$93,'HP Tuner only'!$A$94:$A$106,'HP Tuner only'!$B$94:$P$106,'Pilot Injection'!$U159,'Pilot Injection'!AI$154)*_xll.Interp1d(-1,'HP Tuner only'!$B$110:$H$110,'HP Tuner only'!$B$111:$H$111,'Variables &amp; Axis Check'!$B$12)</f>
        <v>78.889414739326355</v>
      </c>
      <c r="AJ159" s="4">
        <f>_xll.Interp2dTab(-1,0,'HP Tuner only'!$B$93:$P$93,'HP Tuner only'!$A$94:$A$106,'HP Tuner only'!$B$94:$P$106,'Pilot Injection'!$U159,'Pilot Injection'!AJ$154)*_xll.Interp1d(-1,'HP Tuner only'!$B$110:$H$110,'HP Tuner only'!$B$111:$H$111,'Variables &amp; Axis Check'!$B$12)</f>
        <v>78.889414739326241</v>
      </c>
      <c r="AK159" s="4">
        <f>_xll.Interp2dTab(-1,0,'HP Tuner only'!$B$93:$P$93,'HP Tuner only'!$A$94:$A$106,'HP Tuner only'!$B$94:$P$106,'Pilot Injection'!$U159,'Pilot Injection'!AK$154)*_xll.Interp1d(-1,'HP Tuner only'!$B$110:$H$110,'HP Tuner only'!$B$111:$H$111,'Variables &amp; Axis Check'!$B$12)</f>
        <v>78.889414739326398</v>
      </c>
      <c r="AL159" s="4">
        <f>_xll.Interp2dTab(-1,0,'HP Tuner only'!$B$93:$P$93,'HP Tuner only'!$A$94:$A$106,'HP Tuner only'!$B$94:$P$106,'Pilot Injection'!$U159,'Pilot Injection'!AL$154)*_xll.Interp1d(-1,'HP Tuner only'!$B$110:$H$110,'HP Tuner only'!$B$111:$H$111,'Variables &amp; Axis Check'!$B$12)</f>
        <v>78.889414739326398</v>
      </c>
      <c r="AM159" s="12">
        <f t="shared" si="72"/>
        <v>78.889414739326398</v>
      </c>
    </row>
    <row r="160" spans="1:39" s="4" customFormat="1" x14ac:dyDescent="0.3">
      <c r="A160" s="6">
        <f>'CSP5'!$A$174</f>
        <v>1200</v>
      </c>
      <c r="B160" s="12">
        <f t="shared" si="69"/>
        <v>0</v>
      </c>
      <c r="C160" s="4">
        <f>IF(C110&gt;'Internal Flash'!$B$390*-1,C110-'Internal Flash'!$B$390*-1,0)</f>
        <v>0</v>
      </c>
      <c r="D160" s="4">
        <f>IF(D110&gt;'Internal Flash'!$B$390*-1,D110-'Internal Flash'!$B$390*-1,0)</f>
        <v>0</v>
      </c>
      <c r="E160" s="4">
        <f>IF(E110&gt;'Internal Flash'!$B$390*-1,E110-'Internal Flash'!$B$390*-1,0)</f>
        <v>0</v>
      </c>
      <c r="F160" s="4">
        <f>IF(F110&gt;'Internal Flash'!$B$390*-1,F110-'Internal Flash'!$B$390*-1,0)</f>
        <v>0</v>
      </c>
      <c r="G160" s="4">
        <f>IF(G110&gt;'Internal Flash'!$B$390*-1,G110-'Internal Flash'!$B$390*-1,0)</f>
        <v>0</v>
      </c>
      <c r="H160" s="4">
        <f>IF(H110&gt;'Internal Flash'!$B$390*-1,H110-'Internal Flash'!$B$390*-1,0)</f>
        <v>0</v>
      </c>
      <c r="I160" s="4">
        <f>IF(I110&gt;'Internal Flash'!$B$390*-1,I110-'Internal Flash'!$B$390*-1,0)</f>
        <v>0</v>
      </c>
      <c r="J160" s="4">
        <f>IF(J110&gt;'Internal Flash'!$B$390*-1,J110-'Internal Flash'!$B$390*-1,0)</f>
        <v>0</v>
      </c>
      <c r="K160" s="4">
        <f>IF(K110&gt;'Internal Flash'!$B$390*-1,K110-'Internal Flash'!$B$390*-1,0)</f>
        <v>0</v>
      </c>
      <c r="L160" s="4">
        <f>IF(L110&gt;'Internal Flash'!$B$390*-1,L110-'Internal Flash'!$B$390*-1,0)</f>
        <v>0</v>
      </c>
      <c r="M160" s="4">
        <f>IF(M110&gt;'Internal Flash'!$B$390*-1,M110-'Internal Flash'!$B$390*-1,0)</f>
        <v>0</v>
      </c>
      <c r="N160" s="4">
        <f>IF(N110&gt;'Internal Flash'!$B$390*-1,N110-'Internal Flash'!$B$390*-1,0)</f>
        <v>0</v>
      </c>
      <c r="O160" s="4">
        <f>IF(O110&gt;'Internal Flash'!$B$390*-1,O110-'Internal Flash'!$B$390*-1,0)</f>
        <v>0</v>
      </c>
      <c r="P160" s="4">
        <f>IF(P110&gt;'Internal Flash'!$B$390*-1,P110-'Internal Flash'!$B$390*-1,0)</f>
        <v>0</v>
      </c>
      <c r="Q160" s="4">
        <f>IF(Q110&gt;'Internal Flash'!$B$390*-1,Q110-'Internal Flash'!$B$390*-1,0)</f>
        <v>0</v>
      </c>
      <c r="R160" s="4">
        <f>IF(R110&gt;'Internal Flash'!$B$390*-1,R110-'Internal Flash'!$B$390*-1,0)</f>
        <v>0</v>
      </c>
      <c r="S160" s="12">
        <f t="shared" si="70"/>
        <v>0</v>
      </c>
      <c r="U160" s="6">
        <f>'CSP5'!$A$174</f>
        <v>1200</v>
      </c>
      <c r="V160" s="12">
        <f t="shared" si="71"/>
        <v>78.889414739326369</v>
      </c>
      <c r="W160" s="4">
        <f>_xll.Interp2dTab(-1,0,'HP Tuner only'!$B$93:$P$93,'HP Tuner only'!$A$94:$A$106,'HP Tuner only'!$B$94:$P$106,'Pilot Injection'!$U160,'Pilot Injection'!W$154)*_xll.Interp1d(-1,'HP Tuner only'!$B$110:$H$110,'HP Tuner only'!$B$111:$H$111,'Variables &amp; Axis Check'!$B$12)</f>
        <v>78.889414739326369</v>
      </c>
      <c r="X160" s="4">
        <f>_xll.Interp2dTab(-1,0,'HP Tuner only'!$B$93:$P$93,'HP Tuner only'!$A$94:$A$106,'HP Tuner only'!$B$94:$P$106,'Pilot Injection'!$U160,'Pilot Injection'!X$154)*_xll.Interp1d(-1,'HP Tuner only'!$B$110:$H$110,'HP Tuner only'!$B$111:$H$111,'Variables &amp; Axis Check'!$B$12)</f>
        <v>78.889414739326369</v>
      </c>
      <c r="Y160" s="4">
        <f>_xll.Interp2dTab(-1,0,'HP Tuner only'!$B$93:$P$93,'HP Tuner only'!$A$94:$A$106,'HP Tuner only'!$B$94:$P$106,'Pilot Injection'!$U160,'Pilot Injection'!Y$154)*_xll.Interp1d(-1,'HP Tuner only'!$B$110:$H$110,'HP Tuner only'!$B$111:$H$111,'Variables &amp; Axis Check'!$B$12)</f>
        <v>78.889414739326369</v>
      </c>
      <c r="Z160" s="4">
        <f>_xll.Interp2dTab(-1,0,'HP Tuner only'!$B$93:$P$93,'HP Tuner only'!$A$94:$A$106,'HP Tuner only'!$B$94:$P$106,'Pilot Injection'!$U160,'Pilot Injection'!Z$154)*_xll.Interp1d(-1,'HP Tuner only'!$B$110:$H$110,'HP Tuner only'!$B$111:$H$111,'Variables &amp; Axis Check'!$B$12)</f>
        <v>78.889414739326369</v>
      </c>
      <c r="AA160" s="4">
        <f>_xll.Interp2dTab(-1,0,'HP Tuner only'!$B$93:$P$93,'HP Tuner only'!$A$94:$A$106,'HP Tuner only'!$B$94:$P$106,'Pilot Injection'!$U160,'Pilot Injection'!AA$154)*_xll.Interp1d(-1,'HP Tuner only'!$B$110:$H$110,'HP Tuner only'!$B$111:$H$111,'Variables &amp; Axis Check'!$B$12)</f>
        <v>78.889414739326369</v>
      </c>
      <c r="AB160" s="4">
        <f>_xll.Interp2dTab(-1,0,'HP Tuner only'!$B$93:$P$93,'HP Tuner only'!$A$94:$A$106,'HP Tuner only'!$B$94:$P$106,'Pilot Injection'!$U160,'Pilot Injection'!AB$154)*_xll.Interp1d(-1,'HP Tuner only'!$B$110:$H$110,'HP Tuner only'!$B$111:$H$111,'Variables &amp; Axis Check'!$B$12)</f>
        <v>78.889414739326369</v>
      </c>
      <c r="AC160" s="4">
        <f>_xll.Interp2dTab(-1,0,'HP Tuner only'!$B$93:$P$93,'HP Tuner only'!$A$94:$A$106,'HP Tuner only'!$B$94:$P$106,'Pilot Injection'!$U160,'Pilot Injection'!AC$154)*_xll.Interp1d(-1,'HP Tuner only'!$B$110:$H$110,'HP Tuner only'!$B$111:$H$111,'Variables &amp; Axis Check'!$B$12)</f>
        <v>78.889414739326369</v>
      </c>
      <c r="AD160" s="4">
        <f>_xll.Interp2dTab(-1,0,'HP Tuner only'!$B$93:$P$93,'HP Tuner only'!$A$94:$A$106,'HP Tuner only'!$B$94:$P$106,'Pilot Injection'!$U160,'Pilot Injection'!AD$154)*_xll.Interp1d(-1,'HP Tuner only'!$B$110:$H$110,'HP Tuner only'!$B$111:$H$111,'Variables &amp; Axis Check'!$B$12)</f>
        <v>78.889414739326369</v>
      </c>
      <c r="AE160" s="4">
        <f>_xll.Interp2dTab(-1,0,'HP Tuner only'!$B$93:$P$93,'HP Tuner only'!$A$94:$A$106,'HP Tuner only'!$B$94:$P$106,'Pilot Injection'!$U160,'Pilot Injection'!AE$154)*_xll.Interp1d(-1,'HP Tuner only'!$B$110:$H$110,'HP Tuner only'!$B$111:$H$111,'Variables &amp; Axis Check'!$B$12)</f>
        <v>78.889414739326369</v>
      </c>
      <c r="AF160" s="4">
        <f>_xll.Interp2dTab(-1,0,'HP Tuner only'!$B$93:$P$93,'HP Tuner only'!$A$94:$A$106,'HP Tuner only'!$B$94:$P$106,'Pilot Injection'!$U160,'Pilot Injection'!AF$154)*_xll.Interp1d(-1,'HP Tuner only'!$B$110:$H$110,'HP Tuner only'!$B$111:$H$111,'Variables &amp; Axis Check'!$B$12)</f>
        <v>78.889414739326369</v>
      </c>
      <c r="AG160" s="4">
        <f>_xll.Interp2dTab(-1,0,'HP Tuner only'!$B$93:$P$93,'HP Tuner only'!$A$94:$A$106,'HP Tuner only'!$B$94:$P$106,'Pilot Injection'!$U160,'Pilot Injection'!AG$154)*_xll.Interp1d(-1,'HP Tuner only'!$B$110:$H$110,'HP Tuner only'!$B$111:$H$111,'Variables &amp; Axis Check'!$B$12)</f>
        <v>78.889414739326369</v>
      </c>
      <c r="AH160" s="4">
        <f>_xll.Interp2dTab(-1,0,'HP Tuner only'!$B$93:$P$93,'HP Tuner only'!$A$94:$A$106,'HP Tuner only'!$B$94:$P$106,'Pilot Injection'!$U160,'Pilot Injection'!AH$154)*_xll.Interp1d(-1,'HP Tuner only'!$B$110:$H$110,'HP Tuner only'!$B$111:$H$111,'Variables &amp; Axis Check'!$B$12)</f>
        <v>78.889414739326369</v>
      </c>
      <c r="AI160" s="4">
        <f>_xll.Interp2dTab(-1,0,'HP Tuner only'!$B$93:$P$93,'HP Tuner only'!$A$94:$A$106,'HP Tuner only'!$B$94:$P$106,'Pilot Injection'!$U160,'Pilot Injection'!AI$154)*_xll.Interp1d(-1,'HP Tuner only'!$B$110:$H$110,'HP Tuner only'!$B$111:$H$111,'Variables &amp; Axis Check'!$B$12)</f>
        <v>78.889414739326355</v>
      </c>
      <c r="AJ160" s="4">
        <f>_xll.Interp2dTab(-1,0,'HP Tuner only'!$B$93:$P$93,'HP Tuner only'!$A$94:$A$106,'HP Tuner only'!$B$94:$P$106,'Pilot Injection'!$U160,'Pilot Injection'!AJ$154)*_xll.Interp1d(-1,'HP Tuner only'!$B$110:$H$110,'HP Tuner only'!$B$111:$H$111,'Variables &amp; Axis Check'!$B$12)</f>
        <v>78.889414739326241</v>
      </c>
      <c r="AK160" s="4">
        <f>_xll.Interp2dTab(-1,0,'HP Tuner only'!$B$93:$P$93,'HP Tuner only'!$A$94:$A$106,'HP Tuner only'!$B$94:$P$106,'Pilot Injection'!$U160,'Pilot Injection'!AK$154)*_xll.Interp1d(-1,'HP Tuner only'!$B$110:$H$110,'HP Tuner only'!$B$111:$H$111,'Variables &amp; Axis Check'!$B$12)</f>
        <v>78.889414739326398</v>
      </c>
      <c r="AL160" s="4">
        <f>_xll.Interp2dTab(-1,0,'HP Tuner only'!$B$93:$P$93,'HP Tuner only'!$A$94:$A$106,'HP Tuner only'!$B$94:$P$106,'Pilot Injection'!$U160,'Pilot Injection'!AL$154)*_xll.Interp1d(-1,'HP Tuner only'!$B$110:$H$110,'HP Tuner only'!$B$111:$H$111,'Variables &amp; Axis Check'!$B$12)</f>
        <v>78.889414739326398</v>
      </c>
      <c r="AM160" s="12">
        <f t="shared" si="72"/>
        <v>78.889414739326398</v>
      </c>
    </row>
    <row r="161" spans="1:39" s="4" customFormat="1" x14ac:dyDescent="0.3">
      <c r="A161" s="6">
        <f>'CSP5'!$A$175</f>
        <v>1400</v>
      </c>
      <c r="B161" s="12">
        <f t="shared" si="69"/>
        <v>0</v>
      </c>
      <c r="C161" s="4">
        <f>IF(C111&gt;'Internal Flash'!$B$390*-1,C111-'Internal Flash'!$B$390*-1,0)</f>
        <v>0</v>
      </c>
      <c r="D161" s="4">
        <f>IF(D111&gt;'Internal Flash'!$B$390*-1,D111-'Internal Flash'!$B$390*-1,0)</f>
        <v>0</v>
      </c>
      <c r="E161" s="4">
        <f>IF(E111&gt;'Internal Flash'!$B$390*-1,E111-'Internal Flash'!$B$390*-1,0)</f>
        <v>0</v>
      </c>
      <c r="F161" s="4">
        <f>IF(F111&gt;'Internal Flash'!$B$390*-1,F111-'Internal Flash'!$B$390*-1,0)</f>
        <v>0</v>
      </c>
      <c r="G161" s="4">
        <f>IF(G111&gt;'Internal Flash'!$B$390*-1,G111-'Internal Flash'!$B$390*-1,0)</f>
        <v>0</v>
      </c>
      <c r="H161" s="4">
        <f>IF(H111&gt;'Internal Flash'!$B$390*-1,H111-'Internal Flash'!$B$390*-1,0)</f>
        <v>0</v>
      </c>
      <c r="I161" s="4">
        <f>IF(I111&gt;'Internal Flash'!$B$390*-1,I111-'Internal Flash'!$B$390*-1,0)</f>
        <v>0</v>
      </c>
      <c r="J161" s="4">
        <f>IF(J111&gt;'Internal Flash'!$B$390*-1,J111-'Internal Flash'!$B$390*-1,0)</f>
        <v>0</v>
      </c>
      <c r="K161" s="4">
        <f>IF(K111&gt;'Internal Flash'!$B$390*-1,K111-'Internal Flash'!$B$390*-1,0)</f>
        <v>0</v>
      </c>
      <c r="L161" s="4">
        <f>IF(L111&gt;'Internal Flash'!$B$390*-1,L111-'Internal Flash'!$B$390*-1,0)</f>
        <v>0</v>
      </c>
      <c r="M161" s="4">
        <f>IF(M111&gt;'Internal Flash'!$B$390*-1,M111-'Internal Flash'!$B$390*-1,0)</f>
        <v>0</v>
      </c>
      <c r="N161" s="4">
        <f>IF(N111&gt;'Internal Flash'!$B$390*-1,N111-'Internal Flash'!$B$390*-1,0)</f>
        <v>0</v>
      </c>
      <c r="O161" s="4">
        <f>IF(O111&gt;'Internal Flash'!$B$390*-1,O111-'Internal Flash'!$B$390*-1,0)</f>
        <v>0</v>
      </c>
      <c r="P161" s="4">
        <f>IF(P111&gt;'Internal Flash'!$B$390*-1,P111-'Internal Flash'!$B$390*-1,0)</f>
        <v>0</v>
      </c>
      <c r="Q161" s="4">
        <f>IF(Q111&gt;'Internal Flash'!$B$390*-1,Q111-'Internal Flash'!$B$390*-1,0)</f>
        <v>0</v>
      </c>
      <c r="R161" s="4">
        <f>IF(R111&gt;'Internal Flash'!$B$390*-1,R111-'Internal Flash'!$B$390*-1,0)</f>
        <v>0</v>
      </c>
      <c r="S161" s="12">
        <f t="shared" si="70"/>
        <v>0</v>
      </c>
      <c r="U161" s="6">
        <f>'CSP5'!$A$175</f>
        <v>1400</v>
      </c>
      <c r="V161" s="12">
        <f t="shared" si="71"/>
        <v>78.889414739326369</v>
      </c>
      <c r="W161" s="4">
        <f>_xll.Interp2dTab(-1,0,'HP Tuner only'!$B$93:$P$93,'HP Tuner only'!$A$94:$A$106,'HP Tuner only'!$B$94:$P$106,'Pilot Injection'!$U161,'Pilot Injection'!W$154)*_xll.Interp1d(-1,'HP Tuner only'!$B$110:$H$110,'HP Tuner only'!$B$111:$H$111,'Variables &amp; Axis Check'!$B$12)</f>
        <v>78.889414739326369</v>
      </c>
      <c r="X161" s="4">
        <f>_xll.Interp2dTab(-1,0,'HP Tuner only'!$B$93:$P$93,'HP Tuner only'!$A$94:$A$106,'HP Tuner only'!$B$94:$P$106,'Pilot Injection'!$U161,'Pilot Injection'!X$154)*_xll.Interp1d(-1,'HP Tuner only'!$B$110:$H$110,'HP Tuner only'!$B$111:$H$111,'Variables &amp; Axis Check'!$B$12)</f>
        <v>78.889414739326369</v>
      </c>
      <c r="Y161" s="4">
        <f>_xll.Interp2dTab(-1,0,'HP Tuner only'!$B$93:$P$93,'HP Tuner only'!$A$94:$A$106,'HP Tuner only'!$B$94:$P$106,'Pilot Injection'!$U161,'Pilot Injection'!Y$154)*_xll.Interp1d(-1,'HP Tuner only'!$B$110:$H$110,'HP Tuner only'!$B$111:$H$111,'Variables &amp; Axis Check'!$B$12)</f>
        <v>78.889414739326369</v>
      </c>
      <c r="Z161" s="4">
        <f>_xll.Interp2dTab(-1,0,'HP Tuner only'!$B$93:$P$93,'HP Tuner only'!$A$94:$A$106,'HP Tuner only'!$B$94:$P$106,'Pilot Injection'!$U161,'Pilot Injection'!Z$154)*_xll.Interp1d(-1,'HP Tuner only'!$B$110:$H$110,'HP Tuner only'!$B$111:$H$111,'Variables &amp; Axis Check'!$B$12)</f>
        <v>78.889414739326369</v>
      </c>
      <c r="AA161" s="4">
        <f>_xll.Interp2dTab(-1,0,'HP Tuner only'!$B$93:$P$93,'HP Tuner only'!$A$94:$A$106,'HP Tuner only'!$B$94:$P$106,'Pilot Injection'!$U161,'Pilot Injection'!AA$154)*_xll.Interp1d(-1,'HP Tuner only'!$B$110:$H$110,'HP Tuner only'!$B$111:$H$111,'Variables &amp; Axis Check'!$B$12)</f>
        <v>78.889414739326369</v>
      </c>
      <c r="AB161" s="4">
        <f>_xll.Interp2dTab(-1,0,'HP Tuner only'!$B$93:$P$93,'HP Tuner only'!$A$94:$A$106,'HP Tuner only'!$B$94:$P$106,'Pilot Injection'!$U161,'Pilot Injection'!AB$154)*_xll.Interp1d(-1,'HP Tuner only'!$B$110:$H$110,'HP Tuner only'!$B$111:$H$111,'Variables &amp; Axis Check'!$B$12)</f>
        <v>78.889414739326369</v>
      </c>
      <c r="AC161" s="4">
        <f>_xll.Interp2dTab(-1,0,'HP Tuner only'!$B$93:$P$93,'HP Tuner only'!$A$94:$A$106,'HP Tuner only'!$B$94:$P$106,'Pilot Injection'!$U161,'Pilot Injection'!AC$154)*_xll.Interp1d(-1,'HP Tuner only'!$B$110:$H$110,'HP Tuner only'!$B$111:$H$111,'Variables &amp; Axis Check'!$B$12)</f>
        <v>78.889414739326369</v>
      </c>
      <c r="AD161" s="4">
        <f>_xll.Interp2dTab(-1,0,'HP Tuner only'!$B$93:$P$93,'HP Tuner only'!$A$94:$A$106,'HP Tuner only'!$B$94:$P$106,'Pilot Injection'!$U161,'Pilot Injection'!AD$154)*_xll.Interp1d(-1,'HP Tuner only'!$B$110:$H$110,'HP Tuner only'!$B$111:$H$111,'Variables &amp; Axis Check'!$B$12)</f>
        <v>78.889414739326369</v>
      </c>
      <c r="AE161" s="4">
        <f>_xll.Interp2dTab(-1,0,'HP Tuner only'!$B$93:$P$93,'HP Tuner only'!$A$94:$A$106,'HP Tuner only'!$B$94:$P$106,'Pilot Injection'!$U161,'Pilot Injection'!AE$154)*_xll.Interp1d(-1,'HP Tuner only'!$B$110:$H$110,'HP Tuner only'!$B$111:$H$111,'Variables &amp; Axis Check'!$B$12)</f>
        <v>78.889414739326369</v>
      </c>
      <c r="AF161" s="4">
        <f>_xll.Interp2dTab(-1,0,'HP Tuner only'!$B$93:$P$93,'HP Tuner only'!$A$94:$A$106,'HP Tuner only'!$B$94:$P$106,'Pilot Injection'!$U161,'Pilot Injection'!AF$154)*_xll.Interp1d(-1,'HP Tuner only'!$B$110:$H$110,'HP Tuner only'!$B$111:$H$111,'Variables &amp; Axis Check'!$B$12)</f>
        <v>78.889414739326369</v>
      </c>
      <c r="AG161" s="4">
        <f>_xll.Interp2dTab(-1,0,'HP Tuner only'!$B$93:$P$93,'HP Tuner only'!$A$94:$A$106,'HP Tuner only'!$B$94:$P$106,'Pilot Injection'!$U161,'Pilot Injection'!AG$154)*_xll.Interp1d(-1,'HP Tuner only'!$B$110:$H$110,'HP Tuner only'!$B$111:$H$111,'Variables &amp; Axis Check'!$B$12)</f>
        <v>78.889414739326369</v>
      </c>
      <c r="AH161" s="4">
        <f>_xll.Interp2dTab(-1,0,'HP Tuner only'!$B$93:$P$93,'HP Tuner only'!$A$94:$A$106,'HP Tuner only'!$B$94:$P$106,'Pilot Injection'!$U161,'Pilot Injection'!AH$154)*_xll.Interp1d(-1,'HP Tuner only'!$B$110:$H$110,'HP Tuner only'!$B$111:$H$111,'Variables &amp; Axis Check'!$B$12)</f>
        <v>78.889414739326369</v>
      </c>
      <c r="AI161" s="4">
        <f>_xll.Interp2dTab(-1,0,'HP Tuner only'!$B$93:$P$93,'HP Tuner only'!$A$94:$A$106,'HP Tuner only'!$B$94:$P$106,'Pilot Injection'!$U161,'Pilot Injection'!AI$154)*_xll.Interp1d(-1,'HP Tuner only'!$B$110:$H$110,'HP Tuner only'!$B$111:$H$111,'Variables &amp; Axis Check'!$B$12)</f>
        <v>78.889414739326355</v>
      </c>
      <c r="AJ161" s="4">
        <f>_xll.Interp2dTab(-1,0,'HP Tuner only'!$B$93:$P$93,'HP Tuner only'!$A$94:$A$106,'HP Tuner only'!$B$94:$P$106,'Pilot Injection'!$U161,'Pilot Injection'!AJ$154)*_xll.Interp1d(-1,'HP Tuner only'!$B$110:$H$110,'HP Tuner only'!$B$111:$H$111,'Variables &amp; Axis Check'!$B$12)</f>
        <v>78.889414739326241</v>
      </c>
      <c r="AK161" s="4">
        <f>_xll.Interp2dTab(-1,0,'HP Tuner only'!$B$93:$P$93,'HP Tuner only'!$A$94:$A$106,'HP Tuner only'!$B$94:$P$106,'Pilot Injection'!$U161,'Pilot Injection'!AK$154)*_xll.Interp1d(-1,'HP Tuner only'!$B$110:$H$110,'HP Tuner only'!$B$111:$H$111,'Variables &amp; Axis Check'!$B$12)</f>
        <v>78.889414739326398</v>
      </c>
      <c r="AL161" s="4">
        <f>_xll.Interp2dTab(-1,0,'HP Tuner only'!$B$93:$P$93,'HP Tuner only'!$A$94:$A$106,'HP Tuner only'!$B$94:$P$106,'Pilot Injection'!$U161,'Pilot Injection'!AL$154)*_xll.Interp1d(-1,'HP Tuner only'!$B$110:$H$110,'HP Tuner only'!$B$111:$H$111,'Variables &amp; Axis Check'!$B$12)</f>
        <v>78.889414739326398</v>
      </c>
      <c r="AM161" s="12">
        <f t="shared" si="72"/>
        <v>78.889414739326398</v>
      </c>
    </row>
    <row r="162" spans="1:39" s="4" customFormat="1" x14ac:dyDescent="0.3">
      <c r="A162" s="6">
        <f>'CSP5'!$A$176</f>
        <v>1550</v>
      </c>
      <c r="B162" s="12">
        <f t="shared" si="69"/>
        <v>0</v>
      </c>
      <c r="C162" s="4">
        <f>IF(C112&gt;'Internal Flash'!$B$390*-1,C112-'Internal Flash'!$B$390*-1,0)</f>
        <v>0</v>
      </c>
      <c r="D162" s="4">
        <f>IF(D112&gt;'Internal Flash'!$B$390*-1,D112-'Internal Flash'!$B$390*-1,0)</f>
        <v>0</v>
      </c>
      <c r="E162" s="4">
        <f>IF(E112&gt;'Internal Flash'!$B$390*-1,E112-'Internal Flash'!$B$390*-1,0)</f>
        <v>0</v>
      </c>
      <c r="F162" s="4">
        <f>IF(F112&gt;'Internal Flash'!$B$390*-1,F112-'Internal Flash'!$B$390*-1,0)</f>
        <v>0</v>
      </c>
      <c r="G162" s="4">
        <f>IF(G112&gt;'Internal Flash'!$B$390*-1,G112-'Internal Flash'!$B$390*-1,0)</f>
        <v>0</v>
      </c>
      <c r="H162" s="4">
        <f>IF(H112&gt;'Internal Flash'!$B$390*-1,H112-'Internal Flash'!$B$390*-1,0)</f>
        <v>0</v>
      </c>
      <c r="I162" s="4">
        <f>IF(I112&gt;'Internal Flash'!$B$390*-1,I112-'Internal Flash'!$B$390*-1,0)</f>
        <v>0</v>
      </c>
      <c r="J162" s="4">
        <f>IF(J112&gt;'Internal Flash'!$B$390*-1,J112-'Internal Flash'!$B$390*-1,0)</f>
        <v>0</v>
      </c>
      <c r="K162" s="4">
        <f>IF(K112&gt;'Internal Flash'!$B$390*-1,K112-'Internal Flash'!$B$390*-1,0)</f>
        <v>0</v>
      </c>
      <c r="L162" s="4">
        <f>IF(L112&gt;'Internal Flash'!$B$390*-1,L112-'Internal Flash'!$B$390*-1,0)</f>
        <v>0</v>
      </c>
      <c r="M162" s="4">
        <f>IF(M112&gt;'Internal Flash'!$B$390*-1,M112-'Internal Flash'!$B$390*-1,0)</f>
        <v>0</v>
      </c>
      <c r="N162" s="4">
        <f>IF(N112&gt;'Internal Flash'!$B$390*-1,N112-'Internal Flash'!$B$390*-1,0)</f>
        <v>0</v>
      </c>
      <c r="O162" s="4">
        <f>IF(O112&gt;'Internal Flash'!$B$390*-1,O112-'Internal Flash'!$B$390*-1,0)</f>
        <v>0</v>
      </c>
      <c r="P162" s="4">
        <f>IF(P112&gt;'Internal Flash'!$B$390*-1,P112-'Internal Flash'!$B$390*-1,0)</f>
        <v>0</v>
      </c>
      <c r="Q162" s="4">
        <f>IF(Q112&gt;'Internal Flash'!$B$390*-1,Q112-'Internal Flash'!$B$390*-1,0)</f>
        <v>0</v>
      </c>
      <c r="R162" s="4">
        <f>IF(R112&gt;'Internal Flash'!$B$390*-1,R112-'Internal Flash'!$B$390*-1,0)</f>
        <v>0</v>
      </c>
      <c r="S162" s="12">
        <f t="shared" si="70"/>
        <v>0</v>
      </c>
      <c r="U162" s="6">
        <f>'CSP5'!$A$176</f>
        <v>1550</v>
      </c>
      <c r="V162" s="12">
        <f t="shared" si="71"/>
        <v>78.889414739326369</v>
      </c>
      <c r="W162" s="4">
        <f>_xll.Interp2dTab(-1,0,'HP Tuner only'!$B$93:$P$93,'HP Tuner only'!$A$94:$A$106,'HP Tuner only'!$B$94:$P$106,'Pilot Injection'!$U162,'Pilot Injection'!W$154)*_xll.Interp1d(-1,'HP Tuner only'!$B$110:$H$110,'HP Tuner only'!$B$111:$H$111,'Variables &amp; Axis Check'!$B$12)</f>
        <v>78.889414739326369</v>
      </c>
      <c r="X162" s="4">
        <f>_xll.Interp2dTab(-1,0,'HP Tuner only'!$B$93:$P$93,'HP Tuner only'!$A$94:$A$106,'HP Tuner only'!$B$94:$P$106,'Pilot Injection'!$U162,'Pilot Injection'!X$154)*_xll.Interp1d(-1,'HP Tuner only'!$B$110:$H$110,'HP Tuner only'!$B$111:$H$111,'Variables &amp; Axis Check'!$B$12)</f>
        <v>78.889414739326369</v>
      </c>
      <c r="Y162" s="4">
        <f>_xll.Interp2dTab(-1,0,'HP Tuner only'!$B$93:$P$93,'HP Tuner only'!$A$94:$A$106,'HP Tuner only'!$B$94:$P$106,'Pilot Injection'!$U162,'Pilot Injection'!Y$154)*_xll.Interp1d(-1,'HP Tuner only'!$B$110:$H$110,'HP Tuner only'!$B$111:$H$111,'Variables &amp; Axis Check'!$B$12)</f>
        <v>78.889414739326384</v>
      </c>
      <c r="Z162" s="4">
        <f>_xll.Interp2dTab(-1,0,'HP Tuner only'!$B$93:$P$93,'HP Tuner only'!$A$94:$A$106,'HP Tuner only'!$B$94:$P$106,'Pilot Injection'!$U162,'Pilot Injection'!Z$154)*_xll.Interp1d(-1,'HP Tuner only'!$B$110:$H$110,'HP Tuner only'!$B$111:$H$111,'Variables &amp; Axis Check'!$B$12)</f>
        <v>78.889414739326369</v>
      </c>
      <c r="AA162" s="4">
        <f>_xll.Interp2dTab(-1,0,'HP Tuner only'!$B$93:$P$93,'HP Tuner only'!$A$94:$A$106,'HP Tuner only'!$B$94:$P$106,'Pilot Injection'!$U162,'Pilot Injection'!AA$154)*_xll.Interp1d(-1,'HP Tuner only'!$B$110:$H$110,'HP Tuner only'!$B$111:$H$111,'Variables &amp; Axis Check'!$B$12)</f>
        <v>78.889414739326369</v>
      </c>
      <c r="AB162" s="4">
        <f>_xll.Interp2dTab(-1,0,'HP Tuner only'!$B$93:$P$93,'HP Tuner only'!$A$94:$A$106,'HP Tuner only'!$B$94:$P$106,'Pilot Injection'!$U162,'Pilot Injection'!AB$154)*_xll.Interp1d(-1,'HP Tuner only'!$B$110:$H$110,'HP Tuner only'!$B$111:$H$111,'Variables &amp; Axis Check'!$B$12)</f>
        <v>78.889414739326369</v>
      </c>
      <c r="AC162" s="4">
        <f>_xll.Interp2dTab(-1,0,'HP Tuner only'!$B$93:$P$93,'HP Tuner only'!$A$94:$A$106,'HP Tuner only'!$B$94:$P$106,'Pilot Injection'!$U162,'Pilot Injection'!AC$154)*_xll.Interp1d(-1,'HP Tuner only'!$B$110:$H$110,'HP Tuner only'!$B$111:$H$111,'Variables &amp; Axis Check'!$B$12)</f>
        <v>78.889414739326369</v>
      </c>
      <c r="AD162" s="4">
        <f>_xll.Interp2dTab(-1,0,'HP Tuner only'!$B$93:$P$93,'HP Tuner only'!$A$94:$A$106,'HP Tuner only'!$B$94:$P$106,'Pilot Injection'!$U162,'Pilot Injection'!AD$154)*_xll.Interp1d(-1,'HP Tuner only'!$B$110:$H$110,'HP Tuner only'!$B$111:$H$111,'Variables &amp; Axis Check'!$B$12)</f>
        <v>78.889414739326369</v>
      </c>
      <c r="AE162" s="4">
        <f>_xll.Interp2dTab(-1,0,'HP Tuner only'!$B$93:$P$93,'HP Tuner only'!$A$94:$A$106,'HP Tuner only'!$B$94:$P$106,'Pilot Injection'!$U162,'Pilot Injection'!AE$154)*_xll.Interp1d(-1,'HP Tuner only'!$B$110:$H$110,'HP Tuner only'!$B$111:$H$111,'Variables &amp; Axis Check'!$B$12)</f>
        <v>78.889414739326384</v>
      </c>
      <c r="AF162" s="4">
        <f>_xll.Interp2dTab(-1,0,'HP Tuner only'!$B$93:$P$93,'HP Tuner only'!$A$94:$A$106,'HP Tuner only'!$B$94:$P$106,'Pilot Injection'!$U162,'Pilot Injection'!AF$154)*_xll.Interp1d(-1,'HP Tuner only'!$B$110:$H$110,'HP Tuner only'!$B$111:$H$111,'Variables &amp; Axis Check'!$B$12)</f>
        <v>78.889414739326369</v>
      </c>
      <c r="AG162" s="4">
        <f>_xll.Interp2dTab(-1,0,'HP Tuner only'!$B$93:$P$93,'HP Tuner only'!$A$94:$A$106,'HP Tuner only'!$B$94:$P$106,'Pilot Injection'!$U162,'Pilot Injection'!AG$154)*_xll.Interp1d(-1,'HP Tuner only'!$B$110:$H$110,'HP Tuner only'!$B$111:$H$111,'Variables &amp; Axis Check'!$B$12)</f>
        <v>78.889414739326369</v>
      </c>
      <c r="AH162" s="4">
        <f>_xll.Interp2dTab(-1,0,'HP Tuner only'!$B$93:$P$93,'HP Tuner only'!$A$94:$A$106,'HP Tuner only'!$B$94:$P$106,'Pilot Injection'!$U162,'Pilot Injection'!AH$154)*_xll.Interp1d(-1,'HP Tuner only'!$B$110:$H$110,'HP Tuner only'!$B$111:$H$111,'Variables &amp; Axis Check'!$B$12)</f>
        <v>78.889414739326384</v>
      </c>
      <c r="AI162" s="4">
        <f>_xll.Interp2dTab(-1,0,'HP Tuner only'!$B$93:$P$93,'HP Tuner only'!$A$94:$A$106,'HP Tuner only'!$B$94:$P$106,'Pilot Injection'!$U162,'Pilot Injection'!AI$154)*_xll.Interp1d(-1,'HP Tuner only'!$B$110:$H$110,'HP Tuner only'!$B$111:$H$111,'Variables &amp; Axis Check'!$B$12)</f>
        <v>78.889414739326398</v>
      </c>
      <c r="AJ162" s="4">
        <f>_xll.Interp2dTab(-1,0,'HP Tuner only'!$B$93:$P$93,'HP Tuner only'!$A$94:$A$106,'HP Tuner only'!$B$94:$P$106,'Pilot Injection'!$U162,'Pilot Injection'!AJ$154)*_xll.Interp1d(-1,'HP Tuner only'!$B$110:$H$110,'HP Tuner only'!$B$111:$H$111,'Variables &amp; Axis Check'!$B$12)</f>
        <v>78.889414739326284</v>
      </c>
      <c r="AK162" s="4">
        <f>_xll.Interp2dTab(-1,0,'HP Tuner only'!$B$93:$P$93,'HP Tuner only'!$A$94:$A$106,'HP Tuner only'!$B$94:$P$106,'Pilot Injection'!$U162,'Pilot Injection'!AK$154)*_xll.Interp1d(-1,'HP Tuner only'!$B$110:$H$110,'HP Tuner only'!$B$111:$H$111,'Variables &amp; Axis Check'!$B$12)</f>
        <v>78.889414739326426</v>
      </c>
      <c r="AL162" s="4">
        <f>_xll.Interp2dTab(-1,0,'HP Tuner only'!$B$93:$P$93,'HP Tuner only'!$A$94:$A$106,'HP Tuner only'!$B$94:$P$106,'Pilot Injection'!$U162,'Pilot Injection'!AL$154)*_xll.Interp1d(-1,'HP Tuner only'!$B$110:$H$110,'HP Tuner only'!$B$111:$H$111,'Variables &amp; Axis Check'!$B$12)</f>
        <v>78.889414739326398</v>
      </c>
      <c r="AM162" s="12">
        <f t="shared" si="72"/>
        <v>78.889414739326398</v>
      </c>
    </row>
    <row r="163" spans="1:39" s="4" customFormat="1" x14ac:dyDescent="0.3">
      <c r="A163" s="6">
        <f>'CSP5'!$A$177</f>
        <v>1700</v>
      </c>
      <c r="B163" s="12">
        <f t="shared" si="69"/>
        <v>0</v>
      </c>
      <c r="C163" s="4">
        <f>IF(C113&gt;'Internal Flash'!$B$390*-1,C113-'Internal Flash'!$B$390*-1,0)</f>
        <v>0</v>
      </c>
      <c r="D163" s="4">
        <f>IF(D113&gt;'Internal Flash'!$B$390*-1,D113-'Internal Flash'!$B$390*-1,0)</f>
        <v>0</v>
      </c>
      <c r="E163" s="4">
        <f>IF(E113&gt;'Internal Flash'!$B$390*-1,E113-'Internal Flash'!$B$390*-1,0)</f>
        <v>0</v>
      </c>
      <c r="F163" s="4">
        <f>IF(F113&gt;'Internal Flash'!$B$390*-1,F113-'Internal Flash'!$B$390*-1,0)</f>
        <v>0</v>
      </c>
      <c r="G163" s="4">
        <f>IF(G113&gt;'Internal Flash'!$B$390*-1,G113-'Internal Flash'!$B$390*-1,0)</f>
        <v>0</v>
      </c>
      <c r="H163" s="4">
        <f>IF(H113&gt;'Internal Flash'!$B$390*-1,H113-'Internal Flash'!$B$390*-1,0)</f>
        <v>0</v>
      </c>
      <c r="I163" s="4">
        <f>IF(I113&gt;'Internal Flash'!$B$390*-1,I113-'Internal Flash'!$B$390*-1,0)</f>
        <v>0</v>
      </c>
      <c r="J163" s="4">
        <f>IF(J113&gt;'Internal Flash'!$B$390*-1,J113-'Internal Flash'!$B$390*-1,0)</f>
        <v>0</v>
      </c>
      <c r="K163" s="4">
        <f>IF(K113&gt;'Internal Flash'!$B$390*-1,K113-'Internal Flash'!$B$390*-1,0)</f>
        <v>0</v>
      </c>
      <c r="L163" s="4">
        <f>IF(L113&gt;'Internal Flash'!$B$390*-1,L113-'Internal Flash'!$B$390*-1,0)</f>
        <v>0</v>
      </c>
      <c r="M163" s="4">
        <f>IF(M113&gt;'Internal Flash'!$B$390*-1,M113-'Internal Flash'!$B$390*-1,0)</f>
        <v>0</v>
      </c>
      <c r="N163" s="4">
        <f>IF(N113&gt;'Internal Flash'!$B$390*-1,N113-'Internal Flash'!$B$390*-1,0)</f>
        <v>0</v>
      </c>
      <c r="O163" s="4">
        <f>IF(O113&gt;'Internal Flash'!$B$390*-1,O113-'Internal Flash'!$B$390*-1,0)</f>
        <v>0</v>
      </c>
      <c r="P163" s="4">
        <f>IF(P113&gt;'Internal Flash'!$B$390*-1,P113-'Internal Flash'!$B$390*-1,0)</f>
        <v>0</v>
      </c>
      <c r="Q163" s="4">
        <f>IF(Q113&gt;'Internal Flash'!$B$390*-1,Q113-'Internal Flash'!$B$390*-1,0)</f>
        <v>0</v>
      </c>
      <c r="R163" s="4">
        <f>IF(R113&gt;'Internal Flash'!$B$390*-1,R113-'Internal Flash'!$B$390*-1,0)</f>
        <v>0</v>
      </c>
      <c r="S163" s="12">
        <f t="shared" si="70"/>
        <v>0</v>
      </c>
      <c r="U163" s="6">
        <f>'CSP5'!$A$177</f>
        <v>1700</v>
      </c>
      <c r="V163" s="12">
        <f t="shared" si="71"/>
        <v>78.889414739326369</v>
      </c>
      <c r="W163" s="4">
        <f>_xll.Interp2dTab(-1,0,'HP Tuner only'!$B$93:$P$93,'HP Tuner only'!$A$94:$A$106,'HP Tuner only'!$B$94:$P$106,'Pilot Injection'!$U163,'Pilot Injection'!W$154)*_xll.Interp1d(-1,'HP Tuner only'!$B$110:$H$110,'HP Tuner only'!$B$111:$H$111,'Variables &amp; Axis Check'!$B$12)</f>
        <v>78.889414739326369</v>
      </c>
      <c r="X163" s="4">
        <f>_xll.Interp2dTab(-1,0,'HP Tuner only'!$B$93:$P$93,'HP Tuner only'!$A$94:$A$106,'HP Tuner only'!$B$94:$P$106,'Pilot Injection'!$U163,'Pilot Injection'!X$154)*_xll.Interp1d(-1,'HP Tuner only'!$B$110:$H$110,'HP Tuner only'!$B$111:$H$111,'Variables &amp; Axis Check'!$B$12)</f>
        <v>78.889414739326369</v>
      </c>
      <c r="Y163" s="4">
        <f>_xll.Interp2dTab(-1,0,'HP Tuner only'!$B$93:$P$93,'HP Tuner only'!$A$94:$A$106,'HP Tuner only'!$B$94:$P$106,'Pilot Injection'!$U163,'Pilot Injection'!Y$154)*_xll.Interp1d(-1,'HP Tuner only'!$B$110:$H$110,'HP Tuner only'!$B$111:$H$111,'Variables &amp; Axis Check'!$B$12)</f>
        <v>78.889414739326384</v>
      </c>
      <c r="Z163" s="4">
        <f>_xll.Interp2dTab(-1,0,'HP Tuner only'!$B$93:$P$93,'HP Tuner only'!$A$94:$A$106,'HP Tuner only'!$B$94:$P$106,'Pilot Injection'!$U163,'Pilot Injection'!Z$154)*_xll.Interp1d(-1,'HP Tuner only'!$B$110:$H$110,'HP Tuner only'!$B$111:$H$111,'Variables &amp; Axis Check'!$B$12)</f>
        <v>78.889414739326369</v>
      </c>
      <c r="AA163" s="4">
        <f>_xll.Interp2dTab(-1,0,'HP Tuner only'!$B$93:$P$93,'HP Tuner only'!$A$94:$A$106,'HP Tuner only'!$B$94:$P$106,'Pilot Injection'!$U163,'Pilot Injection'!AA$154)*_xll.Interp1d(-1,'HP Tuner only'!$B$110:$H$110,'HP Tuner only'!$B$111:$H$111,'Variables &amp; Axis Check'!$B$12)</f>
        <v>78.889414739326384</v>
      </c>
      <c r="AB163" s="4">
        <f>_xll.Interp2dTab(-1,0,'HP Tuner only'!$B$93:$P$93,'HP Tuner only'!$A$94:$A$106,'HP Tuner only'!$B$94:$P$106,'Pilot Injection'!$U163,'Pilot Injection'!AB$154)*_xll.Interp1d(-1,'HP Tuner only'!$B$110:$H$110,'HP Tuner only'!$B$111:$H$111,'Variables &amp; Axis Check'!$B$12)</f>
        <v>78.889414739326369</v>
      </c>
      <c r="AC163" s="4">
        <f>_xll.Interp2dTab(-1,0,'HP Tuner only'!$B$93:$P$93,'HP Tuner only'!$A$94:$A$106,'HP Tuner only'!$B$94:$P$106,'Pilot Injection'!$U163,'Pilot Injection'!AC$154)*_xll.Interp1d(-1,'HP Tuner only'!$B$110:$H$110,'HP Tuner only'!$B$111:$H$111,'Variables &amp; Axis Check'!$B$12)</f>
        <v>78.889414739326384</v>
      </c>
      <c r="AD163" s="4">
        <f>_xll.Interp2dTab(-1,0,'HP Tuner only'!$B$93:$P$93,'HP Tuner only'!$A$94:$A$106,'HP Tuner only'!$B$94:$P$106,'Pilot Injection'!$U163,'Pilot Injection'!AD$154)*_xll.Interp1d(-1,'HP Tuner only'!$B$110:$H$110,'HP Tuner only'!$B$111:$H$111,'Variables &amp; Axis Check'!$B$12)</f>
        <v>78.889414739326369</v>
      </c>
      <c r="AE163" s="4">
        <f>_xll.Interp2dTab(-1,0,'HP Tuner only'!$B$93:$P$93,'HP Tuner only'!$A$94:$A$106,'HP Tuner only'!$B$94:$P$106,'Pilot Injection'!$U163,'Pilot Injection'!AE$154)*_xll.Interp1d(-1,'HP Tuner only'!$B$110:$H$110,'HP Tuner only'!$B$111:$H$111,'Variables &amp; Axis Check'!$B$12)</f>
        <v>78.889414739326369</v>
      </c>
      <c r="AF163" s="4">
        <f>_xll.Interp2dTab(-1,0,'HP Tuner only'!$B$93:$P$93,'HP Tuner only'!$A$94:$A$106,'HP Tuner only'!$B$94:$P$106,'Pilot Injection'!$U163,'Pilot Injection'!AF$154)*_xll.Interp1d(-1,'HP Tuner only'!$B$110:$H$110,'HP Tuner only'!$B$111:$H$111,'Variables &amp; Axis Check'!$B$12)</f>
        <v>78.889414739326369</v>
      </c>
      <c r="AG163" s="4">
        <f>_xll.Interp2dTab(-1,0,'HP Tuner only'!$B$93:$P$93,'HP Tuner only'!$A$94:$A$106,'HP Tuner only'!$B$94:$P$106,'Pilot Injection'!$U163,'Pilot Injection'!AG$154)*_xll.Interp1d(-1,'HP Tuner only'!$B$110:$H$110,'HP Tuner only'!$B$111:$H$111,'Variables &amp; Axis Check'!$B$12)</f>
        <v>78.889414739326369</v>
      </c>
      <c r="AH163" s="4">
        <f>_xll.Interp2dTab(-1,0,'HP Tuner only'!$B$93:$P$93,'HP Tuner only'!$A$94:$A$106,'HP Tuner only'!$B$94:$P$106,'Pilot Injection'!$U163,'Pilot Injection'!AH$154)*_xll.Interp1d(-1,'HP Tuner only'!$B$110:$H$110,'HP Tuner only'!$B$111:$H$111,'Variables &amp; Axis Check'!$B$12)</f>
        <v>78.889414739326369</v>
      </c>
      <c r="AI163" s="4">
        <f>_xll.Interp2dTab(-1,0,'HP Tuner only'!$B$93:$P$93,'HP Tuner only'!$A$94:$A$106,'HP Tuner only'!$B$94:$P$106,'Pilot Injection'!$U163,'Pilot Injection'!AI$154)*_xll.Interp1d(-1,'HP Tuner only'!$B$110:$H$110,'HP Tuner only'!$B$111:$H$111,'Variables &amp; Axis Check'!$B$12)</f>
        <v>78.889414739326355</v>
      </c>
      <c r="AJ163" s="4">
        <f>_xll.Interp2dTab(-1,0,'HP Tuner only'!$B$93:$P$93,'HP Tuner only'!$A$94:$A$106,'HP Tuner only'!$B$94:$P$106,'Pilot Injection'!$U163,'Pilot Injection'!AJ$154)*_xll.Interp1d(-1,'HP Tuner only'!$B$110:$H$110,'HP Tuner only'!$B$111:$H$111,'Variables &amp; Axis Check'!$B$12)</f>
        <v>78.889414739326241</v>
      </c>
      <c r="AK163" s="4">
        <f>_xll.Interp2dTab(-1,0,'HP Tuner only'!$B$93:$P$93,'HP Tuner only'!$A$94:$A$106,'HP Tuner only'!$B$94:$P$106,'Pilot Injection'!$U163,'Pilot Injection'!AK$154)*_xll.Interp1d(-1,'HP Tuner only'!$B$110:$H$110,'HP Tuner only'!$B$111:$H$111,'Variables &amp; Axis Check'!$B$12)</f>
        <v>78.889414739326398</v>
      </c>
      <c r="AL163" s="4">
        <f>_xll.Interp2dTab(-1,0,'HP Tuner only'!$B$93:$P$93,'HP Tuner only'!$A$94:$A$106,'HP Tuner only'!$B$94:$P$106,'Pilot Injection'!$U163,'Pilot Injection'!AL$154)*_xll.Interp1d(-1,'HP Tuner only'!$B$110:$H$110,'HP Tuner only'!$B$111:$H$111,'Variables &amp; Axis Check'!$B$12)</f>
        <v>78.889414739326398</v>
      </c>
      <c r="AM163" s="12">
        <f t="shared" si="72"/>
        <v>78.889414739326398</v>
      </c>
    </row>
    <row r="164" spans="1:39" s="4" customFormat="1" x14ac:dyDescent="0.3">
      <c r="A164" s="6">
        <f>'CSP5'!$A$178</f>
        <v>1800</v>
      </c>
      <c r="B164" s="12">
        <f t="shared" si="69"/>
        <v>0</v>
      </c>
      <c r="C164" s="4">
        <f>IF(C114&gt;'Internal Flash'!$B$390*-1,C114-'Internal Flash'!$B$390*-1,0)</f>
        <v>0</v>
      </c>
      <c r="D164" s="4">
        <f>IF(D114&gt;'Internal Flash'!$B$390*-1,D114-'Internal Flash'!$B$390*-1,0)</f>
        <v>0</v>
      </c>
      <c r="E164" s="4">
        <f>IF(E114&gt;'Internal Flash'!$B$390*-1,E114-'Internal Flash'!$B$390*-1,0)</f>
        <v>0</v>
      </c>
      <c r="F164" s="4">
        <f>IF(F114&gt;'Internal Flash'!$B$390*-1,F114-'Internal Flash'!$B$390*-1,0)</f>
        <v>0</v>
      </c>
      <c r="G164" s="4">
        <f>IF(G114&gt;'Internal Flash'!$B$390*-1,G114-'Internal Flash'!$B$390*-1,0)</f>
        <v>0</v>
      </c>
      <c r="H164" s="4">
        <f>IF(H114&gt;'Internal Flash'!$B$390*-1,H114-'Internal Flash'!$B$390*-1,0)</f>
        <v>0</v>
      </c>
      <c r="I164" s="4">
        <f>IF(I114&gt;'Internal Flash'!$B$390*-1,I114-'Internal Flash'!$B$390*-1,0)</f>
        <v>0</v>
      </c>
      <c r="J164" s="4">
        <f>IF(J114&gt;'Internal Flash'!$B$390*-1,J114-'Internal Flash'!$B$390*-1,0)</f>
        <v>0</v>
      </c>
      <c r="K164" s="4">
        <f>IF(K114&gt;'Internal Flash'!$B$390*-1,K114-'Internal Flash'!$B$390*-1,0)</f>
        <v>0</v>
      </c>
      <c r="L164" s="4">
        <f>IF(L114&gt;'Internal Flash'!$B$390*-1,L114-'Internal Flash'!$B$390*-1,0)</f>
        <v>0</v>
      </c>
      <c r="M164" s="4">
        <f>IF(M114&gt;'Internal Flash'!$B$390*-1,M114-'Internal Flash'!$B$390*-1,0)</f>
        <v>0</v>
      </c>
      <c r="N164" s="4">
        <f>IF(N114&gt;'Internal Flash'!$B$390*-1,N114-'Internal Flash'!$B$390*-1,0)</f>
        <v>0</v>
      </c>
      <c r="O164" s="4">
        <f>IF(O114&gt;'Internal Flash'!$B$390*-1,O114-'Internal Flash'!$B$390*-1,0)</f>
        <v>0</v>
      </c>
      <c r="P164" s="4">
        <f>IF(P114&gt;'Internal Flash'!$B$390*-1,P114-'Internal Flash'!$B$390*-1,0)</f>
        <v>0</v>
      </c>
      <c r="Q164" s="4">
        <f>IF(Q114&gt;'Internal Flash'!$B$390*-1,Q114-'Internal Flash'!$B$390*-1,0)</f>
        <v>0</v>
      </c>
      <c r="R164" s="4">
        <f>IF(R114&gt;'Internal Flash'!$B$390*-1,R114-'Internal Flash'!$B$390*-1,0)</f>
        <v>0</v>
      </c>
      <c r="S164" s="12">
        <f t="shared" si="70"/>
        <v>0</v>
      </c>
      <c r="U164" s="6">
        <f>'CSP5'!$A$178</f>
        <v>1800</v>
      </c>
      <c r="V164" s="12">
        <f t="shared" si="71"/>
        <v>78.889414739326369</v>
      </c>
      <c r="W164" s="4">
        <f>_xll.Interp2dTab(-1,0,'HP Tuner only'!$B$93:$P$93,'HP Tuner only'!$A$94:$A$106,'HP Tuner only'!$B$94:$P$106,'Pilot Injection'!$U164,'Pilot Injection'!W$154)*_xll.Interp1d(-1,'HP Tuner only'!$B$110:$H$110,'HP Tuner only'!$B$111:$H$111,'Variables &amp; Axis Check'!$B$12)</f>
        <v>78.889414739326369</v>
      </c>
      <c r="X164" s="4">
        <f>_xll.Interp2dTab(-1,0,'HP Tuner only'!$B$93:$P$93,'HP Tuner only'!$A$94:$A$106,'HP Tuner only'!$B$94:$P$106,'Pilot Injection'!$U164,'Pilot Injection'!X$154)*_xll.Interp1d(-1,'HP Tuner only'!$B$110:$H$110,'HP Tuner only'!$B$111:$H$111,'Variables &amp; Axis Check'!$B$12)</f>
        <v>78.889414739326369</v>
      </c>
      <c r="Y164" s="4">
        <f>_xll.Interp2dTab(-1,0,'HP Tuner only'!$B$93:$P$93,'HP Tuner only'!$A$94:$A$106,'HP Tuner only'!$B$94:$P$106,'Pilot Injection'!$U164,'Pilot Injection'!Y$154)*_xll.Interp1d(-1,'HP Tuner only'!$B$110:$H$110,'HP Tuner only'!$B$111:$H$111,'Variables &amp; Axis Check'!$B$12)</f>
        <v>78.889414739326369</v>
      </c>
      <c r="Z164" s="4">
        <f>_xll.Interp2dTab(-1,0,'HP Tuner only'!$B$93:$P$93,'HP Tuner only'!$A$94:$A$106,'HP Tuner only'!$B$94:$P$106,'Pilot Injection'!$U164,'Pilot Injection'!Z$154)*_xll.Interp1d(-1,'HP Tuner only'!$B$110:$H$110,'HP Tuner only'!$B$111:$H$111,'Variables &amp; Axis Check'!$B$12)</f>
        <v>78.889414739326369</v>
      </c>
      <c r="AA164" s="4">
        <f>_xll.Interp2dTab(-1,0,'HP Tuner only'!$B$93:$P$93,'HP Tuner only'!$A$94:$A$106,'HP Tuner only'!$B$94:$P$106,'Pilot Injection'!$U164,'Pilot Injection'!AA$154)*_xll.Interp1d(-1,'HP Tuner only'!$B$110:$H$110,'HP Tuner only'!$B$111:$H$111,'Variables &amp; Axis Check'!$B$12)</f>
        <v>78.889414739326369</v>
      </c>
      <c r="AB164" s="4">
        <f>_xll.Interp2dTab(-1,0,'HP Tuner only'!$B$93:$P$93,'HP Tuner only'!$A$94:$A$106,'HP Tuner only'!$B$94:$P$106,'Pilot Injection'!$U164,'Pilot Injection'!AB$154)*_xll.Interp1d(-1,'HP Tuner only'!$B$110:$H$110,'HP Tuner only'!$B$111:$H$111,'Variables &amp; Axis Check'!$B$12)</f>
        <v>78.889414739326369</v>
      </c>
      <c r="AC164" s="4">
        <f>_xll.Interp2dTab(-1,0,'HP Tuner only'!$B$93:$P$93,'HP Tuner only'!$A$94:$A$106,'HP Tuner only'!$B$94:$P$106,'Pilot Injection'!$U164,'Pilot Injection'!AC$154)*_xll.Interp1d(-1,'HP Tuner only'!$B$110:$H$110,'HP Tuner only'!$B$111:$H$111,'Variables &amp; Axis Check'!$B$12)</f>
        <v>78.889414739326369</v>
      </c>
      <c r="AD164" s="4">
        <f>_xll.Interp2dTab(-1,0,'HP Tuner only'!$B$93:$P$93,'HP Tuner only'!$A$94:$A$106,'HP Tuner only'!$B$94:$P$106,'Pilot Injection'!$U164,'Pilot Injection'!AD$154)*_xll.Interp1d(-1,'HP Tuner only'!$B$110:$H$110,'HP Tuner only'!$B$111:$H$111,'Variables &amp; Axis Check'!$B$12)</f>
        <v>78.889414739326369</v>
      </c>
      <c r="AE164" s="4">
        <f>_xll.Interp2dTab(-1,0,'HP Tuner only'!$B$93:$P$93,'HP Tuner only'!$A$94:$A$106,'HP Tuner only'!$B$94:$P$106,'Pilot Injection'!$U164,'Pilot Injection'!AE$154)*_xll.Interp1d(-1,'HP Tuner only'!$B$110:$H$110,'HP Tuner only'!$B$111:$H$111,'Variables &amp; Axis Check'!$B$12)</f>
        <v>78.889414739326369</v>
      </c>
      <c r="AF164" s="4">
        <f>_xll.Interp2dTab(-1,0,'HP Tuner only'!$B$93:$P$93,'HP Tuner only'!$A$94:$A$106,'HP Tuner only'!$B$94:$P$106,'Pilot Injection'!$U164,'Pilot Injection'!AF$154)*_xll.Interp1d(-1,'HP Tuner only'!$B$110:$H$110,'HP Tuner only'!$B$111:$H$111,'Variables &amp; Axis Check'!$B$12)</f>
        <v>78.889414739326369</v>
      </c>
      <c r="AG164" s="4">
        <f>_xll.Interp2dTab(-1,0,'HP Tuner only'!$B$93:$P$93,'HP Tuner only'!$A$94:$A$106,'HP Tuner only'!$B$94:$P$106,'Pilot Injection'!$U164,'Pilot Injection'!AG$154)*_xll.Interp1d(-1,'HP Tuner only'!$B$110:$H$110,'HP Tuner only'!$B$111:$H$111,'Variables &amp; Axis Check'!$B$12)</f>
        <v>78.889414739326369</v>
      </c>
      <c r="AH164" s="4">
        <f>_xll.Interp2dTab(-1,0,'HP Tuner only'!$B$93:$P$93,'HP Tuner only'!$A$94:$A$106,'HP Tuner only'!$B$94:$P$106,'Pilot Injection'!$U164,'Pilot Injection'!AH$154)*_xll.Interp1d(-1,'HP Tuner only'!$B$110:$H$110,'HP Tuner only'!$B$111:$H$111,'Variables &amp; Axis Check'!$B$12)</f>
        <v>78.889414739326369</v>
      </c>
      <c r="AI164" s="4">
        <f>_xll.Interp2dTab(-1,0,'HP Tuner only'!$B$93:$P$93,'HP Tuner only'!$A$94:$A$106,'HP Tuner only'!$B$94:$P$106,'Pilot Injection'!$U164,'Pilot Injection'!AI$154)*_xll.Interp1d(-1,'HP Tuner only'!$B$110:$H$110,'HP Tuner only'!$B$111:$H$111,'Variables &amp; Axis Check'!$B$12)</f>
        <v>78.889414739326355</v>
      </c>
      <c r="AJ164" s="4">
        <f>_xll.Interp2dTab(-1,0,'HP Tuner only'!$B$93:$P$93,'HP Tuner only'!$A$94:$A$106,'HP Tuner only'!$B$94:$P$106,'Pilot Injection'!$U164,'Pilot Injection'!AJ$154)*_xll.Interp1d(-1,'HP Tuner only'!$B$110:$H$110,'HP Tuner only'!$B$111:$H$111,'Variables &amp; Axis Check'!$B$12)</f>
        <v>78.889414739326241</v>
      </c>
      <c r="AK164" s="4">
        <f>_xll.Interp2dTab(-1,0,'HP Tuner only'!$B$93:$P$93,'HP Tuner only'!$A$94:$A$106,'HP Tuner only'!$B$94:$P$106,'Pilot Injection'!$U164,'Pilot Injection'!AK$154)*_xll.Interp1d(-1,'HP Tuner only'!$B$110:$H$110,'HP Tuner only'!$B$111:$H$111,'Variables &amp; Axis Check'!$B$12)</f>
        <v>78.889414739326398</v>
      </c>
      <c r="AL164" s="4">
        <f>_xll.Interp2dTab(-1,0,'HP Tuner only'!$B$93:$P$93,'HP Tuner only'!$A$94:$A$106,'HP Tuner only'!$B$94:$P$106,'Pilot Injection'!$U164,'Pilot Injection'!AL$154)*_xll.Interp1d(-1,'HP Tuner only'!$B$110:$H$110,'HP Tuner only'!$B$111:$H$111,'Variables &amp; Axis Check'!$B$12)</f>
        <v>78.889414739326398</v>
      </c>
      <c r="AM164" s="12">
        <f t="shared" si="72"/>
        <v>78.889414739326398</v>
      </c>
    </row>
    <row r="165" spans="1:39" s="4" customFormat="1" x14ac:dyDescent="0.3">
      <c r="A165" s="6">
        <f>'CSP5'!$A$179</f>
        <v>2000</v>
      </c>
      <c r="B165" s="12">
        <f t="shared" si="69"/>
        <v>0</v>
      </c>
      <c r="C165" s="4">
        <f>IF(C115&gt;'Internal Flash'!$B$390*-1,C115-'Internal Flash'!$B$390*-1,0)</f>
        <v>0</v>
      </c>
      <c r="D165" s="4">
        <f>IF(D115&gt;'Internal Flash'!$B$390*-1,D115-'Internal Flash'!$B$390*-1,0)</f>
        <v>0</v>
      </c>
      <c r="E165" s="4">
        <f>IF(E115&gt;'Internal Flash'!$B$390*-1,E115-'Internal Flash'!$B$390*-1,0)</f>
        <v>0</v>
      </c>
      <c r="F165" s="4">
        <f>IF(F115&gt;'Internal Flash'!$B$390*-1,F115-'Internal Flash'!$B$390*-1,0)</f>
        <v>0</v>
      </c>
      <c r="G165" s="4">
        <f>IF(G115&gt;'Internal Flash'!$B$390*-1,G115-'Internal Flash'!$B$390*-1,0)</f>
        <v>0</v>
      </c>
      <c r="H165" s="4">
        <f>IF(H115&gt;'Internal Flash'!$B$390*-1,H115-'Internal Flash'!$B$390*-1,0)</f>
        <v>0</v>
      </c>
      <c r="I165" s="4">
        <f>IF(I115&gt;'Internal Flash'!$B$390*-1,I115-'Internal Flash'!$B$390*-1,0)</f>
        <v>0</v>
      </c>
      <c r="J165" s="4">
        <f>IF(J115&gt;'Internal Flash'!$B$390*-1,J115-'Internal Flash'!$B$390*-1,0)</f>
        <v>0</v>
      </c>
      <c r="K165" s="4">
        <f>IF(K115&gt;'Internal Flash'!$B$390*-1,K115-'Internal Flash'!$B$390*-1,0)</f>
        <v>0</v>
      </c>
      <c r="L165" s="4">
        <f>IF(L115&gt;'Internal Flash'!$B$390*-1,L115-'Internal Flash'!$B$390*-1,0)</f>
        <v>0</v>
      </c>
      <c r="M165" s="4">
        <f>IF(M115&gt;'Internal Flash'!$B$390*-1,M115-'Internal Flash'!$B$390*-1,0)</f>
        <v>0</v>
      </c>
      <c r="N165" s="4">
        <f>IF(N115&gt;'Internal Flash'!$B$390*-1,N115-'Internal Flash'!$B$390*-1,0)</f>
        <v>0</v>
      </c>
      <c r="O165" s="4">
        <f>IF(O115&gt;'Internal Flash'!$B$390*-1,O115-'Internal Flash'!$B$390*-1,0)</f>
        <v>0</v>
      </c>
      <c r="P165" s="4">
        <f>IF(P115&gt;'Internal Flash'!$B$390*-1,P115-'Internal Flash'!$B$390*-1,0)</f>
        <v>0</v>
      </c>
      <c r="Q165" s="4">
        <f>IF(Q115&gt;'Internal Flash'!$B$390*-1,Q115-'Internal Flash'!$B$390*-1,0)</f>
        <v>0</v>
      </c>
      <c r="R165" s="4">
        <f>IF(R115&gt;'Internal Flash'!$B$390*-1,R115-'Internal Flash'!$B$390*-1,0)</f>
        <v>0</v>
      </c>
      <c r="S165" s="12">
        <f t="shared" si="70"/>
        <v>0</v>
      </c>
      <c r="U165" s="6">
        <f>'CSP5'!$A$179</f>
        <v>2000</v>
      </c>
      <c r="V165" s="12">
        <f t="shared" si="71"/>
        <v>78.889414739326369</v>
      </c>
      <c r="W165" s="4">
        <f>_xll.Interp2dTab(-1,0,'HP Tuner only'!$B$93:$P$93,'HP Tuner only'!$A$94:$A$106,'HP Tuner only'!$B$94:$P$106,'Pilot Injection'!$U165,'Pilot Injection'!W$154)*_xll.Interp1d(-1,'HP Tuner only'!$B$110:$H$110,'HP Tuner only'!$B$111:$H$111,'Variables &amp; Axis Check'!$B$12)</f>
        <v>78.889414739326369</v>
      </c>
      <c r="X165" s="4">
        <f>_xll.Interp2dTab(-1,0,'HP Tuner only'!$B$93:$P$93,'HP Tuner only'!$A$94:$A$106,'HP Tuner only'!$B$94:$P$106,'Pilot Injection'!$U165,'Pilot Injection'!X$154)*_xll.Interp1d(-1,'HP Tuner only'!$B$110:$H$110,'HP Tuner only'!$B$111:$H$111,'Variables &amp; Axis Check'!$B$12)</f>
        <v>78.889414739326369</v>
      </c>
      <c r="Y165" s="4">
        <f>_xll.Interp2dTab(-1,0,'HP Tuner only'!$B$93:$P$93,'HP Tuner only'!$A$94:$A$106,'HP Tuner only'!$B$94:$P$106,'Pilot Injection'!$U165,'Pilot Injection'!Y$154)*_xll.Interp1d(-1,'HP Tuner only'!$B$110:$H$110,'HP Tuner only'!$B$111:$H$111,'Variables &amp; Axis Check'!$B$12)</f>
        <v>78.889414739326369</v>
      </c>
      <c r="Z165" s="4">
        <f>_xll.Interp2dTab(-1,0,'HP Tuner only'!$B$93:$P$93,'HP Tuner only'!$A$94:$A$106,'HP Tuner only'!$B$94:$P$106,'Pilot Injection'!$U165,'Pilot Injection'!Z$154)*_xll.Interp1d(-1,'HP Tuner only'!$B$110:$H$110,'HP Tuner only'!$B$111:$H$111,'Variables &amp; Axis Check'!$B$12)</f>
        <v>78.889414739326369</v>
      </c>
      <c r="AA165" s="4">
        <f>_xll.Interp2dTab(-1,0,'HP Tuner only'!$B$93:$P$93,'HP Tuner only'!$A$94:$A$106,'HP Tuner only'!$B$94:$P$106,'Pilot Injection'!$U165,'Pilot Injection'!AA$154)*_xll.Interp1d(-1,'HP Tuner only'!$B$110:$H$110,'HP Tuner only'!$B$111:$H$111,'Variables &amp; Axis Check'!$B$12)</f>
        <v>78.889414739326369</v>
      </c>
      <c r="AB165" s="4">
        <f>_xll.Interp2dTab(-1,0,'HP Tuner only'!$B$93:$P$93,'HP Tuner only'!$A$94:$A$106,'HP Tuner only'!$B$94:$P$106,'Pilot Injection'!$U165,'Pilot Injection'!AB$154)*_xll.Interp1d(-1,'HP Tuner only'!$B$110:$H$110,'HP Tuner only'!$B$111:$H$111,'Variables &amp; Axis Check'!$B$12)</f>
        <v>78.889414739326369</v>
      </c>
      <c r="AC165" s="4">
        <f>_xll.Interp2dTab(-1,0,'HP Tuner only'!$B$93:$P$93,'HP Tuner only'!$A$94:$A$106,'HP Tuner only'!$B$94:$P$106,'Pilot Injection'!$U165,'Pilot Injection'!AC$154)*_xll.Interp1d(-1,'HP Tuner only'!$B$110:$H$110,'HP Tuner only'!$B$111:$H$111,'Variables &amp; Axis Check'!$B$12)</f>
        <v>78.889414739326369</v>
      </c>
      <c r="AD165" s="4">
        <f>_xll.Interp2dTab(-1,0,'HP Tuner only'!$B$93:$P$93,'HP Tuner only'!$A$94:$A$106,'HP Tuner only'!$B$94:$P$106,'Pilot Injection'!$U165,'Pilot Injection'!AD$154)*_xll.Interp1d(-1,'HP Tuner only'!$B$110:$H$110,'HP Tuner only'!$B$111:$H$111,'Variables &amp; Axis Check'!$B$12)</f>
        <v>78.889414739326369</v>
      </c>
      <c r="AE165" s="4">
        <f>_xll.Interp2dTab(-1,0,'HP Tuner only'!$B$93:$P$93,'HP Tuner only'!$A$94:$A$106,'HP Tuner only'!$B$94:$P$106,'Pilot Injection'!$U165,'Pilot Injection'!AE$154)*_xll.Interp1d(-1,'HP Tuner only'!$B$110:$H$110,'HP Tuner only'!$B$111:$H$111,'Variables &amp; Axis Check'!$B$12)</f>
        <v>78.889414739326369</v>
      </c>
      <c r="AF165" s="4">
        <f>_xll.Interp2dTab(-1,0,'HP Tuner only'!$B$93:$P$93,'HP Tuner only'!$A$94:$A$106,'HP Tuner only'!$B$94:$P$106,'Pilot Injection'!$U165,'Pilot Injection'!AF$154)*_xll.Interp1d(-1,'HP Tuner only'!$B$110:$H$110,'HP Tuner only'!$B$111:$H$111,'Variables &amp; Axis Check'!$B$12)</f>
        <v>78.889414739326369</v>
      </c>
      <c r="AG165" s="4">
        <f>_xll.Interp2dTab(-1,0,'HP Tuner only'!$B$93:$P$93,'HP Tuner only'!$A$94:$A$106,'HP Tuner only'!$B$94:$P$106,'Pilot Injection'!$U165,'Pilot Injection'!AG$154)*_xll.Interp1d(-1,'HP Tuner only'!$B$110:$H$110,'HP Tuner only'!$B$111:$H$111,'Variables &amp; Axis Check'!$B$12)</f>
        <v>78.889414739326369</v>
      </c>
      <c r="AH165" s="4">
        <f>_xll.Interp2dTab(-1,0,'HP Tuner only'!$B$93:$P$93,'HP Tuner only'!$A$94:$A$106,'HP Tuner only'!$B$94:$P$106,'Pilot Injection'!$U165,'Pilot Injection'!AH$154)*_xll.Interp1d(-1,'HP Tuner only'!$B$110:$H$110,'HP Tuner only'!$B$111:$H$111,'Variables &amp; Axis Check'!$B$12)</f>
        <v>78.889414739326369</v>
      </c>
      <c r="AI165" s="4">
        <f>_xll.Interp2dTab(-1,0,'HP Tuner only'!$B$93:$P$93,'HP Tuner only'!$A$94:$A$106,'HP Tuner only'!$B$94:$P$106,'Pilot Injection'!$U165,'Pilot Injection'!AI$154)*_xll.Interp1d(-1,'HP Tuner only'!$B$110:$H$110,'HP Tuner only'!$B$111:$H$111,'Variables &amp; Axis Check'!$B$12)</f>
        <v>78.889414739326355</v>
      </c>
      <c r="AJ165" s="4">
        <f>_xll.Interp2dTab(-1,0,'HP Tuner only'!$B$93:$P$93,'HP Tuner only'!$A$94:$A$106,'HP Tuner only'!$B$94:$P$106,'Pilot Injection'!$U165,'Pilot Injection'!AJ$154)*_xll.Interp1d(-1,'HP Tuner only'!$B$110:$H$110,'HP Tuner only'!$B$111:$H$111,'Variables &amp; Axis Check'!$B$12)</f>
        <v>78.889414739326241</v>
      </c>
      <c r="AK165" s="4">
        <f>_xll.Interp2dTab(-1,0,'HP Tuner only'!$B$93:$P$93,'HP Tuner only'!$A$94:$A$106,'HP Tuner only'!$B$94:$P$106,'Pilot Injection'!$U165,'Pilot Injection'!AK$154)*_xll.Interp1d(-1,'HP Tuner only'!$B$110:$H$110,'HP Tuner only'!$B$111:$H$111,'Variables &amp; Axis Check'!$B$12)</f>
        <v>78.889414739326398</v>
      </c>
      <c r="AL165" s="4">
        <f>_xll.Interp2dTab(-1,0,'HP Tuner only'!$B$93:$P$93,'HP Tuner only'!$A$94:$A$106,'HP Tuner only'!$B$94:$P$106,'Pilot Injection'!$U165,'Pilot Injection'!AL$154)*_xll.Interp1d(-1,'HP Tuner only'!$B$110:$H$110,'HP Tuner only'!$B$111:$H$111,'Variables &amp; Axis Check'!$B$12)</f>
        <v>78.889414739326398</v>
      </c>
      <c r="AM165" s="12">
        <f t="shared" si="72"/>
        <v>78.889414739326398</v>
      </c>
    </row>
    <row r="166" spans="1:39" s="4" customFormat="1" x14ac:dyDescent="0.3">
      <c r="A166" s="6">
        <f>'CSP5'!$A$180</f>
        <v>2200</v>
      </c>
      <c r="B166" s="12">
        <f t="shared" si="69"/>
        <v>0</v>
      </c>
      <c r="C166" s="4">
        <f>IF(C116&gt;'Internal Flash'!$B$390*-1,C116-'Internal Flash'!$B$390*-1,0)</f>
        <v>0</v>
      </c>
      <c r="D166" s="4">
        <f>IF(D116&gt;'Internal Flash'!$B$390*-1,D116-'Internal Flash'!$B$390*-1,0)</f>
        <v>0</v>
      </c>
      <c r="E166" s="4">
        <f>IF(E116&gt;'Internal Flash'!$B$390*-1,E116-'Internal Flash'!$B$390*-1,0)</f>
        <v>0</v>
      </c>
      <c r="F166" s="4">
        <f>IF(F116&gt;'Internal Flash'!$B$390*-1,F116-'Internal Flash'!$B$390*-1,0)</f>
        <v>0</v>
      </c>
      <c r="G166" s="4">
        <f>IF(G116&gt;'Internal Flash'!$B$390*-1,G116-'Internal Flash'!$B$390*-1,0)</f>
        <v>0</v>
      </c>
      <c r="H166" s="4">
        <f>IF(H116&gt;'Internal Flash'!$B$390*-1,H116-'Internal Flash'!$B$390*-1,0)</f>
        <v>0</v>
      </c>
      <c r="I166" s="4">
        <f>IF(I116&gt;'Internal Flash'!$B$390*-1,I116-'Internal Flash'!$B$390*-1,0)</f>
        <v>0</v>
      </c>
      <c r="J166" s="4">
        <f>IF(J116&gt;'Internal Flash'!$B$390*-1,J116-'Internal Flash'!$B$390*-1,0)</f>
        <v>0</v>
      </c>
      <c r="K166" s="4">
        <f>IF(K116&gt;'Internal Flash'!$B$390*-1,K116-'Internal Flash'!$B$390*-1,0)</f>
        <v>0</v>
      </c>
      <c r="L166" s="4">
        <f>IF(L116&gt;'Internal Flash'!$B$390*-1,L116-'Internal Flash'!$B$390*-1,0)</f>
        <v>0</v>
      </c>
      <c r="M166" s="4">
        <f>IF(M116&gt;'Internal Flash'!$B$390*-1,M116-'Internal Flash'!$B$390*-1,0)</f>
        <v>0</v>
      </c>
      <c r="N166" s="4">
        <f>IF(N116&gt;'Internal Flash'!$B$390*-1,N116-'Internal Flash'!$B$390*-1,0)</f>
        <v>0</v>
      </c>
      <c r="O166" s="4">
        <f>IF(O116&gt;'Internal Flash'!$B$390*-1,O116-'Internal Flash'!$B$390*-1,0)</f>
        <v>0</v>
      </c>
      <c r="P166" s="4">
        <f>IF(P116&gt;'Internal Flash'!$B$390*-1,P116-'Internal Flash'!$B$390*-1,0)</f>
        <v>0</v>
      </c>
      <c r="Q166" s="4">
        <f>IF(Q116&gt;'Internal Flash'!$B$390*-1,Q116-'Internal Flash'!$B$390*-1,0)</f>
        <v>0</v>
      </c>
      <c r="R166" s="4">
        <f>IF(R116&gt;'Internal Flash'!$B$390*-1,R116-'Internal Flash'!$B$390*-1,0)</f>
        <v>0</v>
      </c>
      <c r="S166" s="12">
        <f t="shared" si="70"/>
        <v>0</v>
      </c>
      <c r="U166" s="6">
        <f>'CSP5'!$A$180</f>
        <v>2200</v>
      </c>
      <c r="V166" s="12">
        <f t="shared" si="71"/>
        <v>78.889414739326369</v>
      </c>
      <c r="W166" s="4">
        <f>_xll.Interp2dTab(-1,0,'HP Tuner only'!$B$93:$P$93,'HP Tuner only'!$A$94:$A$106,'HP Tuner only'!$B$94:$P$106,'Pilot Injection'!$U166,'Pilot Injection'!W$154)*_xll.Interp1d(-1,'HP Tuner only'!$B$110:$H$110,'HP Tuner only'!$B$111:$H$111,'Variables &amp; Axis Check'!$B$12)</f>
        <v>78.889414739326369</v>
      </c>
      <c r="X166" s="4">
        <f>_xll.Interp2dTab(-1,0,'HP Tuner only'!$B$93:$P$93,'HP Tuner only'!$A$94:$A$106,'HP Tuner only'!$B$94:$P$106,'Pilot Injection'!$U166,'Pilot Injection'!X$154)*_xll.Interp1d(-1,'HP Tuner only'!$B$110:$H$110,'HP Tuner only'!$B$111:$H$111,'Variables &amp; Axis Check'!$B$12)</f>
        <v>78.889414739326369</v>
      </c>
      <c r="Y166" s="4">
        <f>_xll.Interp2dTab(-1,0,'HP Tuner only'!$B$93:$P$93,'HP Tuner only'!$A$94:$A$106,'HP Tuner only'!$B$94:$P$106,'Pilot Injection'!$U166,'Pilot Injection'!Y$154)*_xll.Interp1d(-1,'HP Tuner only'!$B$110:$H$110,'HP Tuner only'!$B$111:$H$111,'Variables &amp; Axis Check'!$B$12)</f>
        <v>78.889414739326369</v>
      </c>
      <c r="Z166" s="4">
        <f>_xll.Interp2dTab(-1,0,'HP Tuner only'!$B$93:$P$93,'HP Tuner only'!$A$94:$A$106,'HP Tuner only'!$B$94:$P$106,'Pilot Injection'!$U166,'Pilot Injection'!Z$154)*_xll.Interp1d(-1,'HP Tuner only'!$B$110:$H$110,'HP Tuner only'!$B$111:$H$111,'Variables &amp; Axis Check'!$B$12)</f>
        <v>78.889414739326369</v>
      </c>
      <c r="AA166" s="4">
        <f>_xll.Interp2dTab(-1,0,'HP Tuner only'!$B$93:$P$93,'HP Tuner only'!$A$94:$A$106,'HP Tuner only'!$B$94:$P$106,'Pilot Injection'!$U166,'Pilot Injection'!AA$154)*_xll.Interp1d(-1,'HP Tuner only'!$B$110:$H$110,'HP Tuner only'!$B$111:$H$111,'Variables &amp; Axis Check'!$B$12)</f>
        <v>78.889414739326369</v>
      </c>
      <c r="AB166" s="4">
        <f>_xll.Interp2dTab(-1,0,'HP Tuner only'!$B$93:$P$93,'HP Tuner only'!$A$94:$A$106,'HP Tuner only'!$B$94:$P$106,'Pilot Injection'!$U166,'Pilot Injection'!AB$154)*_xll.Interp1d(-1,'HP Tuner only'!$B$110:$H$110,'HP Tuner only'!$B$111:$H$111,'Variables &amp; Axis Check'!$B$12)</f>
        <v>78.889414739326369</v>
      </c>
      <c r="AC166" s="4">
        <f>_xll.Interp2dTab(-1,0,'HP Tuner only'!$B$93:$P$93,'HP Tuner only'!$A$94:$A$106,'HP Tuner only'!$B$94:$P$106,'Pilot Injection'!$U166,'Pilot Injection'!AC$154)*_xll.Interp1d(-1,'HP Tuner only'!$B$110:$H$110,'HP Tuner only'!$B$111:$H$111,'Variables &amp; Axis Check'!$B$12)</f>
        <v>78.889414739326369</v>
      </c>
      <c r="AD166" s="4">
        <f>_xll.Interp2dTab(-1,0,'HP Tuner only'!$B$93:$P$93,'HP Tuner only'!$A$94:$A$106,'HP Tuner only'!$B$94:$P$106,'Pilot Injection'!$U166,'Pilot Injection'!AD$154)*_xll.Interp1d(-1,'HP Tuner only'!$B$110:$H$110,'HP Tuner only'!$B$111:$H$111,'Variables &amp; Axis Check'!$B$12)</f>
        <v>78.889414739326369</v>
      </c>
      <c r="AE166" s="4">
        <f>_xll.Interp2dTab(-1,0,'HP Tuner only'!$B$93:$P$93,'HP Tuner only'!$A$94:$A$106,'HP Tuner only'!$B$94:$P$106,'Pilot Injection'!$U166,'Pilot Injection'!AE$154)*_xll.Interp1d(-1,'HP Tuner only'!$B$110:$H$110,'HP Tuner only'!$B$111:$H$111,'Variables &amp; Axis Check'!$B$12)</f>
        <v>78.889414739326369</v>
      </c>
      <c r="AF166" s="4">
        <f>_xll.Interp2dTab(-1,0,'HP Tuner only'!$B$93:$P$93,'HP Tuner only'!$A$94:$A$106,'HP Tuner only'!$B$94:$P$106,'Pilot Injection'!$U166,'Pilot Injection'!AF$154)*_xll.Interp1d(-1,'HP Tuner only'!$B$110:$H$110,'HP Tuner only'!$B$111:$H$111,'Variables &amp; Axis Check'!$B$12)</f>
        <v>78.889414739326369</v>
      </c>
      <c r="AG166" s="4">
        <f>_xll.Interp2dTab(-1,0,'HP Tuner only'!$B$93:$P$93,'HP Tuner only'!$A$94:$A$106,'HP Tuner only'!$B$94:$P$106,'Pilot Injection'!$U166,'Pilot Injection'!AG$154)*_xll.Interp1d(-1,'HP Tuner only'!$B$110:$H$110,'HP Tuner only'!$B$111:$H$111,'Variables &amp; Axis Check'!$B$12)</f>
        <v>78.889414739326369</v>
      </c>
      <c r="AH166" s="4">
        <f>_xll.Interp2dTab(-1,0,'HP Tuner only'!$B$93:$P$93,'HP Tuner only'!$A$94:$A$106,'HP Tuner only'!$B$94:$P$106,'Pilot Injection'!$U166,'Pilot Injection'!AH$154)*_xll.Interp1d(-1,'HP Tuner only'!$B$110:$H$110,'HP Tuner only'!$B$111:$H$111,'Variables &amp; Axis Check'!$B$12)</f>
        <v>78.889414739326369</v>
      </c>
      <c r="AI166" s="4">
        <f>_xll.Interp2dTab(-1,0,'HP Tuner only'!$B$93:$P$93,'HP Tuner only'!$A$94:$A$106,'HP Tuner only'!$B$94:$P$106,'Pilot Injection'!$U166,'Pilot Injection'!AI$154)*_xll.Interp1d(-1,'HP Tuner only'!$B$110:$H$110,'HP Tuner only'!$B$111:$H$111,'Variables &amp; Axis Check'!$B$12)</f>
        <v>78.889414739326355</v>
      </c>
      <c r="AJ166" s="4">
        <f>_xll.Interp2dTab(-1,0,'HP Tuner only'!$B$93:$P$93,'HP Tuner only'!$A$94:$A$106,'HP Tuner only'!$B$94:$P$106,'Pilot Injection'!$U166,'Pilot Injection'!AJ$154)*_xll.Interp1d(-1,'HP Tuner only'!$B$110:$H$110,'HP Tuner only'!$B$111:$H$111,'Variables &amp; Axis Check'!$B$12)</f>
        <v>78.889414739326241</v>
      </c>
      <c r="AK166" s="4">
        <f>_xll.Interp2dTab(-1,0,'HP Tuner only'!$B$93:$P$93,'HP Tuner only'!$A$94:$A$106,'HP Tuner only'!$B$94:$P$106,'Pilot Injection'!$U166,'Pilot Injection'!AK$154)*_xll.Interp1d(-1,'HP Tuner only'!$B$110:$H$110,'HP Tuner only'!$B$111:$H$111,'Variables &amp; Axis Check'!$B$12)</f>
        <v>78.889414739326398</v>
      </c>
      <c r="AL166" s="4">
        <f>_xll.Interp2dTab(-1,0,'HP Tuner only'!$B$93:$P$93,'HP Tuner only'!$A$94:$A$106,'HP Tuner only'!$B$94:$P$106,'Pilot Injection'!$U166,'Pilot Injection'!AL$154)*_xll.Interp1d(-1,'HP Tuner only'!$B$110:$H$110,'HP Tuner only'!$B$111:$H$111,'Variables &amp; Axis Check'!$B$12)</f>
        <v>78.889414739326398</v>
      </c>
      <c r="AM166" s="12">
        <f t="shared" si="72"/>
        <v>78.889414739326398</v>
      </c>
    </row>
    <row r="167" spans="1:39" s="4" customFormat="1" x14ac:dyDescent="0.3">
      <c r="A167" s="6">
        <f>'CSP5'!$A$181</f>
        <v>2400</v>
      </c>
      <c r="B167" s="12">
        <f t="shared" si="69"/>
        <v>0</v>
      </c>
      <c r="C167" s="4">
        <f>IF(C117&gt;'Internal Flash'!$B$390*-1,C117-'Internal Flash'!$B$390*-1,0)</f>
        <v>0</v>
      </c>
      <c r="D167" s="4">
        <f>IF(D117&gt;'Internal Flash'!$B$390*-1,D117-'Internal Flash'!$B$390*-1,0)</f>
        <v>0</v>
      </c>
      <c r="E167" s="4">
        <f>IF(E117&gt;'Internal Flash'!$B$390*-1,E117-'Internal Flash'!$B$390*-1,0)</f>
        <v>0</v>
      </c>
      <c r="F167" s="4">
        <f>IF(F117&gt;'Internal Flash'!$B$390*-1,F117-'Internal Flash'!$B$390*-1,0)</f>
        <v>0</v>
      </c>
      <c r="G167" s="4">
        <f>IF(G117&gt;'Internal Flash'!$B$390*-1,G117-'Internal Flash'!$B$390*-1,0)</f>
        <v>0</v>
      </c>
      <c r="H167" s="4">
        <f>IF(H117&gt;'Internal Flash'!$B$390*-1,H117-'Internal Flash'!$B$390*-1,0)</f>
        <v>0</v>
      </c>
      <c r="I167" s="4">
        <f>IF(I117&gt;'Internal Flash'!$B$390*-1,I117-'Internal Flash'!$B$390*-1,0)</f>
        <v>0</v>
      </c>
      <c r="J167" s="4">
        <f>IF(J117&gt;'Internal Flash'!$B$390*-1,J117-'Internal Flash'!$B$390*-1,0)</f>
        <v>0</v>
      </c>
      <c r="K167" s="4">
        <f>IF(K117&gt;'Internal Flash'!$B$390*-1,K117-'Internal Flash'!$B$390*-1,0)</f>
        <v>0</v>
      </c>
      <c r="L167" s="4">
        <f>IF(L117&gt;'Internal Flash'!$B$390*-1,L117-'Internal Flash'!$B$390*-1,0)</f>
        <v>0</v>
      </c>
      <c r="M167" s="4">
        <f>IF(M117&gt;'Internal Flash'!$B$390*-1,M117-'Internal Flash'!$B$390*-1,0)</f>
        <v>0</v>
      </c>
      <c r="N167" s="4">
        <f>IF(N117&gt;'Internal Flash'!$B$390*-1,N117-'Internal Flash'!$B$390*-1,0)</f>
        <v>0</v>
      </c>
      <c r="O167" s="4">
        <f>IF(O117&gt;'Internal Flash'!$B$390*-1,O117-'Internal Flash'!$B$390*-1,0)</f>
        <v>0</v>
      </c>
      <c r="P167" s="4">
        <f>IF(P117&gt;'Internal Flash'!$B$390*-1,P117-'Internal Flash'!$B$390*-1,0)</f>
        <v>0</v>
      </c>
      <c r="Q167" s="4">
        <f>IF(Q117&gt;'Internal Flash'!$B$390*-1,Q117-'Internal Flash'!$B$390*-1,0)</f>
        <v>0</v>
      </c>
      <c r="R167" s="4">
        <f>IF(R117&gt;'Internal Flash'!$B$390*-1,R117-'Internal Flash'!$B$390*-1,0)</f>
        <v>0</v>
      </c>
      <c r="S167" s="12">
        <f t="shared" si="70"/>
        <v>0</v>
      </c>
      <c r="U167" s="6">
        <f>'CSP5'!$A$181</f>
        <v>2400</v>
      </c>
      <c r="V167" s="12">
        <f t="shared" si="71"/>
        <v>78.889414739326369</v>
      </c>
      <c r="W167" s="4">
        <f>_xll.Interp2dTab(-1,0,'HP Tuner only'!$B$93:$P$93,'HP Tuner only'!$A$94:$A$106,'HP Tuner only'!$B$94:$P$106,'Pilot Injection'!$U167,'Pilot Injection'!W$154)*_xll.Interp1d(-1,'HP Tuner only'!$B$110:$H$110,'HP Tuner only'!$B$111:$H$111,'Variables &amp; Axis Check'!$B$12)</f>
        <v>78.889414739326369</v>
      </c>
      <c r="X167" s="4">
        <f>_xll.Interp2dTab(-1,0,'HP Tuner only'!$B$93:$P$93,'HP Tuner only'!$A$94:$A$106,'HP Tuner only'!$B$94:$P$106,'Pilot Injection'!$U167,'Pilot Injection'!X$154)*_xll.Interp1d(-1,'HP Tuner only'!$B$110:$H$110,'HP Tuner only'!$B$111:$H$111,'Variables &amp; Axis Check'!$B$12)</f>
        <v>78.889414739326369</v>
      </c>
      <c r="Y167" s="4">
        <f>_xll.Interp2dTab(-1,0,'HP Tuner only'!$B$93:$P$93,'HP Tuner only'!$A$94:$A$106,'HP Tuner only'!$B$94:$P$106,'Pilot Injection'!$U167,'Pilot Injection'!Y$154)*_xll.Interp1d(-1,'HP Tuner only'!$B$110:$H$110,'HP Tuner only'!$B$111:$H$111,'Variables &amp; Axis Check'!$B$12)</f>
        <v>78.889414739326369</v>
      </c>
      <c r="Z167" s="4">
        <f>_xll.Interp2dTab(-1,0,'HP Tuner only'!$B$93:$P$93,'HP Tuner only'!$A$94:$A$106,'HP Tuner only'!$B$94:$P$106,'Pilot Injection'!$U167,'Pilot Injection'!Z$154)*_xll.Interp1d(-1,'HP Tuner only'!$B$110:$H$110,'HP Tuner only'!$B$111:$H$111,'Variables &amp; Axis Check'!$B$12)</f>
        <v>78.889414739326369</v>
      </c>
      <c r="AA167" s="4">
        <f>_xll.Interp2dTab(-1,0,'HP Tuner only'!$B$93:$P$93,'HP Tuner only'!$A$94:$A$106,'HP Tuner only'!$B$94:$P$106,'Pilot Injection'!$U167,'Pilot Injection'!AA$154)*_xll.Interp1d(-1,'HP Tuner only'!$B$110:$H$110,'HP Tuner only'!$B$111:$H$111,'Variables &amp; Axis Check'!$B$12)</f>
        <v>78.889414739326369</v>
      </c>
      <c r="AB167" s="4">
        <f>_xll.Interp2dTab(-1,0,'HP Tuner only'!$B$93:$P$93,'HP Tuner only'!$A$94:$A$106,'HP Tuner only'!$B$94:$P$106,'Pilot Injection'!$U167,'Pilot Injection'!AB$154)*_xll.Interp1d(-1,'HP Tuner only'!$B$110:$H$110,'HP Tuner only'!$B$111:$H$111,'Variables &amp; Axis Check'!$B$12)</f>
        <v>78.889414739326369</v>
      </c>
      <c r="AC167" s="4">
        <f>_xll.Interp2dTab(-1,0,'HP Tuner only'!$B$93:$P$93,'HP Tuner only'!$A$94:$A$106,'HP Tuner only'!$B$94:$P$106,'Pilot Injection'!$U167,'Pilot Injection'!AC$154)*_xll.Interp1d(-1,'HP Tuner only'!$B$110:$H$110,'HP Tuner only'!$B$111:$H$111,'Variables &amp; Axis Check'!$B$12)</f>
        <v>78.889414739326369</v>
      </c>
      <c r="AD167" s="4">
        <f>_xll.Interp2dTab(-1,0,'HP Tuner only'!$B$93:$P$93,'HP Tuner only'!$A$94:$A$106,'HP Tuner only'!$B$94:$P$106,'Pilot Injection'!$U167,'Pilot Injection'!AD$154)*_xll.Interp1d(-1,'HP Tuner only'!$B$110:$H$110,'HP Tuner only'!$B$111:$H$111,'Variables &amp; Axis Check'!$B$12)</f>
        <v>78.889414739326369</v>
      </c>
      <c r="AE167" s="4">
        <f>_xll.Interp2dTab(-1,0,'HP Tuner only'!$B$93:$P$93,'HP Tuner only'!$A$94:$A$106,'HP Tuner only'!$B$94:$P$106,'Pilot Injection'!$U167,'Pilot Injection'!AE$154)*_xll.Interp1d(-1,'HP Tuner only'!$B$110:$H$110,'HP Tuner only'!$B$111:$H$111,'Variables &amp; Axis Check'!$B$12)</f>
        <v>78.889414739326369</v>
      </c>
      <c r="AF167" s="4">
        <f>_xll.Interp2dTab(-1,0,'HP Tuner only'!$B$93:$P$93,'HP Tuner only'!$A$94:$A$106,'HP Tuner only'!$B$94:$P$106,'Pilot Injection'!$U167,'Pilot Injection'!AF$154)*_xll.Interp1d(-1,'HP Tuner only'!$B$110:$H$110,'HP Tuner only'!$B$111:$H$111,'Variables &amp; Axis Check'!$B$12)</f>
        <v>78.889414739326369</v>
      </c>
      <c r="AG167" s="4">
        <f>_xll.Interp2dTab(-1,0,'HP Tuner only'!$B$93:$P$93,'HP Tuner only'!$A$94:$A$106,'HP Tuner only'!$B$94:$P$106,'Pilot Injection'!$U167,'Pilot Injection'!AG$154)*_xll.Interp1d(-1,'HP Tuner only'!$B$110:$H$110,'HP Tuner only'!$B$111:$H$111,'Variables &amp; Axis Check'!$B$12)</f>
        <v>78.889414739326369</v>
      </c>
      <c r="AH167" s="4">
        <f>_xll.Interp2dTab(-1,0,'HP Tuner only'!$B$93:$P$93,'HP Tuner only'!$A$94:$A$106,'HP Tuner only'!$B$94:$P$106,'Pilot Injection'!$U167,'Pilot Injection'!AH$154)*_xll.Interp1d(-1,'HP Tuner only'!$B$110:$H$110,'HP Tuner only'!$B$111:$H$111,'Variables &amp; Axis Check'!$B$12)</f>
        <v>78.889414739326369</v>
      </c>
      <c r="AI167" s="4">
        <f>_xll.Interp2dTab(-1,0,'HP Tuner only'!$B$93:$P$93,'HP Tuner only'!$A$94:$A$106,'HP Tuner only'!$B$94:$P$106,'Pilot Injection'!$U167,'Pilot Injection'!AI$154)*_xll.Interp1d(-1,'HP Tuner only'!$B$110:$H$110,'HP Tuner only'!$B$111:$H$111,'Variables &amp; Axis Check'!$B$12)</f>
        <v>78.889414739326355</v>
      </c>
      <c r="AJ167" s="4">
        <f>_xll.Interp2dTab(-1,0,'HP Tuner only'!$B$93:$P$93,'HP Tuner only'!$A$94:$A$106,'HP Tuner only'!$B$94:$P$106,'Pilot Injection'!$U167,'Pilot Injection'!AJ$154)*_xll.Interp1d(-1,'HP Tuner only'!$B$110:$H$110,'HP Tuner only'!$B$111:$H$111,'Variables &amp; Axis Check'!$B$12)</f>
        <v>78.889414739326241</v>
      </c>
      <c r="AK167" s="4">
        <f>_xll.Interp2dTab(-1,0,'HP Tuner only'!$B$93:$P$93,'HP Tuner only'!$A$94:$A$106,'HP Tuner only'!$B$94:$P$106,'Pilot Injection'!$U167,'Pilot Injection'!AK$154)*_xll.Interp1d(-1,'HP Tuner only'!$B$110:$H$110,'HP Tuner only'!$B$111:$H$111,'Variables &amp; Axis Check'!$B$12)</f>
        <v>78.889414739326398</v>
      </c>
      <c r="AL167" s="4">
        <f>_xll.Interp2dTab(-1,0,'HP Tuner only'!$B$93:$P$93,'HP Tuner only'!$A$94:$A$106,'HP Tuner only'!$B$94:$P$106,'Pilot Injection'!$U167,'Pilot Injection'!AL$154)*_xll.Interp1d(-1,'HP Tuner only'!$B$110:$H$110,'HP Tuner only'!$B$111:$H$111,'Variables &amp; Axis Check'!$B$12)</f>
        <v>78.889414739326398</v>
      </c>
      <c r="AM167" s="12">
        <f t="shared" si="72"/>
        <v>78.889414739326398</v>
      </c>
    </row>
    <row r="168" spans="1:39" s="4" customFormat="1" x14ac:dyDescent="0.3">
      <c r="A168" s="6">
        <f>'CSP5'!$A$182</f>
        <v>2600</v>
      </c>
      <c r="B168" s="12">
        <f t="shared" si="69"/>
        <v>0</v>
      </c>
      <c r="C168" s="4">
        <f>IF(C118&gt;'Internal Flash'!$B$390*-1,C118-'Internal Flash'!$B$390*-1,0)</f>
        <v>0</v>
      </c>
      <c r="D168" s="4">
        <f>IF(D118&gt;'Internal Flash'!$B$390*-1,D118-'Internal Flash'!$B$390*-1,0)</f>
        <v>0</v>
      </c>
      <c r="E168" s="4">
        <f>IF(E118&gt;'Internal Flash'!$B$390*-1,E118-'Internal Flash'!$B$390*-1,0)</f>
        <v>0</v>
      </c>
      <c r="F168" s="4">
        <f>IF(F118&gt;'Internal Flash'!$B$390*-1,F118-'Internal Flash'!$B$390*-1,0)</f>
        <v>0</v>
      </c>
      <c r="G168" s="4">
        <f>IF(G118&gt;'Internal Flash'!$B$390*-1,G118-'Internal Flash'!$B$390*-1,0)</f>
        <v>0</v>
      </c>
      <c r="H168" s="4">
        <f>IF(H118&gt;'Internal Flash'!$B$390*-1,H118-'Internal Flash'!$B$390*-1,0)</f>
        <v>0</v>
      </c>
      <c r="I168" s="4">
        <f>IF(I118&gt;'Internal Flash'!$B$390*-1,I118-'Internal Flash'!$B$390*-1,0)</f>
        <v>0</v>
      </c>
      <c r="J168" s="4">
        <f>IF(J118&gt;'Internal Flash'!$B$390*-1,J118-'Internal Flash'!$B$390*-1,0)</f>
        <v>0</v>
      </c>
      <c r="K168" s="4">
        <f>IF(K118&gt;'Internal Flash'!$B$390*-1,K118-'Internal Flash'!$B$390*-1,0)</f>
        <v>0</v>
      </c>
      <c r="L168" s="4">
        <f>IF(L118&gt;'Internal Flash'!$B$390*-1,L118-'Internal Flash'!$B$390*-1,0)</f>
        <v>0</v>
      </c>
      <c r="M168" s="4">
        <f>IF(M118&gt;'Internal Flash'!$B$390*-1,M118-'Internal Flash'!$B$390*-1,0)</f>
        <v>0</v>
      </c>
      <c r="N168" s="4">
        <f>IF(N118&gt;'Internal Flash'!$B$390*-1,N118-'Internal Flash'!$B$390*-1,0)</f>
        <v>0</v>
      </c>
      <c r="O168" s="4">
        <f>IF(O118&gt;'Internal Flash'!$B$390*-1,O118-'Internal Flash'!$B$390*-1,0)</f>
        <v>0</v>
      </c>
      <c r="P168" s="4">
        <f>IF(P118&gt;'Internal Flash'!$B$390*-1,P118-'Internal Flash'!$B$390*-1,0)</f>
        <v>0</v>
      </c>
      <c r="Q168" s="4">
        <f>IF(Q118&gt;'Internal Flash'!$B$390*-1,Q118-'Internal Flash'!$B$390*-1,0)</f>
        <v>0</v>
      </c>
      <c r="R168" s="4">
        <f>IF(R118&gt;'Internal Flash'!$B$390*-1,R118-'Internal Flash'!$B$390*-1,0)</f>
        <v>0</v>
      </c>
      <c r="S168" s="12">
        <f t="shared" si="70"/>
        <v>0</v>
      </c>
      <c r="U168" s="6">
        <f>'CSP5'!$A$182</f>
        <v>2600</v>
      </c>
      <c r="V168" s="12">
        <f t="shared" si="71"/>
        <v>78.889414739326369</v>
      </c>
      <c r="W168" s="4">
        <f>_xll.Interp2dTab(-1,0,'HP Tuner only'!$B$93:$P$93,'HP Tuner only'!$A$94:$A$106,'HP Tuner only'!$B$94:$P$106,'Pilot Injection'!$U168,'Pilot Injection'!W$154)*_xll.Interp1d(-1,'HP Tuner only'!$B$110:$H$110,'HP Tuner only'!$B$111:$H$111,'Variables &amp; Axis Check'!$B$12)</f>
        <v>78.889414739326369</v>
      </c>
      <c r="X168" s="4">
        <f>_xll.Interp2dTab(-1,0,'HP Tuner only'!$B$93:$P$93,'HP Tuner only'!$A$94:$A$106,'HP Tuner only'!$B$94:$P$106,'Pilot Injection'!$U168,'Pilot Injection'!X$154)*_xll.Interp1d(-1,'HP Tuner only'!$B$110:$H$110,'HP Tuner only'!$B$111:$H$111,'Variables &amp; Axis Check'!$B$12)</f>
        <v>78.889414739326369</v>
      </c>
      <c r="Y168" s="4">
        <f>_xll.Interp2dTab(-1,0,'HP Tuner only'!$B$93:$P$93,'HP Tuner only'!$A$94:$A$106,'HP Tuner only'!$B$94:$P$106,'Pilot Injection'!$U168,'Pilot Injection'!Y$154)*_xll.Interp1d(-1,'HP Tuner only'!$B$110:$H$110,'HP Tuner only'!$B$111:$H$111,'Variables &amp; Axis Check'!$B$12)</f>
        <v>78.889414739326369</v>
      </c>
      <c r="Z168" s="4">
        <f>_xll.Interp2dTab(-1,0,'HP Tuner only'!$B$93:$P$93,'HP Tuner only'!$A$94:$A$106,'HP Tuner only'!$B$94:$P$106,'Pilot Injection'!$U168,'Pilot Injection'!Z$154)*_xll.Interp1d(-1,'HP Tuner only'!$B$110:$H$110,'HP Tuner only'!$B$111:$H$111,'Variables &amp; Axis Check'!$B$12)</f>
        <v>78.889414739326369</v>
      </c>
      <c r="AA168" s="4">
        <f>_xll.Interp2dTab(-1,0,'HP Tuner only'!$B$93:$P$93,'HP Tuner only'!$A$94:$A$106,'HP Tuner only'!$B$94:$P$106,'Pilot Injection'!$U168,'Pilot Injection'!AA$154)*_xll.Interp1d(-1,'HP Tuner only'!$B$110:$H$110,'HP Tuner only'!$B$111:$H$111,'Variables &amp; Axis Check'!$B$12)</f>
        <v>78.889414739326369</v>
      </c>
      <c r="AB168" s="4">
        <f>_xll.Interp2dTab(-1,0,'HP Tuner only'!$B$93:$P$93,'HP Tuner only'!$A$94:$A$106,'HP Tuner only'!$B$94:$P$106,'Pilot Injection'!$U168,'Pilot Injection'!AB$154)*_xll.Interp1d(-1,'HP Tuner only'!$B$110:$H$110,'HP Tuner only'!$B$111:$H$111,'Variables &amp; Axis Check'!$B$12)</f>
        <v>78.889414739326369</v>
      </c>
      <c r="AC168" s="4">
        <f>_xll.Interp2dTab(-1,0,'HP Tuner only'!$B$93:$P$93,'HP Tuner only'!$A$94:$A$106,'HP Tuner only'!$B$94:$P$106,'Pilot Injection'!$U168,'Pilot Injection'!AC$154)*_xll.Interp1d(-1,'HP Tuner only'!$B$110:$H$110,'HP Tuner only'!$B$111:$H$111,'Variables &amp; Axis Check'!$B$12)</f>
        <v>78.889414739326369</v>
      </c>
      <c r="AD168" s="4">
        <f>_xll.Interp2dTab(-1,0,'HP Tuner only'!$B$93:$P$93,'HP Tuner only'!$A$94:$A$106,'HP Tuner only'!$B$94:$P$106,'Pilot Injection'!$U168,'Pilot Injection'!AD$154)*_xll.Interp1d(-1,'HP Tuner only'!$B$110:$H$110,'HP Tuner only'!$B$111:$H$111,'Variables &amp; Axis Check'!$B$12)</f>
        <v>78.889414739326369</v>
      </c>
      <c r="AE168" s="4">
        <f>_xll.Interp2dTab(-1,0,'HP Tuner only'!$B$93:$P$93,'HP Tuner only'!$A$94:$A$106,'HP Tuner only'!$B$94:$P$106,'Pilot Injection'!$U168,'Pilot Injection'!AE$154)*_xll.Interp1d(-1,'HP Tuner only'!$B$110:$H$110,'HP Tuner only'!$B$111:$H$111,'Variables &amp; Axis Check'!$B$12)</f>
        <v>78.889414739326369</v>
      </c>
      <c r="AF168" s="4">
        <f>_xll.Interp2dTab(-1,0,'HP Tuner only'!$B$93:$P$93,'HP Tuner only'!$A$94:$A$106,'HP Tuner only'!$B$94:$P$106,'Pilot Injection'!$U168,'Pilot Injection'!AF$154)*_xll.Interp1d(-1,'HP Tuner only'!$B$110:$H$110,'HP Tuner only'!$B$111:$H$111,'Variables &amp; Axis Check'!$B$12)</f>
        <v>78.889414739326369</v>
      </c>
      <c r="AG168" s="4">
        <f>_xll.Interp2dTab(-1,0,'HP Tuner only'!$B$93:$P$93,'HP Tuner only'!$A$94:$A$106,'HP Tuner only'!$B$94:$P$106,'Pilot Injection'!$U168,'Pilot Injection'!AG$154)*_xll.Interp1d(-1,'HP Tuner only'!$B$110:$H$110,'HP Tuner only'!$B$111:$H$111,'Variables &amp; Axis Check'!$B$12)</f>
        <v>78.889414739326369</v>
      </c>
      <c r="AH168" s="4">
        <f>_xll.Interp2dTab(-1,0,'HP Tuner only'!$B$93:$P$93,'HP Tuner only'!$A$94:$A$106,'HP Tuner only'!$B$94:$P$106,'Pilot Injection'!$U168,'Pilot Injection'!AH$154)*_xll.Interp1d(-1,'HP Tuner only'!$B$110:$H$110,'HP Tuner only'!$B$111:$H$111,'Variables &amp; Axis Check'!$B$12)</f>
        <v>78.889414739326369</v>
      </c>
      <c r="AI168" s="4">
        <f>_xll.Interp2dTab(-1,0,'HP Tuner only'!$B$93:$P$93,'HP Tuner only'!$A$94:$A$106,'HP Tuner only'!$B$94:$P$106,'Pilot Injection'!$U168,'Pilot Injection'!AI$154)*_xll.Interp1d(-1,'HP Tuner only'!$B$110:$H$110,'HP Tuner only'!$B$111:$H$111,'Variables &amp; Axis Check'!$B$12)</f>
        <v>78.889414739326355</v>
      </c>
      <c r="AJ168" s="4">
        <f>_xll.Interp2dTab(-1,0,'HP Tuner only'!$B$93:$P$93,'HP Tuner only'!$A$94:$A$106,'HP Tuner only'!$B$94:$P$106,'Pilot Injection'!$U168,'Pilot Injection'!AJ$154)*_xll.Interp1d(-1,'HP Tuner only'!$B$110:$H$110,'HP Tuner only'!$B$111:$H$111,'Variables &amp; Axis Check'!$B$12)</f>
        <v>78.889414739326241</v>
      </c>
      <c r="AK168" s="4">
        <f>_xll.Interp2dTab(-1,0,'HP Tuner only'!$B$93:$P$93,'HP Tuner only'!$A$94:$A$106,'HP Tuner only'!$B$94:$P$106,'Pilot Injection'!$U168,'Pilot Injection'!AK$154)*_xll.Interp1d(-1,'HP Tuner only'!$B$110:$H$110,'HP Tuner only'!$B$111:$H$111,'Variables &amp; Axis Check'!$B$12)</f>
        <v>78.889414739326398</v>
      </c>
      <c r="AL168" s="4">
        <f>_xll.Interp2dTab(-1,0,'HP Tuner only'!$B$93:$P$93,'HP Tuner only'!$A$94:$A$106,'HP Tuner only'!$B$94:$P$106,'Pilot Injection'!$U168,'Pilot Injection'!AL$154)*_xll.Interp1d(-1,'HP Tuner only'!$B$110:$H$110,'HP Tuner only'!$B$111:$H$111,'Variables &amp; Axis Check'!$B$12)</f>
        <v>78.889414739326398</v>
      </c>
      <c r="AM168" s="12">
        <f t="shared" si="72"/>
        <v>78.889414739326398</v>
      </c>
    </row>
    <row r="169" spans="1:39" s="4" customFormat="1" x14ac:dyDescent="0.3">
      <c r="A169" s="6">
        <f>'CSP5'!$A$183</f>
        <v>2800</v>
      </c>
      <c r="B169" s="12">
        <f t="shared" si="69"/>
        <v>0</v>
      </c>
      <c r="C169" s="4">
        <f>IF(C119&gt;'Internal Flash'!$B$390*-1,C119-'Internal Flash'!$B$390*-1,0)</f>
        <v>0</v>
      </c>
      <c r="D169" s="4">
        <f>IF(D119&gt;'Internal Flash'!$B$390*-1,D119-'Internal Flash'!$B$390*-1,0)</f>
        <v>0</v>
      </c>
      <c r="E169" s="4">
        <f>IF(E119&gt;'Internal Flash'!$B$390*-1,E119-'Internal Flash'!$B$390*-1,0)</f>
        <v>0</v>
      </c>
      <c r="F169" s="4">
        <f>IF(F119&gt;'Internal Flash'!$B$390*-1,F119-'Internal Flash'!$B$390*-1,0)</f>
        <v>0</v>
      </c>
      <c r="G169" s="4">
        <f>IF(G119&gt;'Internal Flash'!$B$390*-1,G119-'Internal Flash'!$B$390*-1,0)</f>
        <v>0</v>
      </c>
      <c r="H169" s="4">
        <f>IF(H119&gt;'Internal Flash'!$B$390*-1,H119-'Internal Flash'!$B$390*-1,0)</f>
        <v>0</v>
      </c>
      <c r="I169" s="4">
        <f>IF(I119&gt;'Internal Flash'!$B$390*-1,I119-'Internal Flash'!$B$390*-1,0)</f>
        <v>0</v>
      </c>
      <c r="J169" s="4">
        <f>IF(J119&gt;'Internal Flash'!$B$390*-1,J119-'Internal Flash'!$B$390*-1,0)</f>
        <v>0</v>
      </c>
      <c r="K169" s="4">
        <f>IF(K119&gt;'Internal Flash'!$B$390*-1,K119-'Internal Flash'!$B$390*-1,0)</f>
        <v>0</v>
      </c>
      <c r="L169" s="4">
        <f>IF(L119&gt;'Internal Flash'!$B$390*-1,L119-'Internal Flash'!$B$390*-1,0)</f>
        <v>0</v>
      </c>
      <c r="M169" s="4">
        <f>IF(M119&gt;'Internal Flash'!$B$390*-1,M119-'Internal Flash'!$B$390*-1,0)</f>
        <v>0</v>
      </c>
      <c r="N169" s="4">
        <f>IF(N119&gt;'Internal Flash'!$B$390*-1,N119-'Internal Flash'!$B$390*-1,0)</f>
        <v>0</v>
      </c>
      <c r="O169" s="4">
        <f>IF(O119&gt;'Internal Flash'!$B$390*-1,O119-'Internal Flash'!$B$390*-1,0)</f>
        <v>0</v>
      </c>
      <c r="P169" s="4">
        <f>IF(P119&gt;'Internal Flash'!$B$390*-1,P119-'Internal Flash'!$B$390*-1,0)</f>
        <v>0</v>
      </c>
      <c r="Q169" s="4">
        <f>IF(Q119&gt;'Internal Flash'!$B$390*-1,Q119-'Internal Flash'!$B$390*-1,0)</f>
        <v>0</v>
      </c>
      <c r="R169" s="4">
        <f>IF(R119&gt;'Internal Flash'!$B$390*-1,R119-'Internal Flash'!$B$390*-1,0)</f>
        <v>0</v>
      </c>
      <c r="S169" s="12">
        <f t="shared" si="70"/>
        <v>0</v>
      </c>
      <c r="U169" s="6">
        <f>'CSP5'!$A$183</f>
        <v>2800</v>
      </c>
      <c r="V169" s="12">
        <f t="shared" si="71"/>
        <v>78.889414739326369</v>
      </c>
      <c r="W169" s="4">
        <f>_xll.Interp2dTab(-1,0,'HP Tuner only'!$B$93:$P$93,'HP Tuner only'!$A$94:$A$106,'HP Tuner only'!$B$94:$P$106,'Pilot Injection'!$U169,'Pilot Injection'!W$154)*_xll.Interp1d(-1,'HP Tuner only'!$B$110:$H$110,'HP Tuner only'!$B$111:$H$111,'Variables &amp; Axis Check'!$B$12)</f>
        <v>78.889414739326369</v>
      </c>
      <c r="X169" s="4">
        <f>_xll.Interp2dTab(-1,0,'HP Tuner only'!$B$93:$P$93,'HP Tuner only'!$A$94:$A$106,'HP Tuner only'!$B$94:$P$106,'Pilot Injection'!$U169,'Pilot Injection'!X$154)*_xll.Interp1d(-1,'HP Tuner only'!$B$110:$H$110,'HP Tuner only'!$B$111:$H$111,'Variables &amp; Axis Check'!$B$12)</f>
        <v>78.889414739326398</v>
      </c>
      <c r="Y169" s="4">
        <f>_xll.Interp2dTab(-1,0,'HP Tuner only'!$B$93:$P$93,'HP Tuner only'!$A$94:$A$106,'HP Tuner only'!$B$94:$P$106,'Pilot Injection'!$U169,'Pilot Injection'!Y$154)*_xll.Interp1d(-1,'HP Tuner only'!$B$110:$H$110,'HP Tuner only'!$B$111:$H$111,'Variables &amp; Axis Check'!$B$12)</f>
        <v>78.889414739326369</v>
      </c>
      <c r="Z169" s="4">
        <f>_xll.Interp2dTab(-1,0,'HP Tuner only'!$B$93:$P$93,'HP Tuner only'!$A$94:$A$106,'HP Tuner only'!$B$94:$P$106,'Pilot Injection'!$U169,'Pilot Injection'!Z$154)*_xll.Interp1d(-1,'HP Tuner only'!$B$110:$H$110,'HP Tuner only'!$B$111:$H$111,'Variables &amp; Axis Check'!$B$12)</f>
        <v>78.889414739326369</v>
      </c>
      <c r="AA169" s="4">
        <f>_xll.Interp2dTab(-1,0,'HP Tuner only'!$B$93:$P$93,'HP Tuner only'!$A$94:$A$106,'HP Tuner only'!$B$94:$P$106,'Pilot Injection'!$U169,'Pilot Injection'!AA$154)*_xll.Interp1d(-1,'HP Tuner only'!$B$110:$H$110,'HP Tuner only'!$B$111:$H$111,'Variables &amp; Axis Check'!$B$12)</f>
        <v>78.889414739326369</v>
      </c>
      <c r="AB169" s="4">
        <f>_xll.Interp2dTab(-1,0,'HP Tuner only'!$B$93:$P$93,'HP Tuner only'!$A$94:$A$106,'HP Tuner only'!$B$94:$P$106,'Pilot Injection'!$U169,'Pilot Injection'!AB$154)*_xll.Interp1d(-1,'HP Tuner only'!$B$110:$H$110,'HP Tuner only'!$B$111:$H$111,'Variables &amp; Axis Check'!$B$12)</f>
        <v>78.889414739326369</v>
      </c>
      <c r="AC169" s="4">
        <f>_xll.Interp2dTab(-1,0,'HP Tuner only'!$B$93:$P$93,'HP Tuner only'!$A$94:$A$106,'HP Tuner only'!$B$94:$P$106,'Pilot Injection'!$U169,'Pilot Injection'!AC$154)*_xll.Interp1d(-1,'HP Tuner only'!$B$110:$H$110,'HP Tuner only'!$B$111:$H$111,'Variables &amp; Axis Check'!$B$12)</f>
        <v>78.889414739326369</v>
      </c>
      <c r="AD169" s="4">
        <f>_xll.Interp2dTab(-1,0,'HP Tuner only'!$B$93:$P$93,'HP Tuner only'!$A$94:$A$106,'HP Tuner only'!$B$94:$P$106,'Pilot Injection'!$U169,'Pilot Injection'!AD$154)*_xll.Interp1d(-1,'HP Tuner only'!$B$110:$H$110,'HP Tuner only'!$B$111:$H$111,'Variables &amp; Axis Check'!$B$12)</f>
        <v>78.889414739326369</v>
      </c>
      <c r="AE169" s="4">
        <f>_xll.Interp2dTab(-1,0,'HP Tuner only'!$B$93:$P$93,'HP Tuner only'!$A$94:$A$106,'HP Tuner only'!$B$94:$P$106,'Pilot Injection'!$U169,'Pilot Injection'!AE$154)*_xll.Interp1d(-1,'HP Tuner only'!$B$110:$H$110,'HP Tuner only'!$B$111:$H$111,'Variables &amp; Axis Check'!$B$12)</f>
        <v>78.889414739326369</v>
      </c>
      <c r="AF169" s="4">
        <f>_xll.Interp2dTab(-1,0,'HP Tuner only'!$B$93:$P$93,'HP Tuner only'!$A$94:$A$106,'HP Tuner only'!$B$94:$P$106,'Pilot Injection'!$U169,'Pilot Injection'!AF$154)*_xll.Interp1d(-1,'HP Tuner only'!$B$110:$H$110,'HP Tuner only'!$B$111:$H$111,'Variables &amp; Axis Check'!$B$12)</f>
        <v>78.889414739326369</v>
      </c>
      <c r="AG169" s="4">
        <f>_xll.Interp2dTab(-1,0,'HP Tuner only'!$B$93:$P$93,'HP Tuner only'!$A$94:$A$106,'HP Tuner only'!$B$94:$P$106,'Pilot Injection'!$U169,'Pilot Injection'!AG$154)*_xll.Interp1d(-1,'HP Tuner only'!$B$110:$H$110,'HP Tuner only'!$B$111:$H$111,'Variables &amp; Axis Check'!$B$12)</f>
        <v>78.889414739326369</v>
      </c>
      <c r="AH169" s="4">
        <f>_xll.Interp2dTab(-1,0,'HP Tuner only'!$B$93:$P$93,'HP Tuner only'!$A$94:$A$106,'HP Tuner only'!$B$94:$P$106,'Pilot Injection'!$U169,'Pilot Injection'!AH$154)*_xll.Interp1d(-1,'HP Tuner only'!$B$110:$H$110,'HP Tuner only'!$B$111:$H$111,'Variables &amp; Axis Check'!$B$12)</f>
        <v>78.889414739326369</v>
      </c>
      <c r="AI169" s="4">
        <f>_xll.Interp2dTab(-1,0,'HP Tuner only'!$B$93:$P$93,'HP Tuner only'!$A$94:$A$106,'HP Tuner only'!$B$94:$P$106,'Pilot Injection'!$U169,'Pilot Injection'!AI$154)*_xll.Interp1d(-1,'HP Tuner only'!$B$110:$H$110,'HP Tuner only'!$B$111:$H$111,'Variables &amp; Axis Check'!$B$12)</f>
        <v>78.889414739326355</v>
      </c>
      <c r="AJ169" s="4">
        <f>_xll.Interp2dTab(-1,0,'HP Tuner only'!$B$93:$P$93,'HP Tuner only'!$A$94:$A$106,'HP Tuner only'!$B$94:$P$106,'Pilot Injection'!$U169,'Pilot Injection'!AJ$154)*_xll.Interp1d(-1,'HP Tuner only'!$B$110:$H$110,'HP Tuner only'!$B$111:$H$111,'Variables &amp; Axis Check'!$B$12)</f>
        <v>78.88941473932654</v>
      </c>
      <c r="AK169" s="4">
        <f>_xll.Interp2dTab(-1,0,'HP Tuner only'!$B$93:$P$93,'HP Tuner only'!$A$94:$A$106,'HP Tuner only'!$B$94:$P$106,'Pilot Injection'!$U169,'Pilot Injection'!AK$154)*_xll.Interp1d(-1,'HP Tuner only'!$B$110:$H$110,'HP Tuner only'!$B$111:$H$111,'Variables &amp; Axis Check'!$B$12)</f>
        <v>78.88941473932654</v>
      </c>
      <c r="AL169" s="4">
        <f>_xll.Interp2dTab(-1,0,'HP Tuner only'!$B$93:$P$93,'HP Tuner only'!$A$94:$A$106,'HP Tuner only'!$B$94:$P$106,'Pilot Injection'!$U169,'Pilot Injection'!AL$154)*_xll.Interp1d(-1,'HP Tuner only'!$B$110:$H$110,'HP Tuner only'!$B$111:$H$111,'Variables &amp; Axis Check'!$B$12)</f>
        <v>78.88941473932654</v>
      </c>
      <c r="AM169" s="12">
        <f t="shared" si="72"/>
        <v>78.88941473932654</v>
      </c>
    </row>
    <row r="170" spans="1:39" s="4" customFormat="1" x14ac:dyDescent="0.3">
      <c r="A170" s="6">
        <f>'CSP5'!$A$184</f>
        <v>2900</v>
      </c>
      <c r="B170" s="12">
        <f t="shared" si="69"/>
        <v>0</v>
      </c>
      <c r="C170" s="4">
        <f>IF(C120&gt;'Internal Flash'!$B$390*-1,C120-'Internal Flash'!$B$390*-1,0)</f>
        <v>0</v>
      </c>
      <c r="D170" s="4">
        <f>IF(D120&gt;'Internal Flash'!$B$390*-1,D120-'Internal Flash'!$B$390*-1,0)</f>
        <v>0</v>
      </c>
      <c r="E170" s="4">
        <f>IF(E120&gt;'Internal Flash'!$B$390*-1,E120-'Internal Flash'!$B$390*-1,0)</f>
        <v>0</v>
      </c>
      <c r="F170" s="4">
        <f>IF(F120&gt;'Internal Flash'!$B$390*-1,F120-'Internal Flash'!$B$390*-1,0)</f>
        <v>0</v>
      </c>
      <c r="G170" s="4">
        <f>IF(G120&gt;'Internal Flash'!$B$390*-1,G120-'Internal Flash'!$B$390*-1,0)</f>
        <v>0</v>
      </c>
      <c r="H170" s="4">
        <f>IF(H120&gt;'Internal Flash'!$B$390*-1,H120-'Internal Flash'!$B$390*-1,0)</f>
        <v>0</v>
      </c>
      <c r="I170" s="4">
        <f>IF(I120&gt;'Internal Flash'!$B$390*-1,I120-'Internal Flash'!$B$390*-1,0)</f>
        <v>0</v>
      </c>
      <c r="J170" s="4">
        <f>IF(J120&gt;'Internal Flash'!$B$390*-1,J120-'Internal Flash'!$B$390*-1,0)</f>
        <v>0</v>
      </c>
      <c r="K170" s="4">
        <f>IF(K120&gt;'Internal Flash'!$B$390*-1,K120-'Internal Flash'!$B$390*-1,0)</f>
        <v>0</v>
      </c>
      <c r="L170" s="4">
        <f>IF(L120&gt;'Internal Flash'!$B$390*-1,L120-'Internal Flash'!$B$390*-1,0)</f>
        <v>0</v>
      </c>
      <c r="M170" s="4">
        <f>IF(M120&gt;'Internal Flash'!$B$390*-1,M120-'Internal Flash'!$B$390*-1,0)</f>
        <v>0</v>
      </c>
      <c r="N170" s="4">
        <f>IF(N120&gt;'Internal Flash'!$B$390*-1,N120-'Internal Flash'!$B$390*-1,0)</f>
        <v>0</v>
      </c>
      <c r="O170" s="4">
        <f>IF(O120&gt;'Internal Flash'!$B$390*-1,O120-'Internal Flash'!$B$390*-1,0)</f>
        <v>0</v>
      </c>
      <c r="P170" s="4">
        <f>IF(P120&gt;'Internal Flash'!$B$390*-1,P120-'Internal Flash'!$B$390*-1,0)</f>
        <v>0</v>
      </c>
      <c r="Q170" s="4">
        <f>IF(Q120&gt;'Internal Flash'!$B$390*-1,Q120-'Internal Flash'!$B$390*-1,0)</f>
        <v>0</v>
      </c>
      <c r="R170" s="4">
        <f>IF(R120&gt;'Internal Flash'!$B$390*-1,R120-'Internal Flash'!$B$390*-1,0)</f>
        <v>0</v>
      </c>
      <c r="S170" s="12">
        <f t="shared" si="70"/>
        <v>0</v>
      </c>
      <c r="U170" s="6">
        <f>'CSP5'!$A$184</f>
        <v>2900</v>
      </c>
      <c r="V170" s="12">
        <f t="shared" si="71"/>
        <v>78.889414739326369</v>
      </c>
      <c r="W170" s="4">
        <f>_xll.Interp2dTab(-1,0,'HP Tuner only'!$B$93:$P$93,'HP Tuner only'!$A$94:$A$106,'HP Tuner only'!$B$94:$P$106,'Pilot Injection'!$U170,'Pilot Injection'!W$154)*_xll.Interp1d(-1,'HP Tuner only'!$B$110:$H$110,'HP Tuner only'!$B$111:$H$111,'Variables &amp; Axis Check'!$B$12)</f>
        <v>78.889414739326369</v>
      </c>
      <c r="X170" s="4">
        <f>_xll.Interp2dTab(-1,0,'HP Tuner only'!$B$93:$P$93,'HP Tuner only'!$A$94:$A$106,'HP Tuner only'!$B$94:$P$106,'Pilot Injection'!$U170,'Pilot Injection'!X$154)*_xll.Interp1d(-1,'HP Tuner only'!$B$110:$H$110,'HP Tuner only'!$B$111:$H$111,'Variables &amp; Axis Check'!$B$12)</f>
        <v>78.889414739326369</v>
      </c>
      <c r="Y170" s="4">
        <f>_xll.Interp2dTab(-1,0,'HP Tuner only'!$B$93:$P$93,'HP Tuner only'!$A$94:$A$106,'HP Tuner only'!$B$94:$P$106,'Pilot Injection'!$U170,'Pilot Injection'!Y$154)*_xll.Interp1d(-1,'HP Tuner only'!$B$110:$H$110,'HP Tuner only'!$B$111:$H$111,'Variables &amp; Axis Check'!$B$12)</f>
        <v>78.889414739326369</v>
      </c>
      <c r="Z170" s="4">
        <f>_xll.Interp2dTab(-1,0,'HP Tuner only'!$B$93:$P$93,'HP Tuner only'!$A$94:$A$106,'HP Tuner only'!$B$94:$P$106,'Pilot Injection'!$U170,'Pilot Injection'!Z$154)*_xll.Interp1d(-1,'HP Tuner only'!$B$110:$H$110,'HP Tuner only'!$B$111:$H$111,'Variables &amp; Axis Check'!$B$12)</f>
        <v>78.889414739326369</v>
      </c>
      <c r="AA170" s="4">
        <f>_xll.Interp2dTab(-1,0,'HP Tuner only'!$B$93:$P$93,'HP Tuner only'!$A$94:$A$106,'HP Tuner only'!$B$94:$P$106,'Pilot Injection'!$U170,'Pilot Injection'!AA$154)*_xll.Interp1d(-1,'HP Tuner only'!$B$110:$H$110,'HP Tuner only'!$B$111:$H$111,'Variables &amp; Axis Check'!$B$12)</f>
        <v>78.889414739326369</v>
      </c>
      <c r="AB170" s="4">
        <f>_xll.Interp2dTab(-1,0,'HP Tuner only'!$B$93:$P$93,'HP Tuner only'!$A$94:$A$106,'HP Tuner only'!$B$94:$P$106,'Pilot Injection'!$U170,'Pilot Injection'!AB$154)*_xll.Interp1d(-1,'HP Tuner only'!$B$110:$H$110,'HP Tuner only'!$B$111:$H$111,'Variables &amp; Axis Check'!$B$12)</f>
        <v>78.889414739326369</v>
      </c>
      <c r="AC170" s="4">
        <f>_xll.Interp2dTab(-1,0,'HP Tuner only'!$B$93:$P$93,'HP Tuner only'!$A$94:$A$106,'HP Tuner only'!$B$94:$P$106,'Pilot Injection'!$U170,'Pilot Injection'!AC$154)*_xll.Interp1d(-1,'HP Tuner only'!$B$110:$H$110,'HP Tuner only'!$B$111:$H$111,'Variables &amp; Axis Check'!$B$12)</f>
        <v>78.889414739326369</v>
      </c>
      <c r="AD170" s="4">
        <f>_xll.Interp2dTab(-1,0,'HP Tuner only'!$B$93:$P$93,'HP Tuner only'!$A$94:$A$106,'HP Tuner only'!$B$94:$P$106,'Pilot Injection'!$U170,'Pilot Injection'!AD$154)*_xll.Interp1d(-1,'HP Tuner only'!$B$110:$H$110,'HP Tuner only'!$B$111:$H$111,'Variables &amp; Axis Check'!$B$12)</f>
        <v>78.889414739326369</v>
      </c>
      <c r="AE170" s="4">
        <f>_xll.Interp2dTab(-1,0,'HP Tuner only'!$B$93:$P$93,'HP Tuner only'!$A$94:$A$106,'HP Tuner only'!$B$94:$P$106,'Pilot Injection'!$U170,'Pilot Injection'!AE$154)*_xll.Interp1d(-1,'HP Tuner only'!$B$110:$H$110,'HP Tuner only'!$B$111:$H$111,'Variables &amp; Axis Check'!$B$12)</f>
        <v>78.889414739326369</v>
      </c>
      <c r="AF170" s="4">
        <f>_xll.Interp2dTab(-1,0,'HP Tuner only'!$B$93:$P$93,'HP Tuner only'!$A$94:$A$106,'HP Tuner only'!$B$94:$P$106,'Pilot Injection'!$U170,'Pilot Injection'!AF$154)*_xll.Interp1d(-1,'HP Tuner only'!$B$110:$H$110,'HP Tuner only'!$B$111:$H$111,'Variables &amp; Axis Check'!$B$12)</f>
        <v>78.889414739326369</v>
      </c>
      <c r="AG170" s="4">
        <f>_xll.Interp2dTab(-1,0,'HP Tuner only'!$B$93:$P$93,'HP Tuner only'!$A$94:$A$106,'HP Tuner only'!$B$94:$P$106,'Pilot Injection'!$U170,'Pilot Injection'!AG$154)*_xll.Interp1d(-1,'HP Tuner only'!$B$110:$H$110,'HP Tuner only'!$B$111:$H$111,'Variables &amp; Axis Check'!$B$12)</f>
        <v>78.889414739326369</v>
      </c>
      <c r="AH170" s="4">
        <f>_xll.Interp2dTab(-1,0,'HP Tuner only'!$B$93:$P$93,'HP Tuner only'!$A$94:$A$106,'HP Tuner only'!$B$94:$P$106,'Pilot Injection'!$U170,'Pilot Injection'!AH$154)*_xll.Interp1d(-1,'HP Tuner only'!$B$110:$H$110,'HP Tuner only'!$B$111:$H$111,'Variables &amp; Axis Check'!$B$12)</f>
        <v>78.889414739326384</v>
      </c>
      <c r="AI170" s="4">
        <f>_xll.Interp2dTab(-1,0,'HP Tuner only'!$B$93:$P$93,'HP Tuner only'!$A$94:$A$106,'HP Tuner only'!$B$94:$P$106,'Pilot Injection'!$U170,'Pilot Injection'!AI$154)*_xll.Interp1d(-1,'HP Tuner only'!$B$110:$H$110,'HP Tuner only'!$B$111:$H$111,'Variables &amp; Axis Check'!$B$12)</f>
        <v>78.889414739326355</v>
      </c>
      <c r="AJ170" s="4">
        <f>_xll.Interp2dTab(-1,0,'HP Tuner only'!$B$93:$P$93,'HP Tuner only'!$A$94:$A$106,'HP Tuner only'!$B$94:$P$106,'Pilot Injection'!$U170,'Pilot Injection'!AJ$154)*_xll.Interp1d(-1,'HP Tuner only'!$B$110:$H$110,'HP Tuner only'!$B$111:$H$111,'Variables &amp; Axis Check'!$B$12)</f>
        <v>78.889414739326398</v>
      </c>
      <c r="AK170" s="4">
        <f>_xll.Interp2dTab(-1,0,'HP Tuner only'!$B$93:$P$93,'HP Tuner only'!$A$94:$A$106,'HP Tuner only'!$B$94:$P$106,'Pilot Injection'!$U170,'Pilot Injection'!AK$154)*_xll.Interp1d(-1,'HP Tuner only'!$B$110:$H$110,'HP Tuner only'!$B$111:$H$111,'Variables &amp; Axis Check'!$B$12)</f>
        <v>78.889414739326241</v>
      </c>
      <c r="AL170" s="4">
        <f>_xll.Interp2dTab(-1,0,'HP Tuner only'!$B$93:$P$93,'HP Tuner only'!$A$94:$A$106,'HP Tuner only'!$B$94:$P$106,'Pilot Injection'!$U170,'Pilot Injection'!AL$154)*_xll.Interp1d(-1,'HP Tuner only'!$B$110:$H$110,'HP Tuner only'!$B$111:$H$111,'Variables &amp; Axis Check'!$B$12)</f>
        <v>78.889414739326398</v>
      </c>
      <c r="AM170" s="12">
        <f t="shared" si="72"/>
        <v>78.889414739326398</v>
      </c>
    </row>
    <row r="171" spans="1:39" s="4" customFormat="1" x14ac:dyDescent="0.3">
      <c r="A171" s="6">
        <f>'CSP5'!$A$185</f>
        <v>3000</v>
      </c>
      <c r="B171" s="12">
        <f t="shared" si="69"/>
        <v>0</v>
      </c>
      <c r="C171" s="4">
        <f>IF(C121&gt;'Internal Flash'!$B$390*-1,C121-'Internal Flash'!$B$390*-1,0)</f>
        <v>0</v>
      </c>
      <c r="D171" s="4">
        <f>IF(D121&gt;'Internal Flash'!$B$390*-1,D121-'Internal Flash'!$B$390*-1,0)</f>
        <v>0</v>
      </c>
      <c r="E171" s="4">
        <f>IF(E121&gt;'Internal Flash'!$B$390*-1,E121-'Internal Flash'!$B$390*-1,0)</f>
        <v>0</v>
      </c>
      <c r="F171" s="4">
        <f>IF(F121&gt;'Internal Flash'!$B$390*-1,F121-'Internal Flash'!$B$390*-1,0)</f>
        <v>0</v>
      </c>
      <c r="G171" s="4">
        <f>IF(G121&gt;'Internal Flash'!$B$390*-1,G121-'Internal Flash'!$B$390*-1,0)</f>
        <v>0</v>
      </c>
      <c r="H171" s="4">
        <f>IF(H121&gt;'Internal Flash'!$B$390*-1,H121-'Internal Flash'!$B$390*-1,0)</f>
        <v>0</v>
      </c>
      <c r="I171" s="4">
        <f>IF(I121&gt;'Internal Flash'!$B$390*-1,I121-'Internal Flash'!$B$390*-1,0)</f>
        <v>0</v>
      </c>
      <c r="J171" s="4">
        <f>IF(J121&gt;'Internal Flash'!$B$390*-1,J121-'Internal Flash'!$B$390*-1,0)</f>
        <v>0</v>
      </c>
      <c r="K171" s="4">
        <f>IF(K121&gt;'Internal Flash'!$B$390*-1,K121-'Internal Flash'!$B$390*-1,0)</f>
        <v>0</v>
      </c>
      <c r="L171" s="4">
        <f>IF(L121&gt;'Internal Flash'!$B$390*-1,L121-'Internal Flash'!$B$390*-1,0)</f>
        <v>0</v>
      </c>
      <c r="M171" s="4">
        <f>IF(M121&gt;'Internal Flash'!$B$390*-1,M121-'Internal Flash'!$B$390*-1,0)</f>
        <v>0</v>
      </c>
      <c r="N171" s="4">
        <f>IF(N121&gt;'Internal Flash'!$B$390*-1,N121-'Internal Flash'!$B$390*-1,0)</f>
        <v>0</v>
      </c>
      <c r="O171" s="4">
        <f>IF(O121&gt;'Internal Flash'!$B$390*-1,O121-'Internal Flash'!$B$390*-1,0)</f>
        <v>0</v>
      </c>
      <c r="P171" s="4">
        <f>IF(P121&gt;'Internal Flash'!$B$390*-1,P121-'Internal Flash'!$B$390*-1,0)</f>
        <v>0</v>
      </c>
      <c r="Q171" s="4">
        <f>IF(Q121&gt;'Internal Flash'!$B$390*-1,Q121-'Internal Flash'!$B$390*-1,0)</f>
        <v>0</v>
      </c>
      <c r="R171" s="4">
        <f>IF(R121&gt;'Internal Flash'!$B$390*-1,R121-'Internal Flash'!$B$390*-1,0)</f>
        <v>0</v>
      </c>
      <c r="S171" s="12">
        <f t="shared" si="70"/>
        <v>0</v>
      </c>
      <c r="U171" s="6">
        <f>'CSP5'!$A$185</f>
        <v>3000</v>
      </c>
      <c r="V171" s="12">
        <f t="shared" si="71"/>
        <v>78.889414739326369</v>
      </c>
      <c r="W171" s="4">
        <f>_xll.Interp2dTab(-1,0,'HP Tuner only'!$B$93:$P$93,'HP Tuner only'!$A$94:$A$106,'HP Tuner only'!$B$94:$P$106,'Pilot Injection'!$U171,'Pilot Injection'!W$154)*_xll.Interp1d(-1,'HP Tuner only'!$B$110:$H$110,'HP Tuner only'!$B$111:$H$111,'Variables &amp; Axis Check'!$B$12)</f>
        <v>78.889414739326369</v>
      </c>
      <c r="X171" s="4">
        <f>_xll.Interp2dTab(-1,0,'HP Tuner only'!$B$93:$P$93,'HP Tuner only'!$A$94:$A$106,'HP Tuner only'!$B$94:$P$106,'Pilot Injection'!$U171,'Pilot Injection'!X$154)*_xll.Interp1d(-1,'HP Tuner only'!$B$110:$H$110,'HP Tuner only'!$B$111:$H$111,'Variables &amp; Axis Check'!$B$12)</f>
        <v>78.889414739326384</v>
      </c>
      <c r="Y171" s="4">
        <f>_xll.Interp2dTab(-1,0,'HP Tuner only'!$B$93:$P$93,'HP Tuner only'!$A$94:$A$106,'HP Tuner only'!$B$94:$P$106,'Pilot Injection'!$U171,'Pilot Injection'!Y$154)*_xll.Interp1d(-1,'HP Tuner only'!$B$110:$H$110,'HP Tuner only'!$B$111:$H$111,'Variables &amp; Axis Check'!$B$12)</f>
        <v>78.889414739326369</v>
      </c>
      <c r="Z171" s="4">
        <f>_xll.Interp2dTab(-1,0,'HP Tuner only'!$B$93:$P$93,'HP Tuner only'!$A$94:$A$106,'HP Tuner only'!$B$94:$P$106,'Pilot Injection'!$U171,'Pilot Injection'!Z$154)*_xll.Interp1d(-1,'HP Tuner only'!$B$110:$H$110,'HP Tuner only'!$B$111:$H$111,'Variables &amp; Axis Check'!$B$12)</f>
        <v>78.889414739326369</v>
      </c>
      <c r="AA171" s="4">
        <f>_xll.Interp2dTab(-1,0,'HP Tuner only'!$B$93:$P$93,'HP Tuner only'!$A$94:$A$106,'HP Tuner only'!$B$94:$P$106,'Pilot Injection'!$U171,'Pilot Injection'!AA$154)*_xll.Interp1d(-1,'HP Tuner only'!$B$110:$H$110,'HP Tuner only'!$B$111:$H$111,'Variables &amp; Axis Check'!$B$12)</f>
        <v>78.889414739326369</v>
      </c>
      <c r="AB171" s="4">
        <f>_xll.Interp2dTab(-1,0,'HP Tuner only'!$B$93:$P$93,'HP Tuner only'!$A$94:$A$106,'HP Tuner only'!$B$94:$P$106,'Pilot Injection'!$U171,'Pilot Injection'!AB$154)*_xll.Interp1d(-1,'HP Tuner only'!$B$110:$H$110,'HP Tuner only'!$B$111:$H$111,'Variables &amp; Axis Check'!$B$12)</f>
        <v>78.889414739326369</v>
      </c>
      <c r="AC171" s="4">
        <f>_xll.Interp2dTab(-1,0,'HP Tuner only'!$B$93:$P$93,'HP Tuner only'!$A$94:$A$106,'HP Tuner only'!$B$94:$P$106,'Pilot Injection'!$U171,'Pilot Injection'!AC$154)*_xll.Interp1d(-1,'HP Tuner only'!$B$110:$H$110,'HP Tuner only'!$B$111:$H$111,'Variables &amp; Axis Check'!$B$12)</f>
        <v>78.889414739326369</v>
      </c>
      <c r="AD171" s="4">
        <f>_xll.Interp2dTab(-1,0,'HP Tuner only'!$B$93:$P$93,'HP Tuner only'!$A$94:$A$106,'HP Tuner only'!$B$94:$P$106,'Pilot Injection'!$U171,'Pilot Injection'!AD$154)*_xll.Interp1d(-1,'HP Tuner only'!$B$110:$H$110,'HP Tuner only'!$B$111:$H$111,'Variables &amp; Axis Check'!$B$12)</f>
        <v>78.889414739326369</v>
      </c>
      <c r="AE171" s="4">
        <f>_xll.Interp2dTab(-1,0,'HP Tuner only'!$B$93:$P$93,'HP Tuner only'!$A$94:$A$106,'HP Tuner only'!$B$94:$P$106,'Pilot Injection'!$U171,'Pilot Injection'!AE$154)*_xll.Interp1d(-1,'HP Tuner only'!$B$110:$H$110,'HP Tuner only'!$B$111:$H$111,'Variables &amp; Axis Check'!$B$12)</f>
        <v>78.889414739326369</v>
      </c>
      <c r="AF171" s="4">
        <f>_xll.Interp2dTab(-1,0,'HP Tuner only'!$B$93:$P$93,'HP Tuner only'!$A$94:$A$106,'HP Tuner only'!$B$94:$P$106,'Pilot Injection'!$U171,'Pilot Injection'!AF$154)*_xll.Interp1d(-1,'HP Tuner only'!$B$110:$H$110,'HP Tuner only'!$B$111:$H$111,'Variables &amp; Axis Check'!$B$12)</f>
        <v>78.889414739326369</v>
      </c>
      <c r="AG171" s="4">
        <f>_xll.Interp2dTab(-1,0,'HP Tuner only'!$B$93:$P$93,'HP Tuner only'!$A$94:$A$106,'HP Tuner only'!$B$94:$P$106,'Pilot Injection'!$U171,'Pilot Injection'!AG$154)*_xll.Interp1d(-1,'HP Tuner only'!$B$110:$H$110,'HP Tuner only'!$B$111:$H$111,'Variables &amp; Axis Check'!$B$12)</f>
        <v>78.889414739326369</v>
      </c>
      <c r="AH171" s="4">
        <f>_xll.Interp2dTab(-1,0,'HP Tuner only'!$B$93:$P$93,'HP Tuner only'!$A$94:$A$106,'HP Tuner only'!$B$94:$P$106,'Pilot Injection'!$U171,'Pilot Injection'!AH$154)*_xll.Interp1d(-1,'HP Tuner only'!$B$110:$H$110,'HP Tuner only'!$B$111:$H$111,'Variables &amp; Axis Check'!$B$12)</f>
        <v>78.889414739326384</v>
      </c>
      <c r="AI171" s="4">
        <f>_xll.Interp2dTab(-1,0,'HP Tuner only'!$B$93:$P$93,'HP Tuner only'!$A$94:$A$106,'HP Tuner only'!$B$94:$P$106,'Pilot Injection'!$U171,'Pilot Injection'!AI$154)*_xll.Interp1d(-1,'HP Tuner only'!$B$110:$H$110,'HP Tuner only'!$B$111:$H$111,'Variables &amp; Axis Check'!$B$12)</f>
        <v>78.889414739326355</v>
      </c>
      <c r="AJ171" s="4">
        <f>_xll.Interp2dTab(-1,0,'HP Tuner only'!$B$93:$P$93,'HP Tuner only'!$A$94:$A$106,'HP Tuner only'!$B$94:$P$106,'Pilot Injection'!$U171,'Pilot Injection'!AJ$154)*_xll.Interp1d(-1,'HP Tuner only'!$B$110:$H$110,'HP Tuner only'!$B$111:$H$111,'Variables &amp; Axis Check'!$B$12)</f>
        <v>78.889414739326327</v>
      </c>
      <c r="AK171" s="4">
        <f>_xll.Interp2dTab(-1,0,'HP Tuner only'!$B$93:$P$93,'HP Tuner only'!$A$94:$A$106,'HP Tuner only'!$B$94:$P$106,'Pilot Injection'!$U171,'Pilot Injection'!AK$154)*_xll.Interp1d(-1,'HP Tuner only'!$B$110:$H$110,'HP Tuner only'!$B$111:$H$111,'Variables &amp; Axis Check'!$B$12)</f>
        <v>78.88941473932617</v>
      </c>
      <c r="AL171" s="4">
        <f>_xll.Interp2dTab(-1,0,'HP Tuner only'!$B$93:$P$93,'HP Tuner only'!$A$94:$A$106,'HP Tuner only'!$B$94:$P$106,'Pilot Injection'!$U171,'Pilot Injection'!AL$154)*_xll.Interp1d(-1,'HP Tuner only'!$B$110:$H$110,'HP Tuner only'!$B$111:$H$111,'Variables &amp; Axis Check'!$B$12)</f>
        <v>78.889414739326398</v>
      </c>
      <c r="AM171" s="12">
        <f t="shared" si="72"/>
        <v>78.889414739326398</v>
      </c>
    </row>
    <row r="172" spans="1:39" s="4" customFormat="1" x14ac:dyDescent="0.3">
      <c r="A172" s="6">
        <f>'CSP5'!$A$186</f>
        <v>3200</v>
      </c>
      <c r="B172" s="12">
        <f t="shared" si="69"/>
        <v>0</v>
      </c>
      <c r="C172" s="4">
        <f>IF(C122&gt;'Internal Flash'!$B$390*-1,C122-'Internal Flash'!$B$390*-1,0)</f>
        <v>0</v>
      </c>
      <c r="D172" s="4">
        <f>IF(D122&gt;'Internal Flash'!$B$390*-1,D122-'Internal Flash'!$B$390*-1,0)</f>
        <v>0</v>
      </c>
      <c r="E172" s="4">
        <f>IF(E122&gt;'Internal Flash'!$B$390*-1,E122-'Internal Flash'!$B$390*-1,0)</f>
        <v>0</v>
      </c>
      <c r="F172" s="4">
        <f>IF(F122&gt;'Internal Flash'!$B$390*-1,F122-'Internal Flash'!$B$390*-1,0)</f>
        <v>0</v>
      </c>
      <c r="G172" s="4">
        <f>IF(G122&gt;'Internal Flash'!$B$390*-1,G122-'Internal Flash'!$B$390*-1,0)</f>
        <v>0</v>
      </c>
      <c r="H172" s="4">
        <f>IF(H122&gt;'Internal Flash'!$B$390*-1,H122-'Internal Flash'!$B$390*-1,0)</f>
        <v>0</v>
      </c>
      <c r="I172" s="4">
        <f>IF(I122&gt;'Internal Flash'!$B$390*-1,I122-'Internal Flash'!$B$390*-1,0)</f>
        <v>0</v>
      </c>
      <c r="J172" s="4">
        <f>IF(J122&gt;'Internal Flash'!$B$390*-1,J122-'Internal Flash'!$B$390*-1,0)</f>
        <v>0</v>
      </c>
      <c r="K172" s="4">
        <f>IF(K122&gt;'Internal Flash'!$B$390*-1,K122-'Internal Flash'!$B$390*-1,0)</f>
        <v>0</v>
      </c>
      <c r="L172" s="4">
        <f>IF(L122&gt;'Internal Flash'!$B$390*-1,L122-'Internal Flash'!$B$390*-1,0)</f>
        <v>0</v>
      </c>
      <c r="M172" s="4">
        <f>IF(M122&gt;'Internal Flash'!$B$390*-1,M122-'Internal Flash'!$B$390*-1,0)</f>
        <v>0</v>
      </c>
      <c r="N172" s="4">
        <f>IF(N122&gt;'Internal Flash'!$B$390*-1,N122-'Internal Flash'!$B$390*-1,0)</f>
        <v>0</v>
      </c>
      <c r="O172" s="4">
        <f>IF(O122&gt;'Internal Flash'!$B$390*-1,O122-'Internal Flash'!$B$390*-1,0)</f>
        <v>0</v>
      </c>
      <c r="P172" s="4">
        <f>IF(P122&gt;'Internal Flash'!$B$390*-1,P122-'Internal Flash'!$B$390*-1,0)</f>
        <v>0</v>
      </c>
      <c r="Q172" s="4">
        <f>IF(Q122&gt;'Internal Flash'!$B$390*-1,Q122-'Internal Flash'!$B$390*-1,0)</f>
        <v>0</v>
      </c>
      <c r="R172" s="4">
        <f>IF(R122&gt;'Internal Flash'!$B$390*-1,R122-'Internal Flash'!$B$390*-1,0)</f>
        <v>0</v>
      </c>
      <c r="S172" s="12">
        <f t="shared" si="70"/>
        <v>0</v>
      </c>
      <c r="U172" s="6">
        <f>'CSP5'!$A$186</f>
        <v>3200</v>
      </c>
      <c r="V172" s="12">
        <f t="shared" si="71"/>
        <v>78.889414739326369</v>
      </c>
      <c r="W172" s="4">
        <f>_xll.Interp2dTab(-1,0,'HP Tuner only'!$B$93:$P$93,'HP Tuner only'!$A$94:$A$106,'HP Tuner only'!$B$94:$P$106,'Pilot Injection'!$U172,'Pilot Injection'!W$154)*_xll.Interp1d(-1,'HP Tuner only'!$B$110:$H$110,'HP Tuner only'!$B$111:$H$111,'Variables &amp; Axis Check'!$B$12)</f>
        <v>78.889414739326369</v>
      </c>
      <c r="X172" s="4">
        <f>_xll.Interp2dTab(-1,0,'HP Tuner only'!$B$93:$P$93,'HP Tuner only'!$A$94:$A$106,'HP Tuner only'!$B$94:$P$106,'Pilot Injection'!$U172,'Pilot Injection'!X$154)*_xll.Interp1d(-1,'HP Tuner only'!$B$110:$H$110,'HP Tuner only'!$B$111:$H$111,'Variables &amp; Axis Check'!$B$12)</f>
        <v>78.889414739326369</v>
      </c>
      <c r="Y172" s="4">
        <f>_xll.Interp2dTab(-1,0,'HP Tuner only'!$B$93:$P$93,'HP Tuner only'!$A$94:$A$106,'HP Tuner only'!$B$94:$P$106,'Pilot Injection'!$U172,'Pilot Injection'!Y$154)*_xll.Interp1d(-1,'HP Tuner only'!$B$110:$H$110,'HP Tuner only'!$B$111:$H$111,'Variables &amp; Axis Check'!$B$12)</f>
        <v>78.889414739326369</v>
      </c>
      <c r="Z172" s="4">
        <f>_xll.Interp2dTab(-1,0,'HP Tuner only'!$B$93:$P$93,'HP Tuner only'!$A$94:$A$106,'HP Tuner only'!$B$94:$P$106,'Pilot Injection'!$U172,'Pilot Injection'!Z$154)*_xll.Interp1d(-1,'HP Tuner only'!$B$110:$H$110,'HP Tuner only'!$B$111:$H$111,'Variables &amp; Axis Check'!$B$12)</f>
        <v>78.889414739326369</v>
      </c>
      <c r="AA172" s="4">
        <f>_xll.Interp2dTab(-1,0,'HP Tuner only'!$B$93:$P$93,'HP Tuner only'!$A$94:$A$106,'HP Tuner only'!$B$94:$P$106,'Pilot Injection'!$U172,'Pilot Injection'!AA$154)*_xll.Interp1d(-1,'HP Tuner only'!$B$110:$H$110,'HP Tuner only'!$B$111:$H$111,'Variables &amp; Axis Check'!$B$12)</f>
        <v>78.889414739326369</v>
      </c>
      <c r="AB172" s="4">
        <f>_xll.Interp2dTab(-1,0,'HP Tuner only'!$B$93:$P$93,'HP Tuner only'!$A$94:$A$106,'HP Tuner only'!$B$94:$P$106,'Pilot Injection'!$U172,'Pilot Injection'!AB$154)*_xll.Interp1d(-1,'HP Tuner only'!$B$110:$H$110,'HP Tuner only'!$B$111:$H$111,'Variables &amp; Axis Check'!$B$12)</f>
        <v>78.889414739326369</v>
      </c>
      <c r="AC172" s="4">
        <f>_xll.Interp2dTab(-1,0,'HP Tuner only'!$B$93:$P$93,'HP Tuner only'!$A$94:$A$106,'HP Tuner only'!$B$94:$P$106,'Pilot Injection'!$U172,'Pilot Injection'!AC$154)*_xll.Interp1d(-1,'HP Tuner only'!$B$110:$H$110,'HP Tuner only'!$B$111:$H$111,'Variables &amp; Axis Check'!$B$12)</f>
        <v>78.889414739326369</v>
      </c>
      <c r="AD172" s="4">
        <f>_xll.Interp2dTab(-1,0,'HP Tuner only'!$B$93:$P$93,'HP Tuner only'!$A$94:$A$106,'HP Tuner only'!$B$94:$P$106,'Pilot Injection'!$U172,'Pilot Injection'!AD$154)*_xll.Interp1d(-1,'HP Tuner only'!$B$110:$H$110,'HP Tuner only'!$B$111:$H$111,'Variables &amp; Axis Check'!$B$12)</f>
        <v>78.889414739326384</v>
      </c>
      <c r="AE172" s="4">
        <f>_xll.Interp2dTab(-1,0,'HP Tuner only'!$B$93:$P$93,'HP Tuner only'!$A$94:$A$106,'HP Tuner only'!$B$94:$P$106,'Pilot Injection'!$U172,'Pilot Injection'!AE$154)*_xll.Interp1d(-1,'HP Tuner only'!$B$110:$H$110,'HP Tuner only'!$B$111:$H$111,'Variables &amp; Axis Check'!$B$12)</f>
        <v>78.889414739326384</v>
      </c>
      <c r="AF172" s="4">
        <f>_xll.Interp2dTab(-1,0,'HP Tuner only'!$B$93:$P$93,'HP Tuner only'!$A$94:$A$106,'HP Tuner only'!$B$94:$P$106,'Pilot Injection'!$U172,'Pilot Injection'!AF$154)*_xll.Interp1d(-1,'HP Tuner only'!$B$110:$H$110,'HP Tuner only'!$B$111:$H$111,'Variables &amp; Axis Check'!$B$12)</f>
        <v>78.889414739326369</v>
      </c>
      <c r="AG172" s="4">
        <f>_xll.Interp2dTab(-1,0,'HP Tuner only'!$B$93:$P$93,'HP Tuner only'!$A$94:$A$106,'HP Tuner only'!$B$94:$P$106,'Pilot Injection'!$U172,'Pilot Injection'!AG$154)*_xll.Interp1d(-1,'HP Tuner only'!$B$110:$H$110,'HP Tuner only'!$B$111:$H$111,'Variables &amp; Axis Check'!$B$12)</f>
        <v>78.889414739326369</v>
      </c>
      <c r="AH172" s="4">
        <f>_xll.Interp2dTab(-1,0,'HP Tuner only'!$B$93:$P$93,'HP Tuner only'!$A$94:$A$106,'HP Tuner only'!$B$94:$P$106,'Pilot Injection'!$U172,'Pilot Injection'!AH$154)*_xll.Interp1d(-1,'HP Tuner only'!$B$110:$H$110,'HP Tuner only'!$B$111:$H$111,'Variables &amp; Axis Check'!$B$12)</f>
        <v>78.889414739326369</v>
      </c>
      <c r="AI172" s="4">
        <f>_xll.Interp2dTab(-1,0,'HP Tuner only'!$B$93:$P$93,'HP Tuner only'!$A$94:$A$106,'HP Tuner only'!$B$94:$P$106,'Pilot Injection'!$U172,'Pilot Injection'!AI$154)*_xll.Interp1d(-1,'HP Tuner only'!$B$110:$H$110,'HP Tuner only'!$B$111:$H$111,'Variables &amp; Axis Check'!$B$12)</f>
        <v>78.889414739326398</v>
      </c>
      <c r="AJ172" s="4">
        <f>_xll.Interp2dTab(-1,0,'HP Tuner only'!$B$93:$P$93,'HP Tuner only'!$A$94:$A$106,'HP Tuner only'!$B$94:$P$106,'Pilot Injection'!$U172,'Pilot Injection'!AJ$154)*_xll.Interp1d(-1,'HP Tuner only'!$B$110:$H$110,'HP Tuner only'!$B$111:$H$111,'Variables &amp; Axis Check'!$B$12)</f>
        <v>78.88941473932627</v>
      </c>
      <c r="AK172" s="4">
        <f>_xll.Interp2dTab(-1,0,'HP Tuner only'!$B$93:$P$93,'HP Tuner only'!$A$94:$A$106,'HP Tuner only'!$B$94:$P$106,'Pilot Injection'!$U172,'Pilot Injection'!AK$154)*_xll.Interp1d(-1,'HP Tuner only'!$B$110:$H$110,'HP Tuner only'!$B$111:$H$111,'Variables &amp; Axis Check'!$B$12)</f>
        <v>78.889414739326355</v>
      </c>
      <c r="AL172" s="4">
        <f>_xll.Interp2dTab(-1,0,'HP Tuner only'!$B$93:$P$93,'HP Tuner only'!$A$94:$A$106,'HP Tuner only'!$B$94:$P$106,'Pilot Injection'!$U172,'Pilot Injection'!AL$154)*_xll.Interp1d(-1,'HP Tuner only'!$B$110:$H$110,'HP Tuner only'!$B$111:$H$111,'Variables &amp; Axis Check'!$B$12)</f>
        <v>78.889414739326625</v>
      </c>
      <c r="AM172" s="12">
        <f t="shared" si="72"/>
        <v>78.889414739326625</v>
      </c>
    </row>
    <row r="173" spans="1:39" s="4" customFormat="1" x14ac:dyDescent="0.3">
      <c r="A173" s="6">
        <f>'CSP5'!$A$187</f>
        <v>3300</v>
      </c>
      <c r="B173" s="12">
        <f t="shared" si="69"/>
        <v>0</v>
      </c>
      <c r="C173" s="4">
        <f>IF(C123&gt;'Internal Flash'!$B$390*-1,C123-'Internal Flash'!$B$390*-1,0)</f>
        <v>0</v>
      </c>
      <c r="D173" s="4">
        <f>IF(D123&gt;'Internal Flash'!$B$390*-1,D123-'Internal Flash'!$B$390*-1,0)</f>
        <v>0</v>
      </c>
      <c r="E173" s="4">
        <f>IF(E123&gt;'Internal Flash'!$B$390*-1,E123-'Internal Flash'!$B$390*-1,0)</f>
        <v>0</v>
      </c>
      <c r="F173" s="4">
        <f>IF(F123&gt;'Internal Flash'!$B$390*-1,F123-'Internal Flash'!$B$390*-1,0)</f>
        <v>0</v>
      </c>
      <c r="G173" s="4">
        <f>IF(G123&gt;'Internal Flash'!$B$390*-1,G123-'Internal Flash'!$B$390*-1,0)</f>
        <v>0</v>
      </c>
      <c r="H173" s="4">
        <f>IF(H123&gt;'Internal Flash'!$B$390*-1,H123-'Internal Flash'!$B$390*-1,0)</f>
        <v>0</v>
      </c>
      <c r="I173" s="4">
        <f>IF(I123&gt;'Internal Flash'!$B$390*-1,I123-'Internal Flash'!$B$390*-1,0)</f>
        <v>0</v>
      </c>
      <c r="J173" s="4">
        <f>IF(J123&gt;'Internal Flash'!$B$390*-1,J123-'Internal Flash'!$B$390*-1,0)</f>
        <v>0</v>
      </c>
      <c r="K173" s="4">
        <f>IF(K123&gt;'Internal Flash'!$B$390*-1,K123-'Internal Flash'!$B$390*-1,0)</f>
        <v>0</v>
      </c>
      <c r="L173" s="4">
        <f>IF(L123&gt;'Internal Flash'!$B$390*-1,L123-'Internal Flash'!$B$390*-1,0)</f>
        <v>0</v>
      </c>
      <c r="M173" s="4">
        <f>IF(M123&gt;'Internal Flash'!$B$390*-1,M123-'Internal Flash'!$B$390*-1,0)</f>
        <v>0</v>
      </c>
      <c r="N173" s="4">
        <f>IF(N123&gt;'Internal Flash'!$B$390*-1,N123-'Internal Flash'!$B$390*-1,0)</f>
        <v>0</v>
      </c>
      <c r="O173" s="4">
        <f>IF(O123&gt;'Internal Flash'!$B$390*-1,O123-'Internal Flash'!$B$390*-1,0)</f>
        <v>0</v>
      </c>
      <c r="P173" s="4">
        <f>IF(P123&gt;'Internal Flash'!$B$390*-1,P123-'Internal Flash'!$B$390*-1,0)</f>
        <v>0</v>
      </c>
      <c r="Q173" s="4">
        <f>IF(Q123&gt;'Internal Flash'!$B$390*-1,Q123-'Internal Flash'!$B$390*-1,0)</f>
        <v>0</v>
      </c>
      <c r="R173" s="4">
        <f>IF(R123&gt;'Internal Flash'!$B$390*-1,R123-'Internal Flash'!$B$390*-1,0)</f>
        <v>0</v>
      </c>
      <c r="S173" s="12">
        <f t="shared" si="70"/>
        <v>0</v>
      </c>
      <c r="U173" s="6">
        <f>'CSP5'!$A$187</f>
        <v>3300</v>
      </c>
      <c r="V173" s="12">
        <f t="shared" si="71"/>
        <v>78.889414739326369</v>
      </c>
      <c r="W173" s="4">
        <f>_xll.Interp2dTab(-1,0,'HP Tuner only'!$B$93:$P$93,'HP Tuner only'!$A$94:$A$106,'HP Tuner only'!$B$94:$P$106,'Pilot Injection'!$U173,'Pilot Injection'!W$154)*_xll.Interp1d(-1,'HP Tuner only'!$B$110:$H$110,'HP Tuner only'!$B$111:$H$111,'Variables &amp; Axis Check'!$B$12)</f>
        <v>78.889414739326369</v>
      </c>
      <c r="X173" s="4">
        <f>_xll.Interp2dTab(-1,0,'HP Tuner only'!$B$93:$P$93,'HP Tuner only'!$A$94:$A$106,'HP Tuner only'!$B$94:$P$106,'Pilot Injection'!$U173,'Pilot Injection'!X$154)*_xll.Interp1d(-1,'HP Tuner only'!$B$110:$H$110,'HP Tuner only'!$B$111:$H$111,'Variables &amp; Axis Check'!$B$12)</f>
        <v>78.889414739326369</v>
      </c>
      <c r="Y173" s="4">
        <f>_xll.Interp2dTab(-1,0,'HP Tuner only'!$B$93:$P$93,'HP Tuner only'!$A$94:$A$106,'HP Tuner only'!$B$94:$P$106,'Pilot Injection'!$U173,'Pilot Injection'!Y$154)*_xll.Interp1d(-1,'HP Tuner only'!$B$110:$H$110,'HP Tuner only'!$B$111:$H$111,'Variables &amp; Axis Check'!$B$12)</f>
        <v>78.889414739326369</v>
      </c>
      <c r="Z173" s="4">
        <f>_xll.Interp2dTab(-1,0,'HP Tuner only'!$B$93:$P$93,'HP Tuner only'!$A$94:$A$106,'HP Tuner only'!$B$94:$P$106,'Pilot Injection'!$U173,'Pilot Injection'!Z$154)*_xll.Interp1d(-1,'HP Tuner only'!$B$110:$H$110,'HP Tuner only'!$B$111:$H$111,'Variables &amp; Axis Check'!$B$12)</f>
        <v>78.889414739326369</v>
      </c>
      <c r="AA173" s="4">
        <f>_xll.Interp2dTab(-1,0,'HP Tuner only'!$B$93:$P$93,'HP Tuner only'!$A$94:$A$106,'HP Tuner only'!$B$94:$P$106,'Pilot Injection'!$U173,'Pilot Injection'!AA$154)*_xll.Interp1d(-1,'HP Tuner only'!$B$110:$H$110,'HP Tuner only'!$B$111:$H$111,'Variables &amp; Axis Check'!$B$12)</f>
        <v>78.889414739326369</v>
      </c>
      <c r="AB173" s="4">
        <f>_xll.Interp2dTab(-1,0,'HP Tuner only'!$B$93:$P$93,'HP Tuner only'!$A$94:$A$106,'HP Tuner only'!$B$94:$P$106,'Pilot Injection'!$U173,'Pilot Injection'!AB$154)*_xll.Interp1d(-1,'HP Tuner only'!$B$110:$H$110,'HP Tuner only'!$B$111:$H$111,'Variables &amp; Axis Check'!$B$12)</f>
        <v>78.889414739326369</v>
      </c>
      <c r="AC173" s="4">
        <f>_xll.Interp2dTab(-1,0,'HP Tuner only'!$B$93:$P$93,'HP Tuner only'!$A$94:$A$106,'HP Tuner only'!$B$94:$P$106,'Pilot Injection'!$U173,'Pilot Injection'!AC$154)*_xll.Interp1d(-1,'HP Tuner only'!$B$110:$H$110,'HP Tuner only'!$B$111:$H$111,'Variables &amp; Axis Check'!$B$12)</f>
        <v>78.889414739326369</v>
      </c>
      <c r="AD173" s="4">
        <f>_xll.Interp2dTab(-1,0,'HP Tuner only'!$B$93:$P$93,'HP Tuner only'!$A$94:$A$106,'HP Tuner only'!$B$94:$P$106,'Pilot Injection'!$U173,'Pilot Injection'!AD$154)*_xll.Interp1d(-1,'HP Tuner only'!$B$110:$H$110,'HP Tuner only'!$B$111:$H$111,'Variables &amp; Axis Check'!$B$12)</f>
        <v>78.889414739326369</v>
      </c>
      <c r="AE173" s="4">
        <f>_xll.Interp2dTab(-1,0,'HP Tuner only'!$B$93:$P$93,'HP Tuner only'!$A$94:$A$106,'HP Tuner only'!$B$94:$P$106,'Pilot Injection'!$U173,'Pilot Injection'!AE$154)*_xll.Interp1d(-1,'HP Tuner only'!$B$110:$H$110,'HP Tuner only'!$B$111:$H$111,'Variables &amp; Axis Check'!$B$12)</f>
        <v>78.889414739326369</v>
      </c>
      <c r="AF173" s="4">
        <f>_xll.Interp2dTab(-1,0,'HP Tuner only'!$B$93:$P$93,'HP Tuner only'!$A$94:$A$106,'HP Tuner only'!$B$94:$P$106,'Pilot Injection'!$U173,'Pilot Injection'!AF$154)*_xll.Interp1d(-1,'HP Tuner only'!$B$110:$H$110,'HP Tuner only'!$B$111:$H$111,'Variables &amp; Axis Check'!$B$12)</f>
        <v>78.889414739326369</v>
      </c>
      <c r="AG173" s="4">
        <f>_xll.Interp2dTab(-1,0,'HP Tuner only'!$B$93:$P$93,'HP Tuner only'!$A$94:$A$106,'HP Tuner only'!$B$94:$P$106,'Pilot Injection'!$U173,'Pilot Injection'!AG$154)*_xll.Interp1d(-1,'HP Tuner only'!$B$110:$H$110,'HP Tuner only'!$B$111:$H$111,'Variables &amp; Axis Check'!$B$12)</f>
        <v>78.889414739326369</v>
      </c>
      <c r="AH173" s="4">
        <f>_xll.Interp2dTab(-1,0,'HP Tuner only'!$B$93:$P$93,'HP Tuner only'!$A$94:$A$106,'HP Tuner only'!$B$94:$P$106,'Pilot Injection'!$U173,'Pilot Injection'!AH$154)*_xll.Interp1d(-1,'HP Tuner only'!$B$110:$H$110,'HP Tuner only'!$B$111:$H$111,'Variables &amp; Axis Check'!$B$12)</f>
        <v>78.889414739326369</v>
      </c>
      <c r="AI173" s="4">
        <f>_xll.Interp2dTab(-1,0,'HP Tuner only'!$B$93:$P$93,'HP Tuner only'!$A$94:$A$106,'HP Tuner only'!$B$94:$P$106,'Pilot Injection'!$U173,'Pilot Injection'!AI$154)*_xll.Interp1d(-1,'HP Tuner only'!$B$110:$H$110,'HP Tuner only'!$B$111:$H$111,'Variables &amp; Axis Check'!$B$12)</f>
        <v>78.889414739326355</v>
      </c>
      <c r="AJ173" s="4">
        <f>_xll.Interp2dTab(-1,0,'HP Tuner only'!$B$93:$P$93,'HP Tuner only'!$A$94:$A$106,'HP Tuner only'!$B$94:$P$106,'Pilot Injection'!$U173,'Pilot Injection'!AJ$154)*_xll.Interp1d(-1,'HP Tuner only'!$B$110:$H$110,'HP Tuner only'!$B$111:$H$111,'Variables &amp; Axis Check'!$B$12)</f>
        <v>78.889414739326241</v>
      </c>
      <c r="AK173" s="4">
        <f>_xll.Interp2dTab(-1,0,'HP Tuner only'!$B$93:$P$93,'HP Tuner only'!$A$94:$A$106,'HP Tuner only'!$B$94:$P$106,'Pilot Injection'!$U173,'Pilot Injection'!AK$154)*_xll.Interp1d(-1,'HP Tuner only'!$B$110:$H$110,'HP Tuner only'!$B$111:$H$111,'Variables &amp; Axis Check'!$B$12)</f>
        <v>78.889414739326398</v>
      </c>
      <c r="AL173" s="4">
        <f>_xll.Interp2dTab(-1,0,'HP Tuner only'!$B$93:$P$93,'HP Tuner only'!$A$94:$A$106,'HP Tuner only'!$B$94:$P$106,'Pilot Injection'!$U173,'Pilot Injection'!AL$154)*_xll.Interp1d(-1,'HP Tuner only'!$B$110:$H$110,'HP Tuner only'!$B$111:$H$111,'Variables &amp; Axis Check'!$B$12)</f>
        <v>78.889414739326398</v>
      </c>
      <c r="AM173" s="12">
        <f t="shared" si="72"/>
        <v>78.889414739326398</v>
      </c>
    </row>
    <row r="174" spans="1:39" s="4" customFormat="1" x14ac:dyDescent="0.3">
      <c r="A174" s="6">
        <f>'CSP5'!$A$188</f>
        <v>3500</v>
      </c>
      <c r="B174" s="12">
        <f t="shared" si="69"/>
        <v>0</v>
      </c>
      <c r="C174" s="4">
        <f>IF(C124&gt;'Internal Flash'!$B$390*-1,C124-'Internal Flash'!$B$390*-1,0)</f>
        <v>0</v>
      </c>
      <c r="D174" s="4">
        <f>IF(D124&gt;'Internal Flash'!$B$390*-1,D124-'Internal Flash'!$B$390*-1,0)</f>
        <v>0</v>
      </c>
      <c r="E174" s="4">
        <f>IF(E124&gt;'Internal Flash'!$B$390*-1,E124-'Internal Flash'!$B$390*-1,0)</f>
        <v>0</v>
      </c>
      <c r="F174" s="4">
        <f>IF(F124&gt;'Internal Flash'!$B$390*-1,F124-'Internal Flash'!$B$390*-1,0)</f>
        <v>0</v>
      </c>
      <c r="G174" s="4">
        <f>IF(G124&gt;'Internal Flash'!$B$390*-1,G124-'Internal Flash'!$B$390*-1,0)</f>
        <v>0</v>
      </c>
      <c r="H174" s="4">
        <f>IF(H124&gt;'Internal Flash'!$B$390*-1,H124-'Internal Flash'!$B$390*-1,0)</f>
        <v>0</v>
      </c>
      <c r="I174" s="4">
        <f>IF(I124&gt;'Internal Flash'!$B$390*-1,I124-'Internal Flash'!$B$390*-1,0)</f>
        <v>0</v>
      </c>
      <c r="J174" s="4">
        <f>IF(J124&gt;'Internal Flash'!$B$390*-1,J124-'Internal Flash'!$B$390*-1,0)</f>
        <v>0</v>
      </c>
      <c r="K174" s="4">
        <f>IF(K124&gt;'Internal Flash'!$B$390*-1,K124-'Internal Flash'!$B$390*-1,0)</f>
        <v>0</v>
      </c>
      <c r="L174" s="4">
        <f>IF(L124&gt;'Internal Flash'!$B$390*-1,L124-'Internal Flash'!$B$390*-1,0)</f>
        <v>0</v>
      </c>
      <c r="M174" s="4">
        <f>IF(M124&gt;'Internal Flash'!$B$390*-1,M124-'Internal Flash'!$B$390*-1,0)</f>
        <v>0</v>
      </c>
      <c r="N174" s="4">
        <f>IF(N124&gt;'Internal Flash'!$B$390*-1,N124-'Internal Flash'!$B$390*-1,0)</f>
        <v>0</v>
      </c>
      <c r="O174" s="4">
        <f>IF(O124&gt;'Internal Flash'!$B$390*-1,O124-'Internal Flash'!$B$390*-1,0)</f>
        <v>0</v>
      </c>
      <c r="P174" s="4">
        <f>IF(P124&gt;'Internal Flash'!$B$390*-1,P124-'Internal Flash'!$B$390*-1,0)</f>
        <v>0</v>
      </c>
      <c r="Q174" s="4">
        <f>IF(Q124&gt;'Internal Flash'!$B$390*-1,Q124-'Internal Flash'!$B$390*-1,0)</f>
        <v>0</v>
      </c>
      <c r="R174" s="4">
        <f>IF(R124&gt;'Internal Flash'!$B$390*-1,R124-'Internal Flash'!$B$390*-1,0)</f>
        <v>0</v>
      </c>
      <c r="S174" s="12">
        <f t="shared" si="70"/>
        <v>0</v>
      </c>
      <c r="U174" s="6">
        <f>'CSP5'!$A$188</f>
        <v>3500</v>
      </c>
      <c r="V174" s="12">
        <f t="shared" si="71"/>
        <v>78.889414739325801</v>
      </c>
      <c r="W174" s="4">
        <f>_xll.Interp2dTab(-1,0,'HP Tuner only'!$B$93:$P$93,'HP Tuner only'!$A$94:$A$106,'HP Tuner only'!$B$94:$P$106,'Pilot Injection'!$U174,'Pilot Injection'!W$154)*_xll.Interp1d(-1,'HP Tuner only'!$B$110:$H$110,'HP Tuner only'!$B$111:$H$111,'Variables &amp; Axis Check'!$B$12)</f>
        <v>78.889414739325801</v>
      </c>
      <c r="X174" s="4">
        <f>_xll.Interp2dTab(-1,0,'HP Tuner only'!$B$93:$P$93,'HP Tuner only'!$A$94:$A$106,'HP Tuner only'!$B$94:$P$106,'Pilot Injection'!$U174,'Pilot Injection'!X$154)*_xll.Interp1d(-1,'HP Tuner only'!$B$110:$H$110,'HP Tuner only'!$B$111:$H$111,'Variables &amp; Axis Check'!$B$12)</f>
        <v>78.889414739324749</v>
      </c>
      <c r="Y174" s="4">
        <f>_xll.Interp2dTab(-1,0,'HP Tuner only'!$B$93:$P$93,'HP Tuner only'!$A$94:$A$106,'HP Tuner only'!$B$94:$P$106,'Pilot Injection'!$U174,'Pilot Injection'!Y$154)*_xll.Interp1d(-1,'HP Tuner only'!$B$110:$H$110,'HP Tuner only'!$B$111:$H$111,'Variables &amp; Axis Check'!$B$12)</f>
        <v>78.889414739327123</v>
      </c>
      <c r="Z174" s="4">
        <f>_xll.Interp2dTab(-1,0,'HP Tuner only'!$B$93:$P$93,'HP Tuner only'!$A$94:$A$106,'HP Tuner only'!$B$94:$P$106,'Pilot Injection'!$U174,'Pilot Injection'!Z$154)*_xll.Interp1d(-1,'HP Tuner only'!$B$110:$H$110,'HP Tuner only'!$B$111:$H$111,'Variables &amp; Axis Check'!$B$12)</f>
        <v>78.889414739326995</v>
      </c>
      <c r="AA174" s="4">
        <f>_xll.Interp2dTab(-1,0,'HP Tuner only'!$B$93:$P$93,'HP Tuner only'!$A$94:$A$106,'HP Tuner only'!$B$94:$P$106,'Pilot Injection'!$U174,'Pilot Injection'!AA$154)*_xll.Interp1d(-1,'HP Tuner only'!$B$110:$H$110,'HP Tuner only'!$B$111:$H$111,'Variables &amp; Axis Check'!$B$12)</f>
        <v>78.889414739324678</v>
      </c>
      <c r="AB174" s="4">
        <f>_xll.Interp2dTab(-1,0,'HP Tuner only'!$B$93:$P$93,'HP Tuner only'!$A$94:$A$106,'HP Tuner only'!$B$94:$P$106,'Pilot Injection'!$U174,'Pilot Injection'!AB$154)*_xll.Interp1d(-1,'HP Tuner only'!$B$110:$H$110,'HP Tuner only'!$B$111:$H$111,'Variables &amp; Axis Check'!$B$12)</f>
        <v>78.889414739326995</v>
      </c>
      <c r="AC174" s="4">
        <f>_xll.Interp2dTab(-1,0,'HP Tuner only'!$B$93:$P$93,'HP Tuner only'!$A$94:$A$106,'HP Tuner only'!$B$94:$P$106,'Pilot Injection'!$U174,'Pilot Injection'!AC$154)*_xll.Interp1d(-1,'HP Tuner only'!$B$110:$H$110,'HP Tuner only'!$B$111:$H$111,'Variables &amp; Axis Check'!$B$12)</f>
        <v>78.889414739325801</v>
      </c>
      <c r="AD174" s="4">
        <f>_xll.Interp2dTab(-1,0,'HP Tuner only'!$B$93:$P$93,'HP Tuner only'!$A$94:$A$106,'HP Tuner only'!$B$94:$P$106,'Pilot Injection'!$U174,'Pilot Injection'!AD$154)*_xll.Interp1d(-1,'HP Tuner only'!$B$110:$H$110,'HP Tuner only'!$B$111:$H$111,'Variables &amp; Axis Check'!$B$12)</f>
        <v>78.889414739325801</v>
      </c>
      <c r="AE174" s="4">
        <f>_xll.Interp2dTab(-1,0,'HP Tuner only'!$B$93:$P$93,'HP Tuner only'!$A$94:$A$106,'HP Tuner only'!$B$94:$P$106,'Pilot Injection'!$U174,'Pilot Injection'!AE$154)*_xll.Interp1d(-1,'HP Tuner only'!$B$110:$H$110,'HP Tuner only'!$B$111:$H$111,'Variables &amp; Axis Check'!$B$12)</f>
        <v>78.889414739325801</v>
      </c>
      <c r="AF174" s="4">
        <f>_xll.Interp2dTab(-1,0,'HP Tuner only'!$B$93:$P$93,'HP Tuner only'!$A$94:$A$106,'HP Tuner only'!$B$94:$P$106,'Pilot Injection'!$U174,'Pilot Injection'!AF$154)*_xll.Interp1d(-1,'HP Tuner only'!$B$110:$H$110,'HP Tuner only'!$B$111:$H$111,'Variables &amp; Axis Check'!$B$12)</f>
        <v>78.889414739325801</v>
      </c>
      <c r="AG174" s="4">
        <f>_xll.Interp2dTab(-1,0,'HP Tuner only'!$B$93:$P$93,'HP Tuner only'!$A$94:$A$106,'HP Tuner only'!$B$94:$P$106,'Pilot Injection'!$U174,'Pilot Injection'!AG$154)*_xll.Interp1d(-1,'HP Tuner only'!$B$110:$H$110,'HP Tuner only'!$B$111:$H$111,'Variables &amp; Axis Check'!$B$12)</f>
        <v>78.889414739325801</v>
      </c>
      <c r="AH174" s="4">
        <f>_xll.Interp2dTab(-1,0,'HP Tuner only'!$B$93:$P$93,'HP Tuner only'!$A$94:$A$106,'HP Tuner only'!$B$94:$P$106,'Pilot Injection'!$U174,'Pilot Injection'!AH$154)*_xll.Interp1d(-1,'HP Tuner only'!$B$110:$H$110,'HP Tuner only'!$B$111:$H$111,'Variables &amp; Axis Check'!$B$12)</f>
        <v>78.889414739325645</v>
      </c>
      <c r="AI174" s="4">
        <f>_xll.Interp2dTab(-1,0,'HP Tuner only'!$B$93:$P$93,'HP Tuner only'!$A$94:$A$106,'HP Tuner only'!$B$94:$P$106,'Pilot Injection'!$U174,'Pilot Injection'!AI$154)*_xll.Interp1d(-1,'HP Tuner only'!$B$110:$H$110,'HP Tuner only'!$B$111:$H$111,'Variables &amp; Axis Check'!$B$12)</f>
        <v>78.889414739321012</v>
      </c>
      <c r="AJ174" s="4">
        <f>_xll.Interp2dTab(-1,0,'HP Tuner only'!$B$93:$P$93,'HP Tuner only'!$A$94:$A$106,'HP Tuner only'!$B$94:$P$106,'Pilot Injection'!$U174,'Pilot Injection'!AJ$154)*_xll.Interp1d(-1,'HP Tuner only'!$B$110:$H$110,'HP Tuner only'!$B$111:$H$111,'Variables &amp; Axis Check'!$B$12)</f>
        <v>78.889414739321012</v>
      </c>
      <c r="AK174" s="4">
        <f>_xll.Interp2dTab(-1,0,'HP Tuner only'!$B$93:$P$93,'HP Tuner only'!$A$94:$A$106,'HP Tuner only'!$B$94:$P$106,'Pilot Injection'!$U174,'Pilot Injection'!AK$154)*_xll.Interp1d(-1,'HP Tuner only'!$B$110:$H$110,'HP Tuner only'!$B$111:$H$111,'Variables &amp; Axis Check'!$B$12)</f>
        <v>78.889414739301884</v>
      </c>
      <c r="AL174" s="4">
        <f>_xll.Interp2dTab(-1,0,'HP Tuner only'!$B$93:$P$93,'HP Tuner only'!$A$94:$A$106,'HP Tuner only'!$B$94:$P$106,'Pilot Injection'!$U174,'Pilot Injection'!AL$154)*_xll.Interp1d(-1,'HP Tuner only'!$B$110:$H$110,'HP Tuner only'!$B$111:$H$111,'Variables &amp; Axis Check'!$B$12)</f>
        <v>78.889414739340154</v>
      </c>
      <c r="AM174" s="12">
        <f t="shared" si="72"/>
        <v>78.889414739340154</v>
      </c>
    </row>
    <row r="175" spans="1:39" s="4" customFormat="1" x14ac:dyDescent="0.3">
      <c r="A175" s="12">
        <f>'CSP5'!$A$189</f>
        <v>3501</v>
      </c>
      <c r="B175" s="12">
        <f>B174</f>
        <v>0</v>
      </c>
      <c r="C175" s="12">
        <f t="shared" ref="C175:S175" si="73">C174</f>
        <v>0</v>
      </c>
      <c r="D175" s="12">
        <f t="shared" si="73"/>
        <v>0</v>
      </c>
      <c r="E175" s="12">
        <f t="shared" si="73"/>
        <v>0</v>
      </c>
      <c r="F175" s="12">
        <f t="shared" si="73"/>
        <v>0</v>
      </c>
      <c r="G175" s="12">
        <f t="shared" si="73"/>
        <v>0</v>
      </c>
      <c r="H175" s="12">
        <f t="shared" si="73"/>
        <v>0</v>
      </c>
      <c r="I175" s="12">
        <f t="shared" si="73"/>
        <v>0</v>
      </c>
      <c r="J175" s="12">
        <f t="shared" si="73"/>
        <v>0</v>
      </c>
      <c r="K175" s="12">
        <f t="shared" si="73"/>
        <v>0</v>
      </c>
      <c r="L175" s="12">
        <f t="shared" si="73"/>
        <v>0</v>
      </c>
      <c r="M175" s="12">
        <f t="shared" si="73"/>
        <v>0</v>
      </c>
      <c r="N175" s="12">
        <f t="shared" si="73"/>
        <v>0</v>
      </c>
      <c r="O175" s="12">
        <f t="shared" si="73"/>
        <v>0</v>
      </c>
      <c r="P175" s="12">
        <f t="shared" si="73"/>
        <v>0</v>
      </c>
      <c r="Q175" s="12">
        <f t="shared" si="73"/>
        <v>0</v>
      </c>
      <c r="R175" s="12">
        <f t="shared" si="73"/>
        <v>0</v>
      </c>
      <c r="S175" s="12">
        <f t="shared" si="73"/>
        <v>0</v>
      </c>
      <c r="U175" s="12">
        <f>'CSP5'!$A$189</f>
        <v>3501</v>
      </c>
      <c r="V175" s="12">
        <f>V174</f>
        <v>78.889414739325801</v>
      </c>
      <c r="W175" s="12">
        <f t="shared" ref="W175:AM175" si="74">W174</f>
        <v>78.889414739325801</v>
      </c>
      <c r="X175" s="12">
        <f t="shared" si="74"/>
        <v>78.889414739324749</v>
      </c>
      <c r="Y175" s="12">
        <f t="shared" si="74"/>
        <v>78.889414739327123</v>
      </c>
      <c r="Z175" s="12">
        <f t="shared" si="74"/>
        <v>78.889414739326995</v>
      </c>
      <c r="AA175" s="12">
        <f t="shared" si="74"/>
        <v>78.889414739324678</v>
      </c>
      <c r="AB175" s="12">
        <f t="shared" si="74"/>
        <v>78.889414739326995</v>
      </c>
      <c r="AC175" s="12">
        <f t="shared" si="74"/>
        <v>78.889414739325801</v>
      </c>
      <c r="AD175" s="12">
        <f t="shared" si="74"/>
        <v>78.889414739325801</v>
      </c>
      <c r="AE175" s="12">
        <f t="shared" si="74"/>
        <v>78.889414739325801</v>
      </c>
      <c r="AF175" s="12">
        <f t="shared" si="74"/>
        <v>78.889414739325801</v>
      </c>
      <c r="AG175" s="12">
        <f t="shared" si="74"/>
        <v>78.889414739325801</v>
      </c>
      <c r="AH175" s="12">
        <f t="shared" si="74"/>
        <v>78.889414739325645</v>
      </c>
      <c r="AI175" s="12">
        <f t="shared" si="74"/>
        <v>78.889414739321012</v>
      </c>
      <c r="AJ175" s="12">
        <f t="shared" si="74"/>
        <v>78.889414739321012</v>
      </c>
      <c r="AK175" s="12">
        <f t="shared" si="74"/>
        <v>78.889414739301884</v>
      </c>
      <c r="AL175" s="12">
        <f t="shared" si="74"/>
        <v>78.889414739340154</v>
      </c>
      <c r="AM175" s="12">
        <f t="shared" si="74"/>
        <v>78.889414739340154</v>
      </c>
    </row>
    <row r="177" spans="1:39" x14ac:dyDescent="0.3">
      <c r="A177" s="13"/>
      <c r="B177" s="35" t="s">
        <v>1146</v>
      </c>
      <c r="C177" s="35"/>
      <c r="D177" s="35"/>
      <c r="E177" s="35"/>
      <c r="F177" s="35"/>
      <c r="G177" s="35"/>
      <c r="H177" s="35"/>
      <c r="I177" s="35"/>
      <c r="J177" s="35"/>
      <c r="K177" s="35"/>
      <c r="L177" s="35"/>
      <c r="M177" s="35"/>
      <c r="N177" s="35"/>
      <c r="O177" s="35"/>
      <c r="P177" s="35"/>
      <c r="Q177" s="35"/>
      <c r="R177" s="35"/>
      <c r="S177" s="35"/>
      <c r="U177" s="13"/>
      <c r="V177" s="35" t="s">
        <v>1187</v>
      </c>
      <c r="W177" s="35"/>
      <c r="X177" s="35"/>
      <c r="Y177" s="35"/>
      <c r="Z177" s="35"/>
      <c r="AA177" s="35"/>
      <c r="AB177" s="35"/>
      <c r="AC177" s="35"/>
      <c r="AD177" s="35"/>
      <c r="AE177" s="35"/>
      <c r="AF177" s="35"/>
      <c r="AG177" s="35"/>
      <c r="AH177" s="35"/>
      <c r="AI177" s="35"/>
      <c r="AJ177" s="35"/>
      <c r="AK177" s="35"/>
      <c r="AL177" s="35"/>
      <c r="AM177" s="35"/>
    </row>
    <row r="178" spans="1:39" x14ac:dyDescent="0.3">
      <c r="A178" s="3"/>
      <c r="B178" s="3" t="str">
        <f>'CSP5'!$B$167</f>
        <v>mm3</v>
      </c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U178" s="3"/>
      <c r="V178" s="3" t="str">
        <f>'CSP5'!$B$167</f>
        <v>mm3</v>
      </c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</row>
    <row r="179" spans="1:39" x14ac:dyDescent="0.3">
      <c r="A179" s="3" t="str">
        <f>'CSP5'!$A$168</f>
        <v>RPM</v>
      </c>
      <c r="B179" s="9">
        <f>'CSP5'!$B$168</f>
        <v>-1</v>
      </c>
      <c r="C179" s="3">
        <f>'CSP5'!$C$168</f>
        <v>0</v>
      </c>
      <c r="D179" s="3">
        <f>'CSP5'!$D$168</f>
        <v>10</v>
      </c>
      <c r="E179" s="3">
        <f>'CSP5'!$E$168</f>
        <v>20</v>
      </c>
      <c r="F179" s="3">
        <f>'CSP5'!$F$168</f>
        <v>30</v>
      </c>
      <c r="G179" s="3">
        <f>'CSP5'!$G$168</f>
        <v>45</v>
      </c>
      <c r="H179" s="3">
        <f>'CSP5'!$H$168</f>
        <v>55</v>
      </c>
      <c r="I179" s="3">
        <f>'CSP5'!$I$168</f>
        <v>65</v>
      </c>
      <c r="J179" s="3">
        <f>'CSP5'!$J$168</f>
        <v>75</v>
      </c>
      <c r="K179" s="3">
        <f>'CSP5'!$K$168</f>
        <v>85</v>
      </c>
      <c r="L179" s="3">
        <f>'CSP5'!$L$168</f>
        <v>95</v>
      </c>
      <c r="M179" s="3">
        <f>'CSP5'!$M$168</f>
        <v>110</v>
      </c>
      <c r="N179" s="3">
        <f>'CSP5'!$N$168</f>
        <v>120</v>
      </c>
      <c r="O179" s="3">
        <f>'CSP5'!$O$168</f>
        <v>125</v>
      </c>
      <c r="P179" s="3">
        <f>'CSP5'!$P$168</f>
        <v>130</v>
      </c>
      <c r="Q179" s="3">
        <f>'CSP5'!$Q$168</f>
        <v>135</v>
      </c>
      <c r="R179" s="3">
        <f>'CSP5'!$R$168</f>
        <v>140</v>
      </c>
      <c r="S179" s="9">
        <f>'CSP5'!$S$168</f>
        <v>141</v>
      </c>
      <c r="U179" s="3" t="str">
        <f>'CSP5'!$A$168</f>
        <v>RPM</v>
      </c>
      <c r="V179" s="9">
        <f>'CSP5'!$B$168</f>
        <v>-1</v>
      </c>
      <c r="W179" s="3">
        <f>'CSP5'!$C$168</f>
        <v>0</v>
      </c>
      <c r="X179" s="3">
        <f>'CSP5'!$D$168</f>
        <v>10</v>
      </c>
      <c r="Y179" s="3">
        <f>'CSP5'!$E$168</f>
        <v>20</v>
      </c>
      <c r="Z179" s="3">
        <f>'CSP5'!$F$168</f>
        <v>30</v>
      </c>
      <c r="AA179" s="3">
        <f>'CSP5'!$G$168</f>
        <v>45</v>
      </c>
      <c r="AB179" s="3">
        <f>'CSP5'!$H$168</f>
        <v>55</v>
      </c>
      <c r="AC179" s="3">
        <f>'CSP5'!$I$168</f>
        <v>65</v>
      </c>
      <c r="AD179" s="3">
        <f>'CSP5'!$J$168</f>
        <v>75</v>
      </c>
      <c r="AE179" s="3">
        <f>'CSP5'!$K$168</f>
        <v>85</v>
      </c>
      <c r="AF179" s="3">
        <f>'CSP5'!$L$168</f>
        <v>95</v>
      </c>
      <c r="AG179" s="3">
        <f>'CSP5'!$M$168</f>
        <v>110</v>
      </c>
      <c r="AH179" s="3">
        <f>'CSP5'!$N$168</f>
        <v>120</v>
      </c>
      <c r="AI179" s="3">
        <f>'CSP5'!$O$168</f>
        <v>125</v>
      </c>
      <c r="AJ179" s="3">
        <f>'CSP5'!$P$168</f>
        <v>130</v>
      </c>
      <c r="AK179" s="3">
        <f>'CSP5'!$Q$168</f>
        <v>135</v>
      </c>
      <c r="AL179" s="3">
        <f>'CSP5'!$R$168</f>
        <v>140</v>
      </c>
      <c r="AM179" s="9">
        <f>'CSP5'!$S$168</f>
        <v>141</v>
      </c>
    </row>
    <row r="180" spans="1:39" s="4" customFormat="1" x14ac:dyDescent="0.3">
      <c r="A180" s="12">
        <f>'CSP5'!$A$169</f>
        <v>619</v>
      </c>
      <c r="B180" s="12">
        <f>B181</f>
        <v>1.017690353298067</v>
      </c>
      <c r="C180" s="12">
        <f t="shared" ref="C180:S180" si="75">C181</f>
        <v>1.017690353298067</v>
      </c>
      <c r="D180" s="12">
        <f t="shared" si="75"/>
        <v>1.017690353298067</v>
      </c>
      <c r="E180" s="12">
        <f t="shared" si="75"/>
        <v>0.94839329575596587</v>
      </c>
      <c r="F180" s="12">
        <f t="shared" si="75"/>
        <v>0.97471992026668031</v>
      </c>
      <c r="G180" s="12">
        <f t="shared" si="75"/>
        <v>0.85741420982856809</v>
      </c>
      <c r="H180" s="12">
        <f t="shared" si="75"/>
        <v>0.9470832481061604</v>
      </c>
      <c r="I180" s="12">
        <f t="shared" si="75"/>
        <v>0.93549293161470071</v>
      </c>
      <c r="J180" s="12">
        <f t="shared" si="75"/>
        <v>0.91893941841550542</v>
      </c>
      <c r="K180" s="12">
        <f t="shared" si="75"/>
        <v>0.90449566670248216</v>
      </c>
      <c r="L180" s="12">
        <f t="shared" si="75"/>
        <v>0.8911879404050852</v>
      </c>
      <c r="M180" s="12">
        <f t="shared" si="75"/>
        <v>0.97594612971811878</v>
      </c>
      <c r="N180" s="12">
        <f t="shared" si="75"/>
        <v>0.8541943060702728</v>
      </c>
      <c r="O180" s="12">
        <f t="shared" si="75"/>
        <v>0.8541943060702728</v>
      </c>
      <c r="P180" s="12">
        <f t="shared" si="75"/>
        <v>0.8541943060702728</v>
      </c>
      <c r="Q180" s="12">
        <f t="shared" si="75"/>
        <v>0.8541943060702728</v>
      </c>
      <c r="R180" s="12">
        <f t="shared" si="75"/>
        <v>0.8541943060702728</v>
      </c>
      <c r="S180" s="12">
        <f t="shared" si="75"/>
        <v>0.8541943060702728</v>
      </c>
      <c r="U180" s="12">
        <f>'CSP5'!$A$169</f>
        <v>619</v>
      </c>
      <c r="V180" s="12">
        <f>V181</f>
        <v>31.201173093794242</v>
      </c>
      <c r="W180" s="12">
        <f t="shared" ref="W180:AM180" si="76">W181</f>
        <v>31.201173093794242</v>
      </c>
      <c r="X180" s="12">
        <f t="shared" si="76"/>
        <v>31.201173093794527</v>
      </c>
      <c r="Y180" s="12">
        <f t="shared" si="76"/>
        <v>31.201173093794242</v>
      </c>
      <c r="Z180" s="12">
        <f t="shared" si="76"/>
        <v>31.201173093796516</v>
      </c>
      <c r="AA180" s="12">
        <f t="shared" si="76"/>
        <v>35.593711530683635</v>
      </c>
      <c r="AB180" s="12">
        <f t="shared" si="76"/>
        <v>38.527385114668341</v>
      </c>
      <c r="AC180" s="12">
        <f t="shared" si="76"/>
        <v>39.990235937117291</v>
      </c>
      <c r="AD180" s="12">
        <f t="shared" si="76"/>
        <v>39.990235937116722</v>
      </c>
      <c r="AE180" s="12">
        <f t="shared" si="76"/>
        <v>39.990235937117291</v>
      </c>
      <c r="AF180" s="12">
        <f t="shared" si="76"/>
        <v>39.990235937116154</v>
      </c>
      <c r="AG180" s="12">
        <f t="shared" si="76"/>
        <v>75.000002929686914</v>
      </c>
      <c r="AH180" s="12">
        <f t="shared" si="76"/>
        <v>75.000002929681713</v>
      </c>
      <c r="AI180" s="12">
        <f t="shared" si="76"/>
        <v>75.00000292968366</v>
      </c>
      <c r="AJ180" s="12">
        <f t="shared" si="76"/>
        <v>75.00000292968366</v>
      </c>
      <c r="AK180" s="12">
        <f t="shared" si="76"/>
        <v>75.000002929684797</v>
      </c>
      <c r="AL180" s="12">
        <f t="shared" si="76"/>
        <v>75.000002929684797</v>
      </c>
      <c r="AM180" s="12">
        <f t="shared" si="76"/>
        <v>75.000002929684797</v>
      </c>
    </row>
    <row r="181" spans="1:39" s="4" customFormat="1" x14ac:dyDescent="0.3">
      <c r="A181" s="6">
        <f>'CSP5'!$A$170</f>
        <v>620</v>
      </c>
      <c r="B181" s="12">
        <f>C181</f>
        <v>1.017690353298067</v>
      </c>
      <c r="C181" s="4">
        <f>IF(C81-C156&lt;=0,0,C81)</f>
        <v>1.017690353298067</v>
      </c>
      <c r="D181" s="4">
        <f t="shared" ref="D181:R181" si="77">IF(D81-D156&lt;=0,0,D81)</f>
        <v>1.017690353298067</v>
      </c>
      <c r="E181" s="4">
        <f t="shared" si="77"/>
        <v>0.94839329575596587</v>
      </c>
      <c r="F181" s="4">
        <f t="shared" si="77"/>
        <v>0.97471992026668031</v>
      </c>
      <c r="G181" s="4">
        <f t="shared" si="77"/>
        <v>0.85741420982856809</v>
      </c>
      <c r="H181" s="4">
        <f t="shared" si="77"/>
        <v>0.9470832481061604</v>
      </c>
      <c r="I181" s="4">
        <f t="shared" si="77"/>
        <v>0.93549293161470071</v>
      </c>
      <c r="J181" s="4">
        <f t="shared" si="77"/>
        <v>0.91893941841550542</v>
      </c>
      <c r="K181" s="4">
        <f t="shared" si="77"/>
        <v>0.90449566670248216</v>
      </c>
      <c r="L181" s="4">
        <f t="shared" si="77"/>
        <v>0.8911879404050852</v>
      </c>
      <c r="M181" s="4">
        <f t="shared" si="77"/>
        <v>0.97594612971811878</v>
      </c>
      <c r="N181" s="4">
        <f t="shared" si="77"/>
        <v>0.8541943060702728</v>
      </c>
      <c r="O181" s="4">
        <f t="shared" si="77"/>
        <v>0.8541943060702728</v>
      </c>
      <c r="P181" s="4">
        <f t="shared" si="77"/>
        <v>0.8541943060702728</v>
      </c>
      <c r="Q181" s="4">
        <f t="shared" si="77"/>
        <v>0.8541943060702728</v>
      </c>
      <c r="R181" s="4">
        <f t="shared" si="77"/>
        <v>0.8541943060702728</v>
      </c>
      <c r="S181" s="12">
        <f>R181</f>
        <v>0.8541943060702728</v>
      </c>
      <c r="U181" s="6">
        <f>'CSP5'!$A$170</f>
        <v>620</v>
      </c>
      <c r="V181" s="12">
        <f>W181</f>
        <v>31.201173093794242</v>
      </c>
      <c r="W181" s="4">
        <f>_xll.Interp2dTab(-1,0,'HP Tuner only'!$B$115:$P$115,'HP Tuner only'!$A$116:$A$128,'HP Tuner only'!$B$116:$P$128,'Pilot Injection'!$U181,'Pilot Injection'!W$179)*_xll.Interp2dTab(-1,0,'HP Tuner only'!$B$132:$P$132,'HP Tuner only'!$A$133:$A$145,'HP Tuner only'!$B$133:$P$145,'Pilot Injection'!$U181,'Variables &amp; Axis Check'!$B$2)</f>
        <v>31.201173093794242</v>
      </c>
      <c r="X181" s="4">
        <f>_xll.Interp2dTab(-1,0,'HP Tuner only'!$B$115:$P$115,'HP Tuner only'!$A$116:$A$128,'HP Tuner only'!$B$116:$P$128,'Pilot Injection'!$U181,'Pilot Injection'!X$179)*_xll.Interp2dTab(-1,0,'HP Tuner only'!$B$132:$P$132,'HP Tuner only'!$A$133:$A$145,'HP Tuner only'!$B$133:$P$145,'Pilot Injection'!$U181,'Variables &amp; Axis Check'!$B$2)</f>
        <v>31.201173093794527</v>
      </c>
      <c r="Y181" s="4">
        <f>_xll.Interp2dTab(-1,0,'HP Tuner only'!$B$115:$P$115,'HP Tuner only'!$A$116:$A$128,'HP Tuner only'!$B$116:$P$128,'Pilot Injection'!$U181,'Pilot Injection'!Y$179)*_xll.Interp2dTab(-1,0,'HP Tuner only'!$B$132:$P$132,'HP Tuner only'!$A$133:$A$145,'HP Tuner only'!$B$133:$P$145,'Pilot Injection'!$U181,'Variables &amp; Axis Check'!$B$2)</f>
        <v>31.201173093794242</v>
      </c>
      <c r="Z181" s="4">
        <f>_xll.Interp2dTab(-1,0,'HP Tuner only'!$B$115:$P$115,'HP Tuner only'!$A$116:$A$128,'HP Tuner only'!$B$116:$P$128,'Pilot Injection'!$U181,'Pilot Injection'!Z$179)*_xll.Interp2dTab(-1,0,'HP Tuner only'!$B$132:$P$132,'HP Tuner only'!$A$133:$A$145,'HP Tuner only'!$B$133:$P$145,'Pilot Injection'!$U181,'Variables &amp; Axis Check'!$B$2)</f>
        <v>31.201173093796516</v>
      </c>
      <c r="AA181" s="4">
        <f>_xll.Interp2dTab(-1,0,'HP Tuner only'!$B$115:$P$115,'HP Tuner only'!$A$116:$A$128,'HP Tuner only'!$B$116:$P$128,'Pilot Injection'!$U181,'Pilot Injection'!AA$179)*_xll.Interp2dTab(-1,0,'HP Tuner only'!$B$132:$P$132,'HP Tuner only'!$A$133:$A$145,'HP Tuner only'!$B$133:$P$145,'Pilot Injection'!$U181,'Variables &amp; Axis Check'!$B$2)</f>
        <v>35.593711530683635</v>
      </c>
      <c r="AB181" s="4">
        <f>_xll.Interp2dTab(-1,0,'HP Tuner only'!$B$115:$P$115,'HP Tuner only'!$A$116:$A$128,'HP Tuner only'!$B$116:$P$128,'Pilot Injection'!$U181,'Pilot Injection'!AB$179)*_xll.Interp2dTab(-1,0,'HP Tuner only'!$B$132:$P$132,'HP Tuner only'!$A$133:$A$145,'HP Tuner only'!$B$133:$P$145,'Pilot Injection'!$U181,'Variables &amp; Axis Check'!$B$2)</f>
        <v>38.527385114668341</v>
      </c>
      <c r="AC181" s="4">
        <f>_xll.Interp2dTab(-1,0,'HP Tuner only'!$B$115:$P$115,'HP Tuner only'!$A$116:$A$128,'HP Tuner only'!$B$116:$P$128,'Pilot Injection'!$U181,'Pilot Injection'!AC$179)*_xll.Interp2dTab(-1,0,'HP Tuner only'!$B$132:$P$132,'HP Tuner only'!$A$133:$A$145,'HP Tuner only'!$B$133:$P$145,'Pilot Injection'!$U181,'Variables &amp; Axis Check'!$B$2)</f>
        <v>39.990235937117291</v>
      </c>
      <c r="AD181" s="4">
        <f>_xll.Interp2dTab(-1,0,'HP Tuner only'!$B$115:$P$115,'HP Tuner only'!$A$116:$A$128,'HP Tuner only'!$B$116:$P$128,'Pilot Injection'!$U181,'Pilot Injection'!AD$179)*_xll.Interp2dTab(-1,0,'HP Tuner only'!$B$132:$P$132,'HP Tuner only'!$A$133:$A$145,'HP Tuner only'!$B$133:$P$145,'Pilot Injection'!$U181,'Variables &amp; Axis Check'!$B$2)</f>
        <v>39.990235937116722</v>
      </c>
      <c r="AE181" s="4">
        <f>_xll.Interp2dTab(-1,0,'HP Tuner only'!$B$115:$P$115,'HP Tuner only'!$A$116:$A$128,'HP Tuner only'!$B$116:$P$128,'Pilot Injection'!$U181,'Pilot Injection'!AE$179)*_xll.Interp2dTab(-1,0,'HP Tuner only'!$B$132:$P$132,'HP Tuner only'!$A$133:$A$145,'HP Tuner only'!$B$133:$P$145,'Pilot Injection'!$U181,'Variables &amp; Axis Check'!$B$2)</f>
        <v>39.990235937117291</v>
      </c>
      <c r="AF181" s="4">
        <f>_xll.Interp2dTab(-1,0,'HP Tuner only'!$B$115:$P$115,'HP Tuner only'!$A$116:$A$128,'HP Tuner only'!$B$116:$P$128,'Pilot Injection'!$U181,'Pilot Injection'!AF$179)*_xll.Interp2dTab(-1,0,'HP Tuner only'!$B$132:$P$132,'HP Tuner only'!$A$133:$A$145,'HP Tuner only'!$B$133:$P$145,'Pilot Injection'!$U181,'Variables &amp; Axis Check'!$B$2)</f>
        <v>39.990235937116154</v>
      </c>
      <c r="AG181" s="4">
        <f>_xll.Interp2dTab(-1,0,'HP Tuner only'!$B$115:$P$115,'HP Tuner only'!$A$116:$A$128,'HP Tuner only'!$B$116:$P$128,'Pilot Injection'!$U181,'Pilot Injection'!AG$179)*_xll.Interp2dTab(-1,0,'HP Tuner only'!$B$132:$P$132,'HP Tuner only'!$A$133:$A$145,'HP Tuner only'!$B$133:$P$145,'Pilot Injection'!$U181,'Variables &amp; Axis Check'!$B$2)</f>
        <v>75.000002929686914</v>
      </c>
      <c r="AH181" s="4">
        <f>_xll.Interp2dTab(-1,0,'HP Tuner only'!$B$115:$P$115,'HP Tuner only'!$A$116:$A$128,'HP Tuner only'!$B$116:$P$128,'Pilot Injection'!$U181,'Pilot Injection'!AH$179)*_xll.Interp2dTab(-1,0,'HP Tuner only'!$B$132:$P$132,'HP Tuner only'!$A$133:$A$145,'HP Tuner only'!$B$133:$P$145,'Pilot Injection'!$U181,'Variables &amp; Axis Check'!$B$2)</f>
        <v>75.000002929681713</v>
      </c>
      <c r="AI181" s="4">
        <f>_xll.Interp2dTab(-1,0,'HP Tuner only'!$B$115:$P$115,'HP Tuner only'!$A$116:$A$128,'HP Tuner only'!$B$116:$P$128,'Pilot Injection'!$U181,'Pilot Injection'!AI$179)*_xll.Interp2dTab(-1,0,'HP Tuner only'!$B$132:$P$132,'HP Tuner only'!$A$133:$A$145,'HP Tuner only'!$B$133:$P$145,'Pilot Injection'!$U181,'Variables &amp; Axis Check'!$B$2)</f>
        <v>75.00000292968366</v>
      </c>
      <c r="AJ181" s="4">
        <f>_xll.Interp2dTab(-1,0,'HP Tuner only'!$B$115:$P$115,'HP Tuner only'!$A$116:$A$128,'HP Tuner only'!$B$116:$P$128,'Pilot Injection'!$U181,'Pilot Injection'!AJ$179)*_xll.Interp2dTab(-1,0,'HP Tuner only'!$B$132:$P$132,'HP Tuner only'!$A$133:$A$145,'HP Tuner only'!$B$133:$P$145,'Pilot Injection'!$U181,'Variables &amp; Axis Check'!$B$2)</f>
        <v>75.00000292968366</v>
      </c>
      <c r="AK181" s="4">
        <f>_xll.Interp2dTab(-1,0,'HP Tuner only'!$B$115:$P$115,'HP Tuner only'!$A$116:$A$128,'HP Tuner only'!$B$116:$P$128,'Pilot Injection'!$U181,'Pilot Injection'!AK$179)*_xll.Interp2dTab(-1,0,'HP Tuner only'!$B$132:$P$132,'HP Tuner only'!$A$133:$A$145,'HP Tuner only'!$B$133:$P$145,'Pilot Injection'!$U181,'Variables &amp; Axis Check'!$B$2)</f>
        <v>75.000002929684797</v>
      </c>
      <c r="AL181" s="4">
        <f>_xll.Interp2dTab(-1,0,'HP Tuner only'!$B$115:$P$115,'HP Tuner only'!$A$116:$A$128,'HP Tuner only'!$B$116:$P$128,'Pilot Injection'!$U181,'Pilot Injection'!AL$179)*_xll.Interp2dTab(-1,0,'HP Tuner only'!$B$132:$P$132,'HP Tuner only'!$A$133:$A$145,'HP Tuner only'!$B$133:$P$145,'Pilot Injection'!$U181,'Variables &amp; Axis Check'!$B$2)</f>
        <v>75.000002929684797</v>
      </c>
      <c r="AM181" s="12">
        <f>AL181</f>
        <v>75.000002929684797</v>
      </c>
    </row>
    <row r="182" spans="1:39" s="4" customFormat="1" x14ac:dyDescent="0.3">
      <c r="A182" s="6">
        <f>'CSP5'!$A$171</f>
        <v>650</v>
      </c>
      <c r="B182" s="12">
        <f t="shared" ref="B182:B199" si="78">C182</f>
        <v>0.95995519443245769</v>
      </c>
      <c r="C182" s="4">
        <f t="shared" ref="C182:R182" si="79">IF(C82-C157&lt;=0,0,C82)</f>
        <v>0.95995519443245769</v>
      </c>
      <c r="D182" s="4">
        <f t="shared" si="79"/>
        <v>0.95995519443245769</v>
      </c>
      <c r="E182" s="4">
        <f t="shared" si="79"/>
        <v>0.95995519443245769</v>
      </c>
      <c r="F182" s="4">
        <f t="shared" si="79"/>
        <v>0.95842461181583993</v>
      </c>
      <c r="G182" s="4">
        <f t="shared" si="79"/>
        <v>0.95361511951091649</v>
      </c>
      <c r="H182" s="4">
        <f t="shared" si="79"/>
        <v>0.9589095803616462</v>
      </c>
      <c r="I182" s="4">
        <f t="shared" si="79"/>
        <v>0.94587959728434345</v>
      </c>
      <c r="J182" s="4">
        <f t="shared" si="79"/>
        <v>0.94587959728434345</v>
      </c>
      <c r="K182" s="4">
        <f t="shared" si="79"/>
        <v>0.91695544787714744</v>
      </c>
      <c r="L182" s="4">
        <f t="shared" si="79"/>
        <v>0.91695544787714744</v>
      </c>
      <c r="M182" s="4">
        <f t="shared" si="79"/>
        <v>0.83509486358529084</v>
      </c>
      <c r="N182" s="4">
        <f t="shared" si="79"/>
        <v>0.83509486358529084</v>
      </c>
      <c r="O182" s="4">
        <f t="shared" si="79"/>
        <v>0.82322427803432119</v>
      </c>
      <c r="P182" s="4">
        <f t="shared" si="79"/>
        <v>0.82322427803432119</v>
      </c>
      <c r="Q182" s="4">
        <f t="shared" si="79"/>
        <v>0.82322427803432119</v>
      </c>
      <c r="R182" s="4">
        <f t="shared" si="79"/>
        <v>0.82322427803432119</v>
      </c>
      <c r="S182" s="12">
        <f t="shared" ref="S182:S199" si="80">R182</f>
        <v>0.82322427803432119</v>
      </c>
      <c r="U182" s="6">
        <f>'CSP5'!$A$171</f>
        <v>650</v>
      </c>
      <c r="V182" s="12">
        <f t="shared" ref="V182:V199" si="81">W182</f>
        <v>31.201173093794242</v>
      </c>
      <c r="W182" s="4">
        <f>_xll.Interp2dTab(-1,0,'HP Tuner only'!$B$115:$P$115,'HP Tuner only'!$A$116:$A$128,'HP Tuner only'!$B$116:$P$128,'Pilot Injection'!$U182,'Pilot Injection'!W$179)*_xll.Interp2dTab(-1,0,'HP Tuner only'!$B$132:$P$132,'HP Tuner only'!$A$133:$A$145,'HP Tuner only'!$B$133:$P$145,'Pilot Injection'!$U182,'Variables &amp; Axis Check'!$B$2)</f>
        <v>31.201173093794242</v>
      </c>
      <c r="X182" s="4">
        <f>_xll.Interp2dTab(-1,0,'HP Tuner only'!$B$115:$P$115,'HP Tuner only'!$A$116:$A$128,'HP Tuner only'!$B$116:$P$128,'Pilot Injection'!$U182,'Pilot Injection'!X$179)*_xll.Interp2dTab(-1,0,'HP Tuner only'!$B$132:$P$132,'HP Tuner only'!$A$133:$A$145,'HP Tuner only'!$B$133:$P$145,'Pilot Injection'!$U182,'Variables &amp; Axis Check'!$B$2)</f>
        <v>31.201173093793958</v>
      </c>
      <c r="Y182" s="4">
        <f>_xll.Interp2dTab(-1,0,'HP Tuner only'!$B$115:$P$115,'HP Tuner only'!$A$116:$A$128,'HP Tuner only'!$B$116:$P$128,'Pilot Injection'!$U182,'Pilot Injection'!Y$179)*_xll.Interp2dTab(-1,0,'HP Tuner only'!$B$132:$P$132,'HP Tuner only'!$A$133:$A$145,'HP Tuner only'!$B$133:$P$145,'Pilot Injection'!$U182,'Variables &amp; Axis Check'!$B$2)</f>
        <v>31.201173093794242</v>
      </c>
      <c r="Z182" s="4">
        <f>_xll.Interp2dTab(-1,0,'HP Tuner only'!$B$115:$P$115,'HP Tuner only'!$A$116:$A$128,'HP Tuner only'!$B$116:$P$128,'Pilot Injection'!$U182,'Pilot Injection'!Z$179)*_xll.Interp2dTab(-1,0,'HP Tuner only'!$B$132:$P$132,'HP Tuner only'!$A$133:$A$145,'HP Tuner only'!$B$133:$P$145,'Pilot Injection'!$U182,'Variables &amp; Axis Check'!$B$2)</f>
        <v>31.201173093794242</v>
      </c>
      <c r="AA182" s="4">
        <f>_xll.Interp2dTab(-1,0,'HP Tuner only'!$B$115:$P$115,'HP Tuner only'!$A$116:$A$128,'HP Tuner only'!$B$116:$P$128,'Pilot Injection'!$U182,'Pilot Injection'!AA$179)*_xll.Interp2dTab(-1,0,'HP Tuner only'!$B$132:$P$132,'HP Tuner only'!$A$133:$A$145,'HP Tuner only'!$B$133:$P$145,'Pilot Injection'!$U182,'Variables &amp; Axis Check'!$B$2)</f>
        <v>35.593711530684203</v>
      </c>
      <c r="AB182" s="4">
        <f>_xll.Interp2dTab(-1,0,'HP Tuner only'!$B$115:$P$115,'HP Tuner only'!$A$116:$A$128,'HP Tuner only'!$B$116:$P$128,'Pilot Injection'!$U182,'Pilot Injection'!AB$179)*_xll.Interp2dTab(-1,0,'HP Tuner only'!$B$132:$P$132,'HP Tuner only'!$A$133:$A$145,'HP Tuner only'!$B$133:$P$145,'Pilot Injection'!$U182,'Variables &amp; Axis Check'!$B$2)</f>
        <v>38.527385114667773</v>
      </c>
      <c r="AC182" s="4">
        <f>_xll.Interp2dTab(-1,0,'HP Tuner only'!$B$115:$P$115,'HP Tuner only'!$A$116:$A$128,'HP Tuner only'!$B$116:$P$128,'Pilot Injection'!$U182,'Pilot Injection'!AC$179)*_xll.Interp2dTab(-1,0,'HP Tuner only'!$B$132:$P$132,'HP Tuner only'!$A$133:$A$145,'HP Tuner only'!$B$133:$P$145,'Pilot Injection'!$U182,'Variables &amp; Axis Check'!$B$2)</f>
        <v>39.990235937116722</v>
      </c>
      <c r="AD182" s="4">
        <f>_xll.Interp2dTab(-1,0,'HP Tuner only'!$B$115:$P$115,'HP Tuner only'!$A$116:$A$128,'HP Tuner only'!$B$116:$P$128,'Pilot Injection'!$U182,'Pilot Injection'!AD$179)*_xll.Interp2dTab(-1,0,'HP Tuner only'!$B$132:$P$132,'HP Tuner only'!$A$133:$A$145,'HP Tuner only'!$B$133:$P$145,'Pilot Injection'!$U182,'Variables &amp; Axis Check'!$B$2)</f>
        <v>39.990235937116722</v>
      </c>
      <c r="AE182" s="4">
        <f>_xll.Interp2dTab(-1,0,'HP Tuner only'!$B$115:$P$115,'HP Tuner only'!$A$116:$A$128,'HP Tuner only'!$B$116:$P$128,'Pilot Injection'!$U182,'Pilot Injection'!AE$179)*_xll.Interp2dTab(-1,0,'HP Tuner only'!$B$132:$P$132,'HP Tuner only'!$A$133:$A$145,'HP Tuner only'!$B$133:$P$145,'Pilot Injection'!$U182,'Variables &amp; Axis Check'!$B$2)</f>
        <v>39.990235937116722</v>
      </c>
      <c r="AF182" s="4">
        <f>_xll.Interp2dTab(-1,0,'HP Tuner only'!$B$115:$P$115,'HP Tuner only'!$A$116:$A$128,'HP Tuner only'!$B$116:$P$128,'Pilot Injection'!$U182,'Pilot Injection'!AF$179)*_xll.Interp2dTab(-1,0,'HP Tuner only'!$B$132:$P$132,'HP Tuner only'!$A$133:$A$145,'HP Tuner only'!$B$133:$P$145,'Pilot Injection'!$U182,'Variables &amp; Axis Check'!$B$2)</f>
        <v>39.990235937116722</v>
      </c>
      <c r="AG182" s="4">
        <f>_xll.Interp2dTab(-1,0,'HP Tuner only'!$B$115:$P$115,'HP Tuner only'!$A$116:$A$128,'HP Tuner only'!$B$116:$P$128,'Pilot Injection'!$U182,'Pilot Injection'!AG$179)*_xll.Interp2dTab(-1,0,'HP Tuner only'!$B$132:$P$132,'HP Tuner only'!$A$133:$A$145,'HP Tuner only'!$B$133:$P$145,'Pilot Injection'!$U182,'Variables &amp; Axis Check'!$B$2)</f>
        <v>75.000002929682367</v>
      </c>
      <c r="AH182" s="4">
        <f>_xll.Interp2dTab(-1,0,'HP Tuner only'!$B$115:$P$115,'HP Tuner only'!$A$116:$A$128,'HP Tuner only'!$B$116:$P$128,'Pilot Injection'!$U182,'Pilot Injection'!AH$179)*_xll.Interp2dTab(-1,0,'HP Tuner only'!$B$132:$P$132,'HP Tuner only'!$A$133:$A$145,'HP Tuner only'!$B$133:$P$145,'Pilot Injection'!$U182,'Variables &amp; Axis Check'!$B$2)</f>
        <v>75.000002929686246</v>
      </c>
      <c r="AI182" s="4">
        <f>_xll.Interp2dTab(-1,0,'HP Tuner only'!$B$115:$P$115,'HP Tuner only'!$A$116:$A$128,'HP Tuner only'!$B$116:$P$128,'Pilot Injection'!$U182,'Pilot Injection'!AI$179)*_xll.Interp2dTab(-1,0,'HP Tuner only'!$B$132:$P$132,'HP Tuner only'!$A$133:$A$145,'HP Tuner only'!$B$133:$P$145,'Pilot Injection'!$U182,'Variables &amp; Axis Check'!$B$2)</f>
        <v>75.00000292968366</v>
      </c>
      <c r="AJ182" s="4">
        <f>_xll.Interp2dTab(-1,0,'HP Tuner only'!$B$115:$P$115,'HP Tuner only'!$A$116:$A$128,'HP Tuner only'!$B$116:$P$128,'Pilot Injection'!$U182,'Pilot Injection'!AJ$179)*_xll.Interp2dTab(-1,0,'HP Tuner only'!$B$132:$P$132,'HP Tuner only'!$A$133:$A$145,'HP Tuner only'!$B$133:$P$145,'Pilot Injection'!$U182,'Variables &amp; Axis Check'!$B$2)</f>
        <v>75.000002929681386</v>
      </c>
      <c r="AK182" s="4">
        <f>_xll.Interp2dTab(-1,0,'HP Tuner only'!$B$115:$P$115,'HP Tuner only'!$A$116:$A$128,'HP Tuner only'!$B$116:$P$128,'Pilot Injection'!$U182,'Pilot Injection'!AK$179)*_xll.Interp2dTab(-1,0,'HP Tuner only'!$B$132:$P$132,'HP Tuner only'!$A$133:$A$145,'HP Tuner only'!$B$133:$P$145,'Pilot Injection'!$U182,'Variables &amp; Axis Check'!$B$2)</f>
        <v>75.00000292968366</v>
      </c>
      <c r="AL182" s="4">
        <f>_xll.Interp2dTab(-1,0,'HP Tuner only'!$B$115:$P$115,'HP Tuner only'!$A$116:$A$128,'HP Tuner only'!$B$116:$P$128,'Pilot Injection'!$U182,'Pilot Injection'!AL$179)*_xll.Interp2dTab(-1,0,'HP Tuner only'!$B$132:$P$132,'HP Tuner only'!$A$133:$A$145,'HP Tuner only'!$B$133:$P$145,'Pilot Injection'!$U182,'Variables &amp; Axis Check'!$B$2)</f>
        <v>75.000002929685365</v>
      </c>
      <c r="AM182" s="12">
        <f t="shared" ref="AM182:AM199" si="82">AL182</f>
        <v>75.000002929685365</v>
      </c>
    </row>
    <row r="183" spans="1:39" s="4" customFormat="1" x14ac:dyDescent="0.3">
      <c r="A183" s="6">
        <f>'CSP5'!$A$172</f>
        <v>800</v>
      </c>
      <c r="B183" s="12">
        <f t="shared" si="78"/>
        <v>1.1341541164022784</v>
      </c>
      <c r="C183" s="4">
        <f t="shared" ref="C183:R183" si="83">IF(C83-C158&lt;=0,0,C83)</f>
        <v>1.1341541164022784</v>
      </c>
      <c r="D183" s="4">
        <f t="shared" si="83"/>
        <v>1.0625831313051648</v>
      </c>
      <c r="E183" s="4">
        <f t="shared" si="83"/>
        <v>1.1545404692076546</v>
      </c>
      <c r="F183" s="4">
        <f t="shared" si="83"/>
        <v>1.1506917092106652</v>
      </c>
      <c r="G183" s="4">
        <f t="shared" si="83"/>
        <v>1.1805595758076164</v>
      </c>
      <c r="H183" s="4">
        <f t="shared" si="83"/>
        <v>1.1730168610283025</v>
      </c>
      <c r="I183" s="4">
        <f t="shared" si="83"/>
        <v>1.1571793174643616</v>
      </c>
      <c r="J183" s="4">
        <f t="shared" si="83"/>
        <v>1.1212313550035327</v>
      </c>
      <c r="K183" s="4">
        <f t="shared" si="83"/>
        <v>1.0839490942171546</v>
      </c>
      <c r="L183" s="4">
        <f t="shared" si="83"/>
        <v>1.0496844394261551</v>
      </c>
      <c r="M183" s="4">
        <f t="shared" si="83"/>
        <v>1.1200375068820272</v>
      </c>
      <c r="N183" s="4">
        <f t="shared" si="83"/>
        <v>1.0994490797096959</v>
      </c>
      <c r="O183" s="4">
        <f t="shared" si="83"/>
        <v>0.94426929928055481</v>
      </c>
      <c r="P183" s="4">
        <f t="shared" si="83"/>
        <v>0.94241505516467194</v>
      </c>
      <c r="Q183" s="4">
        <f t="shared" si="83"/>
        <v>0.94116875993924265</v>
      </c>
      <c r="R183" s="4">
        <f t="shared" si="83"/>
        <v>0.9392841183788373</v>
      </c>
      <c r="S183" s="12">
        <f t="shared" si="80"/>
        <v>0.9392841183788373</v>
      </c>
      <c r="U183" s="6">
        <f>'CSP5'!$A$172</f>
        <v>800</v>
      </c>
      <c r="V183" s="12">
        <f t="shared" si="81"/>
        <v>31.201173093795873</v>
      </c>
      <c r="W183" s="4">
        <f>_xll.Interp2dTab(-1,0,'HP Tuner only'!$B$115:$P$115,'HP Tuner only'!$A$116:$A$128,'HP Tuner only'!$B$116:$P$128,'Pilot Injection'!$U183,'Pilot Injection'!W$179)*_xll.Interp2dTab(-1,0,'HP Tuner only'!$B$132:$P$132,'HP Tuner only'!$A$133:$A$145,'HP Tuner only'!$B$133:$P$145,'Pilot Injection'!$U183,'Variables &amp; Axis Check'!$B$2)</f>
        <v>31.201173093795873</v>
      </c>
      <c r="X183" s="4">
        <f>_xll.Interp2dTab(-1,0,'HP Tuner only'!$B$115:$P$115,'HP Tuner only'!$A$116:$A$128,'HP Tuner only'!$B$116:$P$128,'Pilot Injection'!$U183,'Pilot Injection'!X$179)*_xll.Interp2dTab(-1,0,'HP Tuner only'!$B$132:$P$132,'HP Tuner only'!$A$133:$A$145,'HP Tuner only'!$B$133:$P$145,'Pilot Injection'!$U183,'Variables &amp; Axis Check'!$B$2)</f>
        <v>31.201173093795877</v>
      </c>
      <c r="Y183" s="4">
        <f>_xll.Interp2dTab(-1,0,'HP Tuner only'!$B$115:$P$115,'HP Tuner only'!$A$116:$A$128,'HP Tuner only'!$B$116:$P$128,'Pilot Injection'!$U183,'Pilot Injection'!Y$179)*_xll.Interp2dTab(-1,0,'HP Tuner only'!$B$132:$P$132,'HP Tuner only'!$A$133:$A$145,'HP Tuner only'!$B$133:$P$145,'Pilot Injection'!$U183,'Variables &amp; Axis Check'!$B$2)</f>
        <v>31.201173093795873</v>
      </c>
      <c r="Z183" s="4">
        <f>_xll.Interp2dTab(-1,0,'HP Tuner only'!$B$115:$P$115,'HP Tuner only'!$A$116:$A$128,'HP Tuner only'!$B$116:$P$128,'Pilot Injection'!$U183,'Pilot Injection'!Z$179)*_xll.Interp2dTab(-1,0,'HP Tuner only'!$B$132:$P$132,'HP Tuner only'!$A$133:$A$145,'HP Tuner only'!$B$133:$P$145,'Pilot Injection'!$U183,'Variables &amp; Axis Check'!$B$2)</f>
        <v>31.201173093795873</v>
      </c>
      <c r="AA183" s="4">
        <f>_xll.Interp2dTab(-1,0,'HP Tuner only'!$B$115:$P$115,'HP Tuner only'!$A$116:$A$128,'HP Tuner only'!$B$116:$P$128,'Pilot Injection'!$U183,'Pilot Injection'!AA$179)*_xll.Interp2dTab(-1,0,'HP Tuner only'!$B$132:$P$132,'HP Tuner only'!$A$133:$A$145,'HP Tuner only'!$B$133:$P$145,'Pilot Injection'!$U183,'Variables &amp; Axis Check'!$B$2)</f>
        <v>35.593711530685511</v>
      </c>
      <c r="AB183" s="4">
        <f>_xll.Interp2dTab(-1,0,'HP Tuner only'!$B$115:$P$115,'HP Tuner only'!$A$116:$A$128,'HP Tuner only'!$B$116:$P$128,'Pilot Injection'!$U183,'Pilot Injection'!AB$179)*_xll.Interp2dTab(-1,0,'HP Tuner only'!$B$132:$P$132,'HP Tuner only'!$A$133:$A$145,'HP Tuner only'!$B$133:$P$145,'Pilot Injection'!$U183,'Variables &amp; Axis Check'!$B$2)</f>
        <v>38.527385114669883</v>
      </c>
      <c r="AC183" s="4">
        <f>_xll.Interp2dTab(-1,0,'HP Tuner only'!$B$115:$P$115,'HP Tuner only'!$A$116:$A$128,'HP Tuner only'!$B$116:$P$128,'Pilot Injection'!$U183,'Pilot Injection'!AC$179)*_xll.Interp2dTab(-1,0,'HP Tuner only'!$B$132:$P$132,'HP Tuner only'!$A$133:$A$145,'HP Tuner only'!$B$133:$P$145,'Pilot Injection'!$U183,'Variables &amp; Axis Check'!$B$2)</f>
        <v>39.990235937118619</v>
      </c>
      <c r="AD183" s="4">
        <f>_xll.Interp2dTab(-1,0,'HP Tuner only'!$B$115:$P$115,'HP Tuner only'!$A$116:$A$128,'HP Tuner only'!$B$116:$P$128,'Pilot Injection'!$U183,'Pilot Injection'!AD$179)*_xll.Interp2dTab(-1,0,'HP Tuner only'!$B$132:$P$132,'HP Tuner only'!$A$133:$A$145,'HP Tuner only'!$B$133:$P$145,'Pilot Injection'!$U183,'Variables &amp; Axis Check'!$B$2)</f>
        <v>39.990235937118626</v>
      </c>
      <c r="AE183" s="4">
        <f>_xll.Interp2dTab(-1,0,'HP Tuner only'!$B$115:$P$115,'HP Tuner only'!$A$116:$A$128,'HP Tuner only'!$B$116:$P$128,'Pilot Injection'!$U183,'Pilot Injection'!AE$179)*_xll.Interp2dTab(-1,0,'HP Tuner only'!$B$132:$P$132,'HP Tuner only'!$A$133:$A$145,'HP Tuner only'!$B$133:$P$145,'Pilot Injection'!$U183,'Variables &amp; Axis Check'!$B$2)</f>
        <v>39.990235937118619</v>
      </c>
      <c r="AF183" s="4">
        <f>_xll.Interp2dTab(-1,0,'HP Tuner only'!$B$115:$P$115,'HP Tuner only'!$A$116:$A$128,'HP Tuner only'!$B$116:$P$128,'Pilot Injection'!$U183,'Pilot Injection'!AF$179)*_xll.Interp2dTab(-1,0,'HP Tuner only'!$B$132:$P$132,'HP Tuner only'!$A$133:$A$145,'HP Tuner only'!$B$133:$P$145,'Pilot Injection'!$U183,'Variables &amp; Axis Check'!$B$2)</f>
        <v>39.990235937118626</v>
      </c>
      <c r="AG183" s="4">
        <f>_xll.Interp2dTab(-1,0,'HP Tuner only'!$B$115:$P$115,'HP Tuner only'!$A$116:$A$128,'HP Tuner only'!$B$116:$P$128,'Pilot Injection'!$U183,'Pilot Injection'!AG$179)*_xll.Interp2dTab(-1,0,'HP Tuner only'!$B$132:$P$132,'HP Tuner only'!$A$133:$A$145,'HP Tuner only'!$B$133:$P$145,'Pilot Injection'!$U183,'Variables &amp; Axis Check'!$B$2)</f>
        <v>75.000002929687625</v>
      </c>
      <c r="AH183" s="4">
        <f>_xll.Interp2dTab(-1,0,'HP Tuner only'!$B$115:$P$115,'HP Tuner only'!$A$116:$A$128,'HP Tuner only'!$B$116:$P$128,'Pilot Injection'!$U183,'Pilot Injection'!AH$179)*_xll.Interp2dTab(-1,0,'HP Tuner only'!$B$132:$P$132,'HP Tuner only'!$A$133:$A$145,'HP Tuner only'!$B$133:$P$145,'Pilot Injection'!$U183,'Variables &amp; Axis Check'!$B$2)</f>
        <v>75.000002929687625</v>
      </c>
      <c r="AI183" s="4">
        <f>_xll.Interp2dTab(-1,0,'HP Tuner only'!$B$115:$P$115,'HP Tuner only'!$A$116:$A$128,'HP Tuner only'!$B$116:$P$128,'Pilot Injection'!$U183,'Pilot Injection'!AI$179)*_xll.Interp2dTab(-1,0,'HP Tuner only'!$B$132:$P$132,'HP Tuner only'!$A$133:$A$145,'HP Tuner only'!$B$133:$P$145,'Pilot Injection'!$U183,'Variables &amp; Axis Check'!$B$2)</f>
        <v>75.000002929687625</v>
      </c>
      <c r="AJ183" s="4">
        <f>_xll.Interp2dTab(-1,0,'HP Tuner only'!$B$115:$P$115,'HP Tuner only'!$A$116:$A$128,'HP Tuner only'!$B$116:$P$128,'Pilot Injection'!$U183,'Pilot Injection'!AJ$179)*_xll.Interp2dTab(-1,0,'HP Tuner only'!$B$132:$P$132,'HP Tuner only'!$A$133:$A$145,'HP Tuner only'!$B$133:$P$145,'Pilot Injection'!$U183,'Variables &amp; Axis Check'!$B$2)</f>
        <v>75.000002929687625</v>
      </c>
      <c r="AK183" s="4">
        <f>_xll.Interp2dTab(-1,0,'HP Tuner only'!$B$115:$P$115,'HP Tuner only'!$A$116:$A$128,'HP Tuner only'!$B$116:$P$128,'Pilot Injection'!$U183,'Pilot Injection'!AK$179)*_xll.Interp2dTab(-1,0,'HP Tuner only'!$B$132:$P$132,'HP Tuner only'!$A$133:$A$145,'HP Tuner only'!$B$133:$P$145,'Pilot Injection'!$U183,'Variables &amp; Axis Check'!$B$2)</f>
        <v>75.000002929687625</v>
      </c>
      <c r="AL183" s="4">
        <f>_xll.Interp2dTab(-1,0,'HP Tuner only'!$B$115:$P$115,'HP Tuner only'!$A$116:$A$128,'HP Tuner only'!$B$116:$P$128,'Pilot Injection'!$U183,'Pilot Injection'!AL$179)*_xll.Interp2dTab(-1,0,'HP Tuner only'!$B$132:$P$132,'HP Tuner only'!$A$133:$A$145,'HP Tuner only'!$B$133:$P$145,'Pilot Injection'!$U183,'Variables &amp; Axis Check'!$B$2)</f>
        <v>75.000002929687625</v>
      </c>
      <c r="AM183" s="12">
        <f t="shared" si="82"/>
        <v>75.000002929687625</v>
      </c>
    </row>
    <row r="184" spans="1:39" s="4" customFormat="1" x14ac:dyDescent="0.3">
      <c r="A184" s="6">
        <f>'CSP5'!$A$173</f>
        <v>1000</v>
      </c>
      <c r="B184" s="12">
        <f t="shared" si="78"/>
        <v>1.2695349292828799</v>
      </c>
      <c r="C184" s="4">
        <f t="shared" ref="C184:R184" si="84">IF(C84-C159&lt;=0,0,C84)</f>
        <v>1.2695349292828799</v>
      </c>
      <c r="D184" s="4">
        <f t="shared" si="84"/>
        <v>1.4541895456588223</v>
      </c>
      <c r="E184" s="4">
        <f t="shared" si="84"/>
        <v>1.4781198960739548</v>
      </c>
      <c r="F184" s="4">
        <f t="shared" si="84"/>
        <v>1.3754509733251608</v>
      </c>
      <c r="G184" s="4">
        <f t="shared" si="84"/>
        <v>1.2992093639776627</v>
      </c>
      <c r="H184" s="4">
        <f t="shared" si="84"/>
        <v>1.3436205061201969</v>
      </c>
      <c r="I184" s="4">
        <f t="shared" si="84"/>
        <v>1.3478790070713826</v>
      </c>
      <c r="J184" s="4">
        <f t="shared" si="84"/>
        <v>1.3121055492826939</v>
      </c>
      <c r="K184" s="4">
        <f t="shared" si="84"/>
        <v>1.2763320914940048</v>
      </c>
      <c r="L184" s="4">
        <f t="shared" si="84"/>
        <v>1.2405586337053165</v>
      </c>
      <c r="M184" s="4">
        <f t="shared" si="84"/>
        <v>1.4200792293900797</v>
      </c>
      <c r="N184" s="4">
        <f t="shared" si="84"/>
        <v>1.4143585961395198</v>
      </c>
      <c r="O184" s="4">
        <f t="shared" si="84"/>
        <v>1.1940881222728532</v>
      </c>
      <c r="P184" s="4">
        <f t="shared" si="84"/>
        <v>1.1924033905162665</v>
      </c>
      <c r="Q184" s="4">
        <f t="shared" si="84"/>
        <v>1.1907186587596799</v>
      </c>
      <c r="R184" s="4">
        <f t="shared" si="84"/>
        <v>1.189033927003093</v>
      </c>
      <c r="S184" s="12">
        <f t="shared" si="80"/>
        <v>1.189033927003093</v>
      </c>
      <c r="U184" s="6">
        <f>'CSP5'!$A$173</f>
        <v>1000</v>
      </c>
      <c r="V184" s="12">
        <f t="shared" si="81"/>
        <v>31.201173093795873</v>
      </c>
      <c r="W184" s="4">
        <f>_xll.Interp2dTab(-1,0,'HP Tuner only'!$B$115:$P$115,'HP Tuner only'!$A$116:$A$128,'HP Tuner only'!$B$116:$P$128,'Pilot Injection'!$U184,'Pilot Injection'!W$179)*_xll.Interp2dTab(-1,0,'HP Tuner only'!$B$132:$P$132,'HP Tuner only'!$A$133:$A$145,'HP Tuner only'!$B$133:$P$145,'Pilot Injection'!$U184,'Variables &amp; Axis Check'!$B$2)</f>
        <v>31.201173093795873</v>
      </c>
      <c r="X184" s="4">
        <f>_xll.Interp2dTab(-1,0,'HP Tuner only'!$B$115:$P$115,'HP Tuner only'!$A$116:$A$128,'HP Tuner only'!$B$116:$P$128,'Pilot Injection'!$U184,'Pilot Injection'!X$179)*_xll.Interp2dTab(-1,0,'HP Tuner only'!$B$132:$P$132,'HP Tuner only'!$A$133:$A$145,'HP Tuner only'!$B$133:$P$145,'Pilot Injection'!$U184,'Variables &amp; Axis Check'!$B$2)</f>
        <v>31.201173093795877</v>
      </c>
      <c r="Y184" s="4">
        <f>_xll.Interp2dTab(-1,0,'HP Tuner only'!$B$115:$P$115,'HP Tuner only'!$A$116:$A$128,'HP Tuner only'!$B$116:$P$128,'Pilot Injection'!$U184,'Pilot Injection'!Y$179)*_xll.Interp2dTab(-1,0,'HP Tuner only'!$B$132:$P$132,'HP Tuner only'!$A$133:$A$145,'HP Tuner only'!$B$133:$P$145,'Pilot Injection'!$U184,'Variables &amp; Axis Check'!$B$2)</f>
        <v>31.201173093795873</v>
      </c>
      <c r="Z184" s="4">
        <f>_xll.Interp2dTab(-1,0,'HP Tuner only'!$B$115:$P$115,'HP Tuner only'!$A$116:$A$128,'HP Tuner only'!$B$116:$P$128,'Pilot Injection'!$U184,'Pilot Injection'!Z$179)*_xll.Interp2dTab(-1,0,'HP Tuner only'!$B$132:$P$132,'HP Tuner only'!$A$133:$A$145,'HP Tuner only'!$B$133:$P$145,'Pilot Injection'!$U184,'Variables &amp; Axis Check'!$B$2)</f>
        <v>31.201173093795873</v>
      </c>
      <c r="AA184" s="4">
        <f>_xll.Interp2dTab(-1,0,'HP Tuner only'!$B$115:$P$115,'HP Tuner only'!$A$116:$A$128,'HP Tuner only'!$B$116:$P$128,'Pilot Injection'!$U184,'Pilot Injection'!AA$179)*_xll.Interp2dTab(-1,0,'HP Tuner only'!$B$132:$P$132,'HP Tuner only'!$A$133:$A$145,'HP Tuner only'!$B$133:$P$145,'Pilot Injection'!$U184,'Variables &amp; Axis Check'!$B$2)</f>
        <v>35.593711530685511</v>
      </c>
      <c r="AB184" s="4">
        <f>_xll.Interp2dTab(-1,0,'HP Tuner only'!$B$115:$P$115,'HP Tuner only'!$A$116:$A$128,'HP Tuner only'!$B$116:$P$128,'Pilot Injection'!$U184,'Pilot Injection'!AB$179)*_xll.Interp2dTab(-1,0,'HP Tuner only'!$B$132:$P$132,'HP Tuner only'!$A$133:$A$145,'HP Tuner only'!$B$133:$P$145,'Pilot Injection'!$U184,'Variables &amp; Axis Check'!$B$2)</f>
        <v>38.527385114669883</v>
      </c>
      <c r="AC184" s="4">
        <f>_xll.Interp2dTab(-1,0,'HP Tuner only'!$B$115:$P$115,'HP Tuner only'!$A$116:$A$128,'HP Tuner only'!$B$116:$P$128,'Pilot Injection'!$U184,'Pilot Injection'!AC$179)*_xll.Interp2dTab(-1,0,'HP Tuner only'!$B$132:$P$132,'HP Tuner only'!$A$133:$A$145,'HP Tuner only'!$B$133:$P$145,'Pilot Injection'!$U184,'Variables &amp; Axis Check'!$B$2)</f>
        <v>39.990235937118619</v>
      </c>
      <c r="AD184" s="4">
        <f>_xll.Interp2dTab(-1,0,'HP Tuner only'!$B$115:$P$115,'HP Tuner only'!$A$116:$A$128,'HP Tuner only'!$B$116:$P$128,'Pilot Injection'!$U184,'Pilot Injection'!AD$179)*_xll.Interp2dTab(-1,0,'HP Tuner only'!$B$132:$P$132,'HP Tuner only'!$A$133:$A$145,'HP Tuner only'!$B$133:$P$145,'Pilot Injection'!$U184,'Variables &amp; Axis Check'!$B$2)</f>
        <v>39.990235937118626</v>
      </c>
      <c r="AE184" s="4">
        <f>_xll.Interp2dTab(-1,0,'HP Tuner only'!$B$115:$P$115,'HP Tuner only'!$A$116:$A$128,'HP Tuner only'!$B$116:$P$128,'Pilot Injection'!$U184,'Pilot Injection'!AE$179)*_xll.Interp2dTab(-1,0,'HP Tuner only'!$B$132:$P$132,'HP Tuner only'!$A$133:$A$145,'HP Tuner only'!$B$133:$P$145,'Pilot Injection'!$U184,'Variables &amp; Axis Check'!$B$2)</f>
        <v>39.990235937118619</v>
      </c>
      <c r="AF184" s="4">
        <f>_xll.Interp2dTab(-1,0,'HP Tuner only'!$B$115:$P$115,'HP Tuner only'!$A$116:$A$128,'HP Tuner only'!$B$116:$P$128,'Pilot Injection'!$U184,'Pilot Injection'!AF$179)*_xll.Interp2dTab(-1,0,'HP Tuner only'!$B$132:$P$132,'HP Tuner only'!$A$133:$A$145,'HP Tuner only'!$B$133:$P$145,'Pilot Injection'!$U184,'Variables &amp; Axis Check'!$B$2)</f>
        <v>39.990235937118626</v>
      </c>
      <c r="AG184" s="4">
        <f>_xll.Interp2dTab(-1,0,'HP Tuner only'!$B$115:$P$115,'HP Tuner only'!$A$116:$A$128,'HP Tuner only'!$B$116:$P$128,'Pilot Injection'!$U184,'Pilot Injection'!AG$179)*_xll.Interp2dTab(-1,0,'HP Tuner only'!$B$132:$P$132,'HP Tuner only'!$A$133:$A$145,'HP Tuner only'!$B$133:$P$145,'Pilot Injection'!$U184,'Variables &amp; Axis Check'!$B$2)</f>
        <v>75.000002929687625</v>
      </c>
      <c r="AH184" s="4">
        <f>_xll.Interp2dTab(-1,0,'HP Tuner only'!$B$115:$P$115,'HP Tuner only'!$A$116:$A$128,'HP Tuner only'!$B$116:$P$128,'Pilot Injection'!$U184,'Pilot Injection'!AH$179)*_xll.Interp2dTab(-1,0,'HP Tuner only'!$B$132:$P$132,'HP Tuner only'!$A$133:$A$145,'HP Tuner only'!$B$133:$P$145,'Pilot Injection'!$U184,'Variables &amp; Axis Check'!$B$2)</f>
        <v>75.000002929687625</v>
      </c>
      <c r="AI184" s="4">
        <f>_xll.Interp2dTab(-1,0,'HP Tuner only'!$B$115:$P$115,'HP Tuner only'!$A$116:$A$128,'HP Tuner only'!$B$116:$P$128,'Pilot Injection'!$U184,'Pilot Injection'!AI$179)*_xll.Interp2dTab(-1,0,'HP Tuner only'!$B$132:$P$132,'HP Tuner only'!$A$133:$A$145,'HP Tuner only'!$B$133:$P$145,'Pilot Injection'!$U184,'Variables &amp; Axis Check'!$B$2)</f>
        <v>75.000002929687625</v>
      </c>
      <c r="AJ184" s="4">
        <f>_xll.Interp2dTab(-1,0,'HP Tuner only'!$B$115:$P$115,'HP Tuner only'!$A$116:$A$128,'HP Tuner only'!$B$116:$P$128,'Pilot Injection'!$U184,'Pilot Injection'!AJ$179)*_xll.Interp2dTab(-1,0,'HP Tuner only'!$B$132:$P$132,'HP Tuner only'!$A$133:$A$145,'HP Tuner only'!$B$133:$P$145,'Pilot Injection'!$U184,'Variables &amp; Axis Check'!$B$2)</f>
        <v>75.000002929687625</v>
      </c>
      <c r="AK184" s="4">
        <f>_xll.Interp2dTab(-1,0,'HP Tuner only'!$B$115:$P$115,'HP Tuner only'!$A$116:$A$128,'HP Tuner only'!$B$116:$P$128,'Pilot Injection'!$U184,'Pilot Injection'!AK$179)*_xll.Interp2dTab(-1,0,'HP Tuner only'!$B$132:$P$132,'HP Tuner only'!$A$133:$A$145,'HP Tuner only'!$B$133:$P$145,'Pilot Injection'!$U184,'Variables &amp; Axis Check'!$B$2)</f>
        <v>75.000002929687625</v>
      </c>
      <c r="AL184" s="4">
        <f>_xll.Interp2dTab(-1,0,'HP Tuner only'!$B$115:$P$115,'HP Tuner only'!$A$116:$A$128,'HP Tuner only'!$B$116:$P$128,'Pilot Injection'!$U184,'Pilot Injection'!AL$179)*_xll.Interp2dTab(-1,0,'HP Tuner only'!$B$132:$P$132,'HP Tuner only'!$A$133:$A$145,'HP Tuner only'!$B$133:$P$145,'Pilot Injection'!$U184,'Variables &amp; Axis Check'!$B$2)</f>
        <v>75.000002929687625</v>
      </c>
      <c r="AM184" s="12">
        <f t="shared" si="82"/>
        <v>75.000002929687625</v>
      </c>
    </row>
    <row r="185" spans="1:39" s="4" customFormat="1" x14ac:dyDescent="0.3">
      <c r="A185" s="6">
        <f>'CSP5'!$A$174</f>
        <v>1200</v>
      </c>
      <c r="B185" s="12">
        <f t="shared" si="78"/>
        <v>1.4937027801330125</v>
      </c>
      <c r="C185" s="4">
        <f t="shared" ref="C185:R185" si="85">IF(C85-C160&lt;=0,0,C85)</f>
        <v>1.4937027801330125</v>
      </c>
      <c r="D185" s="4">
        <f t="shared" si="85"/>
        <v>1.7327401760365053</v>
      </c>
      <c r="E185" s="4">
        <f t="shared" si="85"/>
        <v>1.6695310589647823</v>
      </c>
      <c r="F185" s="4">
        <f t="shared" si="85"/>
        <v>1.5366018221426592</v>
      </c>
      <c r="G185" s="4">
        <f t="shared" si="85"/>
        <v>1.403644636069078</v>
      </c>
      <c r="H185" s="4">
        <f t="shared" si="85"/>
        <v>1.4522073796859245</v>
      </c>
      <c r="I185" s="4">
        <f t="shared" si="85"/>
        <v>1.6069845281572623</v>
      </c>
      <c r="J185" s="4">
        <f t="shared" si="85"/>
        <v>1.617454808485659</v>
      </c>
      <c r="K185" s="4">
        <f t="shared" si="85"/>
        <v>1.6069845281572623</v>
      </c>
      <c r="L185" s="4">
        <f t="shared" si="85"/>
        <v>1.5959907338124459</v>
      </c>
      <c r="M185" s="4">
        <f t="shared" si="85"/>
        <v>1.8411204473803007</v>
      </c>
      <c r="N185" s="4">
        <f t="shared" si="85"/>
        <v>1.8274974561268991</v>
      </c>
      <c r="O185" s="4">
        <f t="shared" si="85"/>
        <v>1.8131933153108275</v>
      </c>
      <c r="P185" s="4">
        <f t="shared" si="85"/>
        <v>1.8131933153108275</v>
      </c>
      <c r="Q185" s="4">
        <f t="shared" si="85"/>
        <v>1.7995703240574255</v>
      </c>
      <c r="R185" s="4">
        <f t="shared" si="85"/>
        <v>1.7995703240574255</v>
      </c>
      <c r="S185" s="12">
        <f t="shared" si="80"/>
        <v>1.7995703240574255</v>
      </c>
      <c r="U185" s="6">
        <f>'CSP5'!$A$174</f>
        <v>1200</v>
      </c>
      <c r="V185" s="12">
        <f t="shared" si="81"/>
        <v>27.459469914188322</v>
      </c>
      <c r="W185" s="4">
        <f>_xll.Interp2dTab(-1,0,'HP Tuner only'!$B$115:$P$115,'HP Tuner only'!$A$116:$A$128,'HP Tuner only'!$B$116:$P$128,'Pilot Injection'!$U185,'Pilot Injection'!W$179)*_xll.Interp2dTab(-1,0,'HP Tuner only'!$B$132:$P$132,'HP Tuner only'!$A$133:$A$145,'HP Tuner only'!$B$133:$P$145,'Pilot Injection'!$U185,'Variables &amp; Axis Check'!$B$2)</f>
        <v>27.459469914188322</v>
      </c>
      <c r="X185" s="4">
        <f>_xll.Interp2dTab(-1,0,'HP Tuner only'!$B$115:$P$115,'HP Tuner only'!$A$116:$A$128,'HP Tuner only'!$B$116:$P$128,'Pilot Injection'!$U185,'Pilot Injection'!X$179)*_xll.Interp2dTab(-1,0,'HP Tuner only'!$B$132:$P$132,'HP Tuner only'!$A$133:$A$145,'HP Tuner only'!$B$133:$P$145,'Pilot Injection'!$U185,'Variables &amp; Axis Check'!$B$2)</f>
        <v>27.459469914188325</v>
      </c>
      <c r="Y185" s="4">
        <f>_xll.Interp2dTab(-1,0,'HP Tuner only'!$B$115:$P$115,'HP Tuner only'!$A$116:$A$128,'HP Tuner only'!$B$116:$P$128,'Pilot Injection'!$U185,'Pilot Injection'!Y$179)*_xll.Interp2dTab(-1,0,'HP Tuner only'!$B$132:$P$132,'HP Tuner only'!$A$133:$A$145,'HP Tuner only'!$B$133:$P$145,'Pilot Injection'!$U185,'Variables &amp; Axis Check'!$B$2)</f>
        <v>27.459469914188322</v>
      </c>
      <c r="Z185" s="4">
        <f>_xll.Interp2dTab(-1,0,'HP Tuner only'!$B$115:$P$115,'HP Tuner only'!$A$116:$A$128,'HP Tuner only'!$B$116:$P$128,'Pilot Injection'!$U185,'Pilot Injection'!Z$179)*_xll.Interp2dTab(-1,0,'HP Tuner only'!$B$132:$P$132,'HP Tuner only'!$A$133:$A$145,'HP Tuner only'!$B$133:$P$145,'Pilot Injection'!$U185,'Variables &amp; Axis Check'!$B$2)</f>
        <v>27.459469914188322</v>
      </c>
      <c r="AA185" s="4">
        <f>_xll.Interp2dTab(-1,0,'HP Tuner only'!$B$115:$P$115,'HP Tuner only'!$A$116:$A$128,'HP Tuner only'!$B$116:$P$128,'Pilot Injection'!$U185,'Pilot Injection'!AA$179)*_xll.Interp2dTab(-1,0,'HP Tuner only'!$B$132:$P$132,'HP Tuner only'!$A$133:$A$145,'HP Tuner only'!$B$133:$P$145,'Pilot Injection'!$U185,'Variables &amp; Axis Check'!$B$2)</f>
        <v>31.325246905716586</v>
      </c>
      <c r="AB185" s="4">
        <f>_xll.Interp2dTab(-1,0,'HP Tuner only'!$B$115:$P$115,'HP Tuner only'!$A$116:$A$128,'HP Tuner only'!$B$116:$P$128,'Pilot Injection'!$U185,'Pilot Injection'!AB$179)*_xll.Interp2dTab(-1,0,'HP Tuner only'!$B$132:$P$132,'HP Tuner only'!$A$133:$A$145,'HP Tuner only'!$B$133:$P$145,'Pilot Injection'!$U185,'Variables &amp; Axis Check'!$B$2)</f>
        <v>33.90710885287158</v>
      </c>
      <c r="AC185" s="4">
        <f>_xll.Interp2dTab(-1,0,'HP Tuner only'!$B$115:$P$115,'HP Tuner only'!$A$116:$A$128,'HP Tuner only'!$B$116:$P$128,'Pilot Injection'!$U185,'Pilot Injection'!AC$179)*_xll.Interp2dTab(-1,0,'HP Tuner only'!$B$132:$P$132,'HP Tuner only'!$A$133:$A$145,'HP Tuner only'!$B$133:$P$145,'Pilot Injection'!$U185,'Variables &amp; Axis Check'!$B$2)</f>
        <v>35.194531861846976</v>
      </c>
      <c r="AD185" s="4">
        <f>_xll.Interp2dTab(-1,0,'HP Tuner only'!$B$115:$P$115,'HP Tuner only'!$A$116:$A$128,'HP Tuner only'!$B$116:$P$128,'Pilot Injection'!$U185,'Pilot Injection'!AD$179)*_xll.Interp2dTab(-1,0,'HP Tuner only'!$B$132:$P$132,'HP Tuner only'!$A$133:$A$145,'HP Tuner only'!$B$133:$P$145,'Pilot Injection'!$U185,'Variables &amp; Axis Check'!$B$2)</f>
        <v>35.194531861846976</v>
      </c>
      <c r="AE185" s="4">
        <f>_xll.Interp2dTab(-1,0,'HP Tuner only'!$B$115:$P$115,'HP Tuner only'!$A$116:$A$128,'HP Tuner only'!$B$116:$P$128,'Pilot Injection'!$U185,'Pilot Injection'!AE$179)*_xll.Interp2dTab(-1,0,'HP Tuner only'!$B$132:$P$132,'HP Tuner only'!$A$133:$A$145,'HP Tuner only'!$B$133:$P$145,'Pilot Injection'!$U185,'Variables &amp; Axis Check'!$B$2)</f>
        <v>35.194531861846976</v>
      </c>
      <c r="AF185" s="4">
        <f>_xll.Interp2dTab(-1,0,'HP Tuner only'!$B$115:$P$115,'HP Tuner only'!$A$116:$A$128,'HP Tuner only'!$B$116:$P$128,'Pilot Injection'!$U185,'Pilot Injection'!AF$179)*_xll.Interp2dTab(-1,0,'HP Tuner only'!$B$132:$P$132,'HP Tuner only'!$A$133:$A$145,'HP Tuner only'!$B$133:$P$145,'Pilot Injection'!$U185,'Variables &amp; Axis Check'!$B$2)</f>
        <v>35.194531861846976</v>
      </c>
      <c r="AG185" s="4">
        <f>_xll.Interp2dTab(-1,0,'HP Tuner only'!$B$115:$P$115,'HP Tuner only'!$A$116:$A$128,'HP Tuner only'!$B$116:$P$128,'Pilot Injection'!$U185,'Pilot Injection'!AG$179)*_xll.Interp2dTab(-1,0,'HP Tuner only'!$B$132:$P$132,'HP Tuner only'!$A$133:$A$145,'HP Tuner only'!$B$133:$P$145,'Pilot Injection'!$U185,'Variables &amp; Axis Check'!$B$2)</f>
        <v>66.005861953353985</v>
      </c>
      <c r="AH185" s="4">
        <f>_xll.Interp2dTab(-1,0,'HP Tuner only'!$B$115:$P$115,'HP Tuner only'!$A$116:$A$128,'HP Tuner only'!$B$116:$P$128,'Pilot Injection'!$U185,'Pilot Injection'!AH$179)*_xll.Interp2dTab(-1,0,'HP Tuner only'!$B$132:$P$132,'HP Tuner only'!$A$133:$A$145,'HP Tuner only'!$B$133:$P$145,'Pilot Injection'!$U185,'Variables &amp; Axis Check'!$B$2)</f>
        <v>66.005861953353985</v>
      </c>
      <c r="AI185" s="4">
        <f>_xll.Interp2dTab(-1,0,'HP Tuner only'!$B$115:$P$115,'HP Tuner only'!$A$116:$A$128,'HP Tuner only'!$B$116:$P$128,'Pilot Injection'!$U185,'Pilot Injection'!AI$179)*_xll.Interp2dTab(-1,0,'HP Tuner only'!$B$132:$P$132,'HP Tuner only'!$A$133:$A$145,'HP Tuner only'!$B$133:$P$145,'Pilot Injection'!$U185,'Variables &amp; Axis Check'!$B$2)</f>
        <v>66.005861953353985</v>
      </c>
      <c r="AJ185" s="4">
        <f>_xll.Interp2dTab(-1,0,'HP Tuner only'!$B$115:$P$115,'HP Tuner only'!$A$116:$A$128,'HP Tuner only'!$B$116:$P$128,'Pilot Injection'!$U185,'Pilot Injection'!AJ$179)*_xll.Interp2dTab(-1,0,'HP Tuner only'!$B$132:$P$132,'HP Tuner only'!$A$133:$A$145,'HP Tuner only'!$B$133:$P$145,'Pilot Injection'!$U185,'Variables &amp; Axis Check'!$B$2)</f>
        <v>66.005861953353985</v>
      </c>
      <c r="AK185" s="4">
        <f>_xll.Interp2dTab(-1,0,'HP Tuner only'!$B$115:$P$115,'HP Tuner only'!$A$116:$A$128,'HP Tuner only'!$B$116:$P$128,'Pilot Injection'!$U185,'Pilot Injection'!AK$179)*_xll.Interp2dTab(-1,0,'HP Tuner only'!$B$132:$P$132,'HP Tuner only'!$A$133:$A$145,'HP Tuner only'!$B$133:$P$145,'Pilot Injection'!$U185,'Variables &amp; Axis Check'!$B$2)</f>
        <v>66.005861953353985</v>
      </c>
      <c r="AL185" s="4">
        <f>_xll.Interp2dTab(-1,0,'HP Tuner only'!$B$115:$P$115,'HP Tuner only'!$A$116:$A$128,'HP Tuner only'!$B$116:$P$128,'Pilot Injection'!$U185,'Pilot Injection'!AL$179)*_xll.Interp2dTab(-1,0,'HP Tuner only'!$B$132:$P$132,'HP Tuner only'!$A$133:$A$145,'HP Tuner only'!$B$133:$P$145,'Pilot Injection'!$U185,'Variables &amp; Axis Check'!$B$2)</f>
        <v>66.005861953353985</v>
      </c>
      <c r="AM185" s="12">
        <f t="shared" si="82"/>
        <v>66.005861953353985</v>
      </c>
    </row>
    <row r="186" spans="1:39" s="4" customFormat="1" x14ac:dyDescent="0.3">
      <c r="A186" s="6">
        <f>'CSP5'!$A$175</f>
        <v>1400</v>
      </c>
      <c r="B186" s="12">
        <f t="shared" si="78"/>
        <v>1.707957585980997</v>
      </c>
      <c r="C186" s="4">
        <f t="shared" ref="C186:R186" si="86">IF(C86-C161&lt;=0,0,C86)</f>
        <v>1.707957585980997</v>
      </c>
      <c r="D186" s="4">
        <f t="shared" si="86"/>
        <v>1.8004719627712744</v>
      </c>
      <c r="E186" s="4">
        <f t="shared" si="86"/>
        <v>1.8225101472942333</v>
      </c>
      <c r="F186" s="4">
        <f t="shared" si="86"/>
        <v>1.6819277618146666</v>
      </c>
      <c r="G186" s="4">
        <f t="shared" si="86"/>
        <v>1.5529034624150031</v>
      </c>
      <c r="H186" s="4">
        <f t="shared" si="86"/>
        <v>1.5552888113679724</v>
      </c>
      <c r="I186" s="4">
        <f t="shared" si="86"/>
        <v>1.5655227278436146</v>
      </c>
      <c r="J186" s="4">
        <f t="shared" si="86"/>
        <v>1.5679080767965843</v>
      </c>
      <c r="K186" s="4">
        <f t="shared" si="86"/>
        <v>1.5686775442007679</v>
      </c>
      <c r="L186" s="4">
        <f t="shared" si="86"/>
        <v>1.5702549523793443</v>
      </c>
      <c r="M186" s="4">
        <f t="shared" si="86"/>
        <v>2.3404146823960494</v>
      </c>
      <c r="N186" s="4">
        <f t="shared" si="86"/>
        <v>2.464350634992853</v>
      </c>
      <c r="O186" s="4">
        <f t="shared" si="86"/>
        <v>2.509905435190702</v>
      </c>
      <c r="P186" s="4">
        <f t="shared" si="86"/>
        <v>2.5569531572296591</v>
      </c>
      <c r="Q186" s="4">
        <f t="shared" si="86"/>
        <v>2.6286354368713827</v>
      </c>
      <c r="R186" s="4">
        <f t="shared" si="86"/>
        <v>2.7317303993484696</v>
      </c>
      <c r="S186" s="12">
        <f t="shared" si="80"/>
        <v>2.7317303993484696</v>
      </c>
      <c r="U186" s="6">
        <f>'CSP5'!$A$175</f>
        <v>1400</v>
      </c>
      <c r="V186" s="12">
        <f t="shared" si="81"/>
        <v>24.960938475036698</v>
      </c>
      <c r="W186" s="4">
        <f>_xll.Interp2dTab(-1,0,'HP Tuner only'!$B$115:$P$115,'HP Tuner only'!$A$116:$A$128,'HP Tuner only'!$B$116:$P$128,'Pilot Injection'!$U186,'Pilot Injection'!W$179)*_xll.Interp2dTab(-1,0,'HP Tuner only'!$B$132:$P$132,'HP Tuner only'!$A$133:$A$145,'HP Tuner only'!$B$133:$P$145,'Pilot Injection'!$U186,'Variables &amp; Axis Check'!$B$2)</f>
        <v>24.960938475036698</v>
      </c>
      <c r="X186" s="4">
        <f>_xll.Interp2dTab(-1,0,'HP Tuner only'!$B$115:$P$115,'HP Tuner only'!$A$116:$A$128,'HP Tuner only'!$B$116:$P$128,'Pilot Injection'!$U186,'Pilot Injection'!X$179)*_xll.Interp2dTab(-1,0,'HP Tuner only'!$B$132:$P$132,'HP Tuner only'!$A$133:$A$145,'HP Tuner only'!$B$133:$P$145,'Pilot Injection'!$U186,'Variables &amp; Axis Check'!$B$2)</f>
        <v>24.960938475036702</v>
      </c>
      <c r="Y186" s="4">
        <f>_xll.Interp2dTab(-1,0,'HP Tuner only'!$B$115:$P$115,'HP Tuner only'!$A$116:$A$128,'HP Tuner only'!$B$116:$P$128,'Pilot Injection'!$U186,'Pilot Injection'!Y$179)*_xll.Interp2dTab(-1,0,'HP Tuner only'!$B$132:$P$132,'HP Tuner only'!$A$133:$A$145,'HP Tuner only'!$B$133:$P$145,'Pilot Injection'!$U186,'Variables &amp; Axis Check'!$B$2)</f>
        <v>24.960938475036698</v>
      </c>
      <c r="Z186" s="4">
        <f>_xll.Interp2dTab(-1,0,'HP Tuner only'!$B$115:$P$115,'HP Tuner only'!$A$116:$A$128,'HP Tuner only'!$B$116:$P$128,'Pilot Injection'!$U186,'Pilot Injection'!Z$179)*_xll.Interp2dTab(-1,0,'HP Tuner only'!$B$132:$P$132,'HP Tuner only'!$A$133:$A$145,'HP Tuner only'!$B$133:$P$145,'Pilot Injection'!$U186,'Variables &amp; Axis Check'!$B$2)</f>
        <v>24.960938475036698</v>
      </c>
      <c r="AA186" s="4">
        <f>_xll.Interp2dTab(-1,0,'HP Tuner only'!$B$115:$P$115,'HP Tuner only'!$A$116:$A$128,'HP Tuner only'!$B$116:$P$128,'Pilot Injection'!$U186,'Pilot Injection'!AA$179)*_xll.Interp2dTab(-1,0,'HP Tuner only'!$B$132:$P$132,'HP Tuner only'!$A$133:$A$145,'HP Tuner only'!$B$133:$P$145,'Pilot Injection'!$U186,'Variables &amp; Axis Check'!$B$2)</f>
        <v>28.47496922454841</v>
      </c>
      <c r="AB186" s="4">
        <f>_xll.Interp2dTab(-1,0,'HP Tuner only'!$B$115:$P$115,'HP Tuner only'!$A$116:$A$128,'HP Tuner only'!$B$116:$P$128,'Pilot Injection'!$U186,'Pilot Injection'!AB$179)*_xll.Interp2dTab(-1,0,'HP Tuner only'!$B$132:$P$132,'HP Tuner only'!$A$133:$A$145,'HP Tuner only'!$B$133:$P$145,'Pilot Injection'!$U186,'Variables &amp; Axis Check'!$B$2)</f>
        <v>30.821908091735907</v>
      </c>
      <c r="AC186" s="4">
        <f>_xll.Interp2dTab(-1,0,'HP Tuner only'!$B$115:$P$115,'HP Tuner only'!$A$116:$A$128,'HP Tuner only'!$B$116:$P$128,'Pilot Injection'!$U186,'Pilot Injection'!AC$179)*_xll.Interp2dTab(-1,0,'HP Tuner only'!$B$132:$P$132,'HP Tuner only'!$A$133:$A$145,'HP Tuner only'!$B$133:$P$145,'Pilot Injection'!$U186,'Variables &amp; Axis Check'!$B$2)</f>
        <v>31.992188749694897</v>
      </c>
      <c r="AD186" s="4">
        <f>_xll.Interp2dTab(-1,0,'HP Tuner only'!$B$115:$P$115,'HP Tuner only'!$A$116:$A$128,'HP Tuner only'!$B$116:$P$128,'Pilot Injection'!$U186,'Pilot Injection'!AD$179)*_xll.Interp2dTab(-1,0,'HP Tuner only'!$B$132:$P$132,'HP Tuner only'!$A$133:$A$145,'HP Tuner only'!$B$133:$P$145,'Pilot Injection'!$U186,'Variables &amp; Axis Check'!$B$2)</f>
        <v>31.9921887496949</v>
      </c>
      <c r="AE186" s="4">
        <f>_xll.Interp2dTab(-1,0,'HP Tuner only'!$B$115:$P$115,'HP Tuner only'!$A$116:$A$128,'HP Tuner only'!$B$116:$P$128,'Pilot Injection'!$U186,'Pilot Injection'!AE$179)*_xll.Interp2dTab(-1,0,'HP Tuner only'!$B$132:$P$132,'HP Tuner only'!$A$133:$A$145,'HP Tuner only'!$B$133:$P$145,'Pilot Injection'!$U186,'Variables &amp; Axis Check'!$B$2)</f>
        <v>31.992188749694897</v>
      </c>
      <c r="AF186" s="4">
        <f>_xll.Interp2dTab(-1,0,'HP Tuner only'!$B$115:$P$115,'HP Tuner only'!$A$116:$A$128,'HP Tuner only'!$B$116:$P$128,'Pilot Injection'!$U186,'Pilot Injection'!AF$179)*_xll.Interp2dTab(-1,0,'HP Tuner only'!$B$132:$P$132,'HP Tuner only'!$A$133:$A$145,'HP Tuner only'!$B$133:$P$145,'Pilot Injection'!$U186,'Variables &amp; Axis Check'!$B$2)</f>
        <v>31.9921887496949</v>
      </c>
      <c r="AG186" s="4">
        <f>_xll.Interp2dTab(-1,0,'HP Tuner only'!$B$115:$P$115,'HP Tuner only'!$A$116:$A$128,'HP Tuner only'!$B$116:$P$128,'Pilot Injection'!$U186,'Pilot Injection'!AG$179)*_xll.Interp2dTab(-1,0,'HP Tuner only'!$B$132:$P$132,'HP Tuner only'!$A$133:$A$145,'HP Tuner only'!$B$133:$P$145,'Pilot Injection'!$U186,'Variables &amp; Axis Check'!$B$2)</f>
        <v>60.000002343750097</v>
      </c>
      <c r="AH186" s="4">
        <f>_xll.Interp2dTab(-1,0,'HP Tuner only'!$B$115:$P$115,'HP Tuner only'!$A$116:$A$128,'HP Tuner only'!$B$116:$P$128,'Pilot Injection'!$U186,'Pilot Injection'!AH$179)*_xll.Interp2dTab(-1,0,'HP Tuner only'!$B$132:$P$132,'HP Tuner only'!$A$133:$A$145,'HP Tuner only'!$B$133:$P$145,'Pilot Injection'!$U186,'Variables &amp; Axis Check'!$B$2)</f>
        <v>60.000002343750097</v>
      </c>
      <c r="AI186" s="4">
        <f>_xll.Interp2dTab(-1,0,'HP Tuner only'!$B$115:$P$115,'HP Tuner only'!$A$116:$A$128,'HP Tuner only'!$B$116:$P$128,'Pilot Injection'!$U186,'Pilot Injection'!AI$179)*_xll.Interp2dTab(-1,0,'HP Tuner only'!$B$132:$P$132,'HP Tuner only'!$A$133:$A$145,'HP Tuner only'!$B$133:$P$145,'Pilot Injection'!$U186,'Variables &amp; Axis Check'!$B$2)</f>
        <v>60.000002343750097</v>
      </c>
      <c r="AJ186" s="4">
        <f>_xll.Interp2dTab(-1,0,'HP Tuner only'!$B$115:$P$115,'HP Tuner only'!$A$116:$A$128,'HP Tuner only'!$B$116:$P$128,'Pilot Injection'!$U186,'Pilot Injection'!AJ$179)*_xll.Interp2dTab(-1,0,'HP Tuner only'!$B$132:$P$132,'HP Tuner only'!$A$133:$A$145,'HP Tuner only'!$B$133:$P$145,'Pilot Injection'!$U186,'Variables &amp; Axis Check'!$B$2)</f>
        <v>60.000002343750097</v>
      </c>
      <c r="AK186" s="4">
        <f>_xll.Interp2dTab(-1,0,'HP Tuner only'!$B$115:$P$115,'HP Tuner only'!$A$116:$A$128,'HP Tuner only'!$B$116:$P$128,'Pilot Injection'!$U186,'Pilot Injection'!AK$179)*_xll.Interp2dTab(-1,0,'HP Tuner only'!$B$132:$P$132,'HP Tuner only'!$A$133:$A$145,'HP Tuner only'!$B$133:$P$145,'Pilot Injection'!$U186,'Variables &amp; Axis Check'!$B$2)</f>
        <v>60.000002343750097</v>
      </c>
      <c r="AL186" s="4">
        <f>_xll.Interp2dTab(-1,0,'HP Tuner only'!$B$115:$P$115,'HP Tuner only'!$A$116:$A$128,'HP Tuner only'!$B$116:$P$128,'Pilot Injection'!$U186,'Pilot Injection'!AL$179)*_xll.Interp2dTab(-1,0,'HP Tuner only'!$B$132:$P$132,'HP Tuner only'!$A$133:$A$145,'HP Tuner only'!$B$133:$P$145,'Pilot Injection'!$U186,'Variables &amp; Axis Check'!$B$2)</f>
        <v>60.000002343750097</v>
      </c>
      <c r="AM186" s="12">
        <f t="shared" si="82"/>
        <v>60.000002343750097</v>
      </c>
    </row>
    <row r="187" spans="1:39" s="4" customFormat="1" x14ac:dyDescent="0.3">
      <c r="A187" s="6">
        <f>'CSP5'!$A$176</f>
        <v>1550</v>
      </c>
      <c r="B187" s="12">
        <f t="shared" si="78"/>
        <v>1.8407115837393624</v>
      </c>
      <c r="C187" s="4">
        <f t="shared" ref="C187:R187" si="87">IF(C87-C162&lt;=0,0,C87)</f>
        <v>1.8407115837393624</v>
      </c>
      <c r="D187" s="4">
        <f t="shared" si="87"/>
        <v>1.8992071015719652</v>
      </c>
      <c r="E187" s="4">
        <f t="shared" si="87"/>
        <v>1.938711429051805</v>
      </c>
      <c r="F187" s="4">
        <f t="shared" si="87"/>
        <v>1.7389544562279244</v>
      </c>
      <c r="G187" s="4">
        <f t="shared" si="87"/>
        <v>1.716027419193358</v>
      </c>
      <c r="H187" s="4">
        <f t="shared" si="87"/>
        <v>1.716687649707126</v>
      </c>
      <c r="I187" s="4">
        <f t="shared" si="87"/>
        <v>1.7260693123301885</v>
      </c>
      <c r="J187" s="4">
        <f t="shared" si="87"/>
        <v>1.7372080400302148</v>
      </c>
      <c r="K187" s="4">
        <f t="shared" si="87"/>
        <v>1.7387308297635835</v>
      </c>
      <c r="L187" s="4">
        <f t="shared" si="87"/>
        <v>1.7453242847595156</v>
      </c>
      <c r="M187" s="4">
        <f t="shared" si="87"/>
        <v>2.5307989633400809</v>
      </c>
      <c r="N187" s="4">
        <f t="shared" si="87"/>
        <v>2.7692690318177138</v>
      </c>
      <c r="O187" s="4">
        <f t="shared" si="87"/>
        <v>2.7786830891479224</v>
      </c>
      <c r="P187" s="4">
        <f t="shared" si="87"/>
        <v>2.8186836721791702</v>
      </c>
      <c r="Q187" s="4">
        <f t="shared" si="87"/>
        <v>2.8054058825036869</v>
      </c>
      <c r="R187" s="4">
        <f t="shared" si="87"/>
        <v>2.7745323227704515</v>
      </c>
      <c r="S187" s="12">
        <f t="shared" si="80"/>
        <v>2.7745323227704515</v>
      </c>
      <c r="U187" s="6">
        <f>'CSP5'!$A$176</f>
        <v>1550</v>
      </c>
      <c r="V187" s="12">
        <f t="shared" si="81"/>
        <v>24.960938475036698</v>
      </c>
      <c r="W187" s="4">
        <f>_xll.Interp2dTab(-1,0,'HP Tuner only'!$B$115:$P$115,'HP Tuner only'!$A$116:$A$128,'HP Tuner only'!$B$116:$P$128,'Pilot Injection'!$U187,'Pilot Injection'!W$179)*_xll.Interp2dTab(-1,0,'HP Tuner only'!$B$132:$P$132,'HP Tuner only'!$A$133:$A$145,'HP Tuner only'!$B$133:$P$145,'Pilot Injection'!$U187,'Variables &amp; Axis Check'!$B$2)</f>
        <v>24.960938475036698</v>
      </c>
      <c r="X187" s="4">
        <f>_xll.Interp2dTab(-1,0,'HP Tuner only'!$B$115:$P$115,'HP Tuner only'!$A$116:$A$128,'HP Tuner only'!$B$116:$P$128,'Pilot Injection'!$U187,'Pilot Injection'!X$179)*_xll.Interp2dTab(-1,0,'HP Tuner only'!$B$132:$P$132,'HP Tuner only'!$A$133:$A$145,'HP Tuner only'!$B$133:$P$145,'Pilot Injection'!$U187,'Variables &amp; Axis Check'!$B$2)</f>
        <v>24.960938475036702</v>
      </c>
      <c r="Y187" s="4">
        <f>_xll.Interp2dTab(-1,0,'HP Tuner only'!$B$115:$P$115,'HP Tuner only'!$A$116:$A$128,'HP Tuner only'!$B$116:$P$128,'Pilot Injection'!$U187,'Pilot Injection'!Y$179)*_xll.Interp2dTab(-1,0,'HP Tuner only'!$B$132:$P$132,'HP Tuner only'!$A$133:$A$145,'HP Tuner only'!$B$133:$P$145,'Pilot Injection'!$U187,'Variables &amp; Axis Check'!$B$2)</f>
        <v>24.960938475036698</v>
      </c>
      <c r="Z187" s="4">
        <f>_xll.Interp2dTab(-1,0,'HP Tuner only'!$B$115:$P$115,'HP Tuner only'!$A$116:$A$128,'HP Tuner only'!$B$116:$P$128,'Pilot Injection'!$U187,'Pilot Injection'!Z$179)*_xll.Interp2dTab(-1,0,'HP Tuner only'!$B$132:$P$132,'HP Tuner only'!$A$133:$A$145,'HP Tuner only'!$B$133:$P$145,'Pilot Injection'!$U187,'Variables &amp; Axis Check'!$B$2)</f>
        <v>24.960938475036698</v>
      </c>
      <c r="AA187" s="4">
        <f>_xll.Interp2dTab(-1,0,'HP Tuner only'!$B$115:$P$115,'HP Tuner only'!$A$116:$A$128,'HP Tuner only'!$B$116:$P$128,'Pilot Injection'!$U187,'Pilot Injection'!AA$179)*_xll.Interp2dTab(-1,0,'HP Tuner only'!$B$132:$P$132,'HP Tuner only'!$A$133:$A$145,'HP Tuner only'!$B$133:$P$145,'Pilot Injection'!$U187,'Variables &amp; Axis Check'!$B$2)</f>
        <v>25.839446162414625</v>
      </c>
      <c r="AB187" s="4">
        <f>_xll.Interp2dTab(-1,0,'HP Tuner only'!$B$115:$P$115,'HP Tuner only'!$A$116:$A$128,'HP Tuner only'!$B$116:$P$128,'Pilot Injection'!$U187,'Pilot Injection'!AB$179)*_xll.Interp2dTab(-1,0,'HP Tuner only'!$B$132:$P$132,'HP Tuner only'!$A$133:$A$145,'HP Tuner only'!$B$133:$P$145,'Pilot Injection'!$U187,'Variables &amp; Axis Check'!$B$2)</f>
        <v>26.4261808792115</v>
      </c>
      <c r="AC187" s="4">
        <f>_xll.Interp2dTab(-1,0,'HP Tuner only'!$B$115:$P$115,'HP Tuner only'!$A$116:$A$128,'HP Tuner only'!$B$116:$P$128,'Pilot Injection'!$U187,'Pilot Injection'!AC$179)*_xll.Interp2dTab(-1,0,'HP Tuner only'!$B$132:$P$132,'HP Tuner only'!$A$133:$A$145,'HP Tuner only'!$B$133:$P$145,'Pilot Injection'!$U187,'Variables &amp; Axis Check'!$B$2)</f>
        <v>26.71875104370125</v>
      </c>
      <c r="AD187" s="4">
        <f>_xll.Interp2dTab(-1,0,'HP Tuner only'!$B$115:$P$115,'HP Tuner only'!$A$116:$A$128,'HP Tuner only'!$B$116:$P$128,'Pilot Injection'!$U187,'Pilot Injection'!AD$179)*_xll.Interp2dTab(-1,0,'HP Tuner only'!$B$132:$P$132,'HP Tuner only'!$A$133:$A$145,'HP Tuner only'!$B$133:$P$145,'Pilot Injection'!$U187,'Variables &amp; Axis Check'!$B$2)</f>
        <v>26.718751043701246</v>
      </c>
      <c r="AE187" s="4">
        <f>_xll.Interp2dTab(-1,0,'HP Tuner only'!$B$115:$P$115,'HP Tuner only'!$A$116:$A$128,'HP Tuner only'!$B$116:$P$128,'Pilot Injection'!$U187,'Pilot Injection'!AE$179)*_xll.Interp2dTab(-1,0,'HP Tuner only'!$B$132:$P$132,'HP Tuner only'!$A$133:$A$145,'HP Tuner only'!$B$133:$P$145,'Pilot Injection'!$U187,'Variables &amp; Axis Check'!$B$2)</f>
        <v>26.71875104370125</v>
      </c>
      <c r="AF187" s="4">
        <f>_xll.Interp2dTab(-1,0,'HP Tuner only'!$B$115:$P$115,'HP Tuner only'!$A$116:$A$128,'HP Tuner only'!$B$116:$P$128,'Pilot Injection'!$U187,'Pilot Injection'!AF$179)*_xll.Interp2dTab(-1,0,'HP Tuner only'!$B$132:$P$132,'HP Tuner only'!$A$133:$A$145,'HP Tuner only'!$B$133:$P$145,'Pilot Injection'!$U187,'Variables &amp; Axis Check'!$B$2)</f>
        <v>26.71875104370125</v>
      </c>
      <c r="AG187" s="4">
        <f>_xll.Interp2dTab(-1,0,'HP Tuner only'!$B$115:$P$115,'HP Tuner only'!$A$116:$A$128,'HP Tuner only'!$B$116:$P$128,'Pilot Injection'!$U187,'Pilot Injection'!AG$179)*_xll.Interp2dTab(-1,0,'HP Tuner only'!$B$132:$P$132,'HP Tuner only'!$A$133:$A$145,'HP Tuner only'!$B$133:$P$145,'Pilot Injection'!$U187,'Variables &amp; Axis Check'!$B$2)</f>
        <v>60.000002343750097</v>
      </c>
      <c r="AH187" s="4">
        <f>_xll.Interp2dTab(-1,0,'HP Tuner only'!$B$115:$P$115,'HP Tuner only'!$A$116:$A$128,'HP Tuner only'!$B$116:$P$128,'Pilot Injection'!$U187,'Pilot Injection'!AH$179)*_xll.Interp2dTab(-1,0,'HP Tuner only'!$B$132:$P$132,'HP Tuner only'!$A$133:$A$145,'HP Tuner only'!$B$133:$P$145,'Pilot Injection'!$U187,'Variables &amp; Axis Check'!$B$2)</f>
        <v>60.00000234375009</v>
      </c>
      <c r="AI187" s="4">
        <f>_xll.Interp2dTab(-1,0,'HP Tuner only'!$B$115:$P$115,'HP Tuner only'!$A$116:$A$128,'HP Tuner only'!$B$116:$P$128,'Pilot Injection'!$U187,'Pilot Injection'!AI$179)*_xll.Interp2dTab(-1,0,'HP Tuner only'!$B$132:$P$132,'HP Tuner only'!$A$133:$A$145,'HP Tuner only'!$B$133:$P$145,'Pilot Injection'!$U187,'Variables &amp; Axis Check'!$B$2)</f>
        <v>60.000002343750097</v>
      </c>
      <c r="AJ187" s="4">
        <f>_xll.Interp2dTab(-1,0,'HP Tuner only'!$B$115:$P$115,'HP Tuner only'!$A$116:$A$128,'HP Tuner only'!$B$116:$P$128,'Pilot Injection'!$U187,'Pilot Injection'!AJ$179)*_xll.Interp2dTab(-1,0,'HP Tuner only'!$B$132:$P$132,'HP Tuner only'!$A$133:$A$145,'HP Tuner only'!$B$133:$P$145,'Pilot Injection'!$U187,'Variables &amp; Axis Check'!$B$2)</f>
        <v>60.000002343750097</v>
      </c>
      <c r="AK187" s="4">
        <f>_xll.Interp2dTab(-1,0,'HP Tuner only'!$B$115:$P$115,'HP Tuner only'!$A$116:$A$128,'HP Tuner only'!$B$116:$P$128,'Pilot Injection'!$U187,'Pilot Injection'!AK$179)*_xll.Interp2dTab(-1,0,'HP Tuner only'!$B$132:$P$132,'HP Tuner only'!$A$133:$A$145,'HP Tuner only'!$B$133:$P$145,'Pilot Injection'!$U187,'Variables &amp; Axis Check'!$B$2)</f>
        <v>60.000002343750097</v>
      </c>
      <c r="AL187" s="4">
        <f>_xll.Interp2dTab(-1,0,'HP Tuner only'!$B$115:$P$115,'HP Tuner only'!$A$116:$A$128,'HP Tuner only'!$B$116:$P$128,'Pilot Injection'!$U187,'Pilot Injection'!AL$179)*_xll.Interp2dTab(-1,0,'HP Tuner only'!$B$132:$P$132,'HP Tuner only'!$A$133:$A$145,'HP Tuner only'!$B$133:$P$145,'Pilot Injection'!$U187,'Variables &amp; Axis Check'!$B$2)</f>
        <v>60.000002343750097</v>
      </c>
      <c r="AM187" s="12">
        <f t="shared" si="82"/>
        <v>60.000002343750097</v>
      </c>
    </row>
    <row r="188" spans="1:39" s="4" customFormat="1" x14ac:dyDescent="0.3">
      <c r="A188" s="6">
        <f>'CSP5'!$A$177</f>
        <v>1700</v>
      </c>
      <c r="B188" s="12">
        <f t="shared" si="78"/>
        <v>1.9216109871000595</v>
      </c>
      <c r="C188" s="4">
        <f t="shared" ref="C188:R188" si="88">IF(C88-C163&lt;=0,0,C88)</f>
        <v>1.9216109871000595</v>
      </c>
      <c r="D188" s="4">
        <f t="shared" si="88"/>
        <v>1.9333419642047345</v>
      </c>
      <c r="E188" s="4">
        <f t="shared" si="88"/>
        <v>2.0288896808584278</v>
      </c>
      <c r="F188" s="4">
        <f t="shared" si="88"/>
        <v>1.9033978434971137</v>
      </c>
      <c r="G188" s="4">
        <f t="shared" si="88"/>
        <v>1.8789878641483235</v>
      </c>
      <c r="H188" s="4">
        <f t="shared" si="88"/>
        <v>1.8837764246904309</v>
      </c>
      <c r="I188" s="4">
        <f t="shared" si="88"/>
        <v>1.8933535457746451</v>
      </c>
      <c r="J188" s="4">
        <f t="shared" si="88"/>
        <v>1.901972954750438</v>
      </c>
      <c r="K188" s="4">
        <f t="shared" si="88"/>
        <v>1.9033978434971137</v>
      </c>
      <c r="L188" s="4">
        <f t="shared" si="88"/>
        <v>1.9043555556055354</v>
      </c>
      <c r="M188" s="4">
        <f t="shared" si="88"/>
        <v>2.8312970259269585</v>
      </c>
      <c r="N188" s="4">
        <f t="shared" si="88"/>
        <v>3.0863684732619276</v>
      </c>
      <c r="O188" s="4">
        <f t="shared" si="88"/>
        <v>3.0330901669322969</v>
      </c>
      <c r="P188" s="4">
        <f t="shared" si="88"/>
        <v>2.9992288433539098</v>
      </c>
      <c r="Q188" s="4">
        <f t="shared" si="88"/>
        <v>2.9265335542730355</v>
      </c>
      <c r="R188" s="4">
        <f t="shared" si="88"/>
        <v>2.8829637393190271</v>
      </c>
      <c r="S188" s="12">
        <f t="shared" si="80"/>
        <v>2.8829637393190271</v>
      </c>
      <c r="U188" s="6">
        <f>'CSP5'!$A$177</f>
        <v>1700</v>
      </c>
      <c r="V188" s="12">
        <f t="shared" si="81"/>
        <v>24.960938475036698</v>
      </c>
      <c r="W188" s="4">
        <f>_xll.Interp2dTab(-1,0,'HP Tuner only'!$B$115:$P$115,'HP Tuner only'!$A$116:$A$128,'HP Tuner only'!$B$116:$P$128,'Pilot Injection'!$U188,'Pilot Injection'!W$179)*_xll.Interp2dTab(-1,0,'HP Tuner only'!$B$132:$P$132,'HP Tuner only'!$A$133:$A$145,'HP Tuner only'!$B$133:$P$145,'Pilot Injection'!$U188,'Variables &amp; Axis Check'!$B$2)</f>
        <v>24.960938475036698</v>
      </c>
      <c r="X188" s="4">
        <f>_xll.Interp2dTab(-1,0,'HP Tuner only'!$B$115:$P$115,'HP Tuner only'!$A$116:$A$128,'HP Tuner only'!$B$116:$P$128,'Pilot Injection'!$U188,'Pilot Injection'!X$179)*_xll.Interp2dTab(-1,0,'HP Tuner only'!$B$132:$P$132,'HP Tuner only'!$A$133:$A$145,'HP Tuner only'!$B$133:$P$145,'Pilot Injection'!$U188,'Variables &amp; Axis Check'!$B$2)</f>
        <v>24.960938475036702</v>
      </c>
      <c r="Y188" s="4">
        <f>_xll.Interp2dTab(-1,0,'HP Tuner only'!$B$115:$P$115,'HP Tuner only'!$A$116:$A$128,'HP Tuner only'!$B$116:$P$128,'Pilot Injection'!$U188,'Pilot Injection'!Y$179)*_xll.Interp2dTab(-1,0,'HP Tuner only'!$B$132:$P$132,'HP Tuner only'!$A$133:$A$145,'HP Tuner only'!$B$133:$P$145,'Pilot Injection'!$U188,'Variables &amp; Axis Check'!$B$2)</f>
        <v>24.960938475036698</v>
      </c>
      <c r="Z188" s="4">
        <f>_xll.Interp2dTab(-1,0,'HP Tuner only'!$B$115:$P$115,'HP Tuner only'!$A$116:$A$128,'HP Tuner only'!$B$116:$P$128,'Pilot Injection'!$U188,'Pilot Injection'!Z$179)*_xll.Interp2dTab(-1,0,'HP Tuner only'!$B$132:$P$132,'HP Tuner only'!$A$133:$A$145,'HP Tuner only'!$B$133:$P$145,'Pilot Injection'!$U188,'Variables &amp; Axis Check'!$B$2)</f>
        <v>24.960938475036698</v>
      </c>
      <c r="AA188" s="4">
        <f>_xll.Interp2dTab(-1,0,'HP Tuner only'!$B$115:$P$115,'HP Tuner only'!$A$116:$A$128,'HP Tuner only'!$B$116:$P$128,'Pilot Injection'!$U188,'Pilot Injection'!AA$179)*_xll.Interp2dTab(-1,0,'HP Tuner only'!$B$132:$P$132,'HP Tuner only'!$A$133:$A$145,'HP Tuner only'!$B$133:$P$145,'Pilot Injection'!$U188,'Variables &amp; Axis Check'!$B$2)</f>
        <v>24.960938475036695</v>
      </c>
      <c r="AB188" s="4">
        <f>_xll.Interp2dTab(-1,0,'HP Tuner only'!$B$115:$P$115,'HP Tuner only'!$A$116:$A$128,'HP Tuner only'!$B$116:$P$128,'Pilot Injection'!$U188,'Pilot Injection'!AB$179)*_xll.Interp2dTab(-1,0,'HP Tuner only'!$B$132:$P$132,'HP Tuner only'!$A$133:$A$145,'HP Tuner only'!$B$133:$P$145,'Pilot Injection'!$U188,'Variables &amp; Axis Check'!$B$2)</f>
        <v>24.960938475036698</v>
      </c>
      <c r="AC188" s="4">
        <f>_xll.Interp2dTab(-1,0,'HP Tuner only'!$B$115:$P$115,'HP Tuner only'!$A$116:$A$128,'HP Tuner only'!$B$116:$P$128,'Pilot Injection'!$U188,'Pilot Injection'!AC$179)*_xll.Interp2dTab(-1,0,'HP Tuner only'!$B$132:$P$132,'HP Tuner only'!$A$133:$A$145,'HP Tuner only'!$B$133:$P$145,'Pilot Injection'!$U188,'Variables &amp; Axis Check'!$B$2)</f>
        <v>24.960938475036698</v>
      </c>
      <c r="AD188" s="4">
        <f>_xll.Interp2dTab(-1,0,'HP Tuner only'!$B$115:$P$115,'HP Tuner only'!$A$116:$A$128,'HP Tuner only'!$B$116:$P$128,'Pilot Injection'!$U188,'Pilot Injection'!AD$179)*_xll.Interp2dTab(-1,0,'HP Tuner only'!$B$132:$P$132,'HP Tuner only'!$A$133:$A$145,'HP Tuner only'!$B$133:$P$145,'Pilot Injection'!$U188,'Variables &amp; Axis Check'!$B$2)</f>
        <v>24.960938475036698</v>
      </c>
      <c r="AE188" s="4">
        <f>_xll.Interp2dTab(-1,0,'HP Tuner only'!$B$115:$P$115,'HP Tuner only'!$A$116:$A$128,'HP Tuner only'!$B$116:$P$128,'Pilot Injection'!$U188,'Pilot Injection'!AE$179)*_xll.Interp2dTab(-1,0,'HP Tuner only'!$B$132:$P$132,'HP Tuner only'!$A$133:$A$145,'HP Tuner only'!$B$133:$P$145,'Pilot Injection'!$U188,'Variables &amp; Axis Check'!$B$2)</f>
        <v>24.960938475036698</v>
      </c>
      <c r="AF188" s="4">
        <f>_xll.Interp2dTab(-1,0,'HP Tuner only'!$B$115:$P$115,'HP Tuner only'!$A$116:$A$128,'HP Tuner only'!$B$116:$P$128,'Pilot Injection'!$U188,'Pilot Injection'!AF$179)*_xll.Interp2dTab(-1,0,'HP Tuner only'!$B$132:$P$132,'HP Tuner only'!$A$133:$A$145,'HP Tuner only'!$B$133:$P$145,'Pilot Injection'!$U188,'Variables &amp; Axis Check'!$B$2)</f>
        <v>24.960938475036698</v>
      </c>
      <c r="AG188" s="4">
        <f>_xll.Interp2dTab(-1,0,'HP Tuner only'!$B$115:$P$115,'HP Tuner only'!$A$116:$A$128,'HP Tuner only'!$B$116:$P$128,'Pilot Injection'!$U188,'Pilot Injection'!AG$179)*_xll.Interp2dTab(-1,0,'HP Tuner only'!$B$132:$P$132,'HP Tuner only'!$A$133:$A$145,'HP Tuner only'!$B$133:$P$145,'Pilot Injection'!$U188,'Variables &amp; Axis Check'!$B$2)</f>
        <v>47.522881320648317</v>
      </c>
      <c r="AH188" s="4">
        <f>_xll.Interp2dTab(-1,0,'HP Tuner only'!$B$115:$P$115,'HP Tuner only'!$A$116:$A$128,'HP Tuner only'!$B$116:$P$128,'Pilot Injection'!$U188,'Pilot Injection'!AH$179)*_xll.Interp2dTab(-1,0,'HP Tuner only'!$B$132:$P$132,'HP Tuner only'!$A$133:$A$145,'HP Tuner only'!$B$133:$P$145,'Pilot Injection'!$U188,'Variables &amp; Axis Check'!$B$2)</f>
        <v>50.007550517608678</v>
      </c>
      <c r="AI188" s="4">
        <f>_xll.Interp2dTab(-1,0,'HP Tuner only'!$B$115:$P$115,'HP Tuner only'!$A$116:$A$128,'HP Tuner only'!$B$116:$P$128,'Pilot Injection'!$U188,'Pilot Injection'!AI$179)*_xll.Interp2dTab(-1,0,'HP Tuner only'!$B$132:$P$132,'HP Tuner only'!$A$133:$A$145,'HP Tuner only'!$B$133:$P$145,'Pilot Injection'!$U188,'Variables &amp; Axis Check'!$B$2)</f>
        <v>54.990236523056126</v>
      </c>
      <c r="AJ188" s="4">
        <f>_xll.Interp2dTab(-1,0,'HP Tuner only'!$B$115:$P$115,'HP Tuner only'!$A$116:$A$128,'HP Tuner only'!$B$116:$P$128,'Pilot Injection'!$U188,'Pilot Injection'!AJ$179)*_xll.Interp2dTab(-1,0,'HP Tuner only'!$B$132:$P$132,'HP Tuner only'!$A$133:$A$145,'HP Tuner only'!$B$133:$P$145,'Pilot Injection'!$U188,'Variables &amp; Axis Check'!$B$2)</f>
        <v>59.972922528503588</v>
      </c>
      <c r="AK188" s="4">
        <f>_xll.Interp2dTab(-1,0,'HP Tuner only'!$B$115:$P$115,'HP Tuner only'!$A$116:$A$128,'HP Tuner only'!$B$116:$P$128,'Pilot Injection'!$U188,'Pilot Injection'!AK$179)*_xll.Interp2dTab(-1,0,'HP Tuner only'!$B$132:$P$132,'HP Tuner only'!$A$133:$A$145,'HP Tuner only'!$B$133:$P$145,'Pilot Injection'!$U188,'Variables &amp; Axis Check'!$B$2)</f>
        <v>60.000002343750097</v>
      </c>
      <c r="AL188" s="4">
        <f>_xll.Interp2dTab(-1,0,'HP Tuner only'!$B$115:$P$115,'HP Tuner only'!$A$116:$A$128,'HP Tuner only'!$B$116:$P$128,'Pilot Injection'!$U188,'Pilot Injection'!AL$179)*_xll.Interp2dTab(-1,0,'HP Tuner only'!$B$132:$P$132,'HP Tuner only'!$A$133:$A$145,'HP Tuner only'!$B$133:$P$145,'Pilot Injection'!$U188,'Variables &amp; Axis Check'!$B$2)</f>
        <v>60.000002343750097</v>
      </c>
      <c r="AM188" s="12">
        <f t="shared" si="82"/>
        <v>60.000002343750097</v>
      </c>
    </row>
    <row r="189" spans="1:39" s="4" customFormat="1" x14ac:dyDescent="0.3">
      <c r="A189" s="6">
        <f>'CSP5'!$A$178</f>
        <v>1800</v>
      </c>
      <c r="B189" s="12">
        <f t="shared" si="78"/>
        <v>1.9511416124538856</v>
      </c>
      <c r="C189" s="4">
        <f t="shared" ref="C189:R189" si="89">IF(C89-C164&lt;=0,0,C89)</f>
        <v>1.9511416124538856</v>
      </c>
      <c r="D189" s="4">
        <f t="shared" si="89"/>
        <v>1.9430412012699954</v>
      </c>
      <c r="E189" s="4">
        <f t="shared" si="89"/>
        <v>2.0770240415189209</v>
      </c>
      <c r="F189" s="4">
        <f t="shared" si="89"/>
        <v>2.0148430320285318</v>
      </c>
      <c r="G189" s="4">
        <f t="shared" si="89"/>
        <v>1.9874884658098029</v>
      </c>
      <c r="H189" s="4">
        <f t="shared" si="89"/>
        <v>1.9976289469577948</v>
      </c>
      <c r="I189" s="4">
        <f t="shared" si="89"/>
        <v>2.0077694281057861</v>
      </c>
      <c r="J189" s="4">
        <f t="shared" si="89"/>
        <v>2.0097975243353847</v>
      </c>
      <c r="K189" s="4">
        <f t="shared" si="89"/>
        <v>2.0107868395693349</v>
      </c>
      <c r="L189" s="4">
        <f t="shared" si="89"/>
        <v>2.0118256205649834</v>
      </c>
      <c r="M189" s="4">
        <f t="shared" si="89"/>
        <v>2.9609197079197416</v>
      </c>
      <c r="N189" s="4">
        <f t="shared" si="89"/>
        <v>3.2062420853027986</v>
      </c>
      <c r="O189" s="4">
        <f t="shared" si="89"/>
        <v>3.1756540694335516</v>
      </c>
      <c r="P189" s="4">
        <f t="shared" si="89"/>
        <v>3.1345357530191542</v>
      </c>
      <c r="Q189" s="4">
        <f t="shared" si="89"/>
        <v>3.0011519461139131</v>
      </c>
      <c r="R189" s="4">
        <f t="shared" si="89"/>
        <v>2.9600336296995162</v>
      </c>
      <c r="S189" s="12">
        <f t="shared" si="80"/>
        <v>2.9600336296995162</v>
      </c>
      <c r="U189" s="6">
        <f>'CSP5'!$A$178</f>
        <v>1800</v>
      </c>
      <c r="V189" s="12">
        <f t="shared" si="81"/>
        <v>24.960938475036698</v>
      </c>
      <c r="W189" s="4">
        <f>_xll.Interp2dTab(-1,0,'HP Tuner only'!$B$115:$P$115,'HP Tuner only'!$A$116:$A$128,'HP Tuner only'!$B$116:$P$128,'Pilot Injection'!$U189,'Pilot Injection'!W$179)*_xll.Interp2dTab(-1,0,'HP Tuner only'!$B$132:$P$132,'HP Tuner only'!$A$133:$A$145,'HP Tuner only'!$B$133:$P$145,'Pilot Injection'!$U189,'Variables &amp; Axis Check'!$B$2)</f>
        <v>24.960938475036698</v>
      </c>
      <c r="X189" s="4">
        <f>_xll.Interp2dTab(-1,0,'HP Tuner only'!$B$115:$P$115,'HP Tuner only'!$A$116:$A$128,'HP Tuner only'!$B$116:$P$128,'Pilot Injection'!$U189,'Pilot Injection'!X$179)*_xll.Interp2dTab(-1,0,'HP Tuner only'!$B$132:$P$132,'HP Tuner only'!$A$133:$A$145,'HP Tuner only'!$B$133:$P$145,'Pilot Injection'!$U189,'Variables &amp; Axis Check'!$B$2)</f>
        <v>24.960938475036702</v>
      </c>
      <c r="Y189" s="4">
        <f>_xll.Interp2dTab(-1,0,'HP Tuner only'!$B$115:$P$115,'HP Tuner only'!$A$116:$A$128,'HP Tuner only'!$B$116:$P$128,'Pilot Injection'!$U189,'Pilot Injection'!Y$179)*_xll.Interp2dTab(-1,0,'HP Tuner only'!$B$132:$P$132,'HP Tuner only'!$A$133:$A$145,'HP Tuner only'!$B$133:$P$145,'Pilot Injection'!$U189,'Variables &amp; Axis Check'!$B$2)</f>
        <v>24.960938475036698</v>
      </c>
      <c r="Z189" s="4">
        <f>_xll.Interp2dTab(-1,0,'HP Tuner only'!$B$115:$P$115,'HP Tuner only'!$A$116:$A$128,'HP Tuner only'!$B$116:$P$128,'Pilot Injection'!$U189,'Pilot Injection'!Z$179)*_xll.Interp2dTab(-1,0,'HP Tuner only'!$B$132:$P$132,'HP Tuner only'!$A$133:$A$145,'HP Tuner only'!$B$133:$P$145,'Pilot Injection'!$U189,'Variables &amp; Axis Check'!$B$2)</f>
        <v>24.960938475036698</v>
      </c>
      <c r="AA189" s="4">
        <f>_xll.Interp2dTab(-1,0,'HP Tuner only'!$B$115:$P$115,'HP Tuner only'!$A$116:$A$128,'HP Tuner only'!$B$116:$P$128,'Pilot Injection'!$U189,'Pilot Injection'!AA$179)*_xll.Interp2dTab(-1,0,'HP Tuner only'!$B$132:$P$132,'HP Tuner only'!$A$133:$A$145,'HP Tuner only'!$B$133:$P$145,'Pilot Injection'!$U189,'Variables &amp; Axis Check'!$B$2)</f>
        <v>24.960938475036698</v>
      </c>
      <c r="AB189" s="4">
        <f>_xll.Interp2dTab(-1,0,'HP Tuner only'!$B$115:$P$115,'HP Tuner only'!$A$116:$A$128,'HP Tuner only'!$B$116:$P$128,'Pilot Injection'!$U189,'Pilot Injection'!AB$179)*_xll.Interp2dTab(-1,0,'HP Tuner only'!$B$132:$P$132,'HP Tuner only'!$A$133:$A$145,'HP Tuner only'!$B$133:$P$145,'Pilot Injection'!$U189,'Variables &amp; Axis Check'!$B$2)</f>
        <v>24.960938475036698</v>
      </c>
      <c r="AC189" s="4">
        <f>_xll.Interp2dTab(-1,0,'HP Tuner only'!$B$115:$P$115,'HP Tuner only'!$A$116:$A$128,'HP Tuner only'!$B$116:$P$128,'Pilot Injection'!$U189,'Pilot Injection'!AC$179)*_xll.Interp2dTab(-1,0,'HP Tuner only'!$B$132:$P$132,'HP Tuner only'!$A$133:$A$145,'HP Tuner only'!$B$133:$P$145,'Pilot Injection'!$U189,'Variables &amp; Axis Check'!$B$2)</f>
        <v>24.960938475036698</v>
      </c>
      <c r="AD189" s="4">
        <f>_xll.Interp2dTab(-1,0,'HP Tuner only'!$B$115:$P$115,'HP Tuner only'!$A$116:$A$128,'HP Tuner only'!$B$116:$P$128,'Pilot Injection'!$U189,'Pilot Injection'!AD$179)*_xll.Interp2dTab(-1,0,'HP Tuner only'!$B$132:$P$132,'HP Tuner only'!$A$133:$A$145,'HP Tuner only'!$B$133:$P$145,'Pilot Injection'!$U189,'Variables &amp; Axis Check'!$B$2)</f>
        <v>24.960938475036698</v>
      </c>
      <c r="AE189" s="4">
        <f>_xll.Interp2dTab(-1,0,'HP Tuner only'!$B$115:$P$115,'HP Tuner only'!$A$116:$A$128,'HP Tuner only'!$B$116:$P$128,'Pilot Injection'!$U189,'Pilot Injection'!AE$179)*_xll.Interp2dTab(-1,0,'HP Tuner only'!$B$132:$P$132,'HP Tuner only'!$A$133:$A$145,'HP Tuner only'!$B$133:$P$145,'Pilot Injection'!$U189,'Variables &amp; Axis Check'!$B$2)</f>
        <v>24.960938475036698</v>
      </c>
      <c r="AF189" s="4">
        <f>_xll.Interp2dTab(-1,0,'HP Tuner only'!$B$115:$P$115,'HP Tuner only'!$A$116:$A$128,'HP Tuner only'!$B$116:$P$128,'Pilot Injection'!$U189,'Pilot Injection'!AF$179)*_xll.Interp2dTab(-1,0,'HP Tuner only'!$B$132:$P$132,'HP Tuner only'!$A$133:$A$145,'HP Tuner only'!$B$133:$P$145,'Pilot Injection'!$U189,'Variables &amp; Axis Check'!$B$2)</f>
        <v>24.960938475036698</v>
      </c>
      <c r="AG189" s="4">
        <f>_xll.Interp2dTab(-1,0,'HP Tuner only'!$B$115:$P$115,'HP Tuner only'!$A$116:$A$128,'HP Tuner only'!$B$116:$P$128,'Pilot Injection'!$U189,'Pilot Injection'!AG$179)*_xll.Interp2dTab(-1,0,'HP Tuner only'!$B$132:$P$132,'HP Tuner only'!$A$133:$A$145,'HP Tuner only'!$B$133:$P$145,'Pilot Injection'!$U189,'Variables &amp; Axis Check'!$B$2)</f>
        <v>35.045760297546536</v>
      </c>
      <c r="AH189" s="4">
        <f>_xll.Interp2dTab(-1,0,'HP Tuner only'!$B$115:$P$115,'HP Tuner only'!$A$116:$A$128,'HP Tuner only'!$B$116:$P$128,'Pilot Injection'!$U189,'Pilot Injection'!AH$179)*_xll.Interp2dTab(-1,0,'HP Tuner only'!$B$132:$P$132,'HP Tuner only'!$A$133:$A$145,'HP Tuner only'!$B$133:$P$145,'Pilot Injection'!$U189,'Variables &amp; Axis Check'!$B$2)</f>
        <v>40.015098691467237</v>
      </c>
      <c r="AI189" s="4">
        <f>_xll.Interp2dTab(-1,0,'HP Tuner only'!$B$115:$P$115,'HP Tuner only'!$A$116:$A$128,'HP Tuner only'!$B$116:$P$128,'Pilot Injection'!$U189,'Pilot Injection'!AI$179)*_xll.Interp2dTab(-1,0,'HP Tuner only'!$B$132:$P$132,'HP Tuner only'!$A$133:$A$145,'HP Tuner only'!$B$133:$P$145,'Pilot Injection'!$U189,'Variables &amp; Axis Check'!$B$2)</f>
        <v>49.980470702362162</v>
      </c>
      <c r="AJ189" s="4">
        <f>_xll.Interp2dTab(-1,0,'HP Tuner only'!$B$115:$P$115,'HP Tuner only'!$A$116:$A$128,'HP Tuner only'!$B$116:$P$128,'Pilot Injection'!$U189,'Pilot Injection'!AJ$179)*_xll.Interp2dTab(-1,0,'HP Tuner only'!$B$132:$P$132,'HP Tuner only'!$A$133:$A$145,'HP Tuner only'!$B$133:$P$145,'Pilot Injection'!$U189,'Variables &amp; Axis Check'!$B$2)</f>
        <v>59.945842713257086</v>
      </c>
      <c r="AK189" s="4">
        <f>_xll.Interp2dTab(-1,0,'HP Tuner only'!$B$115:$P$115,'HP Tuner only'!$A$116:$A$128,'HP Tuner only'!$B$116:$P$128,'Pilot Injection'!$U189,'Pilot Injection'!AK$179)*_xll.Interp2dTab(-1,0,'HP Tuner only'!$B$132:$P$132,'HP Tuner only'!$A$133:$A$145,'HP Tuner only'!$B$133:$P$145,'Pilot Injection'!$U189,'Variables &amp; Axis Check'!$B$2)</f>
        <v>60.000002343750097</v>
      </c>
      <c r="AL189" s="4">
        <f>_xll.Interp2dTab(-1,0,'HP Tuner only'!$B$115:$P$115,'HP Tuner only'!$A$116:$A$128,'HP Tuner only'!$B$116:$P$128,'Pilot Injection'!$U189,'Pilot Injection'!AL$179)*_xll.Interp2dTab(-1,0,'HP Tuner only'!$B$132:$P$132,'HP Tuner only'!$A$133:$A$145,'HP Tuner only'!$B$133:$P$145,'Pilot Injection'!$U189,'Variables &amp; Axis Check'!$B$2)</f>
        <v>60.000002343750097</v>
      </c>
      <c r="AM189" s="12">
        <f t="shared" si="82"/>
        <v>60.000002343750097</v>
      </c>
    </row>
    <row r="190" spans="1:39" s="4" customFormat="1" x14ac:dyDescent="0.3">
      <c r="A190" s="6">
        <f>'CSP5'!$A$179</f>
        <v>2000</v>
      </c>
      <c r="B190" s="12">
        <f t="shared" si="78"/>
        <v>1.9817633041767166</v>
      </c>
      <c r="C190" s="4">
        <f t="shared" ref="C190:R190" si="90">IF(C90-C165&lt;=0,0,C90)</f>
        <v>1.9817633041767166</v>
      </c>
      <c r="D190" s="4">
        <f t="shared" si="90"/>
        <v>2.0061805804022783</v>
      </c>
      <c r="E190" s="4">
        <f t="shared" si="90"/>
        <v>2.2331083603726496</v>
      </c>
      <c r="F190" s="4">
        <f t="shared" si="90"/>
        <v>2.2263480396073221</v>
      </c>
      <c r="G190" s="4">
        <f t="shared" si="90"/>
        <v>2.2049678381625051</v>
      </c>
      <c r="H190" s="4">
        <f t="shared" si="90"/>
        <v>2.2049678381625051</v>
      </c>
      <c r="I190" s="4">
        <f t="shared" si="90"/>
        <v>2.2105739578215573</v>
      </c>
      <c r="J190" s="4">
        <f t="shared" si="90"/>
        <v>2.2139815991829419</v>
      </c>
      <c r="K190" s="4">
        <f t="shared" si="90"/>
        <v>2.2162350394380508</v>
      </c>
      <c r="L190" s="4">
        <f t="shared" si="90"/>
        <v>2.2274472787561557</v>
      </c>
      <c r="M190" s="4">
        <f t="shared" si="90"/>
        <v>3.3087337684390392</v>
      </c>
      <c r="N190" s="4">
        <f t="shared" si="90"/>
        <v>3.4599631370081281</v>
      </c>
      <c r="O190" s="4">
        <f t="shared" si="90"/>
        <v>3.6655655763074924</v>
      </c>
      <c r="P190" s="4">
        <f t="shared" si="90"/>
        <v>3.3803002916981231</v>
      </c>
      <c r="Q190" s="4">
        <f t="shared" si="90"/>
        <v>3.3229129395208479</v>
      </c>
      <c r="R190" s="4">
        <f t="shared" si="90"/>
        <v>3.2772259212826285</v>
      </c>
      <c r="S190" s="12">
        <f t="shared" si="80"/>
        <v>3.2772259212826285</v>
      </c>
      <c r="U190" s="6">
        <f>'CSP5'!$A$179</f>
        <v>2000</v>
      </c>
      <c r="V190" s="12">
        <f t="shared" si="81"/>
        <v>24.960938475036698</v>
      </c>
      <c r="W190" s="4">
        <f>_xll.Interp2dTab(-1,0,'HP Tuner only'!$B$115:$P$115,'HP Tuner only'!$A$116:$A$128,'HP Tuner only'!$B$116:$P$128,'Pilot Injection'!$U190,'Pilot Injection'!W$179)*_xll.Interp2dTab(-1,0,'HP Tuner only'!$B$132:$P$132,'HP Tuner only'!$A$133:$A$145,'HP Tuner only'!$B$133:$P$145,'Pilot Injection'!$U190,'Variables &amp; Axis Check'!$B$2)</f>
        <v>24.960938475036698</v>
      </c>
      <c r="X190" s="4">
        <f>_xll.Interp2dTab(-1,0,'HP Tuner only'!$B$115:$P$115,'HP Tuner only'!$A$116:$A$128,'HP Tuner only'!$B$116:$P$128,'Pilot Injection'!$U190,'Pilot Injection'!X$179)*_xll.Interp2dTab(-1,0,'HP Tuner only'!$B$132:$P$132,'HP Tuner only'!$A$133:$A$145,'HP Tuner only'!$B$133:$P$145,'Pilot Injection'!$U190,'Variables &amp; Axis Check'!$B$2)</f>
        <v>24.960938475036702</v>
      </c>
      <c r="Y190" s="4">
        <f>_xll.Interp2dTab(-1,0,'HP Tuner only'!$B$115:$P$115,'HP Tuner only'!$A$116:$A$128,'HP Tuner only'!$B$116:$P$128,'Pilot Injection'!$U190,'Pilot Injection'!Y$179)*_xll.Interp2dTab(-1,0,'HP Tuner only'!$B$132:$P$132,'HP Tuner only'!$A$133:$A$145,'HP Tuner only'!$B$133:$P$145,'Pilot Injection'!$U190,'Variables &amp; Axis Check'!$B$2)</f>
        <v>24.960938475036698</v>
      </c>
      <c r="Z190" s="4">
        <f>_xll.Interp2dTab(-1,0,'HP Tuner only'!$B$115:$P$115,'HP Tuner only'!$A$116:$A$128,'HP Tuner only'!$B$116:$P$128,'Pilot Injection'!$U190,'Pilot Injection'!Z$179)*_xll.Interp2dTab(-1,0,'HP Tuner only'!$B$132:$P$132,'HP Tuner only'!$A$133:$A$145,'HP Tuner only'!$B$133:$P$145,'Pilot Injection'!$U190,'Variables &amp; Axis Check'!$B$2)</f>
        <v>24.960938475036698</v>
      </c>
      <c r="AA190" s="4">
        <f>_xll.Interp2dTab(-1,0,'HP Tuner only'!$B$115:$P$115,'HP Tuner only'!$A$116:$A$128,'HP Tuner only'!$B$116:$P$128,'Pilot Injection'!$U190,'Pilot Injection'!AA$179)*_xll.Interp2dTab(-1,0,'HP Tuner only'!$B$132:$P$132,'HP Tuner only'!$A$133:$A$145,'HP Tuner only'!$B$133:$P$145,'Pilot Injection'!$U190,'Variables &amp; Axis Check'!$B$2)</f>
        <v>24.960938475036698</v>
      </c>
      <c r="AB190" s="4">
        <f>_xll.Interp2dTab(-1,0,'HP Tuner only'!$B$115:$P$115,'HP Tuner only'!$A$116:$A$128,'HP Tuner only'!$B$116:$P$128,'Pilot Injection'!$U190,'Pilot Injection'!AB$179)*_xll.Interp2dTab(-1,0,'HP Tuner only'!$B$132:$P$132,'HP Tuner only'!$A$133:$A$145,'HP Tuner only'!$B$133:$P$145,'Pilot Injection'!$U190,'Variables &amp; Axis Check'!$B$2)</f>
        <v>24.960938475036698</v>
      </c>
      <c r="AC190" s="4">
        <f>_xll.Interp2dTab(-1,0,'HP Tuner only'!$B$115:$P$115,'HP Tuner only'!$A$116:$A$128,'HP Tuner only'!$B$116:$P$128,'Pilot Injection'!$U190,'Pilot Injection'!AC$179)*_xll.Interp2dTab(-1,0,'HP Tuner only'!$B$132:$P$132,'HP Tuner only'!$A$133:$A$145,'HP Tuner only'!$B$133:$P$145,'Pilot Injection'!$U190,'Variables &amp; Axis Check'!$B$2)</f>
        <v>24.960938475036698</v>
      </c>
      <c r="AD190" s="4">
        <f>_xll.Interp2dTab(-1,0,'HP Tuner only'!$B$115:$P$115,'HP Tuner only'!$A$116:$A$128,'HP Tuner only'!$B$116:$P$128,'Pilot Injection'!$U190,'Pilot Injection'!AD$179)*_xll.Interp2dTab(-1,0,'HP Tuner only'!$B$132:$P$132,'HP Tuner only'!$A$133:$A$145,'HP Tuner only'!$B$133:$P$145,'Pilot Injection'!$U190,'Variables &amp; Axis Check'!$B$2)</f>
        <v>24.960938475036698</v>
      </c>
      <c r="AE190" s="4">
        <f>_xll.Interp2dTab(-1,0,'HP Tuner only'!$B$115:$P$115,'HP Tuner only'!$A$116:$A$128,'HP Tuner only'!$B$116:$P$128,'Pilot Injection'!$U190,'Pilot Injection'!AE$179)*_xll.Interp2dTab(-1,0,'HP Tuner only'!$B$132:$P$132,'HP Tuner only'!$A$133:$A$145,'HP Tuner only'!$B$133:$P$145,'Pilot Injection'!$U190,'Variables &amp; Axis Check'!$B$2)</f>
        <v>24.960938475036698</v>
      </c>
      <c r="AF190" s="4">
        <f>_xll.Interp2dTab(-1,0,'HP Tuner only'!$B$115:$P$115,'HP Tuner only'!$A$116:$A$128,'HP Tuner only'!$B$116:$P$128,'Pilot Injection'!$U190,'Pilot Injection'!AF$179)*_xll.Interp2dTab(-1,0,'HP Tuner only'!$B$132:$P$132,'HP Tuner only'!$A$133:$A$145,'HP Tuner only'!$B$133:$P$145,'Pilot Injection'!$U190,'Variables &amp; Axis Check'!$B$2)</f>
        <v>24.960938475036698</v>
      </c>
      <c r="AG190" s="4">
        <f>_xll.Interp2dTab(-1,0,'HP Tuner only'!$B$115:$P$115,'HP Tuner only'!$A$116:$A$128,'HP Tuner only'!$B$116:$P$128,'Pilot Injection'!$U190,'Pilot Injection'!AG$179)*_xll.Interp2dTab(-1,0,'HP Tuner only'!$B$132:$P$132,'HP Tuner only'!$A$133:$A$145,'HP Tuner only'!$B$133:$P$145,'Pilot Injection'!$U190,'Variables &amp; Axis Check'!$B$2)</f>
        <v>35.045760297546536</v>
      </c>
      <c r="AH190" s="4">
        <f>_xll.Interp2dTab(-1,0,'HP Tuner only'!$B$115:$P$115,'HP Tuner only'!$A$116:$A$128,'HP Tuner only'!$B$116:$P$128,'Pilot Injection'!$U190,'Pilot Injection'!AH$179)*_xll.Interp2dTab(-1,0,'HP Tuner only'!$B$132:$P$132,'HP Tuner only'!$A$133:$A$145,'HP Tuner only'!$B$133:$P$145,'Pilot Injection'!$U190,'Variables &amp; Axis Check'!$B$2)</f>
        <v>40.015098691467237</v>
      </c>
      <c r="AI190" s="4">
        <f>_xll.Interp2dTab(-1,0,'HP Tuner only'!$B$115:$P$115,'HP Tuner only'!$A$116:$A$128,'HP Tuner only'!$B$116:$P$128,'Pilot Injection'!$U190,'Pilot Injection'!AI$179)*_xll.Interp2dTab(-1,0,'HP Tuner only'!$B$132:$P$132,'HP Tuner only'!$A$133:$A$145,'HP Tuner only'!$B$133:$P$145,'Pilot Injection'!$U190,'Variables &amp; Axis Check'!$B$2)</f>
        <v>49.980470702362162</v>
      </c>
      <c r="AJ190" s="4">
        <f>_xll.Interp2dTab(-1,0,'HP Tuner only'!$B$115:$P$115,'HP Tuner only'!$A$116:$A$128,'HP Tuner only'!$B$116:$P$128,'Pilot Injection'!$U190,'Pilot Injection'!AJ$179)*_xll.Interp2dTab(-1,0,'HP Tuner only'!$B$132:$P$132,'HP Tuner only'!$A$133:$A$145,'HP Tuner only'!$B$133:$P$145,'Pilot Injection'!$U190,'Variables &amp; Axis Check'!$B$2)</f>
        <v>59.945842713257086</v>
      </c>
      <c r="AK190" s="4">
        <f>_xll.Interp2dTab(-1,0,'HP Tuner only'!$B$115:$P$115,'HP Tuner only'!$A$116:$A$128,'HP Tuner only'!$B$116:$P$128,'Pilot Injection'!$U190,'Pilot Injection'!AK$179)*_xll.Interp2dTab(-1,0,'HP Tuner only'!$B$132:$P$132,'HP Tuner only'!$A$133:$A$145,'HP Tuner only'!$B$133:$P$145,'Pilot Injection'!$U190,'Variables &amp; Axis Check'!$B$2)</f>
        <v>60.000002343750097</v>
      </c>
      <c r="AL190" s="4">
        <f>_xll.Interp2dTab(-1,0,'HP Tuner only'!$B$115:$P$115,'HP Tuner only'!$A$116:$A$128,'HP Tuner only'!$B$116:$P$128,'Pilot Injection'!$U190,'Pilot Injection'!AL$179)*_xll.Interp2dTab(-1,0,'HP Tuner only'!$B$132:$P$132,'HP Tuner only'!$A$133:$A$145,'HP Tuner only'!$B$133:$P$145,'Pilot Injection'!$U190,'Variables &amp; Axis Check'!$B$2)</f>
        <v>60.000002343750097</v>
      </c>
      <c r="AM190" s="12">
        <f t="shared" si="82"/>
        <v>60.000002343750097</v>
      </c>
    </row>
    <row r="191" spans="1:39" s="4" customFormat="1" x14ac:dyDescent="0.3">
      <c r="A191" s="6">
        <f>'CSP5'!$A$180</f>
        <v>2200</v>
      </c>
      <c r="B191" s="12">
        <f t="shared" si="78"/>
        <v>2.112119899884572</v>
      </c>
      <c r="C191" s="4">
        <f t="shared" ref="C191:R191" si="91">IF(C91-C166&lt;=0,0,C91)</f>
        <v>2.112119899884572</v>
      </c>
      <c r="D191" s="4">
        <f t="shared" si="91"/>
        <v>2.3796337817490776</v>
      </c>
      <c r="E191" s="4">
        <f t="shared" si="91"/>
        <v>2.4489828435680536</v>
      </c>
      <c r="F191" s="4">
        <f t="shared" si="91"/>
        <v>2.4378585433818558</v>
      </c>
      <c r="G191" s="4">
        <f t="shared" si="91"/>
        <v>2.4254646219787555</v>
      </c>
      <c r="H191" s="4">
        <f t="shared" si="91"/>
        <v>2.4254646219787555</v>
      </c>
      <c r="I191" s="4">
        <f t="shared" si="91"/>
        <v>2.4254646219787555</v>
      </c>
      <c r="J191" s="4">
        <f t="shared" si="91"/>
        <v>2.4316313536037129</v>
      </c>
      <c r="K191" s="4">
        <f t="shared" si="91"/>
        <v>2.4353797591012358</v>
      </c>
      <c r="L191" s="4">
        <f t="shared" si="91"/>
        <v>2.440941909194335</v>
      </c>
      <c r="M191" s="4">
        <f t="shared" si="91"/>
        <v>3.6008500332024385</v>
      </c>
      <c r="N191" s="4">
        <f t="shared" si="91"/>
        <v>3.8690974810540597</v>
      </c>
      <c r="O191" s="4">
        <f t="shared" si="91"/>
        <v>3.6934258028180476</v>
      </c>
      <c r="P191" s="4">
        <f t="shared" si="91"/>
        <v>3.7054599535349735</v>
      </c>
      <c r="Q191" s="4">
        <f t="shared" si="91"/>
        <v>3.6300763734419119</v>
      </c>
      <c r="R191" s="4">
        <f t="shared" si="91"/>
        <v>3.5926910207128322</v>
      </c>
      <c r="S191" s="12">
        <f t="shared" si="80"/>
        <v>3.5926910207128322</v>
      </c>
      <c r="U191" s="6">
        <f>'CSP5'!$A$180</f>
        <v>2200</v>
      </c>
      <c r="V191" s="12">
        <f t="shared" si="81"/>
        <v>24.960938475036698</v>
      </c>
      <c r="W191" s="4">
        <f>_xll.Interp2dTab(-1,0,'HP Tuner only'!$B$115:$P$115,'HP Tuner only'!$A$116:$A$128,'HP Tuner only'!$B$116:$P$128,'Pilot Injection'!$U191,'Pilot Injection'!W$179)*_xll.Interp2dTab(-1,0,'HP Tuner only'!$B$132:$P$132,'HP Tuner only'!$A$133:$A$145,'HP Tuner only'!$B$133:$P$145,'Pilot Injection'!$U191,'Variables &amp; Axis Check'!$B$2)</f>
        <v>24.960938475036698</v>
      </c>
      <c r="X191" s="4">
        <f>_xll.Interp2dTab(-1,0,'HP Tuner only'!$B$115:$P$115,'HP Tuner only'!$A$116:$A$128,'HP Tuner only'!$B$116:$P$128,'Pilot Injection'!$U191,'Pilot Injection'!X$179)*_xll.Interp2dTab(-1,0,'HP Tuner only'!$B$132:$P$132,'HP Tuner only'!$A$133:$A$145,'HP Tuner only'!$B$133:$P$145,'Pilot Injection'!$U191,'Variables &amp; Axis Check'!$B$2)</f>
        <v>24.960938475036702</v>
      </c>
      <c r="Y191" s="4">
        <f>_xll.Interp2dTab(-1,0,'HP Tuner only'!$B$115:$P$115,'HP Tuner only'!$A$116:$A$128,'HP Tuner only'!$B$116:$P$128,'Pilot Injection'!$U191,'Pilot Injection'!Y$179)*_xll.Interp2dTab(-1,0,'HP Tuner only'!$B$132:$P$132,'HP Tuner only'!$A$133:$A$145,'HP Tuner only'!$B$133:$P$145,'Pilot Injection'!$U191,'Variables &amp; Axis Check'!$B$2)</f>
        <v>24.960938475036698</v>
      </c>
      <c r="Z191" s="4">
        <f>_xll.Interp2dTab(-1,0,'HP Tuner only'!$B$115:$P$115,'HP Tuner only'!$A$116:$A$128,'HP Tuner only'!$B$116:$P$128,'Pilot Injection'!$U191,'Pilot Injection'!Z$179)*_xll.Interp2dTab(-1,0,'HP Tuner only'!$B$132:$P$132,'HP Tuner only'!$A$133:$A$145,'HP Tuner only'!$B$133:$P$145,'Pilot Injection'!$U191,'Variables &amp; Axis Check'!$B$2)</f>
        <v>24.960938475036698</v>
      </c>
      <c r="AA191" s="4">
        <f>_xll.Interp2dTab(-1,0,'HP Tuner only'!$B$115:$P$115,'HP Tuner only'!$A$116:$A$128,'HP Tuner only'!$B$116:$P$128,'Pilot Injection'!$U191,'Pilot Injection'!AA$179)*_xll.Interp2dTab(-1,0,'HP Tuner only'!$B$132:$P$132,'HP Tuner only'!$A$133:$A$145,'HP Tuner only'!$B$133:$P$145,'Pilot Injection'!$U191,'Variables &amp; Axis Check'!$B$2)</f>
        <v>24.960938475036698</v>
      </c>
      <c r="AB191" s="4">
        <f>_xll.Interp2dTab(-1,0,'HP Tuner only'!$B$115:$P$115,'HP Tuner only'!$A$116:$A$128,'HP Tuner only'!$B$116:$P$128,'Pilot Injection'!$U191,'Pilot Injection'!AB$179)*_xll.Interp2dTab(-1,0,'HP Tuner only'!$B$132:$P$132,'HP Tuner only'!$A$133:$A$145,'HP Tuner only'!$B$133:$P$145,'Pilot Injection'!$U191,'Variables &amp; Axis Check'!$B$2)</f>
        <v>24.960938475036698</v>
      </c>
      <c r="AC191" s="4">
        <f>_xll.Interp2dTab(-1,0,'HP Tuner only'!$B$115:$P$115,'HP Tuner only'!$A$116:$A$128,'HP Tuner only'!$B$116:$P$128,'Pilot Injection'!$U191,'Pilot Injection'!AC$179)*_xll.Interp2dTab(-1,0,'HP Tuner only'!$B$132:$P$132,'HP Tuner only'!$A$133:$A$145,'HP Tuner only'!$B$133:$P$145,'Pilot Injection'!$U191,'Variables &amp; Axis Check'!$B$2)</f>
        <v>24.960938475036698</v>
      </c>
      <c r="AD191" s="4">
        <f>_xll.Interp2dTab(-1,0,'HP Tuner only'!$B$115:$P$115,'HP Tuner only'!$A$116:$A$128,'HP Tuner only'!$B$116:$P$128,'Pilot Injection'!$U191,'Pilot Injection'!AD$179)*_xll.Interp2dTab(-1,0,'HP Tuner only'!$B$132:$P$132,'HP Tuner only'!$A$133:$A$145,'HP Tuner only'!$B$133:$P$145,'Pilot Injection'!$U191,'Variables &amp; Axis Check'!$B$2)</f>
        <v>24.960938475036698</v>
      </c>
      <c r="AE191" s="4">
        <f>_xll.Interp2dTab(-1,0,'HP Tuner only'!$B$115:$P$115,'HP Tuner only'!$A$116:$A$128,'HP Tuner only'!$B$116:$P$128,'Pilot Injection'!$U191,'Pilot Injection'!AE$179)*_xll.Interp2dTab(-1,0,'HP Tuner only'!$B$132:$P$132,'HP Tuner only'!$A$133:$A$145,'HP Tuner only'!$B$133:$P$145,'Pilot Injection'!$U191,'Variables &amp; Axis Check'!$B$2)</f>
        <v>24.960938475036698</v>
      </c>
      <c r="AF191" s="4">
        <f>_xll.Interp2dTab(-1,0,'HP Tuner only'!$B$115:$P$115,'HP Tuner only'!$A$116:$A$128,'HP Tuner only'!$B$116:$P$128,'Pilot Injection'!$U191,'Pilot Injection'!AF$179)*_xll.Interp2dTab(-1,0,'HP Tuner only'!$B$132:$P$132,'HP Tuner only'!$A$133:$A$145,'HP Tuner only'!$B$133:$P$145,'Pilot Injection'!$U191,'Variables &amp; Axis Check'!$B$2)</f>
        <v>24.960938475036698</v>
      </c>
      <c r="AG191" s="4">
        <f>_xll.Interp2dTab(-1,0,'HP Tuner only'!$B$115:$P$115,'HP Tuner only'!$A$116:$A$128,'HP Tuner only'!$B$116:$P$128,'Pilot Injection'!$U191,'Pilot Injection'!AG$179)*_xll.Interp2dTab(-1,0,'HP Tuner only'!$B$132:$P$132,'HP Tuner only'!$A$133:$A$145,'HP Tuner only'!$B$133:$P$145,'Pilot Injection'!$U191,'Variables &amp; Axis Check'!$B$2)</f>
        <v>35.045760297546536</v>
      </c>
      <c r="AH191" s="4">
        <f>_xll.Interp2dTab(-1,0,'HP Tuner only'!$B$115:$P$115,'HP Tuner only'!$A$116:$A$128,'HP Tuner only'!$B$116:$P$128,'Pilot Injection'!$U191,'Pilot Injection'!AH$179)*_xll.Interp2dTab(-1,0,'HP Tuner only'!$B$132:$P$132,'HP Tuner only'!$A$133:$A$145,'HP Tuner only'!$B$133:$P$145,'Pilot Injection'!$U191,'Variables &amp; Axis Check'!$B$2)</f>
        <v>40.015098691467237</v>
      </c>
      <c r="AI191" s="4">
        <f>_xll.Interp2dTab(-1,0,'HP Tuner only'!$B$115:$P$115,'HP Tuner only'!$A$116:$A$128,'HP Tuner only'!$B$116:$P$128,'Pilot Injection'!$U191,'Pilot Injection'!AI$179)*_xll.Interp2dTab(-1,0,'HP Tuner only'!$B$132:$P$132,'HP Tuner only'!$A$133:$A$145,'HP Tuner only'!$B$133:$P$145,'Pilot Injection'!$U191,'Variables &amp; Axis Check'!$B$2)</f>
        <v>49.980470702362162</v>
      </c>
      <c r="AJ191" s="4">
        <f>_xll.Interp2dTab(-1,0,'HP Tuner only'!$B$115:$P$115,'HP Tuner only'!$A$116:$A$128,'HP Tuner only'!$B$116:$P$128,'Pilot Injection'!$U191,'Pilot Injection'!AJ$179)*_xll.Interp2dTab(-1,0,'HP Tuner only'!$B$132:$P$132,'HP Tuner only'!$A$133:$A$145,'HP Tuner only'!$B$133:$P$145,'Pilot Injection'!$U191,'Variables &amp; Axis Check'!$B$2)</f>
        <v>59.945842713257086</v>
      </c>
      <c r="AK191" s="4">
        <f>_xll.Interp2dTab(-1,0,'HP Tuner only'!$B$115:$P$115,'HP Tuner only'!$A$116:$A$128,'HP Tuner only'!$B$116:$P$128,'Pilot Injection'!$U191,'Pilot Injection'!AK$179)*_xll.Interp2dTab(-1,0,'HP Tuner only'!$B$132:$P$132,'HP Tuner only'!$A$133:$A$145,'HP Tuner only'!$B$133:$P$145,'Pilot Injection'!$U191,'Variables &amp; Axis Check'!$B$2)</f>
        <v>60.000002343750097</v>
      </c>
      <c r="AL191" s="4">
        <f>_xll.Interp2dTab(-1,0,'HP Tuner only'!$B$115:$P$115,'HP Tuner only'!$A$116:$A$128,'HP Tuner only'!$B$116:$P$128,'Pilot Injection'!$U191,'Pilot Injection'!AL$179)*_xll.Interp2dTab(-1,0,'HP Tuner only'!$B$132:$P$132,'HP Tuner only'!$A$133:$A$145,'HP Tuner only'!$B$133:$P$145,'Pilot Injection'!$U191,'Variables &amp; Axis Check'!$B$2)</f>
        <v>60.000002343750097</v>
      </c>
      <c r="AM191" s="12">
        <f t="shared" si="82"/>
        <v>60.000002343750097</v>
      </c>
    </row>
    <row r="192" spans="1:39" s="4" customFormat="1" x14ac:dyDescent="0.3">
      <c r="A192" s="6">
        <f>'CSP5'!$A$181</f>
        <v>2400</v>
      </c>
      <c r="B192" s="12">
        <f t="shared" si="78"/>
        <v>2.3039999999999994</v>
      </c>
      <c r="C192" s="4">
        <f t="shared" ref="C192:R192" si="92">IF(C92-C167&lt;=0,0,C92)</f>
        <v>2.3039999999999994</v>
      </c>
      <c r="D192" s="4">
        <f t="shared" si="92"/>
        <v>2.5273707184540157</v>
      </c>
      <c r="E192" s="4">
        <f t="shared" si="92"/>
        <v>2.9364647242018562</v>
      </c>
      <c r="F192" s="4">
        <f t="shared" si="92"/>
        <v>3.0926225583383156</v>
      </c>
      <c r="G192" s="4">
        <f t="shared" si="92"/>
        <v>3.1167333136876767</v>
      </c>
      <c r="H192" s="4">
        <f t="shared" si="92"/>
        <v>2.8233413700526642</v>
      </c>
      <c r="I192" s="4">
        <f t="shared" si="92"/>
        <v>2.6662093909165243</v>
      </c>
      <c r="J192" s="4">
        <f t="shared" si="92"/>
        <v>2.6662093909165243</v>
      </c>
      <c r="K192" s="4">
        <f t="shared" si="92"/>
        <v>2.6729367345073869</v>
      </c>
      <c r="L192" s="4">
        <f t="shared" si="92"/>
        <v>2.6695730627119558</v>
      </c>
      <c r="M192" s="4">
        <f t="shared" si="92"/>
        <v>3.879207924451114</v>
      </c>
      <c r="N192" s="4">
        <f t="shared" si="92"/>
        <v>4.0563603500377488</v>
      </c>
      <c r="O192" s="4">
        <f t="shared" si="92"/>
        <v>3.9926248224067584</v>
      </c>
      <c r="P192" s="4">
        <f t="shared" si="92"/>
        <v>3.9467115062660216</v>
      </c>
      <c r="Q192" s="4">
        <f t="shared" si="92"/>
        <v>3.8230222617674281</v>
      </c>
      <c r="R192" s="4">
        <f t="shared" si="92"/>
        <v>3.795610050824497</v>
      </c>
      <c r="S192" s="12">
        <f t="shared" si="80"/>
        <v>3.795610050824497</v>
      </c>
      <c r="U192" s="6">
        <f>'CSP5'!$A$181</f>
        <v>2400</v>
      </c>
      <c r="V192" s="12">
        <f t="shared" si="81"/>
        <v>24.960938475036698</v>
      </c>
      <c r="W192" s="4">
        <f>_xll.Interp2dTab(-1,0,'HP Tuner only'!$B$115:$P$115,'HP Tuner only'!$A$116:$A$128,'HP Tuner only'!$B$116:$P$128,'Pilot Injection'!$U192,'Pilot Injection'!W$179)*_xll.Interp2dTab(-1,0,'HP Tuner only'!$B$132:$P$132,'HP Tuner only'!$A$133:$A$145,'HP Tuner only'!$B$133:$P$145,'Pilot Injection'!$U192,'Variables &amp; Axis Check'!$B$2)</f>
        <v>24.960938475036698</v>
      </c>
      <c r="X192" s="4">
        <f>_xll.Interp2dTab(-1,0,'HP Tuner only'!$B$115:$P$115,'HP Tuner only'!$A$116:$A$128,'HP Tuner only'!$B$116:$P$128,'Pilot Injection'!$U192,'Pilot Injection'!X$179)*_xll.Interp2dTab(-1,0,'HP Tuner only'!$B$132:$P$132,'HP Tuner only'!$A$133:$A$145,'HP Tuner only'!$B$133:$P$145,'Pilot Injection'!$U192,'Variables &amp; Axis Check'!$B$2)</f>
        <v>24.960938475036702</v>
      </c>
      <c r="Y192" s="4">
        <f>_xll.Interp2dTab(-1,0,'HP Tuner only'!$B$115:$P$115,'HP Tuner only'!$A$116:$A$128,'HP Tuner only'!$B$116:$P$128,'Pilot Injection'!$U192,'Pilot Injection'!Y$179)*_xll.Interp2dTab(-1,0,'HP Tuner only'!$B$132:$P$132,'HP Tuner only'!$A$133:$A$145,'HP Tuner only'!$B$133:$P$145,'Pilot Injection'!$U192,'Variables &amp; Axis Check'!$B$2)</f>
        <v>24.960938475036698</v>
      </c>
      <c r="Z192" s="4">
        <f>_xll.Interp2dTab(-1,0,'HP Tuner only'!$B$115:$P$115,'HP Tuner only'!$A$116:$A$128,'HP Tuner only'!$B$116:$P$128,'Pilot Injection'!$U192,'Pilot Injection'!Z$179)*_xll.Interp2dTab(-1,0,'HP Tuner only'!$B$132:$P$132,'HP Tuner only'!$A$133:$A$145,'HP Tuner only'!$B$133:$P$145,'Pilot Injection'!$U192,'Variables &amp; Axis Check'!$B$2)</f>
        <v>24.960938475036698</v>
      </c>
      <c r="AA192" s="4">
        <f>_xll.Interp2dTab(-1,0,'HP Tuner only'!$B$115:$P$115,'HP Tuner only'!$A$116:$A$128,'HP Tuner only'!$B$116:$P$128,'Pilot Injection'!$U192,'Pilot Injection'!AA$179)*_xll.Interp2dTab(-1,0,'HP Tuner only'!$B$132:$P$132,'HP Tuner only'!$A$133:$A$145,'HP Tuner only'!$B$133:$P$145,'Pilot Injection'!$U192,'Variables &amp; Axis Check'!$B$2)</f>
        <v>24.960938475036698</v>
      </c>
      <c r="AB192" s="4">
        <f>_xll.Interp2dTab(-1,0,'HP Tuner only'!$B$115:$P$115,'HP Tuner only'!$A$116:$A$128,'HP Tuner only'!$B$116:$P$128,'Pilot Injection'!$U192,'Pilot Injection'!AB$179)*_xll.Interp2dTab(-1,0,'HP Tuner only'!$B$132:$P$132,'HP Tuner only'!$A$133:$A$145,'HP Tuner only'!$B$133:$P$145,'Pilot Injection'!$U192,'Variables &amp; Axis Check'!$B$2)</f>
        <v>24.960938475036698</v>
      </c>
      <c r="AC192" s="4">
        <f>_xll.Interp2dTab(-1,0,'HP Tuner only'!$B$115:$P$115,'HP Tuner only'!$A$116:$A$128,'HP Tuner only'!$B$116:$P$128,'Pilot Injection'!$U192,'Pilot Injection'!AC$179)*_xll.Interp2dTab(-1,0,'HP Tuner only'!$B$132:$P$132,'HP Tuner only'!$A$133:$A$145,'HP Tuner only'!$B$133:$P$145,'Pilot Injection'!$U192,'Variables &amp; Axis Check'!$B$2)</f>
        <v>24.960938475036698</v>
      </c>
      <c r="AD192" s="4">
        <f>_xll.Interp2dTab(-1,0,'HP Tuner only'!$B$115:$P$115,'HP Tuner only'!$A$116:$A$128,'HP Tuner only'!$B$116:$P$128,'Pilot Injection'!$U192,'Pilot Injection'!AD$179)*_xll.Interp2dTab(-1,0,'HP Tuner only'!$B$132:$P$132,'HP Tuner only'!$A$133:$A$145,'HP Tuner only'!$B$133:$P$145,'Pilot Injection'!$U192,'Variables &amp; Axis Check'!$B$2)</f>
        <v>24.960938475036698</v>
      </c>
      <c r="AE192" s="4">
        <f>_xll.Interp2dTab(-1,0,'HP Tuner only'!$B$115:$P$115,'HP Tuner only'!$A$116:$A$128,'HP Tuner only'!$B$116:$P$128,'Pilot Injection'!$U192,'Pilot Injection'!AE$179)*_xll.Interp2dTab(-1,0,'HP Tuner only'!$B$132:$P$132,'HP Tuner only'!$A$133:$A$145,'HP Tuner only'!$B$133:$P$145,'Pilot Injection'!$U192,'Variables &amp; Axis Check'!$B$2)</f>
        <v>24.960938475036698</v>
      </c>
      <c r="AF192" s="4">
        <f>_xll.Interp2dTab(-1,0,'HP Tuner only'!$B$115:$P$115,'HP Tuner only'!$A$116:$A$128,'HP Tuner only'!$B$116:$P$128,'Pilot Injection'!$U192,'Pilot Injection'!AF$179)*_xll.Interp2dTab(-1,0,'HP Tuner only'!$B$132:$P$132,'HP Tuner only'!$A$133:$A$145,'HP Tuner only'!$B$133:$P$145,'Pilot Injection'!$U192,'Variables &amp; Axis Check'!$B$2)</f>
        <v>24.960938475036698</v>
      </c>
      <c r="AG192" s="4">
        <f>_xll.Interp2dTab(-1,0,'HP Tuner only'!$B$115:$P$115,'HP Tuner only'!$A$116:$A$128,'HP Tuner only'!$B$116:$P$128,'Pilot Injection'!$U192,'Pilot Injection'!AG$179)*_xll.Interp2dTab(-1,0,'HP Tuner only'!$B$132:$P$132,'HP Tuner only'!$A$133:$A$145,'HP Tuner only'!$B$133:$P$145,'Pilot Injection'!$U192,'Variables &amp; Axis Check'!$B$2)</f>
        <v>35.045760297546536</v>
      </c>
      <c r="AH192" s="4">
        <f>_xll.Interp2dTab(-1,0,'HP Tuner only'!$B$115:$P$115,'HP Tuner only'!$A$116:$A$128,'HP Tuner only'!$B$116:$P$128,'Pilot Injection'!$U192,'Pilot Injection'!AH$179)*_xll.Interp2dTab(-1,0,'HP Tuner only'!$B$132:$P$132,'HP Tuner only'!$A$133:$A$145,'HP Tuner only'!$B$133:$P$145,'Pilot Injection'!$U192,'Variables &amp; Axis Check'!$B$2)</f>
        <v>40.015098691467237</v>
      </c>
      <c r="AI192" s="4">
        <f>_xll.Interp2dTab(-1,0,'HP Tuner only'!$B$115:$P$115,'HP Tuner only'!$A$116:$A$128,'HP Tuner only'!$B$116:$P$128,'Pilot Injection'!$U192,'Pilot Injection'!AI$179)*_xll.Interp2dTab(-1,0,'HP Tuner only'!$B$132:$P$132,'HP Tuner only'!$A$133:$A$145,'HP Tuner only'!$B$133:$P$145,'Pilot Injection'!$U192,'Variables &amp; Axis Check'!$B$2)</f>
        <v>49.980470702362162</v>
      </c>
      <c r="AJ192" s="4">
        <f>_xll.Interp2dTab(-1,0,'HP Tuner only'!$B$115:$P$115,'HP Tuner only'!$A$116:$A$128,'HP Tuner only'!$B$116:$P$128,'Pilot Injection'!$U192,'Pilot Injection'!AJ$179)*_xll.Interp2dTab(-1,0,'HP Tuner only'!$B$132:$P$132,'HP Tuner only'!$A$133:$A$145,'HP Tuner only'!$B$133:$P$145,'Pilot Injection'!$U192,'Variables &amp; Axis Check'!$B$2)</f>
        <v>59.945842713257086</v>
      </c>
      <c r="AK192" s="4">
        <f>_xll.Interp2dTab(-1,0,'HP Tuner only'!$B$115:$P$115,'HP Tuner only'!$A$116:$A$128,'HP Tuner only'!$B$116:$P$128,'Pilot Injection'!$U192,'Pilot Injection'!AK$179)*_xll.Interp2dTab(-1,0,'HP Tuner only'!$B$132:$P$132,'HP Tuner only'!$A$133:$A$145,'HP Tuner only'!$B$133:$P$145,'Pilot Injection'!$U192,'Variables &amp; Axis Check'!$B$2)</f>
        <v>60.000002343750097</v>
      </c>
      <c r="AL192" s="4">
        <f>_xll.Interp2dTab(-1,0,'HP Tuner only'!$B$115:$P$115,'HP Tuner only'!$A$116:$A$128,'HP Tuner only'!$B$116:$P$128,'Pilot Injection'!$U192,'Pilot Injection'!AL$179)*_xll.Interp2dTab(-1,0,'HP Tuner only'!$B$132:$P$132,'HP Tuner only'!$A$133:$A$145,'HP Tuner only'!$B$133:$P$145,'Pilot Injection'!$U192,'Variables &amp; Axis Check'!$B$2)</f>
        <v>60.000002343750097</v>
      </c>
      <c r="AM192" s="12">
        <f t="shared" si="82"/>
        <v>60.000002343750097</v>
      </c>
    </row>
    <row r="193" spans="1:39" s="4" customFormat="1" x14ac:dyDescent="0.3">
      <c r="A193" s="6">
        <f>'CSP5'!$A$182</f>
        <v>2600</v>
      </c>
      <c r="B193" s="12">
        <f t="shared" si="78"/>
        <v>2.496</v>
      </c>
      <c r="C193" s="4">
        <f t="shared" ref="C193:R193" si="93">IF(C93-C168&lt;=0,0,C93)</f>
        <v>2.496</v>
      </c>
      <c r="D193" s="4">
        <f t="shared" si="93"/>
        <v>2.6886081067514236</v>
      </c>
      <c r="E193" s="4">
        <f t="shared" si="93"/>
        <v>3.0486229252485759</v>
      </c>
      <c r="F193" s="4">
        <f t="shared" si="93"/>
        <v>3.460857070334975</v>
      </c>
      <c r="G193" s="4">
        <f t="shared" si="93"/>
        <v>3.5288974310711141</v>
      </c>
      <c r="H193" s="4">
        <f t="shared" si="93"/>
        <v>3.1441798403479164</v>
      </c>
      <c r="I193" s="4">
        <f t="shared" si="93"/>
        <v>2.8883935068262345</v>
      </c>
      <c r="J193" s="4">
        <f t="shared" si="93"/>
        <v>2.8883935068262345</v>
      </c>
      <c r="K193" s="4">
        <f t="shared" si="93"/>
        <v>2.8883935068262345</v>
      </c>
      <c r="L193" s="4">
        <f t="shared" si="93"/>
        <v>2.8898225177197183</v>
      </c>
      <c r="M193" s="4">
        <f t="shared" si="93"/>
        <v>4.1494004637381661</v>
      </c>
      <c r="N193" s="4">
        <f t="shared" si="93"/>
        <v>4.319786821377102</v>
      </c>
      <c r="O193" s="4">
        <f t="shared" si="93"/>
        <v>4.2459075699333466</v>
      </c>
      <c r="P193" s="4">
        <f t="shared" si="93"/>
        <v>4.1099392226660347</v>
      </c>
      <c r="Q193" s="4">
        <f t="shared" si="93"/>
        <v>3.9208480662</v>
      </c>
      <c r="R193" s="4">
        <f t="shared" si="93"/>
        <v>3.9705518205600003</v>
      </c>
      <c r="S193" s="12">
        <f t="shared" si="80"/>
        <v>3.9705518205600003</v>
      </c>
      <c r="U193" s="6">
        <f>'CSP5'!$A$182</f>
        <v>2600</v>
      </c>
      <c r="V193" s="12">
        <f t="shared" si="81"/>
        <v>24.960938475036698</v>
      </c>
      <c r="W193" s="4">
        <f>_xll.Interp2dTab(-1,0,'HP Tuner only'!$B$115:$P$115,'HP Tuner only'!$A$116:$A$128,'HP Tuner only'!$B$116:$P$128,'Pilot Injection'!$U193,'Pilot Injection'!W$179)*_xll.Interp2dTab(-1,0,'HP Tuner only'!$B$132:$P$132,'HP Tuner only'!$A$133:$A$145,'HP Tuner only'!$B$133:$P$145,'Pilot Injection'!$U193,'Variables &amp; Axis Check'!$B$2)</f>
        <v>24.960938475036698</v>
      </c>
      <c r="X193" s="4">
        <f>_xll.Interp2dTab(-1,0,'HP Tuner only'!$B$115:$P$115,'HP Tuner only'!$A$116:$A$128,'HP Tuner only'!$B$116:$P$128,'Pilot Injection'!$U193,'Pilot Injection'!X$179)*_xll.Interp2dTab(-1,0,'HP Tuner only'!$B$132:$P$132,'HP Tuner only'!$A$133:$A$145,'HP Tuner only'!$B$133:$P$145,'Pilot Injection'!$U193,'Variables &amp; Axis Check'!$B$2)</f>
        <v>24.960938475036702</v>
      </c>
      <c r="Y193" s="4">
        <f>_xll.Interp2dTab(-1,0,'HP Tuner only'!$B$115:$P$115,'HP Tuner only'!$A$116:$A$128,'HP Tuner only'!$B$116:$P$128,'Pilot Injection'!$U193,'Pilot Injection'!Y$179)*_xll.Interp2dTab(-1,0,'HP Tuner only'!$B$132:$P$132,'HP Tuner only'!$A$133:$A$145,'HP Tuner only'!$B$133:$P$145,'Pilot Injection'!$U193,'Variables &amp; Axis Check'!$B$2)</f>
        <v>24.960938475036698</v>
      </c>
      <c r="Z193" s="4">
        <f>_xll.Interp2dTab(-1,0,'HP Tuner only'!$B$115:$P$115,'HP Tuner only'!$A$116:$A$128,'HP Tuner only'!$B$116:$P$128,'Pilot Injection'!$U193,'Pilot Injection'!Z$179)*_xll.Interp2dTab(-1,0,'HP Tuner only'!$B$132:$P$132,'HP Tuner only'!$A$133:$A$145,'HP Tuner only'!$B$133:$P$145,'Pilot Injection'!$U193,'Variables &amp; Axis Check'!$B$2)</f>
        <v>24.960938475036698</v>
      </c>
      <c r="AA193" s="4">
        <f>_xll.Interp2dTab(-1,0,'HP Tuner only'!$B$115:$P$115,'HP Tuner only'!$A$116:$A$128,'HP Tuner only'!$B$116:$P$128,'Pilot Injection'!$U193,'Pilot Injection'!AA$179)*_xll.Interp2dTab(-1,0,'HP Tuner only'!$B$132:$P$132,'HP Tuner only'!$A$133:$A$145,'HP Tuner only'!$B$133:$P$145,'Pilot Injection'!$U193,'Variables &amp; Axis Check'!$B$2)</f>
        <v>24.960938475036698</v>
      </c>
      <c r="AB193" s="4">
        <f>_xll.Interp2dTab(-1,0,'HP Tuner only'!$B$115:$P$115,'HP Tuner only'!$A$116:$A$128,'HP Tuner only'!$B$116:$P$128,'Pilot Injection'!$U193,'Pilot Injection'!AB$179)*_xll.Interp2dTab(-1,0,'HP Tuner only'!$B$132:$P$132,'HP Tuner only'!$A$133:$A$145,'HP Tuner only'!$B$133:$P$145,'Pilot Injection'!$U193,'Variables &amp; Axis Check'!$B$2)</f>
        <v>24.960938475036698</v>
      </c>
      <c r="AC193" s="4">
        <f>_xll.Interp2dTab(-1,0,'HP Tuner only'!$B$115:$P$115,'HP Tuner only'!$A$116:$A$128,'HP Tuner only'!$B$116:$P$128,'Pilot Injection'!$U193,'Pilot Injection'!AC$179)*_xll.Interp2dTab(-1,0,'HP Tuner only'!$B$132:$P$132,'HP Tuner only'!$A$133:$A$145,'HP Tuner only'!$B$133:$P$145,'Pilot Injection'!$U193,'Variables &amp; Axis Check'!$B$2)</f>
        <v>24.960938475036698</v>
      </c>
      <c r="AD193" s="4">
        <f>_xll.Interp2dTab(-1,0,'HP Tuner only'!$B$115:$P$115,'HP Tuner only'!$A$116:$A$128,'HP Tuner only'!$B$116:$P$128,'Pilot Injection'!$U193,'Pilot Injection'!AD$179)*_xll.Interp2dTab(-1,0,'HP Tuner only'!$B$132:$P$132,'HP Tuner only'!$A$133:$A$145,'HP Tuner only'!$B$133:$P$145,'Pilot Injection'!$U193,'Variables &amp; Axis Check'!$B$2)</f>
        <v>24.960938475036698</v>
      </c>
      <c r="AE193" s="4">
        <f>_xll.Interp2dTab(-1,0,'HP Tuner only'!$B$115:$P$115,'HP Tuner only'!$A$116:$A$128,'HP Tuner only'!$B$116:$P$128,'Pilot Injection'!$U193,'Pilot Injection'!AE$179)*_xll.Interp2dTab(-1,0,'HP Tuner only'!$B$132:$P$132,'HP Tuner only'!$A$133:$A$145,'HP Tuner only'!$B$133:$P$145,'Pilot Injection'!$U193,'Variables &amp; Axis Check'!$B$2)</f>
        <v>24.960938475036698</v>
      </c>
      <c r="AF193" s="4">
        <f>_xll.Interp2dTab(-1,0,'HP Tuner only'!$B$115:$P$115,'HP Tuner only'!$A$116:$A$128,'HP Tuner only'!$B$116:$P$128,'Pilot Injection'!$U193,'Pilot Injection'!AF$179)*_xll.Interp2dTab(-1,0,'HP Tuner only'!$B$132:$P$132,'HP Tuner only'!$A$133:$A$145,'HP Tuner only'!$B$133:$P$145,'Pilot Injection'!$U193,'Variables &amp; Axis Check'!$B$2)</f>
        <v>24.960938475036698</v>
      </c>
      <c r="AG193" s="4">
        <f>_xll.Interp2dTab(-1,0,'HP Tuner only'!$B$115:$P$115,'HP Tuner only'!$A$116:$A$128,'HP Tuner only'!$B$116:$P$128,'Pilot Injection'!$U193,'Pilot Injection'!AG$179)*_xll.Interp2dTab(-1,0,'HP Tuner only'!$B$132:$P$132,'HP Tuner only'!$A$133:$A$145,'HP Tuner only'!$B$133:$P$145,'Pilot Injection'!$U193,'Variables &amp; Axis Check'!$B$2)</f>
        <v>30.006857039489876</v>
      </c>
      <c r="AH193" s="4">
        <f>_xll.Interp2dTab(-1,0,'HP Tuner only'!$B$115:$P$115,'HP Tuner only'!$A$116:$A$128,'HP Tuner only'!$B$116:$P$128,'Pilot Injection'!$U193,'Pilot Injection'!AH$179)*_xll.Interp2dTab(-1,0,'HP Tuner only'!$B$132:$P$132,'HP Tuner only'!$A$133:$A$145,'HP Tuner only'!$B$133:$P$145,'Pilot Injection'!$U193,'Variables &amp; Axis Check'!$B$2)</f>
        <v>35.106525864590694</v>
      </c>
      <c r="AI193" s="4">
        <f>_xll.Interp2dTab(-1,0,'HP Tuner only'!$B$115:$P$115,'HP Tuner only'!$A$116:$A$128,'HP Tuner only'!$B$116:$P$128,'Pilot Injection'!$U193,'Pilot Injection'!AI$179)*_xll.Interp2dTab(-1,0,'HP Tuner only'!$B$132:$P$132,'HP Tuner only'!$A$133:$A$145,'HP Tuner only'!$B$133:$P$145,'Pilot Injection'!$U193,'Variables &amp; Axis Check'!$B$2)</f>
        <v>47.519533106231762</v>
      </c>
      <c r="AJ193" s="4">
        <f>_xll.Interp2dTab(-1,0,'HP Tuner only'!$B$115:$P$115,'HP Tuner only'!$A$116:$A$128,'HP Tuner only'!$B$116:$P$128,'Pilot Injection'!$U193,'Pilot Injection'!AJ$179)*_xll.Interp2dTab(-1,0,'HP Tuner only'!$B$132:$P$132,'HP Tuner only'!$A$133:$A$145,'HP Tuner only'!$B$133:$P$145,'Pilot Injection'!$U193,'Variables &amp; Axis Check'!$B$2)</f>
        <v>59.932540347872838</v>
      </c>
      <c r="AK193" s="4">
        <f>_xll.Interp2dTab(-1,0,'HP Tuner only'!$B$115:$P$115,'HP Tuner only'!$A$116:$A$128,'HP Tuner only'!$B$116:$P$128,'Pilot Injection'!$U193,'Pilot Injection'!AK$179)*_xll.Interp2dTab(-1,0,'HP Tuner only'!$B$132:$P$132,'HP Tuner only'!$A$133:$A$145,'HP Tuner only'!$B$133:$P$145,'Pilot Injection'!$U193,'Variables &amp; Axis Check'!$B$2)</f>
        <v>60.000002343750097</v>
      </c>
      <c r="AL193" s="4">
        <f>_xll.Interp2dTab(-1,0,'HP Tuner only'!$B$115:$P$115,'HP Tuner only'!$A$116:$A$128,'HP Tuner only'!$B$116:$P$128,'Pilot Injection'!$U193,'Pilot Injection'!AL$179)*_xll.Interp2dTab(-1,0,'HP Tuner only'!$B$132:$P$132,'HP Tuner only'!$A$133:$A$145,'HP Tuner only'!$B$133:$P$145,'Pilot Injection'!$U193,'Variables &amp; Axis Check'!$B$2)</f>
        <v>60.000002343750097</v>
      </c>
      <c r="AM193" s="12">
        <f t="shared" si="82"/>
        <v>60.000002343750097</v>
      </c>
    </row>
    <row r="194" spans="1:39" s="4" customFormat="1" x14ac:dyDescent="0.3">
      <c r="A194" s="6">
        <f>'CSP5'!$A$183</f>
        <v>2800</v>
      </c>
      <c r="B194" s="12">
        <f t="shared" si="78"/>
        <v>2.6880000000000002</v>
      </c>
      <c r="C194" s="4">
        <f t="shared" ref="C194:R194" si="94">IF(C94-C169&lt;=0,0,C94)</f>
        <v>2.6880000000000002</v>
      </c>
      <c r="D194" s="4">
        <f t="shared" si="94"/>
        <v>2.8916418586576635</v>
      </c>
      <c r="E194" s="4">
        <f t="shared" si="94"/>
        <v>3.2396184392027303</v>
      </c>
      <c r="F194" s="4">
        <f t="shared" si="94"/>
        <v>3.8144801733068801</v>
      </c>
      <c r="G194" s="4">
        <f t="shared" si="94"/>
        <v>3.7571569017459829</v>
      </c>
      <c r="H194" s="4">
        <f t="shared" si="94"/>
        <v>3.5029452870916788</v>
      </c>
      <c r="I194" s="4">
        <f t="shared" si="94"/>
        <v>3.3432118260706241</v>
      </c>
      <c r="J194" s="4">
        <f t="shared" si="94"/>
        <v>3.3564918758243318</v>
      </c>
      <c r="K194" s="4">
        <f t="shared" si="94"/>
        <v>3.222273499936934</v>
      </c>
      <c r="L194" s="4">
        <f t="shared" si="94"/>
        <v>3.0829537429257519</v>
      </c>
      <c r="M194" s="4">
        <f t="shared" si="94"/>
        <v>4.2959919890179279</v>
      </c>
      <c r="N194" s="4">
        <f t="shared" si="94"/>
        <v>4.4177960209897469</v>
      </c>
      <c r="O194" s="4">
        <f t="shared" si="94"/>
        <v>4.4177960209897469</v>
      </c>
      <c r="P194" s="4">
        <f t="shared" si="94"/>
        <v>4.2224517635999996</v>
      </c>
      <c r="Q194" s="4">
        <f t="shared" si="94"/>
        <v>4.1077506472800005</v>
      </c>
      <c r="R194" s="4">
        <f t="shared" si="94"/>
        <v>4.2224517635999996</v>
      </c>
      <c r="S194" s="12">
        <f t="shared" si="80"/>
        <v>4.2224517635999996</v>
      </c>
      <c r="U194" s="6">
        <f>'CSP5'!$A$183</f>
        <v>2800</v>
      </c>
      <c r="V194" s="12">
        <f t="shared" si="81"/>
        <v>24.960938475036698</v>
      </c>
      <c r="W194" s="4">
        <f>_xll.Interp2dTab(-1,0,'HP Tuner only'!$B$115:$P$115,'HP Tuner only'!$A$116:$A$128,'HP Tuner only'!$B$116:$P$128,'Pilot Injection'!$U194,'Pilot Injection'!W$179)*_xll.Interp2dTab(-1,0,'HP Tuner only'!$B$132:$P$132,'HP Tuner only'!$A$133:$A$145,'HP Tuner only'!$B$133:$P$145,'Pilot Injection'!$U194,'Variables &amp; Axis Check'!$B$2)</f>
        <v>24.960938475036698</v>
      </c>
      <c r="X194" s="4">
        <f>_xll.Interp2dTab(-1,0,'HP Tuner only'!$B$115:$P$115,'HP Tuner only'!$A$116:$A$128,'HP Tuner only'!$B$116:$P$128,'Pilot Injection'!$U194,'Pilot Injection'!X$179)*_xll.Interp2dTab(-1,0,'HP Tuner only'!$B$132:$P$132,'HP Tuner only'!$A$133:$A$145,'HP Tuner only'!$B$133:$P$145,'Pilot Injection'!$U194,'Variables &amp; Axis Check'!$B$2)</f>
        <v>24.960938475036702</v>
      </c>
      <c r="Y194" s="4">
        <f>_xll.Interp2dTab(-1,0,'HP Tuner only'!$B$115:$P$115,'HP Tuner only'!$A$116:$A$128,'HP Tuner only'!$B$116:$P$128,'Pilot Injection'!$U194,'Pilot Injection'!Y$179)*_xll.Interp2dTab(-1,0,'HP Tuner only'!$B$132:$P$132,'HP Tuner only'!$A$133:$A$145,'HP Tuner only'!$B$133:$P$145,'Pilot Injection'!$U194,'Variables &amp; Axis Check'!$B$2)</f>
        <v>24.960938475036698</v>
      </c>
      <c r="Z194" s="4">
        <f>_xll.Interp2dTab(-1,0,'HP Tuner only'!$B$115:$P$115,'HP Tuner only'!$A$116:$A$128,'HP Tuner only'!$B$116:$P$128,'Pilot Injection'!$U194,'Pilot Injection'!Z$179)*_xll.Interp2dTab(-1,0,'HP Tuner only'!$B$132:$P$132,'HP Tuner only'!$A$133:$A$145,'HP Tuner only'!$B$133:$P$145,'Pilot Injection'!$U194,'Variables &amp; Axis Check'!$B$2)</f>
        <v>24.960938475036698</v>
      </c>
      <c r="AA194" s="4">
        <f>_xll.Interp2dTab(-1,0,'HP Tuner only'!$B$115:$P$115,'HP Tuner only'!$A$116:$A$128,'HP Tuner only'!$B$116:$P$128,'Pilot Injection'!$U194,'Pilot Injection'!AA$179)*_xll.Interp2dTab(-1,0,'HP Tuner only'!$B$132:$P$132,'HP Tuner only'!$A$133:$A$145,'HP Tuner only'!$B$133:$P$145,'Pilot Injection'!$U194,'Variables &amp; Axis Check'!$B$2)</f>
        <v>24.960938475036698</v>
      </c>
      <c r="AB194" s="4">
        <f>_xll.Interp2dTab(-1,0,'HP Tuner only'!$B$115:$P$115,'HP Tuner only'!$A$116:$A$128,'HP Tuner only'!$B$116:$P$128,'Pilot Injection'!$U194,'Pilot Injection'!AB$179)*_xll.Interp2dTab(-1,0,'HP Tuner only'!$B$132:$P$132,'HP Tuner only'!$A$133:$A$145,'HP Tuner only'!$B$133:$P$145,'Pilot Injection'!$U194,'Variables &amp; Axis Check'!$B$2)</f>
        <v>24.960938475036698</v>
      </c>
      <c r="AC194" s="4">
        <f>_xll.Interp2dTab(-1,0,'HP Tuner only'!$B$115:$P$115,'HP Tuner only'!$A$116:$A$128,'HP Tuner only'!$B$116:$P$128,'Pilot Injection'!$U194,'Pilot Injection'!AC$179)*_xll.Interp2dTab(-1,0,'HP Tuner only'!$B$132:$P$132,'HP Tuner only'!$A$133:$A$145,'HP Tuner only'!$B$133:$P$145,'Pilot Injection'!$U194,'Variables &amp; Axis Check'!$B$2)</f>
        <v>24.960938475036698</v>
      </c>
      <c r="AD194" s="4">
        <f>_xll.Interp2dTab(-1,0,'HP Tuner only'!$B$115:$P$115,'HP Tuner only'!$A$116:$A$128,'HP Tuner only'!$B$116:$P$128,'Pilot Injection'!$U194,'Pilot Injection'!AD$179)*_xll.Interp2dTab(-1,0,'HP Tuner only'!$B$132:$P$132,'HP Tuner only'!$A$133:$A$145,'HP Tuner only'!$B$133:$P$145,'Pilot Injection'!$U194,'Variables &amp; Axis Check'!$B$2)</f>
        <v>24.960938475036698</v>
      </c>
      <c r="AE194" s="4">
        <f>_xll.Interp2dTab(-1,0,'HP Tuner only'!$B$115:$P$115,'HP Tuner only'!$A$116:$A$128,'HP Tuner only'!$B$116:$P$128,'Pilot Injection'!$U194,'Pilot Injection'!AE$179)*_xll.Interp2dTab(-1,0,'HP Tuner only'!$B$132:$P$132,'HP Tuner only'!$A$133:$A$145,'HP Tuner only'!$B$133:$P$145,'Pilot Injection'!$U194,'Variables &amp; Axis Check'!$B$2)</f>
        <v>24.960938475036698</v>
      </c>
      <c r="AF194" s="4">
        <f>_xll.Interp2dTab(-1,0,'HP Tuner only'!$B$115:$P$115,'HP Tuner only'!$A$116:$A$128,'HP Tuner only'!$B$116:$P$128,'Pilot Injection'!$U194,'Pilot Injection'!AF$179)*_xll.Interp2dTab(-1,0,'HP Tuner only'!$B$132:$P$132,'HP Tuner only'!$A$133:$A$145,'HP Tuner only'!$B$133:$P$145,'Pilot Injection'!$U194,'Variables &amp; Axis Check'!$B$2)</f>
        <v>24.960938475036698</v>
      </c>
      <c r="AG194" s="4">
        <f>_xll.Interp2dTab(-1,0,'HP Tuner only'!$B$115:$P$115,'HP Tuner only'!$A$116:$A$128,'HP Tuner only'!$B$116:$P$128,'Pilot Injection'!$U194,'Pilot Injection'!AG$179)*_xll.Interp2dTab(-1,0,'HP Tuner only'!$B$132:$P$132,'HP Tuner only'!$A$133:$A$145,'HP Tuner only'!$B$133:$P$145,'Pilot Injection'!$U194,'Variables &amp; Axis Check'!$B$2)</f>
        <v>30.006857039489876</v>
      </c>
      <c r="AH194" s="4">
        <f>_xll.Interp2dTab(-1,0,'HP Tuner only'!$B$115:$P$115,'HP Tuner only'!$A$116:$A$128,'HP Tuner only'!$B$116:$P$128,'Pilot Injection'!$U194,'Pilot Injection'!AH$179)*_xll.Interp2dTab(-1,0,'HP Tuner only'!$B$132:$P$132,'HP Tuner only'!$A$133:$A$145,'HP Tuner only'!$B$133:$P$145,'Pilot Injection'!$U194,'Variables &amp; Axis Check'!$B$2)</f>
        <v>35.106525864590694</v>
      </c>
      <c r="AI194" s="4">
        <f>_xll.Interp2dTab(-1,0,'HP Tuner only'!$B$115:$P$115,'HP Tuner only'!$A$116:$A$128,'HP Tuner only'!$B$116:$P$128,'Pilot Injection'!$U194,'Pilot Injection'!AI$179)*_xll.Interp2dTab(-1,0,'HP Tuner only'!$B$132:$P$132,'HP Tuner only'!$A$133:$A$145,'HP Tuner only'!$B$133:$P$145,'Pilot Injection'!$U194,'Variables &amp; Axis Check'!$B$2)</f>
        <v>47.519533106231762</v>
      </c>
      <c r="AJ194" s="4">
        <f>_xll.Interp2dTab(-1,0,'HP Tuner only'!$B$115:$P$115,'HP Tuner only'!$A$116:$A$128,'HP Tuner only'!$B$116:$P$128,'Pilot Injection'!$U194,'Pilot Injection'!AJ$179)*_xll.Interp2dTab(-1,0,'HP Tuner only'!$B$132:$P$132,'HP Tuner only'!$A$133:$A$145,'HP Tuner only'!$B$133:$P$145,'Pilot Injection'!$U194,'Variables &amp; Axis Check'!$B$2)</f>
        <v>59.932540347872838</v>
      </c>
      <c r="AK194" s="4">
        <f>_xll.Interp2dTab(-1,0,'HP Tuner only'!$B$115:$P$115,'HP Tuner only'!$A$116:$A$128,'HP Tuner only'!$B$116:$P$128,'Pilot Injection'!$U194,'Pilot Injection'!AK$179)*_xll.Interp2dTab(-1,0,'HP Tuner only'!$B$132:$P$132,'HP Tuner only'!$A$133:$A$145,'HP Tuner only'!$B$133:$P$145,'Pilot Injection'!$U194,'Variables &amp; Axis Check'!$B$2)</f>
        <v>60.000002343750097</v>
      </c>
      <c r="AL194" s="4">
        <f>_xll.Interp2dTab(-1,0,'HP Tuner only'!$B$115:$P$115,'HP Tuner only'!$A$116:$A$128,'HP Tuner only'!$B$116:$P$128,'Pilot Injection'!$U194,'Pilot Injection'!AL$179)*_xll.Interp2dTab(-1,0,'HP Tuner only'!$B$132:$P$132,'HP Tuner only'!$A$133:$A$145,'HP Tuner only'!$B$133:$P$145,'Pilot Injection'!$U194,'Variables &amp; Axis Check'!$B$2)</f>
        <v>60.000002343750097</v>
      </c>
      <c r="AM194" s="12">
        <f t="shared" si="82"/>
        <v>60.000002343750097</v>
      </c>
    </row>
    <row r="195" spans="1:39" s="4" customFormat="1" x14ac:dyDescent="0.3">
      <c r="A195" s="6">
        <f>'CSP5'!$A$184</f>
        <v>2900</v>
      </c>
      <c r="B195" s="12">
        <f t="shared" si="78"/>
        <v>2.7839999999999998</v>
      </c>
      <c r="C195" s="4">
        <f t="shared" ref="C195:R195" si="95">IF(C95-C170&lt;=0,0,C95)</f>
        <v>2.7839999999999998</v>
      </c>
      <c r="D195" s="4">
        <f t="shared" si="95"/>
        <v>3.6011649732929758</v>
      </c>
      <c r="E195" s="4">
        <f t="shared" si="95"/>
        <v>3.5369851620301915</v>
      </c>
      <c r="F195" s="4">
        <f t="shared" si="95"/>
        <v>3.6274766489043624</v>
      </c>
      <c r="G195" s="4">
        <f t="shared" si="95"/>
        <v>3.8715032770205093</v>
      </c>
      <c r="H195" s="4">
        <f t="shared" si="95"/>
        <v>3.6668230380618887</v>
      </c>
      <c r="I195" s="4">
        <f t="shared" si="95"/>
        <v>3.5577743306867151</v>
      </c>
      <c r="J195" s="4">
        <f t="shared" si="95"/>
        <v>3.5577743306867147</v>
      </c>
      <c r="K195" s="4">
        <f t="shared" si="95"/>
        <v>3.4923973302000255</v>
      </c>
      <c r="L195" s="4">
        <f t="shared" si="95"/>
        <v>3.2889566592853576</v>
      </c>
      <c r="M195" s="4">
        <f t="shared" si="95"/>
        <v>4.2116450808606647</v>
      </c>
      <c r="N195" s="4">
        <f t="shared" si="95"/>
        <v>4.3732536122999992</v>
      </c>
      <c r="O195" s="4">
        <f t="shared" si="95"/>
        <v>4.3732536122999992</v>
      </c>
      <c r="P195" s="4">
        <f t="shared" si="95"/>
        <v>4.2940552224599999</v>
      </c>
      <c r="Q195" s="4">
        <f t="shared" si="95"/>
        <v>4.2544560275399999</v>
      </c>
      <c r="R195" s="4">
        <f t="shared" si="95"/>
        <v>4.2544560275399999</v>
      </c>
      <c r="S195" s="12">
        <f t="shared" si="80"/>
        <v>4.2544560275399999</v>
      </c>
      <c r="U195" s="6">
        <f>'CSP5'!$A$184</f>
        <v>2900</v>
      </c>
      <c r="V195" s="12">
        <f t="shared" si="81"/>
        <v>24.960938475036698</v>
      </c>
      <c r="W195" s="4">
        <f>_xll.Interp2dTab(-1,0,'HP Tuner only'!$B$115:$P$115,'HP Tuner only'!$A$116:$A$128,'HP Tuner only'!$B$116:$P$128,'Pilot Injection'!$U195,'Pilot Injection'!W$179)*_xll.Interp2dTab(-1,0,'HP Tuner only'!$B$132:$P$132,'HP Tuner only'!$A$133:$A$145,'HP Tuner only'!$B$133:$P$145,'Pilot Injection'!$U195,'Variables &amp; Axis Check'!$B$2)</f>
        <v>24.960938475036698</v>
      </c>
      <c r="X195" s="4">
        <f>_xll.Interp2dTab(-1,0,'HP Tuner only'!$B$115:$P$115,'HP Tuner only'!$A$116:$A$128,'HP Tuner only'!$B$116:$P$128,'Pilot Injection'!$U195,'Pilot Injection'!X$179)*_xll.Interp2dTab(-1,0,'HP Tuner only'!$B$132:$P$132,'HP Tuner only'!$A$133:$A$145,'HP Tuner only'!$B$133:$P$145,'Pilot Injection'!$U195,'Variables &amp; Axis Check'!$B$2)</f>
        <v>24.960938475036702</v>
      </c>
      <c r="Y195" s="4">
        <f>_xll.Interp2dTab(-1,0,'HP Tuner only'!$B$115:$P$115,'HP Tuner only'!$A$116:$A$128,'HP Tuner only'!$B$116:$P$128,'Pilot Injection'!$U195,'Pilot Injection'!Y$179)*_xll.Interp2dTab(-1,0,'HP Tuner only'!$B$132:$P$132,'HP Tuner only'!$A$133:$A$145,'HP Tuner only'!$B$133:$P$145,'Pilot Injection'!$U195,'Variables &amp; Axis Check'!$B$2)</f>
        <v>24.960938475036698</v>
      </c>
      <c r="Z195" s="4">
        <f>_xll.Interp2dTab(-1,0,'HP Tuner only'!$B$115:$P$115,'HP Tuner only'!$A$116:$A$128,'HP Tuner only'!$B$116:$P$128,'Pilot Injection'!$U195,'Pilot Injection'!Z$179)*_xll.Interp2dTab(-1,0,'HP Tuner only'!$B$132:$P$132,'HP Tuner only'!$A$133:$A$145,'HP Tuner only'!$B$133:$P$145,'Pilot Injection'!$U195,'Variables &amp; Axis Check'!$B$2)</f>
        <v>24.960938475036698</v>
      </c>
      <c r="AA195" s="4">
        <f>_xll.Interp2dTab(-1,0,'HP Tuner only'!$B$115:$P$115,'HP Tuner only'!$A$116:$A$128,'HP Tuner only'!$B$116:$P$128,'Pilot Injection'!$U195,'Pilot Injection'!AA$179)*_xll.Interp2dTab(-1,0,'HP Tuner only'!$B$132:$P$132,'HP Tuner only'!$A$133:$A$145,'HP Tuner only'!$B$133:$P$145,'Pilot Injection'!$U195,'Variables &amp; Axis Check'!$B$2)</f>
        <v>24.960938475036695</v>
      </c>
      <c r="AB195" s="4">
        <f>_xll.Interp2dTab(-1,0,'HP Tuner only'!$B$115:$P$115,'HP Tuner only'!$A$116:$A$128,'HP Tuner only'!$B$116:$P$128,'Pilot Injection'!$U195,'Pilot Injection'!AB$179)*_xll.Interp2dTab(-1,0,'HP Tuner only'!$B$132:$P$132,'HP Tuner only'!$A$133:$A$145,'HP Tuner only'!$B$133:$P$145,'Pilot Injection'!$U195,'Variables &amp; Axis Check'!$B$2)</f>
        <v>24.960938475036698</v>
      </c>
      <c r="AC195" s="4">
        <f>_xll.Interp2dTab(-1,0,'HP Tuner only'!$B$115:$P$115,'HP Tuner only'!$A$116:$A$128,'HP Tuner only'!$B$116:$P$128,'Pilot Injection'!$U195,'Pilot Injection'!AC$179)*_xll.Interp2dTab(-1,0,'HP Tuner only'!$B$132:$P$132,'HP Tuner only'!$A$133:$A$145,'HP Tuner only'!$B$133:$P$145,'Pilot Injection'!$U195,'Variables &amp; Axis Check'!$B$2)</f>
        <v>24.960938475036698</v>
      </c>
      <c r="AD195" s="4">
        <f>_xll.Interp2dTab(-1,0,'HP Tuner only'!$B$115:$P$115,'HP Tuner only'!$A$116:$A$128,'HP Tuner only'!$B$116:$P$128,'Pilot Injection'!$U195,'Pilot Injection'!AD$179)*_xll.Interp2dTab(-1,0,'HP Tuner only'!$B$132:$P$132,'HP Tuner only'!$A$133:$A$145,'HP Tuner only'!$B$133:$P$145,'Pilot Injection'!$U195,'Variables &amp; Axis Check'!$B$2)</f>
        <v>24.960938475036698</v>
      </c>
      <c r="AE195" s="4">
        <f>_xll.Interp2dTab(-1,0,'HP Tuner only'!$B$115:$P$115,'HP Tuner only'!$A$116:$A$128,'HP Tuner only'!$B$116:$P$128,'Pilot Injection'!$U195,'Pilot Injection'!AE$179)*_xll.Interp2dTab(-1,0,'HP Tuner only'!$B$132:$P$132,'HP Tuner only'!$A$133:$A$145,'HP Tuner only'!$B$133:$P$145,'Pilot Injection'!$U195,'Variables &amp; Axis Check'!$B$2)</f>
        <v>24.960938475036698</v>
      </c>
      <c r="AF195" s="4">
        <f>_xll.Interp2dTab(-1,0,'HP Tuner only'!$B$115:$P$115,'HP Tuner only'!$A$116:$A$128,'HP Tuner only'!$B$116:$P$128,'Pilot Injection'!$U195,'Pilot Injection'!AF$179)*_xll.Interp2dTab(-1,0,'HP Tuner only'!$B$132:$P$132,'HP Tuner only'!$A$133:$A$145,'HP Tuner only'!$B$133:$P$145,'Pilot Injection'!$U195,'Variables &amp; Axis Check'!$B$2)</f>
        <v>24.960938475036698</v>
      </c>
      <c r="AG195" s="4">
        <f>_xll.Interp2dTab(-1,0,'HP Tuner only'!$B$115:$P$115,'HP Tuner only'!$A$116:$A$128,'HP Tuner only'!$B$116:$P$128,'Pilot Injection'!$U195,'Pilot Injection'!AG$179)*_xll.Interp2dTab(-1,0,'HP Tuner only'!$B$132:$P$132,'HP Tuner only'!$A$133:$A$145,'HP Tuner only'!$B$133:$P$145,'Pilot Injection'!$U195,'Variables &amp; Axis Check'!$B$2)</f>
        <v>30.006857039489876</v>
      </c>
      <c r="AH195" s="4">
        <f>_xll.Interp2dTab(-1,0,'HP Tuner only'!$B$115:$P$115,'HP Tuner only'!$A$116:$A$128,'HP Tuner only'!$B$116:$P$128,'Pilot Injection'!$U195,'Pilot Injection'!AH$179)*_xll.Interp2dTab(-1,0,'HP Tuner only'!$B$132:$P$132,'HP Tuner only'!$A$133:$A$145,'HP Tuner only'!$B$133:$P$145,'Pilot Injection'!$U195,'Variables &amp; Axis Check'!$B$2)</f>
        <v>35.106525864590701</v>
      </c>
      <c r="AI195" s="4">
        <f>_xll.Interp2dTab(-1,0,'HP Tuner only'!$B$115:$P$115,'HP Tuner only'!$A$116:$A$128,'HP Tuner only'!$B$116:$P$128,'Pilot Injection'!$U195,'Pilot Injection'!AI$179)*_xll.Interp2dTab(-1,0,'HP Tuner only'!$B$132:$P$132,'HP Tuner only'!$A$133:$A$145,'HP Tuner only'!$B$133:$P$145,'Pilot Injection'!$U195,'Variables &amp; Axis Check'!$B$2)</f>
        <v>47.519533106231762</v>
      </c>
      <c r="AJ195" s="4">
        <f>_xll.Interp2dTab(-1,0,'HP Tuner only'!$B$115:$P$115,'HP Tuner only'!$A$116:$A$128,'HP Tuner only'!$B$116:$P$128,'Pilot Injection'!$U195,'Pilot Injection'!AJ$179)*_xll.Interp2dTab(-1,0,'HP Tuner only'!$B$132:$P$132,'HP Tuner only'!$A$133:$A$145,'HP Tuner only'!$B$133:$P$145,'Pilot Injection'!$U195,'Variables &amp; Axis Check'!$B$2)</f>
        <v>59.93254034787283</v>
      </c>
      <c r="AK195" s="4">
        <f>_xll.Interp2dTab(-1,0,'HP Tuner only'!$B$115:$P$115,'HP Tuner only'!$A$116:$A$128,'HP Tuner only'!$B$116:$P$128,'Pilot Injection'!$U195,'Pilot Injection'!AK$179)*_xll.Interp2dTab(-1,0,'HP Tuner only'!$B$132:$P$132,'HP Tuner only'!$A$133:$A$145,'HP Tuner only'!$B$133:$P$145,'Pilot Injection'!$U195,'Variables &amp; Axis Check'!$B$2)</f>
        <v>60.000002343750097</v>
      </c>
      <c r="AL195" s="4">
        <f>_xll.Interp2dTab(-1,0,'HP Tuner only'!$B$115:$P$115,'HP Tuner only'!$A$116:$A$128,'HP Tuner only'!$B$116:$P$128,'Pilot Injection'!$U195,'Pilot Injection'!AL$179)*_xll.Interp2dTab(-1,0,'HP Tuner only'!$B$132:$P$132,'HP Tuner only'!$A$133:$A$145,'HP Tuner only'!$B$133:$P$145,'Pilot Injection'!$U195,'Variables &amp; Axis Check'!$B$2)</f>
        <v>60.000002343750097</v>
      </c>
      <c r="AM195" s="12">
        <f t="shared" si="82"/>
        <v>60.000002343750097</v>
      </c>
    </row>
    <row r="196" spans="1:39" s="4" customFormat="1" x14ac:dyDescent="0.3">
      <c r="A196" s="6">
        <f>'CSP5'!$A$185</f>
        <v>3000</v>
      </c>
      <c r="B196" s="12">
        <f t="shared" si="78"/>
        <v>2.88</v>
      </c>
      <c r="C196" s="4">
        <f t="shared" ref="C196:R196" si="96">IF(C96-C171&lt;=0,0,C96)</f>
        <v>2.88</v>
      </c>
      <c r="D196" s="4">
        <f t="shared" si="96"/>
        <v>3.9788745770463989</v>
      </c>
      <c r="E196" s="4">
        <f t="shared" si="96"/>
        <v>3.9253738069555193</v>
      </c>
      <c r="F196" s="4">
        <f t="shared" si="96"/>
        <v>3.9253738069555193</v>
      </c>
      <c r="G196" s="4">
        <f t="shared" si="96"/>
        <v>3.9418809832934389</v>
      </c>
      <c r="H196" s="4">
        <f t="shared" si="96"/>
        <v>3.8433966394929131</v>
      </c>
      <c r="I196" s="4">
        <f t="shared" si="96"/>
        <v>3.768301872452446</v>
      </c>
      <c r="J196" s="4">
        <f t="shared" si="96"/>
        <v>3.768301872452446</v>
      </c>
      <c r="K196" s="4">
        <f t="shared" si="96"/>
        <v>3.768301872452446</v>
      </c>
      <c r="L196" s="4">
        <f t="shared" si="96"/>
        <v>3.5170852981093494</v>
      </c>
      <c r="M196" s="4">
        <f t="shared" si="96"/>
        <v>4.2782673545999996</v>
      </c>
      <c r="N196" s="4">
        <f t="shared" si="96"/>
        <v>4.163566383</v>
      </c>
      <c r="O196" s="4">
        <f t="shared" si="96"/>
        <v>4.163566383</v>
      </c>
      <c r="P196" s="4">
        <f t="shared" si="96"/>
        <v>4.163566383</v>
      </c>
      <c r="Q196" s="4">
        <f t="shared" si="96"/>
        <v>4.2782673545999996</v>
      </c>
      <c r="R196" s="4">
        <f t="shared" si="96"/>
        <v>4.4011614078000001</v>
      </c>
      <c r="S196" s="12">
        <f t="shared" si="80"/>
        <v>4.4011614078000001</v>
      </c>
      <c r="U196" s="6">
        <f>'CSP5'!$A$185</f>
        <v>3000</v>
      </c>
      <c r="V196" s="12">
        <f t="shared" si="81"/>
        <v>24.960938475036698</v>
      </c>
      <c r="W196" s="4">
        <f>_xll.Interp2dTab(-1,0,'HP Tuner only'!$B$115:$P$115,'HP Tuner only'!$A$116:$A$128,'HP Tuner only'!$B$116:$P$128,'Pilot Injection'!$U196,'Pilot Injection'!W$179)*_xll.Interp2dTab(-1,0,'HP Tuner only'!$B$132:$P$132,'HP Tuner only'!$A$133:$A$145,'HP Tuner only'!$B$133:$P$145,'Pilot Injection'!$U196,'Variables &amp; Axis Check'!$B$2)</f>
        <v>24.960938475036698</v>
      </c>
      <c r="X196" s="4">
        <f>_xll.Interp2dTab(-1,0,'HP Tuner only'!$B$115:$P$115,'HP Tuner only'!$A$116:$A$128,'HP Tuner only'!$B$116:$P$128,'Pilot Injection'!$U196,'Pilot Injection'!X$179)*_xll.Interp2dTab(-1,0,'HP Tuner only'!$B$132:$P$132,'HP Tuner only'!$A$133:$A$145,'HP Tuner only'!$B$133:$P$145,'Pilot Injection'!$U196,'Variables &amp; Axis Check'!$B$2)</f>
        <v>24.960938475036702</v>
      </c>
      <c r="Y196" s="4">
        <f>_xll.Interp2dTab(-1,0,'HP Tuner only'!$B$115:$P$115,'HP Tuner only'!$A$116:$A$128,'HP Tuner only'!$B$116:$P$128,'Pilot Injection'!$U196,'Pilot Injection'!Y$179)*_xll.Interp2dTab(-1,0,'HP Tuner only'!$B$132:$P$132,'HP Tuner only'!$A$133:$A$145,'HP Tuner only'!$B$133:$P$145,'Pilot Injection'!$U196,'Variables &amp; Axis Check'!$B$2)</f>
        <v>24.960938475036698</v>
      </c>
      <c r="Z196" s="4">
        <f>_xll.Interp2dTab(-1,0,'HP Tuner only'!$B$115:$P$115,'HP Tuner only'!$A$116:$A$128,'HP Tuner only'!$B$116:$P$128,'Pilot Injection'!$U196,'Pilot Injection'!Z$179)*_xll.Interp2dTab(-1,0,'HP Tuner only'!$B$132:$P$132,'HP Tuner only'!$A$133:$A$145,'HP Tuner only'!$B$133:$P$145,'Pilot Injection'!$U196,'Variables &amp; Axis Check'!$B$2)</f>
        <v>24.960938475036698</v>
      </c>
      <c r="AA196" s="4">
        <f>_xll.Interp2dTab(-1,0,'HP Tuner only'!$B$115:$P$115,'HP Tuner only'!$A$116:$A$128,'HP Tuner only'!$B$116:$P$128,'Pilot Injection'!$U196,'Pilot Injection'!AA$179)*_xll.Interp2dTab(-1,0,'HP Tuner only'!$B$132:$P$132,'HP Tuner only'!$A$133:$A$145,'HP Tuner only'!$B$133:$P$145,'Pilot Injection'!$U196,'Variables &amp; Axis Check'!$B$2)</f>
        <v>24.960938475036698</v>
      </c>
      <c r="AB196" s="4">
        <f>_xll.Interp2dTab(-1,0,'HP Tuner only'!$B$115:$P$115,'HP Tuner only'!$A$116:$A$128,'HP Tuner only'!$B$116:$P$128,'Pilot Injection'!$U196,'Pilot Injection'!AB$179)*_xll.Interp2dTab(-1,0,'HP Tuner only'!$B$132:$P$132,'HP Tuner only'!$A$133:$A$145,'HP Tuner only'!$B$133:$P$145,'Pilot Injection'!$U196,'Variables &amp; Axis Check'!$B$2)</f>
        <v>24.960938475036698</v>
      </c>
      <c r="AC196" s="4">
        <f>_xll.Interp2dTab(-1,0,'HP Tuner only'!$B$115:$P$115,'HP Tuner only'!$A$116:$A$128,'HP Tuner only'!$B$116:$P$128,'Pilot Injection'!$U196,'Pilot Injection'!AC$179)*_xll.Interp2dTab(-1,0,'HP Tuner only'!$B$132:$P$132,'HP Tuner only'!$A$133:$A$145,'HP Tuner only'!$B$133:$P$145,'Pilot Injection'!$U196,'Variables &amp; Axis Check'!$B$2)</f>
        <v>24.960938475036698</v>
      </c>
      <c r="AD196" s="4">
        <f>_xll.Interp2dTab(-1,0,'HP Tuner only'!$B$115:$P$115,'HP Tuner only'!$A$116:$A$128,'HP Tuner only'!$B$116:$P$128,'Pilot Injection'!$U196,'Pilot Injection'!AD$179)*_xll.Interp2dTab(-1,0,'HP Tuner only'!$B$132:$P$132,'HP Tuner only'!$A$133:$A$145,'HP Tuner only'!$B$133:$P$145,'Pilot Injection'!$U196,'Variables &amp; Axis Check'!$B$2)</f>
        <v>24.960938475036698</v>
      </c>
      <c r="AE196" s="4">
        <f>_xll.Interp2dTab(-1,0,'HP Tuner only'!$B$115:$P$115,'HP Tuner only'!$A$116:$A$128,'HP Tuner only'!$B$116:$P$128,'Pilot Injection'!$U196,'Pilot Injection'!AE$179)*_xll.Interp2dTab(-1,0,'HP Tuner only'!$B$132:$P$132,'HP Tuner only'!$A$133:$A$145,'HP Tuner only'!$B$133:$P$145,'Pilot Injection'!$U196,'Variables &amp; Axis Check'!$B$2)</f>
        <v>24.960938475036698</v>
      </c>
      <c r="AF196" s="4">
        <f>_xll.Interp2dTab(-1,0,'HP Tuner only'!$B$115:$P$115,'HP Tuner only'!$A$116:$A$128,'HP Tuner only'!$B$116:$P$128,'Pilot Injection'!$U196,'Pilot Injection'!AF$179)*_xll.Interp2dTab(-1,0,'HP Tuner only'!$B$132:$P$132,'HP Tuner only'!$A$133:$A$145,'HP Tuner only'!$B$133:$P$145,'Pilot Injection'!$U196,'Variables &amp; Axis Check'!$B$2)</f>
        <v>24.960938475036698</v>
      </c>
      <c r="AG196" s="4">
        <f>_xll.Interp2dTab(-1,0,'HP Tuner only'!$B$115:$P$115,'HP Tuner only'!$A$116:$A$128,'HP Tuner only'!$B$116:$P$128,'Pilot Injection'!$U196,'Pilot Injection'!AG$179)*_xll.Interp2dTab(-1,0,'HP Tuner only'!$B$132:$P$132,'HP Tuner only'!$A$133:$A$145,'HP Tuner only'!$B$133:$P$145,'Pilot Injection'!$U196,'Variables &amp; Axis Check'!$B$2)</f>
        <v>30.006857039489876</v>
      </c>
      <c r="AH196" s="4">
        <f>_xll.Interp2dTab(-1,0,'HP Tuner only'!$B$115:$P$115,'HP Tuner only'!$A$116:$A$128,'HP Tuner only'!$B$116:$P$128,'Pilot Injection'!$U196,'Pilot Injection'!AH$179)*_xll.Interp2dTab(-1,0,'HP Tuner only'!$B$132:$P$132,'HP Tuner only'!$A$133:$A$145,'HP Tuner only'!$B$133:$P$145,'Pilot Injection'!$U196,'Variables &amp; Axis Check'!$B$2)</f>
        <v>35.106525864590694</v>
      </c>
      <c r="AI196" s="4">
        <f>_xll.Interp2dTab(-1,0,'HP Tuner only'!$B$115:$P$115,'HP Tuner only'!$A$116:$A$128,'HP Tuner only'!$B$116:$P$128,'Pilot Injection'!$U196,'Pilot Injection'!AI$179)*_xll.Interp2dTab(-1,0,'HP Tuner only'!$B$132:$P$132,'HP Tuner only'!$A$133:$A$145,'HP Tuner only'!$B$133:$P$145,'Pilot Injection'!$U196,'Variables &amp; Axis Check'!$B$2)</f>
        <v>47.519533106231762</v>
      </c>
      <c r="AJ196" s="4">
        <f>_xll.Interp2dTab(-1,0,'HP Tuner only'!$B$115:$P$115,'HP Tuner only'!$A$116:$A$128,'HP Tuner only'!$B$116:$P$128,'Pilot Injection'!$U196,'Pilot Injection'!AJ$179)*_xll.Interp2dTab(-1,0,'HP Tuner only'!$B$132:$P$132,'HP Tuner only'!$A$133:$A$145,'HP Tuner only'!$B$133:$P$145,'Pilot Injection'!$U196,'Variables &amp; Axis Check'!$B$2)</f>
        <v>59.932540347872838</v>
      </c>
      <c r="AK196" s="4">
        <f>_xll.Interp2dTab(-1,0,'HP Tuner only'!$B$115:$P$115,'HP Tuner only'!$A$116:$A$128,'HP Tuner only'!$B$116:$P$128,'Pilot Injection'!$U196,'Pilot Injection'!AK$179)*_xll.Interp2dTab(-1,0,'HP Tuner only'!$B$132:$P$132,'HP Tuner only'!$A$133:$A$145,'HP Tuner only'!$B$133:$P$145,'Pilot Injection'!$U196,'Variables &amp; Axis Check'!$B$2)</f>
        <v>60.000002343750097</v>
      </c>
      <c r="AL196" s="4">
        <f>_xll.Interp2dTab(-1,0,'HP Tuner only'!$B$115:$P$115,'HP Tuner only'!$A$116:$A$128,'HP Tuner only'!$B$116:$P$128,'Pilot Injection'!$U196,'Pilot Injection'!AL$179)*_xll.Interp2dTab(-1,0,'HP Tuner only'!$B$132:$P$132,'HP Tuner only'!$A$133:$A$145,'HP Tuner only'!$B$133:$P$145,'Pilot Injection'!$U196,'Variables &amp; Axis Check'!$B$2)</f>
        <v>60.000002343750097</v>
      </c>
      <c r="AM196" s="12">
        <f t="shared" si="82"/>
        <v>60.000002343750097</v>
      </c>
    </row>
    <row r="197" spans="1:39" s="4" customFormat="1" x14ac:dyDescent="0.3">
      <c r="A197" s="6">
        <f>'CSP5'!$A$186</f>
        <v>3200</v>
      </c>
      <c r="B197" s="12">
        <f t="shared" si="78"/>
        <v>3.0720000000000001</v>
      </c>
      <c r="C197" s="4">
        <f t="shared" ref="C197:R197" si="97">IF(C97-C172&lt;=0,0,C97)</f>
        <v>3.0720000000000001</v>
      </c>
      <c r="D197" s="4">
        <f t="shared" si="97"/>
        <v>4.103115918546262</v>
      </c>
      <c r="E197" s="4">
        <f t="shared" si="97"/>
        <v>3.9918018299139417</v>
      </c>
      <c r="F197" s="4">
        <f t="shared" si="97"/>
        <v>3.9918018299139417</v>
      </c>
      <c r="G197" s="4">
        <f t="shared" si="97"/>
        <v>3.9362352848568318</v>
      </c>
      <c r="H197" s="4">
        <f t="shared" si="97"/>
        <v>4.206135667199999</v>
      </c>
      <c r="I197" s="4">
        <f t="shared" si="97"/>
        <v>4.206135667199999</v>
      </c>
      <c r="J197" s="4">
        <f t="shared" si="97"/>
        <v>4.3235270015999996</v>
      </c>
      <c r="K197" s="4">
        <f t="shared" si="97"/>
        <v>4.3783095551999995</v>
      </c>
      <c r="L197" s="4">
        <f t="shared" si="97"/>
        <v>4.3783095551999995</v>
      </c>
      <c r="M197" s="4">
        <f t="shared" si="97"/>
        <v>4.268744332799999</v>
      </c>
      <c r="N197" s="4">
        <f t="shared" si="97"/>
        <v>4.206135667199999</v>
      </c>
      <c r="O197" s="4">
        <f t="shared" si="97"/>
        <v>4.206135667199999</v>
      </c>
      <c r="P197" s="4">
        <f t="shared" si="97"/>
        <v>4.206135667199999</v>
      </c>
      <c r="Q197" s="4">
        <f t="shared" si="97"/>
        <v>4.268744332799999</v>
      </c>
      <c r="R197" s="4">
        <f t="shared" si="97"/>
        <v>4.268744332799999</v>
      </c>
      <c r="S197" s="12">
        <f t="shared" si="80"/>
        <v>4.268744332799999</v>
      </c>
      <c r="U197" s="6">
        <f>'CSP5'!$A$186</f>
        <v>3200</v>
      </c>
      <c r="V197" s="12">
        <f t="shared" si="81"/>
        <v>24.960938475036698</v>
      </c>
      <c r="W197" s="4">
        <f>_xll.Interp2dTab(-1,0,'HP Tuner only'!$B$115:$P$115,'HP Tuner only'!$A$116:$A$128,'HP Tuner only'!$B$116:$P$128,'Pilot Injection'!$U197,'Pilot Injection'!W$179)*_xll.Interp2dTab(-1,0,'HP Tuner only'!$B$132:$P$132,'HP Tuner only'!$A$133:$A$145,'HP Tuner only'!$B$133:$P$145,'Pilot Injection'!$U197,'Variables &amp; Axis Check'!$B$2)</f>
        <v>24.960938475036698</v>
      </c>
      <c r="X197" s="4">
        <f>_xll.Interp2dTab(-1,0,'HP Tuner only'!$B$115:$P$115,'HP Tuner only'!$A$116:$A$128,'HP Tuner only'!$B$116:$P$128,'Pilot Injection'!$U197,'Pilot Injection'!X$179)*_xll.Interp2dTab(-1,0,'HP Tuner only'!$B$132:$P$132,'HP Tuner only'!$A$133:$A$145,'HP Tuner only'!$B$133:$P$145,'Pilot Injection'!$U197,'Variables &amp; Axis Check'!$B$2)</f>
        <v>24.960938475036702</v>
      </c>
      <c r="Y197" s="4">
        <f>_xll.Interp2dTab(-1,0,'HP Tuner only'!$B$115:$P$115,'HP Tuner only'!$A$116:$A$128,'HP Tuner only'!$B$116:$P$128,'Pilot Injection'!$U197,'Pilot Injection'!Y$179)*_xll.Interp2dTab(-1,0,'HP Tuner only'!$B$132:$P$132,'HP Tuner only'!$A$133:$A$145,'HP Tuner only'!$B$133:$P$145,'Pilot Injection'!$U197,'Variables &amp; Axis Check'!$B$2)</f>
        <v>24.960938475036698</v>
      </c>
      <c r="Z197" s="4">
        <f>_xll.Interp2dTab(-1,0,'HP Tuner only'!$B$115:$P$115,'HP Tuner only'!$A$116:$A$128,'HP Tuner only'!$B$116:$P$128,'Pilot Injection'!$U197,'Pilot Injection'!Z$179)*_xll.Interp2dTab(-1,0,'HP Tuner only'!$B$132:$P$132,'HP Tuner only'!$A$133:$A$145,'HP Tuner only'!$B$133:$P$145,'Pilot Injection'!$U197,'Variables &amp; Axis Check'!$B$2)</f>
        <v>24.960938475036698</v>
      </c>
      <c r="AA197" s="4">
        <f>_xll.Interp2dTab(-1,0,'HP Tuner only'!$B$115:$P$115,'HP Tuner only'!$A$116:$A$128,'HP Tuner only'!$B$116:$P$128,'Pilot Injection'!$U197,'Pilot Injection'!AA$179)*_xll.Interp2dTab(-1,0,'HP Tuner only'!$B$132:$P$132,'HP Tuner only'!$A$133:$A$145,'HP Tuner only'!$B$133:$P$145,'Pilot Injection'!$U197,'Variables &amp; Axis Check'!$B$2)</f>
        <v>24.960938475036698</v>
      </c>
      <c r="AB197" s="4">
        <f>_xll.Interp2dTab(-1,0,'HP Tuner only'!$B$115:$P$115,'HP Tuner only'!$A$116:$A$128,'HP Tuner only'!$B$116:$P$128,'Pilot Injection'!$U197,'Pilot Injection'!AB$179)*_xll.Interp2dTab(-1,0,'HP Tuner only'!$B$132:$P$132,'HP Tuner only'!$A$133:$A$145,'HP Tuner only'!$B$133:$P$145,'Pilot Injection'!$U197,'Variables &amp; Axis Check'!$B$2)</f>
        <v>24.960938475036698</v>
      </c>
      <c r="AC197" s="4">
        <f>_xll.Interp2dTab(-1,0,'HP Tuner only'!$B$115:$P$115,'HP Tuner only'!$A$116:$A$128,'HP Tuner only'!$B$116:$P$128,'Pilot Injection'!$U197,'Pilot Injection'!AC$179)*_xll.Interp2dTab(-1,0,'HP Tuner only'!$B$132:$P$132,'HP Tuner only'!$A$133:$A$145,'HP Tuner only'!$B$133:$P$145,'Pilot Injection'!$U197,'Variables &amp; Axis Check'!$B$2)</f>
        <v>24.960938475036698</v>
      </c>
      <c r="AD197" s="4">
        <f>_xll.Interp2dTab(-1,0,'HP Tuner only'!$B$115:$P$115,'HP Tuner only'!$A$116:$A$128,'HP Tuner only'!$B$116:$P$128,'Pilot Injection'!$U197,'Pilot Injection'!AD$179)*_xll.Interp2dTab(-1,0,'HP Tuner only'!$B$132:$P$132,'HP Tuner only'!$A$133:$A$145,'HP Tuner only'!$B$133:$P$145,'Pilot Injection'!$U197,'Variables &amp; Axis Check'!$B$2)</f>
        <v>24.960938475036698</v>
      </c>
      <c r="AE197" s="4">
        <f>_xll.Interp2dTab(-1,0,'HP Tuner only'!$B$115:$P$115,'HP Tuner only'!$A$116:$A$128,'HP Tuner only'!$B$116:$P$128,'Pilot Injection'!$U197,'Pilot Injection'!AE$179)*_xll.Interp2dTab(-1,0,'HP Tuner only'!$B$132:$P$132,'HP Tuner only'!$A$133:$A$145,'HP Tuner only'!$B$133:$P$145,'Pilot Injection'!$U197,'Variables &amp; Axis Check'!$B$2)</f>
        <v>24.960938475036698</v>
      </c>
      <c r="AF197" s="4">
        <f>_xll.Interp2dTab(-1,0,'HP Tuner only'!$B$115:$P$115,'HP Tuner only'!$A$116:$A$128,'HP Tuner only'!$B$116:$P$128,'Pilot Injection'!$U197,'Pilot Injection'!AF$179)*_xll.Interp2dTab(-1,0,'HP Tuner only'!$B$132:$P$132,'HP Tuner only'!$A$133:$A$145,'HP Tuner only'!$B$133:$P$145,'Pilot Injection'!$U197,'Variables &amp; Axis Check'!$B$2)</f>
        <v>24.960938475036698</v>
      </c>
      <c r="AG197" s="4">
        <f>_xll.Interp2dTab(-1,0,'HP Tuner only'!$B$115:$P$115,'HP Tuner only'!$A$116:$A$128,'HP Tuner only'!$B$116:$P$128,'Pilot Injection'!$U197,'Pilot Injection'!AG$179)*_xll.Interp2dTab(-1,0,'HP Tuner only'!$B$132:$P$132,'HP Tuner only'!$A$133:$A$145,'HP Tuner only'!$B$133:$P$145,'Pilot Injection'!$U197,'Variables &amp; Axis Check'!$B$2)</f>
        <v>30.006857039489876</v>
      </c>
      <c r="AH197" s="4">
        <f>_xll.Interp2dTab(-1,0,'HP Tuner only'!$B$115:$P$115,'HP Tuner only'!$A$116:$A$128,'HP Tuner only'!$B$116:$P$128,'Pilot Injection'!$U197,'Pilot Injection'!AH$179)*_xll.Interp2dTab(-1,0,'HP Tuner only'!$B$132:$P$132,'HP Tuner only'!$A$133:$A$145,'HP Tuner only'!$B$133:$P$145,'Pilot Injection'!$U197,'Variables &amp; Axis Check'!$B$2)</f>
        <v>35.106525864590694</v>
      </c>
      <c r="AI197" s="4">
        <f>_xll.Interp2dTab(-1,0,'HP Tuner only'!$B$115:$P$115,'HP Tuner only'!$A$116:$A$128,'HP Tuner only'!$B$116:$P$128,'Pilot Injection'!$U197,'Pilot Injection'!AI$179)*_xll.Interp2dTab(-1,0,'HP Tuner only'!$B$132:$P$132,'HP Tuner only'!$A$133:$A$145,'HP Tuner only'!$B$133:$P$145,'Pilot Injection'!$U197,'Variables &amp; Axis Check'!$B$2)</f>
        <v>47.519533106231762</v>
      </c>
      <c r="AJ197" s="4">
        <f>_xll.Interp2dTab(-1,0,'HP Tuner only'!$B$115:$P$115,'HP Tuner only'!$A$116:$A$128,'HP Tuner only'!$B$116:$P$128,'Pilot Injection'!$U197,'Pilot Injection'!AJ$179)*_xll.Interp2dTab(-1,0,'HP Tuner only'!$B$132:$P$132,'HP Tuner only'!$A$133:$A$145,'HP Tuner only'!$B$133:$P$145,'Pilot Injection'!$U197,'Variables &amp; Axis Check'!$B$2)</f>
        <v>59.932540347872838</v>
      </c>
      <c r="AK197" s="4">
        <f>_xll.Interp2dTab(-1,0,'HP Tuner only'!$B$115:$P$115,'HP Tuner only'!$A$116:$A$128,'HP Tuner only'!$B$116:$P$128,'Pilot Injection'!$U197,'Pilot Injection'!AK$179)*_xll.Interp2dTab(-1,0,'HP Tuner only'!$B$132:$P$132,'HP Tuner only'!$A$133:$A$145,'HP Tuner only'!$B$133:$P$145,'Pilot Injection'!$U197,'Variables &amp; Axis Check'!$B$2)</f>
        <v>60.000002343750097</v>
      </c>
      <c r="AL197" s="4">
        <f>_xll.Interp2dTab(-1,0,'HP Tuner only'!$B$115:$P$115,'HP Tuner only'!$A$116:$A$128,'HP Tuner only'!$B$116:$P$128,'Pilot Injection'!$U197,'Pilot Injection'!AL$179)*_xll.Interp2dTab(-1,0,'HP Tuner only'!$B$132:$P$132,'HP Tuner only'!$A$133:$A$145,'HP Tuner only'!$B$133:$P$145,'Pilot Injection'!$U197,'Variables &amp; Axis Check'!$B$2)</f>
        <v>60.000002343750097</v>
      </c>
      <c r="AM197" s="12">
        <f t="shared" si="82"/>
        <v>60.000002343750097</v>
      </c>
    </row>
    <row r="198" spans="1:39" s="4" customFormat="1" x14ac:dyDescent="0.3">
      <c r="A198" s="6">
        <f>'CSP5'!$A$187</f>
        <v>3300</v>
      </c>
      <c r="B198" s="12">
        <f t="shared" si="78"/>
        <v>3.1680000000000001</v>
      </c>
      <c r="C198" s="4">
        <f t="shared" ref="C198:R198" si="98">IF(C98-C173&lt;=0,0,C98)</f>
        <v>3.1680000000000001</v>
      </c>
      <c r="D198" s="4">
        <f t="shared" si="98"/>
        <v>4.2313382910008324</v>
      </c>
      <c r="E198" s="4">
        <f t="shared" si="98"/>
        <v>4.1293003764212051</v>
      </c>
      <c r="F198" s="4">
        <f t="shared" si="98"/>
        <v>4.1165456370987528</v>
      </c>
      <c r="G198" s="4">
        <f t="shared" si="98"/>
        <v>4.065588898049536</v>
      </c>
      <c r="H198" s="4">
        <f t="shared" si="98"/>
        <v>4.3586285992142075</v>
      </c>
      <c r="I198" s="4">
        <f t="shared" si="98"/>
        <v>4.3586285992142075</v>
      </c>
      <c r="J198" s="4">
        <f t="shared" si="98"/>
        <v>4.3586285992142075</v>
      </c>
      <c r="K198" s="4">
        <f t="shared" si="98"/>
        <v>4.3586285992142075</v>
      </c>
      <c r="L198" s="4">
        <f t="shared" si="98"/>
        <v>4.3586285992142075</v>
      </c>
      <c r="M198" s="4">
        <f t="shared" si="98"/>
        <v>4.3586285992142075</v>
      </c>
      <c r="N198" s="4">
        <f t="shared" si="98"/>
        <v>4.3586285992142075</v>
      </c>
      <c r="O198" s="4">
        <f t="shared" si="98"/>
        <v>0</v>
      </c>
      <c r="P198" s="4">
        <f t="shared" si="98"/>
        <v>0</v>
      </c>
      <c r="Q198" s="4">
        <f t="shared" si="98"/>
        <v>0</v>
      </c>
      <c r="R198" s="4">
        <f t="shared" si="98"/>
        <v>0</v>
      </c>
      <c r="S198" s="12">
        <f t="shared" si="80"/>
        <v>0</v>
      </c>
      <c r="U198" s="6">
        <f>'CSP5'!$A$187</f>
        <v>3300</v>
      </c>
      <c r="V198" s="12">
        <f t="shared" si="81"/>
        <v>24.960938475036983</v>
      </c>
      <c r="W198" s="4">
        <f>_xll.Interp2dTab(-1,0,'HP Tuner only'!$B$115:$P$115,'HP Tuner only'!$A$116:$A$128,'HP Tuner only'!$B$116:$P$128,'Pilot Injection'!$U198,'Pilot Injection'!W$179)*_xll.Interp2dTab(-1,0,'HP Tuner only'!$B$132:$P$132,'HP Tuner only'!$A$133:$A$145,'HP Tuner only'!$B$133:$P$145,'Pilot Injection'!$U198,'Variables &amp; Axis Check'!$B$2)</f>
        <v>24.960938475036983</v>
      </c>
      <c r="X198" s="4">
        <f>_xll.Interp2dTab(-1,0,'HP Tuner only'!$B$115:$P$115,'HP Tuner only'!$A$116:$A$128,'HP Tuner only'!$B$116:$P$128,'Pilot Injection'!$U198,'Pilot Injection'!X$179)*_xll.Interp2dTab(-1,0,'HP Tuner only'!$B$132:$P$132,'HP Tuner only'!$A$133:$A$145,'HP Tuner only'!$B$133:$P$145,'Pilot Injection'!$U198,'Variables &amp; Axis Check'!$B$2)</f>
        <v>24.960938475036755</v>
      </c>
      <c r="Y198" s="4">
        <f>_xll.Interp2dTab(-1,0,'HP Tuner only'!$B$115:$P$115,'HP Tuner only'!$A$116:$A$128,'HP Tuner only'!$B$116:$P$128,'Pilot Injection'!$U198,'Pilot Injection'!Y$179)*_xll.Interp2dTab(-1,0,'HP Tuner only'!$B$132:$P$132,'HP Tuner only'!$A$133:$A$145,'HP Tuner only'!$B$133:$P$145,'Pilot Injection'!$U198,'Variables &amp; Axis Check'!$B$2)</f>
        <v>24.960938475036528</v>
      </c>
      <c r="Z198" s="4">
        <f>_xll.Interp2dTab(-1,0,'HP Tuner only'!$B$115:$P$115,'HP Tuner only'!$A$116:$A$128,'HP Tuner only'!$B$116:$P$128,'Pilot Injection'!$U198,'Pilot Injection'!Z$179)*_xll.Interp2dTab(-1,0,'HP Tuner only'!$B$132:$P$132,'HP Tuner only'!$A$133:$A$145,'HP Tuner only'!$B$133:$P$145,'Pilot Injection'!$U198,'Variables &amp; Axis Check'!$B$2)</f>
        <v>24.960938475036983</v>
      </c>
      <c r="AA198" s="4">
        <f>_xll.Interp2dTab(-1,0,'HP Tuner only'!$B$115:$P$115,'HP Tuner only'!$A$116:$A$128,'HP Tuner only'!$B$116:$P$128,'Pilot Injection'!$U198,'Pilot Injection'!AA$179)*_xll.Interp2dTab(-1,0,'HP Tuner only'!$B$132:$P$132,'HP Tuner only'!$A$133:$A$145,'HP Tuner only'!$B$133:$P$145,'Pilot Injection'!$U198,'Variables &amp; Axis Check'!$B$2)</f>
        <v>24.960938475036755</v>
      </c>
      <c r="AB198" s="4">
        <f>_xll.Interp2dTab(-1,0,'HP Tuner only'!$B$115:$P$115,'HP Tuner only'!$A$116:$A$128,'HP Tuner only'!$B$116:$P$128,'Pilot Injection'!$U198,'Pilot Injection'!AB$179)*_xll.Interp2dTab(-1,0,'HP Tuner only'!$B$132:$P$132,'HP Tuner only'!$A$133:$A$145,'HP Tuner only'!$B$133:$P$145,'Pilot Injection'!$U198,'Variables &amp; Axis Check'!$B$2)</f>
        <v>24.960938475036983</v>
      </c>
      <c r="AC198" s="4">
        <f>_xll.Interp2dTab(-1,0,'HP Tuner only'!$B$115:$P$115,'HP Tuner only'!$A$116:$A$128,'HP Tuner only'!$B$116:$P$128,'Pilot Injection'!$U198,'Pilot Injection'!AC$179)*_xll.Interp2dTab(-1,0,'HP Tuner only'!$B$132:$P$132,'HP Tuner only'!$A$133:$A$145,'HP Tuner only'!$B$133:$P$145,'Pilot Injection'!$U198,'Variables &amp; Axis Check'!$B$2)</f>
        <v>24.960938475036755</v>
      </c>
      <c r="AD198" s="4">
        <f>_xll.Interp2dTab(-1,0,'HP Tuner only'!$B$115:$P$115,'HP Tuner only'!$A$116:$A$128,'HP Tuner only'!$B$116:$P$128,'Pilot Injection'!$U198,'Pilot Injection'!AD$179)*_xll.Interp2dTab(-1,0,'HP Tuner only'!$B$132:$P$132,'HP Tuner only'!$A$133:$A$145,'HP Tuner only'!$B$133:$P$145,'Pilot Injection'!$U198,'Variables &amp; Axis Check'!$B$2)</f>
        <v>24.960938475036983</v>
      </c>
      <c r="AE198" s="4">
        <f>_xll.Interp2dTab(-1,0,'HP Tuner only'!$B$115:$P$115,'HP Tuner only'!$A$116:$A$128,'HP Tuner only'!$B$116:$P$128,'Pilot Injection'!$U198,'Pilot Injection'!AE$179)*_xll.Interp2dTab(-1,0,'HP Tuner only'!$B$132:$P$132,'HP Tuner only'!$A$133:$A$145,'HP Tuner only'!$B$133:$P$145,'Pilot Injection'!$U198,'Variables &amp; Axis Check'!$B$2)</f>
        <v>24.960938475036755</v>
      </c>
      <c r="AF198" s="4">
        <f>_xll.Interp2dTab(-1,0,'HP Tuner only'!$B$115:$P$115,'HP Tuner only'!$A$116:$A$128,'HP Tuner only'!$B$116:$P$128,'Pilot Injection'!$U198,'Pilot Injection'!AF$179)*_xll.Interp2dTab(-1,0,'HP Tuner only'!$B$132:$P$132,'HP Tuner only'!$A$133:$A$145,'HP Tuner only'!$B$133:$P$145,'Pilot Injection'!$U198,'Variables &amp; Axis Check'!$B$2)</f>
        <v>24.960938475036755</v>
      </c>
      <c r="AG198" s="4">
        <f>_xll.Interp2dTab(-1,0,'HP Tuner only'!$B$115:$P$115,'HP Tuner only'!$A$116:$A$128,'HP Tuner only'!$B$116:$P$128,'Pilot Injection'!$U198,'Pilot Injection'!AG$179)*_xll.Interp2dTab(-1,0,'HP Tuner only'!$B$132:$P$132,'HP Tuner only'!$A$133:$A$145,'HP Tuner only'!$B$133:$P$145,'Pilot Injection'!$U198,'Variables &amp; Axis Check'!$B$2)</f>
        <v>30.006857039489645</v>
      </c>
      <c r="AH198" s="4">
        <f>_xll.Interp2dTab(-1,0,'HP Tuner only'!$B$115:$P$115,'HP Tuner only'!$A$116:$A$128,'HP Tuner only'!$B$116:$P$128,'Pilot Injection'!$U198,'Pilot Injection'!AH$179)*_xll.Interp2dTab(-1,0,'HP Tuner only'!$B$132:$P$132,'HP Tuner only'!$A$133:$A$145,'HP Tuner only'!$B$133:$P$145,'Pilot Injection'!$U198,'Variables &amp; Axis Check'!$B$2)</f>
        <v>35.106525864590637</v>
      </c>
      <c r="AI198" s="4">
        <f>_xll.Interp2dTab(-1,0,'HP Tuner only'!$B$115:$P$115,'HP Tuner only'!$A$116:$A$128,'HP Tuner only'!$B$116:$P$128,'Pilot Injection'!$U198,'Pilot Injection'!AI$179)*_xll.Interp2dTab(-1,0,'HP Tuner only'!$B$132:$P$132,'HP Tuner only'!$A$133:$A$145,'HP Tuner only'!$B$133:$P$145,'Pilot Injection'!$U198,'Variables &amp; Axis Check'!$B$2)</f>
        <v>47.519533106232302</v>
      </c>
      <c r="AJ198" s="4">
        <f>_xll.Interp2dTab(-1,0,'HP Tuner only'!$B$115:$P$115,'HP Tuner only'!$A$116:$A$128,'HP Tuner only'!$B$116:$P$128,'Pilot Injection'!$U198,'Pilot Injection'!AJ$179)*_xll.Interp2dTab(-1,0,'HP Tuner only'!$B$132:$P$132,'HP Tuner only'!$A$133:$A$145,'HP Tuner only'!$B$133:$P$145,'Pilot Injection'!$U198,'Variables &amp; Axis Check'!$B$2)</f>
        <v>59.932540347873328</v>
      </c>
      <c r="AK198" s="4">
        <f>_xll.Interp2dTab(-1,0,'HP Tuner only'!$B$115:$P$115,'HP Tuner only'!$A$116:$A$128,'HP Tuner only'!$B$116:$P$128,'Pilot Injection'!$U198,'Pilot Injection'!AK$179)*_xll.Interp2dTab(-1,0,'HP Tuner only'!$B$132:$P$132,'HP Tuner only'!$A$133:$A$145,'HP Tuner only'!$B$133:$P$145,'Pilot Injection'!$U198,'Variables &amp; Axis Check'!$B$2)</f>
        <v>60.000002343750452</v>
      </c>
      <c r="AL198" s="4">
        <f>_xll.Interp2dTab(-1,0,'HP Tuner only'!$B$115:$P$115,'HP Tuner only'!$A$116:$A$128,'HP Tuner only'!$B$116:$P$128,'Pilot Injection'!$U198,'Pilot Injection'!AL$179)*_xll.Interp2dTab(-1,0,'HP Tuner only'!$B$132:$P$132,'HP Tuner only'!$A$133:$A$145,'HP Tuner only'!$B$133:$P$145,'Pilot Injection'!$U198,'Variables &amp; Axis Check'!$B$2)</f>
        <v>60.000002343748974</v>
      </c>
      <c r="AM198" s="12">
        <f t="shared" si="82"/>
        <v>60.000002343748974</v>
      </c>
    </row>
    <row r="199" spans="1:39" s="4" customFormat="1" x14ac:dyDescent="0.3">
      <c r="A199" s="6">
        <f>'CSP5'!$A$188</f>
        <v>3500</v>
      </c>
      <c r="B199" s="12">
        <f t="shared" si="78"/>
        <v>3.36</v>
      </c>
      <c r="C199" s="4">
        <f t="shared" ref="C199:R199" si="99">IF(C99-C174&lt;=0,0,C99)</f>
        <v>3.36</v>
      </c>
      <c r="D199" s="4">
        <f t="shared" si="99"/>
        <v>4.487783035909974</v>
      </c>
      <c r="E199" s="4">
        <f t="shared" si="99"/>
        <v>4.6291298256806401</v>
      </c>
      <c r="F199" s="4">
        <f t="shared" si="99"/>
        <v>4.657268570136746</v>
      </c>
      <c r="G199" s="4">
        <f t="shared" si="99"/>
        <v>4.5988611471756782</v>
      </c>
      <c r="H199" s="4">
        <f t="shared" si="99"/>
        <v>4.6676464258233601</v>
      </c>
      <c r="I199" s="4">
        <f t="shared" si="99"/>
        <v>4.6676464258233601</v>
      </c>
      <c r="J199" s="4">
        <f t="shared" si="99"/>
        <v>4.6676464258233601</v>
      </c>
      <c r="K199" s="4">
        <f t="shared" si="99"/>
        <v>4.6676464258233601</v>
      </c>
      <c r="L199" s="4">
        <f t="shared" si="99"/>
        <v>4.6676464258233601</v>
      </c>
      <c r="M199" s="4">
        <f t="shared" si="99"/>
        <v>4.6676464258233601</v>
      </c>
      <c r="N199" s="4">
        <f t="shared" si="99"/>
        <v>4.6676464258233601</v>
      </c>
      <c r="O199" s="4">
        <f t="shared" si="99"/>
        <v>0</v>
      </c>
      <c r="P199" s="4">
        <f t="shared" si="99"/>
        <v>0</v>
      </c>
      <c r="Q199" s="4">
        <f t="shared" si="99"/>
        <v>0</v>
      </c>
      <c r="R199" s="4">
        <f t="shared" si="99"/>
        <v>0</v>
      </c>
      <c r="S199" s="12">
        <f t="shared" si="80"/>
        <v>0</v>
      </c>
      <c r="U199" s="6">
        <f>'CSP5'!$A$188</f>
        <v>3500</v>
      </c>
      <c r="V199" s="12">
        <f t="shared" si="81"/>
        <v>24.960938475036528</v>
      </c>
      <c r="W199" s="4">
        <f>_xll.Interp2dTab(-1,0,'HP Tuner only'!$B$115:$P$115,'HP Tuner only'!$A$116:$A$128,'HP Tuner only'!$B$116:$P$128,'Pilot Injection'!$U199,'Pilot Injection'!W$179)*_xll.Interp2dTab(-1,0,'HP Tuner only'!$B$132:$P$132,'HP Tuner only'!$A$133:$A$145,'HP Tuner only'!$B$133:$P$145,'Pilot Injection'!$U199,'Variables &amp; Axis Check'!$B$2)</f>
        <v>24.960938475036528</v>
      </c>
      <c r="X199" s="4">
        <f>_xll.Interp2dTab(-1,0,'HP Tuner only'!$B$115:$P$115,'HP Tuner only'!$A$116:$A$128,'HP Tuner only'!$B$116:$P$128,'Pilot Injection'!$U199,'Pilot Injection'!X$179)*_xll.Interp2dTab(-1,0,'HP Tuner only'!$B$132:$P$132,'HP Tuner only'!$A$133:$A$145,'HP Tuner only'!$B$133:$P$145,'Pilot Injection'!$U199,'Variables &amp; Axis Check'!$B$2)</f>
        <v>24.960938475036073</v>
      </c>
      <c r="Y199" s="4">
        <f>_xll.Interp2dTab(-1,0,'HP Tuner only'!$B$115:$P$115,'HP Tuner only'!$A$116:$A$128,'HP Tuner only'!$B$116:$P$128,'Pilot Injection'!$U199,'Pilot Injection'!Y$179)*_xll.Interp2dTab(-1,0,'HP Tuner only'!$B$132:$P$132,'HP Tuner only'!$A$133:$A$145,'HP Tuner only'!$B$133:$P$145,'Pilot Injection'!$U199,'Variables &amp; Axis Check'!$B$2)</f>
        <v>24.960938475036528</v>
      </c>
      <c r="Z199" s="4">
        <f>_xll.Interp2dTab(-1,0,'HP Tuner only'!$B$115:$P$115,'HP Tuner only'!$A$116:$A$128,'HP Tuner only'!$B$116:$P$128,'Pilot Injection'!$U199,'Pilot Injection'!Z$179)*_xll.Interp2dTab(-1,0,'HP Tuner only'!$B$132:$P$132,'HP Tuner only'!$A$133:$A$145,'HP Tuner only'!$B$133:$P$145,'Pilot Injection'!$U199,'Variables &amp; Axis Check'!$B$2)</f>
        <v>24.960938475037437</v>
      </c>
      <c r="AA199" s="4">
        <f>_xll.Interp2dTab(-1,0,'HP Tuner only'!$B$115:$P$115,'HP Tuner only'!$A$116:$A$128,'HP Tuner only'!$B$116:$P$128,'Pilot Injection'!$U199,'Pilot Injection'!AA$179)*_xll.Interp2dTab(-1,0,'HP Tuner only'!$B$132:$P$132,'HP Tuner only'!$A$133:$A$145,'HP Tuner only'!$B$133:$P$145,'Pilot Injection'!$U199,'Variables &amp; Axis Check'!$B$2)</f>
        <v>24.960938475036073</v>
      </c>
      <c r="AB199" s="4">
        <f>_xll.Interp2dTab(-1,0,'HP Tuner only'!$B$115:$P$115,'HP Tuner only'!$A$116:$A$128,'HP Tuner only'!$B$116:$P$128,'Pilot Injection'!$U199,'Pilot Injection'!AB$179)*_xll.Interp2dTab(-1,0,'HP Tuner only'!$B$132:$P$132,'HP Tuner only'!$A$133:$A$145,'HP Tuner only'!$B$133:$P$145,'Pilot Injection'!$U199,'Variables &amp; Axis Check'!$B$2)</f>
        <v>24.960938475036528</v>
      </c>
      <c r="AC199" s="4">
        <f>_xll.Interp2dTab(-1,0,'HP Tuner only'!$B$115:$P$115,'HP Tuner only'!$A$116:$A$128,'HP Tuner only'!$B$116:$P$128,'Pilot Injection'!$U199,'Pilot Injection'!AC$179)*_xll.Interp2dTab(-1,0,'HP Tuner only'!$B$132:$P$132,'HP Tuner only'!$A$133:$A$145,'HP Tuner only'!$B$133:$P$145,'Pilot Injection'!$U199,'Variables &amp; Axis Check'!$B$2)</f>
        <v>24.960938475036983</v>
      </c>
      <c r="AD199" s="4">
        <f>_xll.Interp2dTab(-1,0,'HP Tuner only'!$B$115:$P$115,'HP Tuner only'!$A$116:$A$128,'HP Tuner only'!$B$116:$P$128,'Pilot Injection'!$U199,'Pilot Injection'!AD$179)*_xll.Interp2dTab(-1,0,'HP Tuner only'!$B$132:$P$132,'HP Tuner only'!$A$133:$A$145,'HP Tuner only'!$B$133:$P$145,'Pilot Injection'!$U199,'Variables &amp; Axis Check'!$B$2)</f>
        <v>24.960938475036528</v>
      </c>
      <c r="AE199" s="4">
        <f>_xll.Interp2dTab(-1,0,'HP Tuner only'!$B$115:$P$115,'HP Tuner only'!$A$116:$A$128,'HP Tuner only'!$B$116:$P$128,'Pilot Injection'!$U199,'Pilot Injection'!AE$179)*_xll.Interp2dTab(-1,0,'HP Tuner only'!$B$132:$P$132,'HP Tuner only'!$A$133:$A$145,'HP Tuner only'!$B$133:$P$145,'Pilot Injection'!$U199,'Variables &amp; Axis Check'!$B$2)</f>
        <v>24.960938475036528</v>
      </c>
      <c r="AF199" s="4">
        <f>_xll.Interp2dTab(-1,0,'HP Tuner only'!$B$115:$P$115,'HP Tuner only'!$A$116:$A$128,'HP Tuner only'!$B$116:$P$128,'Pilot Injection'!$U199,'Pilot Injection'!AF$179)*_xll.Interp2dTab(-1,0,'HP Tuner only'!$B$132:$P$132,'HP Tuner only'!$A$133:$A$145,'HP Tuner only'!$B$133:$P$145,'Pilot Injection'!$U199,'Variables &amp; Axis Check'!$B$2)</f>
        <v>24.960938475036983</v>
      </c>
      <c r="AG199" s="4">
        <f>_xll.Interp2dTab(-1,0,'HP Tuner only'!$B$115:$P$115,'HP Tuner only'!$A$116:$A$128,'HP Tuner only'!$B$116:$P$128,'Pilot Injection'!$U199,'Pilot Injection'!AG$179)*_xll.Interp2dTab(-1,0,'HP Tuner only'!$B$132:$P$132,'HP Tuner only'!$A$133:$A$145,'HP Tuner only'!$B$133:$P$145,'Pilot Injection'!$U199,'Variables &amp; Axis Check'!$B$2)</f>
        <v>30.006857039489198</v>
      </c>
      <c r="AH199" s="4">
        <f>_xll.Interp2dTab(-1,0,'HP Tuner only'!$B$115:$P$115,'HP Tuner only'!$A$116:$A$128,'HP Tuner only'!$B$116:$P$128,'Pilot Injection'!$U199,'Pilot Injection'!AH$179)*_xll.Interp2dTab(-1,0,'HP Tuner only'!$B$132:$P$132,'HP Tuner only'!$A$133:$A$145,'HP Tuner only'!$B$133:$P$145,'Pilot Injection'!$U199,'Variables &amp; Axis Check'!$B$2)</f>
        <v>35.106525864592449</v>
      </c>
      <c r="AI199" s="4">
        <f>_xll.Interp2dTab(-1,0,'HP Tuner only'!$B$115:$P$115,'HP Tuner only'!$A$116:$A$128,'HP Tuner only'!$B$116:$P$128,'Pilot Injection'!$U199,'Pilot Injection'!AI$179)*_xll.Interp2dTab(-1,0,'HP Tuner only'!$B$132:$P$132,'HP Tuner only'!$A$133:$A$145,'HP Tuner only'!$B$133:$P$145,'Pilot Injection'!$U199,'Variables &amp; Axis Check'!$B$2)</f>
        <v>47.519533106231393</v>
      </c>
      <c r="AJ199" s="4">
        <f>_xll.Interp2dTab(-1,0,'HP Tuner only'!$B$115:$P$115,'HP Tuner only'!$A$116:$A$128,'HP Tuner only'!$B$116:$P$128,'Pilot Injection'!$U199,'Pilot Injection'!AJ$179)*_xll.Interp2dTab(-1,0,'HP Tuner only'!$B$132:$P$132,'HP Tuner only'!$A$133:$A$145,'HP Tuner only'!$B$133:$P$145,'Pilot Injection'!$U199,'Variables &amp; Axis Check'!$B$2)</f>
        <v>59.932540347872418</v>
      </c>
      <c r="AK199" s="4">
        <f>_xll.Interp2dTab(-1,0,'HP Tuner only'!$B$115:$P$115,'HP Tuner only'!$A$116:$A$128,'HP Tuner only'!$B$116:$P$128,'Pilot Injection'!$U199,'Pilot Injection'!AK$179)*_xll.Interp2dTab(-1,0,'HP Tuner only'!$B$132:$P$132,'HP Tuner only'!$A$133:$A$145,'HP Tuner only'!$B$133:$P$145,'Pilot Injection'!$U199,'Variables &amp; Axis Check'!$B$2)</f>
        <v>60.000002343752385</v>
      </c>
      <c r="AL199" s="4">
        <f>_xll.Interp2dTab(-1,0,'HP Tuner only'!$B$115:$P$115,'HP Tuner only'!$A$116:$A$128,'HP Tuner only'!$B$116:$P$128,'Pilot Injection'!$U199,'Pilot Injection'!AL$179)*_xll.Interp2dTab(-1,0,'HP Tuner only'!$B$132:$P$132,'HP Tuner only'!$A$133:$A$145,'HP Tuner only'!$B$133:$P$145,'Pilot Injection'!$U199,'Variables &amp; Axis Check'!$B$2)</f>
        <v>60.000002343751476</v>
      </c>
      <c r="AM199" s="12">
        <f t="shared" si="82"/>
        <v>60.000002343751476</v>
      </c>
    </row>
    <row r="200" spans="1:39" s="4" customFormat="1" x14ac:dyDescent="0.3">
      <c r="A200" s="12">
        <f>'CSP5'!$A$189</f>
        <v>3501</v>
      </c>
      <c r="B200" s="12">
        <f>B199</f>
        <v>3.36</v>
      </c>
      <c r="C200" s="12">
        <f t="shared" ref="C200:S200" si="100">C199</f>
        <v>3.36</v>
      </c>
      <c r="D200" s="12">
        <f t="shared" si="100"/>
        <v>4.487783035909974</v>
      </c>
      <c r="E200" s="12">
        <f t="shared" si="100"/>
        <v>4.6291298256806401</v>
      </c>
      <c r="F200" s="12">
        <f t="shared" si="100"/>
        <v>4.657268570136746</v>
      </c>
      <c r="G200" s="12">
        <f t="shared" si="100"/>
        <v>4.5988611471756782</v>
      </c>
      <c r="H200" s="12">
        <f t="shared" si="100"/>
        <v>4.6676464258233601</v>
      </c>
      <c r="I200" s="12">
        <f t="shared" si="100"/>
        <v>4.6676464258233601</v>
      </c>
      <c r="J200" s="12">
        <f t="shared" si="100"/>
        <v>4.6676464258233601</v>
      </c>
      <c r="K200" s="12">
        <f t="shared" si="100"/>
        <v>4.6676464258233601</v>
      </c>
      <c r="L200" s="12">
        <f t="shared" si="100"/>
        <v>4.6676464258233601</v>
      </c>
      <c r="M200" s="12">
        <f t="shared" si="100"/>
        <v>4.6676464258233601</v>
      </c>
      <c r="N200" s="12">
        <f t="shared" si="100"/>
        <v>4.6676464258233601</v>
      </c>
      <c r="O200" s="12">
        <f t="shared" si="100"/>
        <v>0</v>
      </c>
      <c r="P200" s="12">
        <f t="shared" si="100"/>
        <v>0</v>
      </c>
      <c r="Q200" s="12">
        <f t="shared" si="100"/>
        <v>0</v>
      </c>
      <c r="R200" s="12">
        <f t="shared" si="100"/>
        <v>0</v>
      </c>
      <c r="S200" s="12">
        <f t="shared" si="100"/>
        <v>0</v>
      </c>
      <c r="U200" s="12">
        <f>'CSP5'!$A$189</f>
        <v>3501</v>
      </c>
      <c r="V200" s="12">
        <f>V199</f>
        <v>24.960938475036528</v>
      </c>
      <c r="W200" s="12">
        <f t="shared" ref="W200:AM200" si="101">W199</f>
        <v>24.960938475036528</v>
      </c>
      <c r="X200" s="12">
        <f t="shared" si="101"/>
        <v>24.960938475036073</v>
      </c>
      <c r="Y200" s="12">
        <f t="shared" si="101"/>
        <v>24.960938475036528</v>
      </c>
      <c r="Z200" s="12">
        <f t="shared" si="101"/>
        <v>24.960938475037437</v>
      </c>
      <c r="AA200" s="12">
        <f t="shared" si="101"/>
        <v>24.960938475036073</v>
      </c>
      <c r="AB200" s="12">
        <f t="shared" si="101"/>
        <v>24.960938475036528</v>
      </c>
      <c r="AC200" s="12">
        <f t="shared" si="101"/>
        <v>24.960938475036983</v>
      </c>
      <c r="AD200" s="12">
        <f t="shared" si="101"/>
        <v>24.960938475036528</v>
      </c>
      <c r="AE200" s="12">
        <f t="shared" si="101"/>
        <v>24.960938475036528</v>
      </c>
      <c r="AF200" s="12">
        <f t="shared" si="101"/>
        <v>24.960938475036983</v>
      </c>
      <c r="AG200" s="12">
        <f t="shared" si="101"/>
        <v>30.006857039489198</v>
      </c>
      <c r="AH200" s="12">
        <f t="shared" si="101"/>
        <v>35.106525864592449</v>
      </c>
      <c r="AI200" s="12">
        <f t="shared" si="101"/>
        <v>47.519533106231393</v>
      </c>
      <c r="AJ200" s="12">
        <f t="shared" si="101"/>
        <v>59.932540347872418</v>
      </c>
      <c r="AK200" s="12">
        <f t="shared" si="101"/>
        <v>60.000002343752385</v>
      </c>
      <c r="AL200" s="12">
        <f t="shared" si="101"/>
        <v>60.000002343751476</v>
      </c>
      <c r="AM200" s="12">
        <f t="shared" si="101"/>
        <v>60.000002343751476</v>
      </c>
    </row>
    <row r="201" spans="1:39" x14ac:dyDescent="0.3"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</row>
    <row r="202" spans="1:39" x14ac:dyDescent="0.3">
      <c r="A202" s="13"/>
      <c r="B202" s="35" t="s">
        <v>1159</v>
      </c>
      <c r="C202" s="35"/>
      <c r="D202" s="35"/>
      <c r="E202" s="35"/>
      <c r="F202" s="35"/>
      <c r="G202" s="35"/>
      <c r="H202" s="35"/>
      <c r="I202" s="35"/>
      <c r="J202" s="35"/>
      <c r="K202" s="35"/>
      <c r="L202" s="35"/>
      <c r="M202" s="35"/>
      <c r="N202" s="35"/>
      <c r="O202" s="35"/>
      <c r="P202" s="35"/>
      <c r="Q202" s="35"/>
      <c r="R202" s="35"/>
      <c r="S202" s="35"/>
    </row>
    <row r="203" spans="1:39" x14ac:dyDescent="0.3">
      <c r="A203" s="3"/>
      <c r="B203" s="3" t="str">
        <f>'CSP5'!$B$167</f>
        <v>mm3</v>
      </c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</row>
    <row r="204" spans="1:39" x14ac:dyDescent="0.3">
      <c r="A204" s="3" t="str">
        <f>'CSP5'!$A$168</f>
        <v>RPM</v>
      </c>
      <c r="B204" s="9">
        <f>'CSP5'!$B$168</f>
        <v>-1</v>
      </c>
      <c r="C204" s="3">
        <f>'CSP5'!$C$168</f>
        <v>0</v>
      </c>
      <c r="D204" s="3">
        <f>'CSP5'!$D$168</f>
        <v>10</v>
      </c>
      <c r="E204" s="3">
        <f>'CSP5'!$E$168</f>
        <v>20</v>
      </c>
      <c r="F204" s="3">
        <f>'CSP5'!$F$168</f>
        <v>30</v>
      </c>
      <c r="G204" s="3">
        <f>'CSP5'!$G$168</f>
        <v>45</v>
      </c>
      <c r="H204" s="3">
        <f>'CSP5'!$H$168</f>
        <v>55</v>
      </c>
      <c r="I204" s="3">
        <f>'CSP5'!$I$168</f>
        <v>65</v>
      </c>
      <c r="J204" s="3">
        <f>'CSP5'!$J$168</f>
        <v>75</v>
      </c>
      <c r="K204" s="3">
        <f>'CSP5'!$K$168</f>
        <v>85</v>
      </c>
      <c r="L204" s="3">
        <f>'CSP5'!$L$168</f>
        <v>95</v>
      </c>
      <c r="M204" s="3">
        <f>'CSP5'!$M$168</f>
        <v>110</v>
      </c>
      <c r="N204" s="3">
        <f>'CSP5'!$N$168</f>
        <v>120</v>
      </c>
      <c r="O204" s="3">
        <f>'CSP5'!$O$168</f>
        <v>125</v>
      </c>
      <c r="P204" s="3">
        <f>'CSP5'!$P$168</f>
        <v>130</v>
      </c>
      <c r="Q204" s="3">
        <f>'CSP5'!$Q$168</f>
        <v>135</v>
      </c>
      <c r="R204" s="3">
        <f>'CSP5'!$R$168</f>
        <v>140</v>
      </c>
      <c r="S204" s="9">
        <f>'CSP5'!$S$168</f>
        <v>141</v>
      </c>
    </row>
    <row r="205" spans="1:39" s="4" customFormat="1" x14ac:dyDescent="0.3">
      <c r="A205" s="12">
        <f>'CSP5'!$A$169</f>
        <v>619</v>
      </c>
      <c r="B205" s="12">
        <f>B206</f>
        <v>8.5444351154519342</v>
      </c>
      <c r="C205" s="12">
        <f t="shared" ref="C205:S205" si="102">C206</f>
        <v>8.5444351154519342</v>
      </c>
      <c r="D205" s="12">
        <f t="shared" si="102"/>
        <v>8.5444351154519342</v>
      </c>
      <c r="E205" s="12">
        <f t="shared" si="102"/>
        <v>8.6137321729940339</v>
      </c>
      <c r="F205" s="12">
        <f t="shared" si="102"/>
        <v>8.7682021241496066</v>
      </c>
      <c r="G205" s="12">
        <f t="shared" si="102"/>
        <v>11.095243226085433</v>
      </c>
      <c r="H205" s="12">
        <f t="shared" si="102"/>
        <v>6.6980219087098396</v>
      </c>
      <c r="I205" s="12">
        <f t="shared" si="102"/>
        <v>3.0449067933613039</v>
      </c>
      <c r="J205" s="12">
        <f t="shared" si="102"/>
        <v>5.2135103065604946</v>
      </c>
      <c r="K205" s="12">
        <f t="shared" si="102"/>
        <v>6.1931595582735159</v>
      </c>
      <c r="L205" s="12">
        <f t="shared" si="102"/>
        <v>7.3783422845709135</v>
      </c>
      <c r="M205" s="12">
        <f t="shared" si="102"/>
        <v>12.24228613590688</v>
      </c>
      <c r="N205" s="12">
        <f t="shared" si="102"/>
        <v>14.445206683920329</v>
      </c>
      <c r="O205" s="12">
        <f t="shared" si="102"/>
        <v>14.445206683920322</v>
      </c>
      <c r="P205" s="12">
        <f t="shared" si="102"/>
        <v>14.445206683920331</v>
      </c>
      <c r="Q205" s="12">
        <f t="shared" si="102"/>
        <v>14.445206683920331</v>
      </c>
      <c r="R205" s="12">
        <f t="shared" si="102"/>
        <v>14.445206683920313</v>
      </c>
      <c r="S205" s="12">
        <f t="shared" si="102"/>
        <v>14.445206683920313</v>
      </c>
    </row>
    <row r="206" spans="1:39" s="4" customFormat="1" x14ac:dyDescent="0.3">
      <c r="A206" s="6">
        <f>'CSP5'!$A$170</f>
        <v>620</v>
      </c>
      <c r="B206" s="12">
        <f>C206</f>
        <v>8.5444351154519342</v>
      </c>
      <c r="C206" s="4">
        <f>C106-C81</f>
        <v>8.5444351154519342</v>
      </c>
      <c r="D206" s="4">
        <f t="shared" ref="D206:R206" si="103">D106-D81</f>
        <v>8.5444351154519342</v>
      </c>
      <c r="E206" s="4">
        <f t="shared" si="103"/>
        <v>8.6137321729940339</v>
      </c>
      <c r="F206" s="4">
        <f t="shared" si="103"/>
        <v>8.7682021241496066</v>
      </c>
      <c r="G206" s="4">
        <f t="shared" si="103"/>
        <v>11.095243226085433</v>
      </c>
      <c r="H206" s="4">
        <f t="shared" si="103"/>
        <v>6.6980219087098396</v>
      </c>
      <c r="I206" s="4">
        <f t="shared" si="103"/>
        <v>3.0449067933613039</v>
      </c>
      <c r="J206" s="4">
        <f t="shared" si="103"/>
        <v>5.2135103065604946</v>
      </c>
      <c r="K206" s="4">
        <f t="shared" si="103"/>
        <v>6.1931595582735159</v>
      </c>
      <c r="L206" s="4">
        <f t="shared" si="103"/>
        <v>7.3783422845709135</v>
      </c>
      <c r="M206" s="4">
        <f t="shared" si="103"/>
        <v>12.24228613590688</v>
      </c>
      <c r="N206" s="4">
        <f t="shared" si="103"/>
        <v>14.445206683920329</v>
      </c>
      <c r="O206" s="4">
        <f t="shared" si="103"/>
        <v>14.445206683920322</v>
      </c>
      <c r="P206" s="4">
        <f t="shared" si="103"/>
        <v>14.445206683920331</v>
      </c>
      <c r="Q206" s="4">
        <f t="shared" si="103"/>
        <v>14.445206683920331</v>
      </c>
      <c r="R206" s="4">
        <f t="shared" si="103"/>
        <v>14.445206683920313</v>
      </c>
      <c r="S206" s="12">
        <f>R206</f>
        <v>14.445206683920313</v>
      </c>
    </row>
    <row r="207" spans="1:39" s="4" customFormat="1" x14ac:dyDescent="0.3">
      <c r="A207" s="6">
        <f>'CSP5'!$A$171</f>
        <v>650</v>
      </c>
      <c r="B207" s="12">
        <f t="shared" ref="B207:B224" si="104">C207</f>
        <v>8.6021702743175421</v>
      </c>
      <c r="C207" s="4">
        <f t="shared" ref="C207:R207" si="105">C107-C82</f>
        <v>8.6021702743175421</v>
      </c>
      <c r="D207" s="4">
        <f t="shared" si="105"/>
        <v>8.6021702743175421</v>
      </c>
      <c r="E207" s="4">
        <f t="shared" si="105"/>
        <v>8.6021702743175421</v>
      </c>
      <c r="F207" s="4">
        <f t="shared" si="105"/>
        <v>7.47493186316016</v>
      </c>
      <c r="G207" s="4">
        <f t="shared" si="105"/>
        <v>4.7652695418330824</v>
      </c>
      <c r="H207" s="4">
        <f t="shared" si="105"/>
        <v>5.6315085764543538</v>
      </c>
      <c r="I207" s="4">
        <f t="shared" si="105"/>
        <v>3.972020127691656</v>
      </c>
      <c r="J207" s="4">
        <f t="shared" si="105"/>
        <v>5.7725071276916564</v>
      </c>
      <c r="K207" s="4">
        <f t="shared" si="105"/>
        <v>5.9463247770988508</v>
      </c>
      <c r="L207" s="4">
        <f t="shared" si="105"/>
        <v>6.6494497770988508</v>
      </c>
      <c r="M207" s="4">
        <f t="shared" si="105"/>
        <v>8.2547473613907094</v>
      </c>
      <c r="N207" s="4">
        <f t="shared" si="105"/>
        <v>9.4266223613907094</v>
      </c>
      <c r="O207" s="4">
        <f t="shared" si="105"/>
        <v>9.907242946941679</v>
      </c>
      <c r="P207" s="4">
        <f t="shared" si="105"/>
        <v>10.493180946941678</v>
      </c>
      <c r="Q207" s="4">
        <f t="shared" si="105"/>
        <v>10.961930946941678</v>
      </c>
      <c r="R207" s="4">
        <f t="shared" si="105"/>
        <v>11.547867946941679</v>
      </c>
      <c r="S207" s="12">
        <f t="shared" ref="S207:S224" si="106">R207</f>
        <v>11.547867946941679</v>
      </c>
    </row>
    <row r="208" spans="1:39" s="4" customFormat="1" x14ac:dyDescent="0.3">
      <c r="A208" s="6">
        <f>'CSP5'!$A$172</f>
        <v>800</v>
      </c>
      <c r="B208" s="12">
        <f t="shared" si="104"/>
        <v>8.427971352347722</v>
      </c>
      <c r="C208" s="4">
        <f t="shared" ref="C208:R208" si="107">C108-C83</f>
        <v>8.427971352347722</v>
      </c>
      <c r="D208" s="4">
        <f t="shared" si="107"/>
        <v>8.4995423374448364</v>
      </c>
      <c r="E208" s="4">
        <f t="shared" si="107"/>
        <v>8.4075849995423457</v>
      </c>
      <c r="F208" s="4">
        <f t="shared" si="107"/>
        <v>8.3373517657653338</v>
      </c>
      <c r="G208" s="4">
        <f t="shared" si="107"/>
        <v>5.0070750855363837</v>
      </c>
      <c r="H208" s="4">
        <f t="shared" si="107"/>
        <v>4.7142762957876974</v>
      </c>
      <c r="I208" s="4">
        <f t="shared" si="107"/>
        <v>3.0575954075116378</v>
      </c>
      <c r="J208" s="4">
        <f t="shared" si="107"/>
        <v>5.5971553699724677</v>
      </c>
      <c r="K208" s="4">
        <f t="shared" si="107"/>
        <v>6.834018130758845</v>
      </c>
      <c r="L208" s="4">
        <f t="shared" si="107"/>
        <v>6.8682827855498445</v>
      </c>
      <c r="M208" s="4">
        <f t="shared" si="107"/>
        <v>7.3838677180939714</v>
      </c>
      <c r="N208" s="4">
        <f t="shared" si="107"/>
        <v>7.756018145266304</v>
      </c>
      <c r="O208" s="4">
        <f t="shared" si="107"/>
        <v>8.028385925695444</v>
      </c>
      <c r="P208" s="4">
        <f t="shared" si="107"/>
        <v>8.2646151698113268</v>
      </c>
      <c r="Q208" s="4">
        <f t="shared" si="107"/>
        <v>8.500236465036755</v>
      </c>
      <c r="R208" s="4">
        <f t="shared" si="107"/>
        <v>8.6193081065971615</v>
      </c>
      <c r="S208" s="12">
        <f t="shared" si="106"/>
        <v>8.6193081065971615</v>
      </c>
    </row>
    <row r="209" spans="1:19" s="4" customFormat="1" x14ac:dyDescent="0.3">
      <c r="A209" s="6">
        <f>'CSP5'!$A$173</f>
        <v>1000</v>
      </c>
      <c r="B209" s="12">
        <f t="shared" si="104"/>
        <v>8.2925905394671204</v>
      </c>
      <c r="C209" s="4">
        <f t="shared" ref="C209:R209" si="108">C109-C84</f>
        <v>8.2925905394671204</v>
      </c>
      <c r="D209" s="4">
        <f t="shared" si="108"/>
        <v>8.1079359230911781</v>
      </c>
      <c r="E209" s="4">
        <f t="shared" si="108"/>
        <v>8.0840055726760465</v>
      </c>
      <c r="F209" s="4">
        <f t="shared" si="108"/>
        <v>9.4522505250888429</v>
      </c>
      <c r="G209" s="4">
        <f t="shared" si="108"/>
        <v>7.9353002973663367</v>
      </c>
      <c r="H209" s="4">
        <f t="shared" si="108"/>
        <v>5.5983606506958035</v>
      </c>
      <c r="I209" s="4">
        <f t="shared" si="108"/>
        <v>3.6872087179046176</v>
      </c>
      <c r="J209" s="4">
        <f t="shared" si="108"/>
        <v>6.812531175693306</v>
      </c>
      <c r="K209" s="4">
        <f t="shared" si="108"/>
        <v>9.571323133481993</v>
      </c>
      <c r="L209" s="4">
        <f t="shared" si="108"/>
        <v>9.3727215912706825</v>
      </c>
      <c r="M209" s="4">
        <f t="shared" si="108"/>
        <v>8.2557009955859186</v>
      </c>
      <c r="N209" s="4">
        <f t="shared" si="108"/>
        <v>7.5582956288364791</v>
      </c>
      <c r="O209" s="4">
        <f t="shared" si="108"/>
        <v>7.4270041027031466</v>
      </c>
      <c r="P209" s="4">
        <f t="shared" si="108"/>
        <v>7.1943138344597326</v>
      </c>
      <c r="Q209" s="4">
        <f t="shared" si="108"/>
        <v>6.7272485662163177</v>
      </c>
      <c r="R209" s="4">
        <f t="shared" si="108"/>
        <v>6.3773712979729051</v>
      </c>
      <c r="S209" s="12">
        <f t="shared" si="106"/>
        <v>6.3773712979729051</v>
      </c>
    </row>
    <row r="210" spans="1:19" s="4" customFormat="1" x14ac:dyDescent="0.3">
      <c r="A210" s="6">
        <f>'CSP5'!$A$174</f>
        <v>1200</v>
      </c>
      <c r="B210" s="12">
        <f t="shared" si="104"/>
        <v>10.458954655780987</v>
      </c>
      <c r="C210" s="4">
        <f t="shared" ref="C210:R210" si="109">C110-C85</f>
        <v>10.458954655780987</v>
      </c>
      <c r="D210" s="4">
        <f t="shared" si="109"/>
        <v>10.219917259877493</v>
      </c>
      <c r="E210" s="4">
        <f t="shared" si="109"/>
        <v>10.283126376949218</v>
      </c>
      <c r="F210" s="4">
        <f t="shared" si="109"/>
        <v>10.416055613771341</v>
      </c>
      <c r="G210" s="4">
        <f t="shared" si="109"/>
        <v>10.91060560833378</v>
      </c>
      <c r="H210" s="4">
        <f t="shared" si="109"/>
        <v>8.5366487771300754</v>
      </c>
      <c r="I210" s="4">
        <f t="shared" si="109"/>
        <v>6.8265401968187387</v>
      </c>
      <c r="J210" s="4">
        <f t="shared" si="109"/>
        <v>9.7884319164903406</v>
      </c>
      <c r="K210" s="4">
        <f t="shared" si="109"/>
        <v>12.639107696818737</v>
      </c>
      <c r="L210" s="4">
        <f t="shared" si="109"/>
        <v>12.181351491163554</v>
      </c>
      <c r="M210" s="4">
        <f t="shared" si="109"/>
        <v>11.2330967775957</v>
      </c>
      <c r="N210" s="4">
        <f t="shared" si="109"/>
        <v>17.809219768849097</v>
      </c>
      <c r="O210" s="4">
        <f t="shared" si="109"/>
        <v>17.58914890966517</v>
      </c>
      <c r="P210" s="4">
        <f t="shared" si="109"/>
        <v>22.232740448728173</v>
      </c>
      <c r="Q210" s="4">
        <f t="shared" si="109"/>
        <v>22.246363439981572</v>
      </c>
      <c r="R210" s="4">
        <f t="shared" si="109"/>
        <v>22.246363439981572</v>
      </c>
      <c r="S210" s="12">
        <f t="shared" si="106"/>
        <v>22.246363439981572</v>
      </c>
    </row>
    <row r="211" spans="1:19" s="4" customFormat="1" x14ac:dyDescent="0.3">
      <c r="A211" s="6">
        <f>'CSP5'!$A$175</f>
        <v>1400</v>
      </c>
      <c r="B211" s="12">
        <f t="shared" si="104"/>
        <v>10.244699849933003</v>
      </c>
      <c r="C211" s="4">
        <f t="shared" ref="C211:R211" si="110">C111-C86</f>
        <v>10.244699849933003</v>
      </c>
      <c r="D211" s="4">
        <f t="shared" si="110"/>
        <v>10.152185473142724</v>
      </c>
      <c r="E211" s="4">
        <f t="shared" si="110"/>
        <v>10.130147288619767</v>
      </c>
      <c r="F211" s="4">
        <f t="shared" si="110"/>
        <v>10.270729674099334</v>
      </c>
      <c r="G211" s="4">
        <f t="shared" si="110"/>
        <v>11.444355915463284</v>
      </c>
      <c r="H211" s="4">
        <f t="shared" si="110"/>
        <v>13.126344756792026</v>
      </c>
      <c r="I211" s="4">
        <f t="shared" si="110"/>
        <v>11.848442772156385</v>
      </c>
      <c r="J211" s="4">
        <f t="shared" si="110"/>
        <v>17.236681423203414</v>
      </c>
      <c r="K211" s="4">
        <f t="shared" si="110"/>
        <v>16.497681680775234</v>
      </c>
      <c r="L211" s="4">
        <f t="shared" si="110"/>
        <v>16.496104272596657</v>
      </c>
      <c r="M211" s="4">
        <f t="shared" si="110"/>
        <v>15.702540792579951</v>
      </c>
      <c r="N211" s="4">
        <f t="shared" si="110"/>
        <v>25.375491589983145</v>
      </c>
      <c r="O211" s="4">
        <f t="shared" si="110"/>
        <v>33.488684564809297</v>
      </c>
      <c r="P211" s="4">
        <f t="shared" si="110"/>
        <v>33.441636842770343</v>
      </c>
      <c r="Q211" s="4">
        <f t="shared" si="110"/>
        <v>33.369954563128616</v>
      </c>
      <c r="R211" s="4">
        <f t="shared" si="110"/>
        <v>33.266859600651529</v>
      </c>
      <c r="S211" s="12">
        <f t="shared" si="106"/>
        <v>33.266859600651529</v>
      </c>
    </row>
    <row r="212" spans="1:19" s="4" customFormat="1" x14ac:dyDescent="0.3">
      <c r="A212" s="6">
        <f>'CSP5'!$A$176</f>
        <v>1550</v>
      </c>
      <c r="B212" s="12">
        <f t="shared" si="104"/>
        <v>10.111945852174639</v>
      </c>
      <c r="C212" s="4">
        <f t="shared" ref="C212:R212" si="111">C112-C87</f>
        <v>10.111945852174639</v>
      </c>
      <c r="D212" s="4">
        <f t="shared" si="111"/>
        <v>10.053450334342035</v>
      </c>
      <c r="E212" s="4">
        <f t="shared" si="111"/>
        <v>10.013946006862195</v>
      </c>
      <c r="F212" s="4">
        <f t="shared" si="111"/>
        <v>10.213702979686076</v>
      </c>
      <c r="G212" s="4">
        <f t="shared" si="111"/>
        <v>11.361585954220642</v>
      </c>
      <c r="H212" s="4">
        <f t="shared" si="111"/>
        <v>14.401822167264502</v>
      </c>
      <c r="I212" s="4">
        <f t="shared" si="111"/>
        <v>16.079874410891435</v>
      </c>
      <c r="J212" s="4">
        <f t="shared" si="111"/>
        <v>17.527662989633786</v>
      </c>
      <c r="K212" s="4">
        <f t="shared" si="111"/>
        <v>17.526140199900418</v>
      </c>
      <c r="L212" s="4">
        <f t="shared" si="111"/>
        <v>17.519546744904485</v>
      </c>
      <c r="M212" s="4">
        <f t="shared" si="111"/>
        <v>23.146896824135919</v>
      </c>
      <c r="N212" s="4">
        <f t="shared" si="111"/>
        <v>33.229320968182286</v>
      </c>
      <c r="O212" s="4">
        <f t="shared" si="111"/>
        <v>33.219906910852075</v>
      </c>
      <c r="P212" s="4">
        <f t="shared" si="111"/>
        <v>33.179906327820831</v>
      </c>
      <c r="Q212" s="4">
        <f t="shared" si="111"/>
        <v>33.193184117496315</v>
      </c>
      <c r="R212" s="4">
        <f t="shared" si="111"/>
        <v>33.224057677229546</v>
      </c>
      <c r="S212" s="12">
        <f t="shared" si="106"/>
        <v>33.224057677229546</v>
      </c>
    </row>
    <row r="213" spans="1:19" s="4" customFormat="1" x14ac:dyDescent="0.3">
      <c r="A213" s="6">
        <f>'CSP5'!$A$177</f>
        <v>1700</v>
      </c>
      <c r="B213" s="12">
        <f t="shared" si="104"/>
        <v>10.031046448813941</v>
      </c>
      <c r="C213" s="4">
        <f t="shared" ref="C213:R213" si="112">C113-C88</f>
        <v>10.031046448813941</v>
      </c>
      <c r="D213" s="4">
        <f t="shared" si="112"/>
        <v>10.019315471709264</v>
      </c>
      <c r="E213" s="4">
        <f t="shared" si="112"/>
        <v>9.9237677550555716</v>
      </c>
      <c r="F213" s="4">
        <f t="shared" si="112"/>
        <v>10.049259592416886</v>
      </c>
      <c r="G213" s="4">
        <f t="shared" si="112"/>
        <v>11.278979504801393</v>
      </c>
      <c r="H213" s="4">
        <f t="shared" si="112"/>
        <v>14.744478976463817</v>
      </c>
      <c r="I213" s="4">
        <f t="shared" si="112"/>
        <v>16.281716269442104</v>
      </c>
      <c r="J213" s="4">
        <f t="shared" si="112"/>
        <v>17.362898074913563</v>
      </c>
      <c r="K213" s="4">
        <f t="shared" si="112"/>
        <v>17.361473186166887</v>
      </c>
      <c r="L213" s="4">
        <f t="shared" si="112"/>
        <v>17.360515474058467</v>
      </c>
      <c r="M213" s="4">
        <f t="shared" si="112"/>
        <v>25.995698872510545</v>
      </c>
      <c r="N213" s="4">
        <f t="shared" si="112"/>
        <v>31.952695395451485</v>
      </c>
      <c r="O213" s="4">
        <f t="shared" si="112"/>
        <v>32.005973701781116</v>
      </c>
      <c r="P213" s="4">
        <f t="shared" si="112"/>
        <v>32.039835025359501</v>
      </c>
      <c r="Q213" s="4">
        <f t="shared" si="112"/>
        <v>32.112530314440434</v>
      </c>
      <c r="R213" s="4">
        <f t="shared" si="112"/>
        <v>32.156100129394446</v>
      </c>
      <c r="S213" s="12">
        <f t="shared" si="106"/>
        <v>32.156100129394446</v>
      </c>
    </row>
    <row r="214" spans="1:19" s="4" customFormat="1" x14ac:dyDescent="0.3">
      <c r="A214" s="6">
        <f>'CSP5'!$A$178</f>
        <v>1800</v>
      </c>
      <c r="B214" s="12">
        <f t="shared" si="104"/>
        <v>10.001515823460114</v>
      </c>
      <c r="C214" s="4">
        <f t="shared" ref="C214:R214" si="113">C114-C89</f>
        <v>10.001515823460114</v>
      </c>
      <c r="D214" s="4">
        <f t="shared" si="113"/>
        <v>10.009616234644003</v>
      </c>
      <c r="E214" s="4">
        <f t="shared" si="113"/>
        <v>9.8756333943950789</v>
      </c>
      <c r="F214" s="4">
        <f t="shared" si="113"/>
        <v>9.9378144038854686</v>
      </c>
      <c r="G214" s="4">
        <f t="shared" si="113"/>
        <v>11.224048233497058</v>
      </c>
      <c r="H214" s="4">
        <f t="shared" si="113"/>
        <v>14.970456843651538</v>
      </c>
      <c r="I214" s="4">
        <f t="shared" si="113"/>
        <v>16.413384448441047</v>
      </c>
      <c r="J214" s="4">
        <f t="shared" si="113"/>
        <v>17.255073505328618</v>
      </c>
      <c r="K214" s="4">
        <f t="shared" si="113"/>
        <v>17.254084190094666</v>
      </c>
      <c r="L214" s="4">
        <f t="shared" si="113"/>
        <v>17.25304540909902</v>
      </c>
      <c r="M214" s="4">
        <f t="shared" si="113"/>
        <v>26.662919979580259</v>
      </c>
      <c r="N214" s="4">
        <f t="shared" si="113"/>
        <v>31.832821783410616</v>
      </c>
      <c r="O214" s="4">
        <f t="shared" si="113"/>
        <v>31.863409799279861</v>
      </c>
      <c r="P214" s="4">
        <f t="shared" si="113"/>
        <v>31.904528115694259</v>
      </c>
      <c r="Q214" s="4">
        <f t="shared" si="113"/>
        <v>32.037911922599555</v>
      </c>
      <c r="R214" s="4">
        <f t="shared" si="113"/>
        <v>32.079030239013953</v>
      </c>
      <c r="S214" s="12">
        <f t="shared" si="106"/>
        <v>32.079030239013953</v>
      </c>
    </row>
    <row r="215" spans="1:19" s="4" customFormat="1" x14ac:dyDescent="0.3">
      <c r="A215" s="6">
        <f>'CSP5'!$A$179</f>
        <v>2000</v>
      </c>
      <c r="B215" s="12">
        <f t="shared" si="104"/>
        <v>9.9708941317372837</v>
      </c>
      <c r="C215" s="4">
        <f t="shared" ref="C215:R215" si="114">C115-C90</f>
        <v>9.9708941317372837</v>
      </c>
      <c r="D215" s="4">
        <f t="shared" si="114"/>
        <v>9.9464768555117207</v>
      </c>
      <c r="E215" s="4">
        <f t="shared" si="114"/>
        <v>9.7195490755413516</v>
      </c>
      <c r="F215" s="4">
        <f t="shared" si="114"/>
        <v>9.7263093963066787</v>
      </c>
      <c r="G215" s="4">
        <f t="shared" si="114"/>
        <v>11.11370752185864</v>
      </c>
      <c r="H215" s="4">
        <f t="shared" si="114"/>
        <v>15.442778731356997</v>
      </c>
      <c r="I215" s="4">
        <f t="shared" si="114"/>
        <v>16.702748041385441</v>
      </c>
      <c r="J215" s="4">
        <f t="shared" si="114"/>
        <v>17.050889430481057</v>
      </c>
      <c r="K215" s="4">
        <f t="shared" si="114"/>
        <v>17.04863599022595</v>
      </c>
      <c r="L215" s="4">
        <f t="shared" si="114"/>
        <v>17.037423750907845</v>
      </c>
      <c r="M215" s="4">
        <f t="shared" si="114"/>
        <v>27.908793497185961</v>
      </c>
      <c r="N215" s="4">
        <f t="shared" si="114"/>
        <v>31.579100731705285</v>
      </c>
      <c r="O215" s="4">
        <f t="shared" si="114"/>
        <v>31.37349829240592</v>
      </c>
      <c r="P215" s="4">
        <f t="shared" si="114"/>
        <v>31.658763577015289</v>
      </c>
      <c r="Q215" s="4">
        <f t="shared" si="114"/>
        <v>31.716150929192622</v>
      </c>
      <c r="R215" s="4">
        <f t="shared" si="114"/>
        <v>31.761837947430841</v>
      </c>
      <c r="S215" s="12">
        <f t="shared" si="106"/>
        <v>31.761837947430841</v>
      </c>
    </row>
    <row r="216" spans="1:19" s="4" customFormat="1" x14ac:dyDescent="0.3">
      <c r="A216" s="6">
        <f>'CSP5'!$A$180</f>
        <v>2200</v>
      </c>
      <c r="B216" s="12">
        <f t="shared" si="104"/>
        <v>9.8405375360294283</v>
      </c>
      <c r="C216" s="4">
        <f t="shared" ref="C216:R216" si="115">C116-C91</f>
        <v>9.8405375360294283</v>
      </c>
      <c r="D216" s="4">
        <f t="shared" si="115"/>
        <v>9.5730236541649223</v>
      </c>
      <c r="E216" s="4">
        <f t="shared" si="115"/>
        <v>9.5036745923459467</v>
      </c>
      <c r="F216" s="4">
        <f t="shared" si="115"/>
        <v>9.5147988925321485</v>
      </c>
      <c r="G216" s="4">
        <f t="shared" si="115"/>
        <v>11.037847861437932</v>
      </c>
      <c r="H216" s="4">
        <f t="shared" si="115"/>
        <v>15.616016525665746</v>
      </c>
      <c r="I216" s="4">
        <f t="shared" si="115"/>
        <v>16.853468176911043</v>
      </c>
      <c r="J216" s="4">
        <f t="shared" si="115"/>
        <v>17.283222051060285</v>
      </c>
      <c r="K216" s="4">
        <f t="shared" si="115"/>
        <v>17.279473645562764</v>
      </c>
      <c r="L216" s="4">
        <f t="shared" si="115"/>
        <v>17.273911495469662</v>
      </c>
      <c r="M216" s="4">
        <f t="shared" si="115"/>
        <v>27.616677232422564</v>
      </c>
      <c r="N216" s="4">
        <f t="shared" si="115"/>
        <v>34.548148024561542</v>
      </c>
      <c r="O216" s="4">
        <f t="shared" si="115"/>
        <v>34.723819702797549</v>
      </c>
      <c r="P216" s="4">
        <f t="shared" si="115"/>
        <v>34.711785552080663</v>
      </c>
      <c r="Q216" s="4">
        <f t="shared" si="115"/>
        <v>34.78716913217368</v>
      </c>
      <c r="R216" s="4">
        <f t="shared" si="115"/>
        <v>34.824554484902755</v>
      </c>
      <c r="S216" s="12">
        <f t="shared" si="106"/>
        <v>34.824554484902755</v>
      </c>
    </row>
    <row r="217" spans="1:19" s="4" customFormat="1" x14ac:dyDescent="0.3">
      <c r="A217" s="6">
        <f>'CSP5'!$A$181</f>
        <v>2400</v>
      </c>
      <c r="B217" s="12">
        <f t="shared" si="104"/>
        <v>9.648657435914</v>
      </c>
      <c r="C217" s="4">
        <f t="shared" ref="C217:R217" si="116">C117-C92</f>
        <v>9.648657435914</v>
      </c>
      <c r="D217" s="4">
        <f t="shared" si="116"/>
        <v>9.4252867174599846</v>
      </c>
      <c r="E217" s="4">
        <f t="shared" si="116"/>
        <v>9.0161927117121436</v>
      </c>
      <c r="F217" s="4">
        <f t="shared" si="116"/>
        <v>8.8600348775756856</v>
      </c>
      <c r="G217" s="4">
        <f t="shared" si="116"/>
        <v>10.491216293124554</v>
      </c>
      <c r="H217" s="4">
        <f t="shared" si="116"/>
        <v>15.611874355716836</v>
      </c>
      <c r="I217" s="4">
        <f t="shared" si="116"/>
        <v>16.978334207656076</v>
      </c>
      <c r="J217" s="4">
        <f t="shared" si="116"/>
        <v>17.498626388747475</v>
      </c>
      <c r="K217" s="4">
        <f t="shared" si="116"/>
        <v>17.491899045156611</v>
      </c>
      <c r="L217" s="4">
        <f t="shared" si="116"/>
        <v>17.495262716952045</v>
      </c>
      <c r="M217" s="4">
        <f t="shared" si="116"/>
        <v>27.338319341173886</v>
      </c>
      <c r="N217" s="4">
        <f t="shared" si="116"/>
        <v>35.904578710936448</v>
      </c>
      <c r="O217" s="4">
        <f t="shared" si="116"/>
        <v>35.968314238567466</v>
      </c>
      <c r="P217" s="4">
        <f t="shared" si="116"/>
        <v>36.014227554708263</v>
      </c>
      <c r="Q217" s="4">
        <f t="shared" si="116"/>
        <v>36.137916799206742</v>
      </c>
      <c r="R217" s="4">
        <f t="shared" si="116"/>
        <v>36.165329010149669</v>
      </c>
      <c r="S217" s="12">
        <f t="shared" si="106"/>
        <v>36.165329010149669</v>
      </c>
    </row>
    <row r="218" spans="1:19" s="4" customFormat="1" x14ac:dyDescent="0.3">
      <c r="A218" s="6">
        <f>'CSP5'!$A$182</f>
        <v>2600</v>
      </c>
      <c r="B218" s="12">
        <f t="shared" si="104"/>
        <v>9.4566574359139999</v>
      </c>
      <c r="C218" s="4">
        <f t="shared" ref="C218:R218" si="117">C118-C93</f>
        <v>9.4566574359139999</v>
      </c>
      <c r="D218" s="4">
        <f t="shared" si="117"/>
        <v>9.2640493291625763</v>
      </c>
      <c r="E218" s="4">
        <f t="shared" si="117"/>
        <v>8.904034510665424</v>
      </c>
      <c r="F218" s="4">
        <f t="shared" si="117"/>
        <v>8.491800365579028</v>
      </c>
      <c r="G218" s="4">
        <f t="shared" si="117"/>
        <v>9.9562253197092989</v>
      </c>
      <c r="H218" s="4">
        <f t="shared" si="117"/>
        <v>15.1463986934573</v>
      </c>
      <c r="I218" s="4">
        <f t="shared" si="117"/>
        <v>16.858601496052053</v>
      </c>
      <c r="J218" s="4">
        <f t="shared" si="117"/>
        <v>17.340725469266339</v>
      </c>
      <c r="K218" s="4">
        <f t="shared" si="117"/>
        <v>17.340725469266339</v>
      </c>
      <c r="L218" s="4">
        <f t="shared" si="117"/>
        <v>17.33929645837285</v>
      </c>
      <c r="M218" s="4">
        <f t="shared" si="117"/>
        <v>25.360604482463842</v>
      </c>
      <c r="N218" s="4">
        <f t="shared" si="117"/>
        <v>30.786739043213593</v>
      </c>
      <c r="O218" s="4">
        <f t="shared" si="117"/>
        <v>35.715031491040882</v>
      </c>
      <c r="P218" s="4">
        <f t="shared" si="117"/>
        <v>35.850999838308248</v>
      </c>
      <c r="Q218" s="4">
        <f t="shared" si="117"/>
        <v>36.040090994774168</v>
      </c>
      <c r="R218" s="4">
        <f t="shared" si="117"/>
        <v>35.990387240414172</v>
      </c>
      <c r="S218" s="12">
        <f t="shared" si="106"/>
        <v>35.990387240414172</v>
      </c>
    </row>
    <row r="219" spans="1:19" s="4" customFormat="1" x14ac:dyDescent="0.3">
      <c r="A219" s="6">
        <f>'CSP5'!$A$183</f>
        <v>2800</v>
      </c>
      <c r="B219" s="12">
        <f t="shared" si="104"/>
        <v>9.2646574359139997</v>
      </c>
      <c r="C219" s="4">
        <f t="shared" ref="C219:R219" si="118">C119-C94</f>
        <v>9.2646574359139997</v>
      </c>
      <c r="D219" s="4">
        <f t="shared" si="118"/>
        <v>9.0610155772563346</v>
      </c>
      <c r="E219" s="4">
        <f t="shared" si="118"/>
        <v>8.4749870357732711</v>
      </c>
      <c r="F219" s="4">
        <f t="shared" si="118"/>
        <v>8.1381772626071207</v>
      </c>
      <c r="G219" s="4">
        <f t="shared" si="118"/>
        <v>9.3376750135752413</v>
      </c>
      <c r="H219" s="4">
        <f t="shared" si="118"/>
        <v>14.104624284659961</v>
      </c>
      <c r="I219" s="4">
        <f t="shared" si="118"/>
        <v>16.243075185736231</v>
      </c>
      <c r="J219" s="4">
        <f t="shared" si="118"/>
        <v>16.55121111812538</v>
      </c>
      <c r="K219" s="4">
        <f t="shared" si="118"/>
        <v>16.68542949401278</v>
      </c>
      <c r="L219" s="4">
        <f t="shared" si="118"/>
        <v>16.82474925102396</v>
      </c>
      <c r="M219" s="4">
        <f t="shared" si="118"/>
        <v>21.798968318338069</v>
      </c>
      <c r="N219" s="4">
        <f t="shared" si="118"/>
        <v>30.688729843600946</v>
      </c>
      <c r="O219" s="4">
        <f t="shared" si="118"/>
        <v>35.543143039984479</v>
      </c>
      <c r="P219" s="4">
        <f t="shared" si="118"/>
        <v>35.738487297374284</v>
      </c>
      <c r="Q219" s="4">
        <f t="shared" si="118"/>
        <v>35.85318841369417</v>
      </c>
      <c r="R219" s="4">
        <f t="shared" si="118"/>
        <v>35.738487297374171</v>
      </c>
      <c r="S219" s="12">
        <f t="shared" si="106"/>
        <v>35.738487297374171</v>
      </c>
    </row>
    <row r="220" spans="1:19" s="4" customFormat="1" x14ac:dyDescent="0.3">
      <c r="A220" s="6">
        <f>'CSP5'!$A$184</f>
        <v>2900</v>
      </c>
      <c r="B220" s="12">
        <f t="shared" si="104"/>
        <v>9.0653466124879998</v>
      </c>
      <c r="C220" s="4">
        <f t="shared" ref="C220:R220" si="119">C120-C95</f>
        <v>9.0653466124879998</v>
      </c>
      <c r="D220" s="4">
        <f t="shared" si="119"/>
        <v>8.3514924626210227</v>
      </c>
      <c r="E220" s="4">
        <f t="shared" si="119"/>
        <v>8.415672273883807</v>
      </c>
      <c r="F220" s="4">
        <f t="shared" si="119"/>
        <v>8.325180787009641</v>
      </c>
      <c r="G220" s="4">
        <f t="shared" si="119"/>
        <v>9.0281832205711225</v>
      </c>
      <c r="H220" s="4">
        <f t="shared" si="119"/>
        <v>13.599242052662969</v>
      </c>
      <c r="I220" s="4">
        <f t="shared" si="119"/>
        <v>15.948158685584424</v>
      </c>
      <c r="J220" s="4">
        <f t="shared" si="119"/>
        <v>16.189220672191571</v>
      </c>
      <c r="K220" s="4">
        <f t="shared" si="119"/>
        <v>16.254597672678258</v>
      </c>
      <c r="L220" s="4">
        <f t="shared" si="119"/>
        <v>16.458038343592928</v>
      </c>
      <c r="M220" s="4">
        <f t="shared" si="119"/>
        <v>20.175792907072335</v>
      </c>
      <c r="N220" s="4">
        <f t="shared" si="119"/>
        <v>30.733272252290703</v>
      </c>
      <c r="O220" s="4">
        <f t="shared" si="119"/>
        <v>35.587685448674229</v>
      </c>
      <c r="P220" s="4">
        <f t="shared" si="119"/>
        <v>35.666883838514281</v>
      </c>
      <c r="Q220" s="4">
        <f t="shared" si="119"/>
        <v>35.706483033434168</v>
      </c>
      <c r="R220" s="4">
        <f t="shared" si="119"/>
        <v>35.706483033434168</v>
      </c>
      <c r="S220" s="12">
        <f t="shared" si="106"/>
        <v>35.706483033434168</v>
      </c>
    </row>
    <row r="221" spans="1:19" s="4" customFormat="1" x14ac:dyDescent="0.3">
      <c r="A221" s="6">
        <f>'CSP5'!$A$185</f>
        <v>3000</v>
      </c>
      <c r="B221" s="12">
        <f t="shared" si="104"/>
        <v>9.0726574359139995</v>
      </c>
      <c r="C221" s="4">
        <f t="shared" ref="C221:R221" si="120">C121-C96</f>
        <v>9.0726574359139995</v>
      </c>
      <c r="D221" s="4">
        <f t="shared" si="120"/>
        <v>7.9737828588675992</v>
      </c>
      <c r="E221" s="4">
        <f t="shared" si="120"/>
        <v>8.0272836289584806</v>
      </c>
      <c r="F221" s="4">
        <f t="shared" si="120"/>
        <v>8.0272836289584806</v>
      </c>
      <c r="G221" s="4">
        <f t="shared" si="120"/>
        <v>8.7626600965686006</v>
      </c>
      <c r="H221" s="4">
        <f t="shared" si="120"/>
        <v>13.081163970205157</v>
      </c>
      <c r="I221" s="4">
        <f t="shared" si="120"/>
        <v>15.657277148282981</v>
      </c>
      <c r="J221" s="4">
        <f t="shared" si="120"/>
        <v>15.817985139354411</v>
      </c>
      <c r="K221" s="4">
        <f t="shared" si="120"/>
        <v>15.817985139354411</v>
      </c>
      <c r="L221" s="4">
        <f t="shared" si="120"/>
        <v>16.069201713697502</v>
      </c>
      <c r="M221" s="4">
        <f t="shared" si="120"/>
        <v>18.401648313909998</v>
      </c>
      <c r="N221" s="4">
        <f t="shared" si="120"/>
        <v>30.942959481590695</v>
      </c>
      <c r="O221" s="4">
        <f t="shared" si="120"/>
        <v>35.797372677974224</v>
      </c>
      <c r="P221" s="4">
        <f t="shared" si="120"/>
        <v>35.79737267797428</v>
      </c>
      <c r="Q221" s="4">
        <f t="shared" si="120"/>
        <v>35.682671706374173</v>
      </c>
      <c r="R221" s="4">
        <f t="shared" si="120"/>
        <v>35.559777653174166</v>
      </c>
      <c r="S221" s="12">
        <f t="shared" si="106"/>
        <v>35.559777653174166</v>
      </c>
    </row>
    <row r="222" spans="1:19" s="4" customFormat="1" x14ac:dyDescent="0.3">
      <c r="A222" s="6">
        <f>'CSP5'!$A$186</f>
        <v>3200</v>
      </c>
      <c r="B222" s="12">
        <f t="shared" si="104"/>
        <v>8.8806574359139994</v>
      </c>
      <c r="C222" s="4">
        <f t="shared" ref="C222:R222" si="121">C122-C97</f>
        <v>8.8806574359139994</v>
      </c>
      <c r="D222" s="4">
        <f t="shared" si="121"/>
        <v>7.8495415173677365</v>
      </c>
      <c r="E222" s="4">
        <f t="shared" si="121"/>
        <v>7.9608556060000586</v>
      </c>
      <c r="F222" s="4">
        <f t="shared" si="121"/>
        <v>7.9608556060000586</v>
      </c>
      <c r="G222" s="4">
        <f t="shared" si="121"/>
        <v>8.3780149595460269</v>
      </c>
      <c r="H222" s="4">
        <f t="shared" si="121"/>
        <v>12.035415980444501</v>
      </c>
      <c r="I222" s="4">
        <f t="shared" si="121"/>
        <v>15.058735362464002</v>
      </c>
      <c r="J222" s="4">
        <f t="shared" si="121"/>
        <v>14.941344028064002</v>
      </c>
      <c r="K222" s="4">
        <f t="shared" si="121"/>
        <v>14.886561474464001</v>
      </c>
      <c r="L222" s="4">
        <f t="shared" si="121"/>
        <v>14.886561474464001</v>
      </c>
      <c r="M222" s="4">
        <f t="shared" si="121"/>
        <v>14.996126696864001</v>
      </c>
      <c r="N222" s="4">
        <f t="shared" si="121"/>
        <v>30.900390197390696</v>
      </c>
      <c r="O222" s="4">
        <f t="shared" si="121"/>
        <v>33.664912557775999</v>
      </c>
      <c r="P222" s="4">
        <f t="shared" si="121"/>
        <v>34.133662557775999</v>
      </c>
      <c r="Q222" s="4">
        <f t="shared" si="121"/>
        <v>35.692194728174172</v>
      </c>
      <c r="R222" s="4">
        <f t="shared" si="121"/>
        <v>35.692194728174172</v>
      </c>
      <c r="S222" s="12">
        <f t="shared" si="106"/>
        <v>35.692194728174172</v>
      </c>
    </row>
    <row r="223" spans="1:19" s="4" customFormat="1" x14ac:dyDescent="0.3">
      <c r="A223" s="6">
        <f>'CSP5'!$A$187</f>
        <v>3300</v>
      </c>
      <c r="B223" s="12">
        <f t="shared" si="104"/>
        <v>8.7846574359140668</v>
      </c>
      <c r="C223" s="4">
        <f t="shared" ref="C223:R223" si="122">C123-C98</f>
        <v>8.7846574359140668</v>
      </c>
      <c r="D223" s="4">
        <f t="shared" si="122"/>
        <v>7.7213191449132355</v>
      </c>
      <c r="E223" s="4">
        <f t="shared" si="122"/>
        <v>7.8233570594927935</v>
      </c>
      <c r="F223" s="4">
        <f t="shared" si="122"/>
        <v>7.8361117988151783</v>
      </c>
      <c r="G223" s="4">
        <f t="shared" si="122"/>
        <v>8.2486613463531349</v>
      </c>
      <c r="H223" s="4">
        <f t="shared" si="122"/>
        <v>11.882923048430261</v>
      </c>
      <c r="I223" s="4">
        <f t="shared" si="122"/>
        <v>14.906242430449723</v>
      </c>
      <c r="J223" s="4">
        <f t="shared" si="122"/>
        <v>14.906242430449723</v>
      </c>
      <c r="K223" s="4">
        <f t="shared" si="122"/>
        <v>14.906242430449723</v>
      </c>
      <c r="L223" s="4">
        <f t="shared" si="122"/>
        <v>14.906242430450064</v>
      </c>
      <c r="M223" s="4">
        <f t="shared" si="122"/>
        <v>14.906242430449723</v>
      </c>
      <c r="N223" s="4">
        <f t="shared" si="122"/>
        <v>29.410856625761795</v>
      </c>
      <c r="O223" s="4">
        <f t="shared" si="122"/>
        <v>33.652298224975958</v>
      </c>
      <c r="P223" s="4">
        <f t="shared" si="122"/>
        <v>33.652298224975958</v>
      </c>
      <c r="Q223" s="4">
        <f t="shared" si="122"/>
        <v>36.23042222497596</v>
      </c>
      <c r="R223" s="4">
        <f t="shared" si="122"/>
        <v>37.753860224975796</v>
      </c>
      <c r="S223" s="12">
        <f t="shared" si="106"/>
        <v>37.753860224975796</v>
      </c>
    </row>
    <row r="224" spans="1:19" s="4" customFormat="1" x14ac:dyDescent="0.3">
      <c r="A224" s="6">
        <f>'CSP5'!$A$188</f>
        <v>3500</v>
      </c>
      <c r="B224" s="12">
        <f t="shared" si="104"/>
        <v>8.5926574359142034</v>
      </c>
      <c r="C224" s="4">
        <f t="shared" ref="C224:R224" si="123">C124-C99</f>
        <v>8.5926574359142034</v>
      </c>
      <c r="D224" s="4">
        <f t="shared" si="123"/>
        <v>7.4648744000042289</v>
      </c>
      <c r="E224" s="4">
        <f t="shared" si="123"/>
        <v>7.3235276102322677</v>
      </c>
      <c r="F224" s="4">
        <f t="shared" si="123"/>
        <v>7.2953888657780039</v>
      </c>
      <c r="G224" s="4">
        <f t="shared" si="123"/>
        <v>7.7153890972263115</v>
      </c>
      <c r="H224" s="4">
        <f t="shared" si="123"/>
        <v>10.714877324176481</v>
      </c>
      <c r="I224" s="4">
        <f t="shared" si="123"/>
        <v>14.597224603840843</v>
      </c>
      <c r="J224" s="4">
        <f t="shared" si="123"/>
        <v>14.597224603840299</v>
      </c>
      <c r="K224" s="4">
        <f t="shared" si="123"/>
        <v>14.597224603840843</v>
      </c>
      <c r="L224" s="4">
        <f t="shared" si="123"/>
        <v>14.597224603840161</v>
      </c>
      <c r="M224" s="4">
        <f t="shared" si="123"/>
        <v>14.597224603840843</v>
      </c>
      <c r="N224" s="4">
        <f t="shared" si="123"/>
        <v>29.101838799152599</v>
      </c>
      <c r="O224" s="4">
        <f t="shared" si="123"/>
        <v>33.652298224975802</v>
      </c>
      <c r="P224" s="4">
        <f t="shared" si="123"/>
        <v>33.652298224976114</v>
      </c>
      <c r="Q224" s="4">
        <f t="shared" si="123"/>
        <v>36.230422224975484</v>
      </c>
      <c r="R224" s="4">
        <f t="shared" si="123"/>
        <v>37.753860224976115</v>
      </c>
      <c r="S224" s="12">
        <f t="shared" si="106"/>
        <v>37.753860224976115</v>
      </c>
    </row>
    <row r="225" spans="1:19" s="4" customFormat="1" x14ac:dyDescent="0.3">
      <c r="A225" s="12">
        <f>'CSP5'!$A$189</f>
        <v>3501</v>
      </c>
      <c r="B225" s="12">
        <f>B224</f>
        <v>8.5926574359142034</v>
      </c>
      <c r="C225" s="12">
        <f t="shared" ref="C225:S225" si="124">C224</f>
        <v>8.5926574359142034</v>
      </c>
      <c r="D225" s="12">
        <f t="shared" si="124"/>
        <v>7.4648744000042289</v>
      </c>
      <c r="E225" s="12">
        <f t="shared" si="124"/>
        <v>7.3235276102322677</v>
      </c>
      <c r="F225" s="12">
        <f t="shared" si="124"/>
        <v>7.2953888657780039</v>
      </c>
      <c r="G225" s="12">
        <f t="shared" si="124"/>
        <v>7.7153890972263115</v>
      </c>
      <c r="H225" s="12">
        <f t="shared" si="124"/>
        <v>10.714877324176481</v>
      </c>
      <c r="I225" s="12">
        <f t="shared" si="124"/>
        <v>14.597224603840843</v>
      </c>
      <c r="J225" s="12">
        <f t="shared" si="124"/>
        <v>14.597224603840299</v>
      </c>
      <c r="K225" s="12">
        <f t="shared" si="124"/>
        <v>14.597224603840843</v>
      </c>
      <c r="L225" s="12">
        <f t="shared" si="124"/>
        <v>14.597224603840161</v>
      </c>
      <c r="M225" s="12">
        <f t="shared" si="124"/>
        <v>14.597224603840843</v>
      </c>
      <c r="N225" s="12">
        <f t="shared" si="124"/>
        <v>29.101838799152599</v>
      </c>
      <c r="O225" s="12">
        <f t="shared" si="124"/>
        <v>33.652298224975802</v>
      </c>
      <c r="P225" s="12">
        <f t="shared" si="124"/>
        <v>33.652298224976114</v>
      </c>
      <c r="Q225" s="12">
        <f t="shared" si="124"/>
        <v>36.230422224975484</v>
      </c>
      <c r="R225" s="12">
        <f t="shared" si="124"/>
        <v>37.753860224976115</v>
      </c>
      <c r="S225" s="12">
        <f t="shared" si="124"/>
        <v>37.753860224976115</v>
      </c>
    </row>
    <row r="227" spans="1:19" x14ac:dyDescent="0.3">
      <c r="A227" s="13"/>
      <c r="B227" s="35" t="s">
        <v>1158</v>
      </c>
      <c r="C227" s="35"/>
      <c r="D227" s="35"/>
      <c r="E227" s="35"/>
      <c r="F227" s="35"/>
      <c r="G227" s="35"/>
      <c r="H227" s="35"/>
      <c r="I227" s="35"/>
      <c r="J227" s="35"/>
      <c r="K227" s="35"/>
      <c r="L227" s="35"/>
      <c r="M227" s="35"/>
      <c r="N227" s="35"/>
      <c r="O227" s="35"/>
      <c r="P227" s="35"/>
      <c r="Q227" s="35"/>
      <c r="R227" s="35"/>
      <c r="S227" s="35"/>
    </row>
    <row r="228" spans="1:19" x14ac:dyDescent="0.3">
      <c r="A228" s="3"/>
      <c r="B228" s="3" t="str">
        <f>'CSP5'!$B$167</f>
        <v>mm3</v>
      </c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</row>
    <row r="229" spans="1:19" x14ac:dyDescent="0.3">
      <c r="A229" s="3" t="str">
        <f>'CSP5'!$A$168</f>
        <v>RPM</v>
      </c>
      <c r="B229" s="9">
        <f>'CSP5'!$B$168</f>
        <v>-1</v>
      </c>
      <c r="C229" s="3">
        <f>'CSP5'!$C$168</f>
        <v>0</v>
      </c>
      <c r="D229" s="3">
        <f>'CSP5'!$D$168</f>
        <v>10</v>
      </c>
      <c r="E229" s="3">
        <f>'CSP5'!$E$168</f>
        <v>20</v>
      </c>
      <c r="F229" s="3">
        <f>'CSP5'!$F$168</f>
        <v>30</v>
      </c>
      <c r="G229" s="3">
        <f>'CSP5'!$G$168</f>
        <v>45</v>
      </c>
      <c r="H229" s="3">
        <f>'CSP5'!$H$168</f>
        <v>55</v>
      </c>
      <c r="I229" s="3">
        <f>'CSP5'!$I$168</f>
        <v>65</v>
      </c>
      <c r="J229" s="3">
        <f>'CSP5'!$J$168</f>
        <v>75</v>
      </c>
      <c r="K229" s="3">
        <f>'CSP5'!$K$168</f>
        <v>85</v>
      </c>
      <c r="L229" s="3">
        <f>'CSP5'!$L$168</f>
        <v>95</v>
      </c>
      <c r="M229" s="3">
        <f>'CSP5'!$M$168</f>
        <v>110</v>
      </c>
      <c r="N229" s="3">
        <f>'CSP5'!$N$168</f>
        <v>120</v>
      </c>
      <c r="O229" s="3">
        <f>'CSP5'!$O$168</f>
        <v>125</v>
      </c>
      <c r="P229" s="3">
        <f>'CSP5'!$P$168</f>
        <v>130</v>
      </c>
      <c r="Q229" s="3">
        <f>'CSP5'!$Q$168</f>
        <v>135</v>
      </c>
      <c r="R229" s="3">
        <f>'CSP5'!$R$168</f>
        <v>140</v>
      </c>
      <c r="S229" s="9">
        <f>'CSP5'!$S$168</f>
        <v>141</v>
      </c>
    </row>
    <row r="230" spans="1:19" s="4" customFormat="1" x14ac:dyDescent="0.3">
      <c r="A230" s="12">
        <f>'CSP5'!$A$169</f>
        <v>619</v>
      </c>
      <c r="B230" s="12">
        <f>B231</f>
        <v>2171.9972151817033</v>
      </c>
      <c r="C230" s="12">
        <f t="shared" ref="C230:S230" si="125">C231</f>
        <v>2171.9972151817033</v>
      </c>
      <c r="D230" s="12">
        <f t="shared" si="125"/>
        <v>2171.9972151817028</v>
      </c>
      <c r="E230" s="12">
        <f t="shared" si="125"/>
        <v>2190.6254564564629</v>
      </c>
      <c r="F230" s="12">
        <f t="shared" si="125"/>
        <v>2232.149636874627</v>
      </c>
      <c r="G230" s="12">
        <f t="shared" si="125"/>
        <v>3461.3867109519965</v>
      </c>
      <c r="H230" s="12">
        <f t="shared" si="125"/>
        <v>3651.6577290037203</v>
      </c>
      <c r="I230" s="12">
        <f t="shared" si="125"/>
        <v>3780.7814699960486</v>
      </c>
      <c r="J230" s="12">
        <f t="shared" si="125"/>
        <v>4604.2837584904555</v>
      </c>
      <c r="K230" s="12">
        <f t="shared" si="125"/>
        <v>4891.6847670154621</v>
      </c>
      <c r="L230" s="12">
        <f t="shared" si="125"/>
        <v>5210.2822740846541</v>
      </c>
      <c r="M230" s="12">
        <f t="shared" si="125"/>
        <v>5446.7255136910981</v>
      </c>
      <c r="N230" s="12">
        <f t="shared" si="125"/>
        <v>3865.2692093936366</v>
      </c>
      <c r="O230" s="12">
        <f t="shared" si="125"/>
        <v>3865.2692093936353</v>
      </c>
      <c r="P230" s="12">
        <f t="shared" si="125"/>
        <v>3865.2692093936371</v>
      </c>
      <c r="Q230" s="12">
        <f t="shared" si="125"/>
        <v>3865.269209393638</v>
      </c>
      <c r="R230" s="12">
        <f t="shared" si="125"/>
        <v>3865.269209393633</v>
      </c>
      <c r="S230" s="12">
        <f t="shared" si="125"/>
        <v>3865.269209393633</v>
      </c>
    </row>
    <row r="231" spans="1:19" s="4" customFormat="1" x14ac:dyDescent="0.3">
      <c r="A231" s="6">
        <f>'CSP5'!$A$170</f>
        <v>620</v>
      </c>
      <c r="B231" s="12">
        <f>C231</f>
        <v>2171.9972151817033</v>
      </c>
      <c r="C231" s="4">
        <f>((C206-'Main Injection'!C56)*60*1000000)/($A231*360)</f>
        <v>2171.9972151817033</v>
      </c>
      <c r="D231" s="4">
        <f>((D206-'Main Injection'!D56)*60*1000000)/($A231*360)</f>
        <v>2171.9972151817028</v>
      </c>
      <c r="E231" s="4">
        <f>((E206-'Main Injection'!E56)*60*1000000)/($A231*360)</f>
        <v>2190.6254564564629</v>
      </c>
      <c r="F231" s="4">
        <f>((F206-'Main Injection'!F56)*60*1000000)/($A231*360)</f>
        <v>2232.149636874627</v>
      </c>
      <c r="G231" s="4">
        <f>((G206-'Main Injection'!G56)*60*1000000)/($A231*360)</f>
        <v>3461.3867109519965</v>
      </c>
      <c r="H231" s="4">
        <f>((H206-'Main Injection'!H56)*60*1000000)/($A231*360)</f>
        <v>3651.6577290037203</v>
      </c>
      <c r="I231" s="4">
        <f>((I206-'Main Injection'!I56)*60*1000000)/($A231*360)</f>
        <v>3780.7814699960486</v>
      </c>
      <c r="J231" s="4">
        <f>((J206-'Main Injection'!J56)*60*1000000)/($A231*360)</f>
        <v>4604.2837584904555</v>
      </c>
      <c r="K231" s="4">
        <f>((K206-'Main Injection'!K56)*60*1000000)/($A231*360)</f>
        <v>4891.6847670154621</v>
      </c>
      <c r="L231" s="4">
        <f>((L206-'Main Injection'!L56)*60*1000000)/($A231*360)</f>
        <v>5210.2822740846541</v>
      </c>
      <c r="M231" s="4">
        <f>((M206-'Main Injection'!M56)*60*1000000)/($A231*360)</f>
        <v>5446.7255136910981</v>
      </c>
      <c r="N231" s="4">
        <f>((N206-'Main Injection'!N56)*60*1000000)/($A231*360)</f>
        <v>3865.2692093936366</v>
      </c>
      <c r="O231" s="4">
        <f>((O206-'Main Injection'!O56)*60*1000000)/($A231*360)</f>
        <v>3865.2692093936353</v>
      </c>
      <c r="P231" s="4">
        <f>((P206-'Main Injection'!P56)*60*1000000)/($A231*360)</f>
        <v>3865.2692093936371</v>
      </c>
      <c r="Q231" s="4">
        <f>((Q206-'Main Injection'!Q56)*60*1000000)/($A231*360)</f>
        <v>3865.269209393638</v>
      </c>
      <c r="R231" s="4">
        <f>((R206-'Main Injection'!R56)*60*1000000)/($A231*360)</f>
        <v>3865.269209393633</v>
      </c>
      <c r="S231" s="12">
        <f>R231</f>
        <v>3865.269209393633</v>
      </c>
    </row>
    <row r="232" spans="1:19" s="4" customFormat="1" x14ac:dyDescent="0.3">
      <c r="A232" s="6">
        <f>'CSP5'!$A$171</f>
        <v>650</v>
      </c>
      <c r="B232" s="12">
        <f t="shared" ref="B232:B249" si="126">C232</f>
        <v>2326.9396921388575</v>
      </c>
      <c r="C232" s="4">
        <f>((C207-'Main Injection'!C57)*60*1000000)/($A232*360)</f>
        <v>2326.9396921388575</v>
      </c>
      <c r="D232" s="4">
        <f>((D207-'Main Injection'!D57)*60*1000000)/($A232*360)</f>
        <v>2477.1799485491138</v>
      </c>
      <c r="E232" s="4">
        <f>((E207-'Main Injection'!E57)*60*1000000)/($A232*360)</f>
        <v>2477.1799485491138</v>
      </c>
      <c r="F232" s="4">
        <f>((F207-'Main Injection'!F57)*60*1000000)/($A232*360)</f>
        <v>2308.3367662010673</v>
      </c>
      <c r="G232" s="4">
        <f>((G207-'Main Injection'!G57)*60*1000000)/($A232*360)</f>
        <v>2580.002533458739</v>
      </c>
      <c r="H232" s="4">
        <f>((H207-'Main Injection'!H57)*60*1000000)/($A232*360)</f>
        <v>3480.0872870867579</v>
      </c>
      <c r="I232" s="4">
        <f>((I207-'Main Injection'!I57)*60*1000000)/($A232*360)</f>
        <v>3603.6206160809379</v>
      </c>
      <c r="J232" s="4">
        <f>((J207-'Main Injection'!J57)*60*1000000)/($A232*360)</f>
        <v>4384.870616080937</v>
      </c>
      <c r="K232" s="4">
        <f>((K207-'Main Injection'!K57)*60*1000000)/($A232*360)</f>
        <v>4662.7198851597068</v>
      </c>
      <c r="L232" s="4">
        <f>((L207-'Main Injection'!L57)*60*1000000)/($A232*360)</f>
        <v>4963.2006543904754</v>
      </c>
      <c r="M232" s="4">
        <f>((M207-'Main Injection'!M57)*60*1000000)/($A232*360)</f>
        <v>5374.8154195935158</v>
      </c>
      <c r="N232" s="4">
        <f>((N207-'Main Injection'!N57)*60*1000000)/($A232*360)</f>
        <v>5675.2961888242844</v>
      </c>
      <c r="O232" s="4">
        <f>((O207-'Main Injection'!O57)*60*1000000)/($A232*360)</f>
        <v>5798.5322364014564</v>
      </c>
      <c r="P232" s="4">
        <f>((P207-'Main Injection'!P57)*60*1000000)/($A232*360)</f>
        <v>5948.7727492219692</v>
      </c>
      <c r="Q232" s="4">
        <f>((Q207-'Main Injection'!Q57)*60*1000000)/($A232*360)</f>
        <v>6068.9650569142768</v>
      </c>
      <c r="R232" s="4">
        <f>((R207-'Main Injection'!R57)*60*1000000)/($A232*360)</f>
        <v>6219.2053133245327</v>
      </c>
      <c r="S232" s="12">
        <f t="shared" ref="S232:S249" si="127">R232</f>
        <v>6219.2053133245327</v>
      </c>
    </row>
    <row r="233" spans="1:19" s="4" customFormat="1" x14ac:dyDescent="0.3">
      <c r="A233" s="6">
        <f>'CSP5'!$A$172</f>
        <v>800</v>
      </c>
      <c r="B233" s="12">
        <f t="shared" si="126"/>
        <v>1854.3470577857754</v>
      </c>
      <c r="C233" s="4">
        <f>((C208-'Main Injection'!C58)*60*1000000)/($A233*360)</f>
        <v>1854.3470577857754</v>
      </c>
      <c r="D233" s="4">
        <f>((D208-'Main Injection'!D58)*60*1000000)/($A233*360)</f>
        <v>1869.2576796810076</v>
      </c>
      <c r="E233" s="4">
        <f>((E208-'Main Injection'!E58)*60*1000000)/($A233*360)</f>
        <v>1850.0999009513223</v>
      </c>
      <c r="F233" s="4">
        <f>((F208-'Main Injection'!F58)*60*1000000)/($A233*360)</f>
        <v>1835.4679772477778</v>
      </c>
      <c r="G233" s="4">
        <f>((G208-'Main Injection'!G58)*60*1000000)/($A233*360)</f>
        <v>1829.2455050400804</v>
      </c>
      <c r="H233" s="4">
        <f>((H208-'Main Injection'!H58)*60*1000000)/($A233*360)</f>
        <v>2660.8950289524373</v>
      </c>
      <c r="I233" s="4">
        <f>((I208-'Main Injection'!I58)*60*1000000)/($A233*360)</f>
        <v>2664.1945171949251</v>
      </c>
      <c r="J233" s="4">
        <f>((J208-'Main Injection'!J58)*60*1000000)/($A233*360)</f>
        <v>3526.1757593742645</v>
      </c>
      <c r="K233" s="4">
        <f>((K208-'Main Injection'!K58)*60*1000000)/($A233*360)</f>
        <v>3973.3960220380932</v>
      </c>
      <c r="L233" s="4">
        <f>((L208-'Main Injection'!L58)*60*1000000)/($A233*360)</f>
        <v>4078.1907417862176</v>
      </c>
      <c r="M233" s="4">
        <f>((M208-'Main Injection'!M58)*60*1000000)/($A233*360)</f>
        <v>4185.6042693995778</v>
      </c>
      <c r="N233" s="4">
        <f>((N208-'Main Injection'!N58)*60*1000000)/($A233*360)</f>
        <v>4263.1356083938135</v>
      </c>
      <c r="O233" s="4">
        <f>((O208-'Main Injection'!O58)*60*1000000)/($A233*360)</f>
        <v>4319.8788959832173</v>
      </c>
      <c r="P233" s="4">
        <f>((P208-'Main Injection'!P58)*60*1000000)/($A233*360)</f>
        <v>4369.0933218406926</v>
      </c>
      <c r="Q233" s="4">
        <f>((Q208-'Main Injection'!Q58)*60*1000000)/($A233*360)</f>
        <v>4418.1810916793229</v>
      </c>
      <c r="R233" s="4">
        <f>((R208-'Main Injection'!R58)*60*1000000)/($A233*360)</f>
        <v>4442.9876836710764</v>
      </c>
      <c r="S233" s="12">
        <f t="shared" si="127"/>
        <v>4442.9876836710764</v>
      </c>
    </row>
    <row r="234" spans="1:19" s="4" customFormat="1" x14ac:dyDescent="0.3">
      <c r="A234" s="6">
        <f>'CSP5'!$A$173</f>
        <v>1000</v>
      </c>
      <c r="B234" s="12">
        <f t="shared" si="126"/>
        <v>386.69534408185359</v>
      </c>
      <c r="C234" s="4">
        <f>((C209-'Main Injection'!C59)*60*1000000)/($A234*360)</f>
        <v>386.69534408185359</v>
      </c>
      <c r="D234" s="4">
        <f>((D209-'Main Injection'!D59)*60*1000000)/($A234*360)</f>
        <v>355.9195746858631</v>
      </c>
      <c r="E234" s="4">
        <f>((E209-'Main Injection'!E59)*60*1000000)/($A234*360)</f>
        <v>430.05618295000789</v>
      </c>
      <c r="F234" s="4">
        <f>((F209-'Main Injection'!F59)*60*1000000)/($A234*360)</f>
        <v>833.87817501880704</v>
      </c>
      <c r="G234" s="4">
        <f>((G209-'Main Injection'!G59)*60*1000000)/($A234*360)</f>
        <v>1443.6214393370562</v>
      </c>
      <c r="H234" s="4">
        <f>((H209-'Main Injection'!H59)*60*1000000)/($A234*360)</f>
        <v>2100.2820823133006</v>
      </c>
      <c r="I234" s="4">
        <f>((I209-'Main Injection'!I59)*60*1000000)/($A234*360)</f>
        <v>2099.5723321547698</v>
      </c>
      <c r="J234" s="4">
        <f>((J209-'Main Injection'!J59)*60*1000000)/($A234*360)</f>
        <v>2789.1282417862176</v>
      </c>
      <c r="K234" s="4">
        <f>((K209-'Main Injection'!K59)*60*1000000)/($A234*360)</f>
        <v>3283.3718180843321</v>
      </c>
      <c r="L234" s="4">
        <f>((L209-'Main Injection'!L59)*60*1000000)/($A234*360)</f>
        <v>3289.3340610491136</v>
      </c>
      <c r="M234" s="4">
        <f>((M209-'Main Injection'!M59)*60*1000000)/($A234*360)</f>
        <v>3142.22646176832</v>
      </c>
      <c r="N234" s="4">
        <f>((N209-'Main Injection'!N59)*60*1000000)/($A234*360)</f>
        <v>3045.5235673100801</v>
      </c>
      <c r="O234" s="4">
        <f>((O209-'Main Injection'!O59)*60*1000000)/($A234*360)</f>
        <v>3043.1728129545245</v>
      </c>
      <c r="P234" s="4">
        <f>((P209-'Main Injection'!P59)*60*1000000)/($A234*360)</f>
        <v>3004.3911015806216</v>
      </c>
      <c r="Q234" s="4">
        <f>((Q209-'Main Injection'!Q59)*60*1000000)/($A234*360)</f>
        <v>2946.0782235400534</v>
      </c>
      <c r="R234" s="4">
        <f>((R209-'Main Injection'!R59)*60*1000000)/($A234*360)</f>
        <v>2907.2965121661509</v>
      </c>
      <c r="S234" s="12">
        <f t="shared" si="127"/>
        <v>2907.2965121661509</v>
      </c>
    </row>
    <row r="235" spans="1:19" s="4" customFormat="1" x14ac:dyDescent="0.3">
      <c r="A235" s="6">
        <f>'CSP5'!$A$174</f>
        <v>1200</v>
      </c>
      <c r="B235" s="12">
        <f t="shared" si="126"/>
        <v>-141.84400266597399</v>
      </c>
      <c r="C235" s="4">
        <f>((C210-'Main Injection'!C60)*60*1000000)/($A235*360)</f>
        <v>-141.84400266597399</v>
      </c>
      <c r="D235" s="4">
        <f>((D210-'Main Injection'!D60)*60*1000000)/($A235*360)</f>
        <v>-158.76752987479259</v>
      </c>
      <c r="E235" s="4">
        <f>((E210-'Main Injection'!E60)*60*1000000)/($A235*360)</f>
        <v>-52.33223583705297</v>
      </c>
      <c r="F235" s="4">
        <f>((F210-'Main Injection'!F60)*60*1000000)/($A235*360)</f>
        <v>275.37488038824193</v>
      </c>
      <c r="G235" s="4">
        <f>((G210-'Main Injection'!G60)*60*1000000)/($A235*360)</f>
        <v>1307.0098537485806</v>
      </c>
      <c r="H235" s="4">
        <f>((H210-'Main Injection'!H60)*60*1000000)/($A235*360)</f>
        <v>1604.9452250436216</v>
      </c>
      <c r="I235" s="4">
        <f>((I210-'Main Injection'!I60)*60*1000000)/($A235*360)</f>
        <v>1713.6567322003802</v>
      </c>
      <c r="J235" s="4">
        <f>((J210-'Main Injection'!J60)*60*1000000)/($A235*360)</f>
        <v>2281.8639154881025</v>
      </c>
      <c r="K235" s="4">
        <f>((K210-'Main Injection'!K60)*60*1000000)/($A235*360)</f>
        <v>2690.2192322003802</v>
      </c>
      <c r="L235" s="4">
        <f>((L210-'Main Injection'!L60)*60*1000000)/($A235*360)</f>
        <v>2691.7461480816046</v>
      </c>
      <c r="M235" s="4">
        <f>((M210-'Main Injection'!M60)*60*1000000)/($A235*360)</f>
        <v>2657.7003545305142</v>
      </c>
      <c r="N235" s="4">
        <f>((N210-'Main Injection'!N60)*60*1000000)/($A235*360)</f>
        <v>3636.1549366490417</v>
      </c>
      <c r="O235" s="4">
        <f>((O210-'Main Injection'!O60)*60*1000000)/($A235*360)</f>
        <v>3638.1416228734961</v>
      </c>
      <c r="P235" s="4">
        <f>((P210-'Main Injection'!P60)*60*1000000)/($A235*360)</f>
        <v>4315.6369755211354</v>
      </c>
      <c r="Q235" s="4">
        <f>((Q210-'Main Injection'!Q60)*60*1000000)/($A235*360)</f>
        <v>4333.8050298618855</v>
      </c>
      <c r="R235" s="4">
        <f>((R210-'Main Injection'!R60)*60*1000000)/($A235*360)</f>
        <v>4366.3571131952185</v>
      </c>
      <c r="S235" s="12">
        <f t="shared" si="127"/>
        <v>4366.3571131952185</v>
      </c>
    </row>
    <row r="236" spans="1:19" s="4" customFormat="1" x14ac:dyDescent="0.3">
      <c r="A236" s="6">
        <f>'CSP5'!$A$175</f>
        <v>1400</v>
      </c>
      <c r="B236" s="12">
        <f t="shared" si="126"/>
        <v>-147.08709821940442</v>
      </c>
      <c r="C236" s="4">
        <f>((C211-'Main Injection'!C61)*60*1000000)/($A236*360)</f>
        <v>-147.08709821940442</v>
      </c>
      <c r="D236" s="4">
        <f>((D211-'Main Injection'!D61)*60*1000000)/($A236*360)</f>
        <v>-144.14976212300891</v>
      </c>
      <c r="E236" s="4">
        <f>((E211-'Main Injection'!E61)*60*1000000)/($A236*360)</f>
        <v>-63.067998375741908</v>
      </c>
      <c r="F236" s="4">
        <f>((F211-'Main Injection'!F61)*60*1000000)/($A236*360)</f>
        <v>-18.430214390079204</v>
      </c>
      <c r="G236" s="4">
        <f>((G211-'Main Injection'!G61)*60*1000000)/($A236*360)</f>
        <v>721.42826672467675</v>
      </c>
      <c r="H236" s="4">
        <f>((H211-'Main Injection'!H61)*60*1000000)/($A236*360)</f>
        <v>1544.7572843609557</v>
      </c>
      <c r="I236" s="4">
        <f>((I211-'Main Injection'!I61)*60*1000000)/($A236*360)</f>
        <v>1836.5077704948076</v>
      </c>
      <c r="J236" s="4">
        <f>((J211-'Main Injection'!J61)*60*1000000)/($A236*360)</f>
        <v>2436.1121337146924</v>
      </c>
      <c r="K236" s="4">
        <f>((K211-'Main Injection'!K61)*60*1000000)/($A236*360)</f>
        <v>2436.0205304522897</v>
      </c>
      <c r="L236" s="4">
        <f>((L211-'Main Injection'!L61)*60*1000000)/($A236*360)</f>
        <v>2435.8327437643638</v>
      </c>
      <c r="M236" s="4">
        <f>((M211-'Main Injection'!M61)*60*1000000)/($A236*360)</f>
        <v>2344.1470616195179</v>
      </c>
      <c r="N236" s="4">
        <f>((N211-'Main Injection'!N61)*60*1000000)/($A236*360)</f>
        <v>3515.2187339294223</v>
      </c>
      <c r="O236" s="4">
        <f>((O211-'Main Injection'!O61)*60*1000000)/($A236*360)</f>
        <v>4495.0258737896775</v>
      </c>
      <c r="P236" s="4">
        <f>((P211-'Main Injection'!P61)*60*1000000)/($A236*360)</f>
        <v>4489.4249544993263</v>
      </c>
      <c r="Q236" s="4">
        <f>((Q211-'Main Injection'!Q61)*60*1000000)/($A236*360)</f>
        <v>4480.8913497800722</v>
      </c>
      <c r="R236" s="4">
        <f>((R211-'Main Injection'!R61)*60*1000000)/($A236*360)</f>
        <v>4468.6181399613733</v>
      </c>
      <c r="S236" s="12">
        <f t="shared" si="127"/>
        <v>4468.6181399613733</v>
      </c>
    </row>
    <row r="237" spans="1:19" s="4" customFormat="1" x14ac:dyDescent="0.3">
      <c r="A237" s="6">
        <f>'CSP5'!$A$176</f>
        <v>1550</v>
      </c>
      <c r="B237" s="12">
        <f t="shared" si="126"/>
        <v>-147.12748632272698</v>
      </c>
      <c r="C237" s="4">
        <f>((C212-'Main Injection'!C62)*60*1000000)/($A237*360)</f>
        <v>-147.12748632272698</v>
      </c>
      <c r="D237" s="4">
        <f>((D212-'Main Injection'!D62)*60*1000000)/($A237*360)</f>
        <v>-140.8164667348349</v>
      </c>
      <c r="E237" s="4">
        <f>((E212-'Main Injection'!E62)*60*1000000)/($A237*360)</f>
        <v>-69.45940517352733</v>
      </c>
      <c r="F237" s="4">
        <f>((F212-'Main Injection'!F62)*60*1000000)/($A237*360)</f>
        <v>-22.77854788063711</v>
      </c>
      <c r="G237" s="4">
        <f>((G212-'Main Injection'!G62)*60*1000000)/($A237*360)</f>
        <v>723.81298163920872</v>
      </c>
      <c r="H237" s="4">
        <f>((H212-'Main Injection'!H62)*60*1000000)/($A237*360)</f>
        <v>1292.9973762477962</v>
      </c>
      <c r="I237" s="4">
        <f>((I212-'Main Injection'!I62)*60*1000000)/($A237*360)</f>
        <v>1899.5602054721974</v>
      </c>
      <c r="J237" s="4">
        <f>((J212-'Main Injection'!J62)*60*1000000)/($A237*360)</f>
        <v>2244.2484397455682</v>
      </c>
      <c r="K237" s="4">
        <f>((K212-'Main Injection'!K62)*60*1000000)/($A237*360)</f>
        <v>2310.8635456907978</v>
      </c>
      <c r="L237" s="4">
        <f>((L212-'Main Injection'!L62)*60*1000000)/($A237*360)</f>
        <v>2284.9529591320952</v>
      </c>
      <c r="M237" s="4">
        <f>((M212-'Main Injection'!M62)*60*1000000)/($A237*360)</f>
        <v>2953.677530823647</v>
      </c>
      <c r="N237" s="4">
        <f>((N212-'Main Injection'!N62)*60*1000000)/($A237*360)</f>
        <v>4105.2231175490624</v>
      </c>
      <c r="O237" s="4">
        <f>((O212-'Main Injection'!O62)*60*1000000)/($A237*360)</f>
        <v>3978.2027888038792</v>
      </c>
      <c r="P237" s="4">
        <f>((P212-'Main Injection'!P62)*60*1000000)/($A237*360)</f>
        <v>3973.9016508435298</v>
      </c>
      <c r="Q237" s="4">
        <f>((Q212-'Main Injection'!Q62)*60*1000000)/($A237*360)</f>
        <v>3975.3293701634757</v>
      </c>
      <c r="R237" s="4">
        <f>((R212-'Main Injection'!R62)*60*1000000)/($A237*360)</f>
        <v>3978.6491077691994</v>
      </c>
      <c r="S237" s="12">
        <f t="shared" si="127"/>
        <v>3978.6491077691994</v>
      </c>
    </row>
    <row r="238" spans="1:19" s="4" customFormat="1" x14ac:dyDescent="0.3">
      <c r="A238" s="6">
        <f>'CSP5'!$A$177</f>
        <v>1700</v>
      </c>
      <c r="B238" s="12">
        <f t="shared" si="126"/>
        <v>-142.07696334922147</v>
      </c>
      <c r="C238" s="4">
        <f>((C213-'Main Injection'!C63)*60*1000000)/($A238*360)</f>
        <v>-142.07696334922147</v>
      </c>
      <c r="D238" s="4">
        <f>((D213-'Main Injection'!D63)*60*1000000)/($A238*360)</f>
        <v>-131.73803953595441</v>
      </c>
      <c r="E238" s="4">
        <f>((E213-'Main Injection'!E63)*60*1000000)/($A238*360)</f>
        <v>-198.55036469808115</v>
      </c>
      <c r="F238" s="4">
        <f>((F213-'Main Injection'!F63)*60*1000000)/($A238*360)</f>
        <v>-232.20312574108954</v>
      </c>
      <c r="G238" s="4">
        <f>((G213-'Main Injection'!G63)*60*1000000)/($A238*360)</f>
        <v>435.22823821817599</v>
      </c>
      <c r="H238" s="4">
        <f>((H213-'Main Injection'!H63)*60*1000000)/($A238*360)</f>
        <v>1235.4811184611588</v>
      </c>
      <c r="I238" s="4">
        <f>((I213-'Main Injection'!I63)*60*1000000)/($A238*360)</f>
        <v>1602.3837028864807</v>
      </c>
      <c r="J238" s="4">
        <f>((J213-'Main Injection'!J63)*60*1000000)/($A238*360)</f>
        <v>1984.1172132268198</v>
      </c>
      <c r="K238" s="4">
        <f>((K213-'Main Injection'!K63)*60*1000000)/($A238*360)</f>
        <v>2083.641471888649</v>
      </c>
      <c r="L238" s="4">
        <f>((L213-'Main Injection'!L63)*60*1000000)/($A238*360)</f>
        <v>2171.1488479492618</v>
      </c>
      <c r="M238" s="4">
        <f>((M213-'Main Injection'!M63)*60*1000000)/($A238*360)</f>
        <v>3109.6472203465241</v>
      </c>
      <c r="N238" s="4">
        <f>((N213-'Main Injection'!N63)*60*1000000)/($A238*360)</f>
        <v>3762.6003108309296</v>
      </c>
      <c r="O238" s="4">
        <f>((O213-'Main Injection'!O63)*60*1000000)/($A238*360)</f>
        <v>3664.4229879220707</v>
      </c>
      <c r="P238" s="4">
        <f>((P213-'Main Injection'!P63)*60*1000000)/($A238*360)</f>
        <v>3633.2757647434801</v>
      </c>
      <c r="Q238" s="4">
        <f>((Q213-'Main Injection'!Q63)*60*1000000)/($A238*360)</f>
        <v>3640.402753869063</v>
      </c>
      <c r="R238" s="4">
        <f>((R213-'Main Injection'!R63)*60*1000000)/($A238*360)</f>
        <v>3644.6743043547494</v>
      </c>
      <c r="S238" s="12">
        <f t="shared" si="127"/>
        <v>3644.6743043547494</v>
      </c>
    </row>
    <row r="239" spans="1:19" s="4" customFormat="1" x14ac:dyDescent="0.3">
      <c r="A239" s="6">
        <f>'CSP5'!$A$178</f>
        <v>1800</v>
      </c>
      <c r="B239" s="12">
        <f t="shared" si="126"/>
        <v>-136.91811588110056</v>
      </c>
      <c r="C239" s="4">
        <f>((C214-'Main Injection'!C64)*60*1000000)/($A239*360)</f>
        <v>-136.91811588110056</v>
      </c>
      <c r="D239" s="4">
        <f>((D214-'Main Injection'!D64)*60*1000000)/($A239*360)</f>
        <v>-125.3173370677774</v>
      </c>
      <c r="E239" s="4">
        <f>((E214-'Main Injection'!E64)*60*1000000)/($A239*360)</f>
        <v>-191.97667412786302</v>
      </c>
      <c r="F239" s="4">
        <f>((F214-'Main Injection'!F64)*60*1000000)/($A239*360)</f>
        <v>-229.621951026901</v>
      </c>
      <c r="G239" s="4">
        <f>((G214-'Main Injection'!G64)*60*1000000)/($A239*360)</f>
        <v>264.90368134454246</v>
      </c>
      <c r="H239" s="4">
        <f>((H214-'Main Injection'!H64)*60*1000000)/($A239*360)</f>
        <v>1133.513636619587</v>
      </c>
      <c r="I239" s="4">
        <f>((I214-'Main Injection'!I64)*60*1000000)/($A239*360)</f>
        <v>1525.5538841149116</v>
      </c>
      <c r="J239" s="4">
        <f>((J214-'Main Injection'!J64)*60*1000000)/($A239*360)</f>
        <v>1787.9499079007981</v>
      </c>
      <c r="K239" s="4">
        <f>((K214-'Main Injection'!K64)*60*1000000)/($A239*360)</f>
        <v>1907.7576915986419</v>
      </c>
      <c r="L239" s="4">
        <f>((L214-'Main Injection'!L64)*60*1000000)/($A239*360)</f>
        <v>2018.8771466780574</v>
      </c>
      <c r="M239" s="4">
        <f>((M214-'Main Injection'!M64)*60*1000000)/($A239*360)</f>
        <v>3009.5195143152091</v>
      </c>
      <c r="N239" s="4">
        <f>((N214-'Main Injection'!N64)*60*1000000)/($A239*360)</f>
        <v>3564.1689405957977</v>
      </c>
      <c r="O239" s="4">
        <f>((O214-'Main Injection'!O64)*60*1000000)/($A239*360)</f>
        <v>3469.3449605836904</v>
      </c>
      <c r="P239" s="4">
        <f>((P214-'Main Injection'!P64)*60*1000000)/($A239*360)</f>
        <v>3473.1522121035418</v>
      </c>
      <c r="Q239" s="4">
        <f>((Q214-'Main Injection'!Q64)*60*1000000)/($A239*360)</f>
        <v>3485.5025645947735</v>
      </c>
      <c r="R239" s="4">
        <f>((R214-'Main Injection'!R64)*60*1000000)/($A239*360)</f>
        <v>3489.3098161146245</v>
      </c>
      <c r="S239" s="12">
        <f t="shared" si="127"/>
        <v>3489.3098161146245</v>
      </c>
    </row>
    <row r="240" spans="1:19" s="4" customFormat="1" x14ac:dyDescent="0.3">
      <c r="A240" s="6">
        <f>'CSP5'!$A$179</f>
        <v>2000</v>
      </c>
      <c r="B240" s="12">
        <f t="shared" si="126"/>
        <v>128.12813806344033</v>
      </c>
      <c r="C240" s="4">
        <f>((C215-'Main Injection'!C65)*60*1000000)/($A240*360)</f>
        <v>128.12813806344033</v>
      </c>
      <c r="D240" s="4">
        <f>((D215-'Main Injection'!D65)*60*1000000)/($A240*360)</f>
        <v>126.09336504464342</v>
      </c>
      <c r="E240" s="4">
        <f>((E215-'Main Injection'!E65)*60*1000000)/($A240*360)</f>
        <v>-58.832866619553968</v>
      </c>
      <c r="F240" s="4">
        <f>((F215-'Main Injection'!F65)*60*1000000)/($A240*360)</f>
        <v>-224.28517322244343</v>
      </c>
      <c r="G240" s="4">
        <f>((G215-'Main Injection'!G65)*60*1000000)/($A240*360)</f>
        <v>229.2182539068867</v>
      </c>
      <c r="H240" s="4">
        <f>((H215-'Main Injection'!H65)*60*1000000)/($A240*360)</f>
        <v>1020.4599302664164</v>
      </c>
      <c r="I240" s="4">
        <f>((I215-'Main Injection'!I65)*60*1000000)/($A240*360)</f>
        <v>1270.1589617821201</v>
      </c>
      <c r="J240" s="4">
        <f>((J215-'Main Injection'!J65)*60*1000000)/($A240*360)</f>
        <v>1465.1864108734214</v>
      </c>
      <c r="K240" s="4">
        <f>((K215-'Main Injection'!K65)*60*1000000)/($A240*360)</f>
        <v>1680.3299891163849</v>
      </c>
      <c r="L240" s="4">
        <f>((L215-'Main Injection'!L65)*60*1000000)/($A240*360)</f>
        <v>1945.5053771609869</v>
      </c>
      <c r="M240" s="4">
        <f>((M215-'Main Injection'!M65)*60*1000000)/($A240*360)</f>
        <v>2870.9841060174963</v>
      </c>
      <c r="N240" s="4">
        <f>((N215-'Main Injection'!N65)*60*1000000)/($A240*360)</f>
        <v>3176.8430422274405</v>
      </c>
      <c r="O240" s="4">
        <f>((O215-'Main Injection'!O65)*60*1000000)/($A240*360)</f>
        <v>3149.943838952493</v>
      </c>
      <c r="P240" s="4">
        <f>((P215-'Main Injection'!P65)*60*1000000)/($A240*360)</f>
        <v>3173.715946003274</v>
      </c>
      <c r="Q240" s="4">
        <f>((Q215-'Main Injection'!Q65)*60*1000000)/($A240*360)</f>
        <v>3110.1388920180525</v>
      </c>
      <c r="R240" s="4">
        <f>((R215-'Main Injection'!R65)*60*1000000)/($A240*360)</f>
        <v>3074.883643537903</v>
      </c>
      <c r="S240" s="12">
        <f t="shared" si="127"/>
        <v>3074.883643537903</v>
      </c>
    </row>
    <row r="241" spans="1:19" s="4" customFormat="1" x14ac:dyDescent="0.3">
      <c r="A241" s="6">
        <f>'CSP5'!$A$180</f>
        <v>2200</v>
      </c>
      <c r="B241" s="12">
        <f t="shared" si="126"/>
        <v>142.11598947374458</v>
      </c>
      <c r="C241" s="4">
        <f>((C216-'Main Injection'!C66)*60*1000000)/($A241*360)</f>
        <v>142.11598947374458</v>
      </c>
      <c r="D241" s="4">
        <f>((D216-'Main Injection'!D66)*60*1000000)/($A241*360)</f>
        <v>308.28448327188812</v>
      </c>
      <c r="E241" s="4">
        <f>((E216-'Main Injection'!E66)*60*1000000)/($A241*360)</f>
        <v>382.9312967704505</v>
      </c>
      <c r="F241" s="4">
        <f>((F216-'Main Injection'!F66)*60*1000000)/($A241*360)</f>
        <v>454.79677405728398</v>
      </c>
      <c r="G241" s="4">
        <f>((G216-'Main Injection'!G66)*60*1000000)/($A241*360)</f>
        <v>788.57078685317663</v>
      </c>
      <c r="H241" s="4">
        <f>((H216-'Main Injection'!H66)*60*1000000)/($A241*360)</f>
        <v>1220.3865876898294</v>
      </c>
      <c r="I241" s="4">
        <f>((I216-'Main Injection'!I66)*60*1000000)/($A241*360)</f>
        <v>1498.1428543114428</v>
      </c>
      <c r="J241" s="4">
        <f>((J216-'Main Injection'!J66)*60*1000000)/($A241*360)</f>
        <v>1655.7937538682036</v>
      </c>
      <c r="K241" s="4">
        <f>((K216-'Main Injection'!K66)*60*1000000)/($A241*360)</f>
        <v>1820.2734488434414</v>
      </c>
      <c r="L241" s="4">
        <f>((L216-'Main Injection'!L66)*60*1000000)/($A241*360)</f>
        <v>1866.457520491944</v>
      </c>
      <c r="M241" s="4">
        <f>((M216-'Main Injection'!M66)*60*1000000)/($A241*360)</f>
        <v>2650.0003793520123</v>
      </c>
      <c r="N241" s="4">
        <f>((N216-'Main Injection'!N66)*60*1000000)/($A241*360)</f>
        <v>3095.2112726958749</v>
      </c>
      <c r="O241" s="4">
        <f>((O216-'Main Injection'!O66)*60*1000000)/($A241*360)</f>
        <v>3037.4970058955714</v>
      </c>
      <c r="P241" s="4">
        <f>((P216-'Main Injection'!P66)*60*1000000)/($A241*360)</f>
        <v>3001.0739641745959</v>
      </c>
      <c r="Q241" s="4">
        <f>((Q216-'Main Injection'!Q66)*60*1000000)/($A241*360)</f>
        <v>2909.1285535755824</v>
      </c>
      <c r="R241" s="4">
        <f>((R216-'Main Injection'!R66)*60*1000000)/($A241*360)</f>
        <v>2876.4494136308149</v>
      </c>
      <c r="S241" s="12">
        <f t="shared" si="127"/>
        <v>2876.4494136308149</v>
      </c>
    </row>
    <row r="242" spans="1:19" s="4" customFormat="1" x14ac:dyDescent="0.3">
      <c r="A242" s="6">
        <f>'CSP5'!$A$181</f>
        <v>2400</v>
      </c>
      <c r="B242" s="12">
        <f t="shared" si="126"/>
        <v>149.50006673180556</v>
      </c>
      <c r="C242" s="4">
        <f>((C217-'Main Injection'!C67)*60*1000000)/($A242*360)</f>
        <v>149.50006673180556</v>
      </c>
      <c r="D242" s="4">
        <f>((D217-'Main Injection'!D67)*60*1000000)/($A242*360)</f>
        <v>410.68091961694336</v>
      </c>
      <c r="E242" s="4">
        <f>((E217-'Main Injection'!E67)*60*1000000)/($A242*360)</f>
        <v>593.86022477334336</v>
      </c>
      <c r="F242" s="4">
        <f>((F217-'Main Injection'!F67)*60*1000000)/($A242*360)</f>
        <v>753.91433351386706</v>
      </c>
      <c r="G242" s="4">
        <f>((G217-'Main Injection'!G67)*60*1000000)/($A242*360)</f>
        <v>1018.554917926983</v>
      </c>
      <c r="H242" s="4">
        <f>((H217-'Main Injection'!H67)*60*1000000)/($A242*360)</f>
        <v>1435.7828324692246</v>
      </c>
      <c r="I242" s="4">
        <f>((I217-'Main Injection'!I67)*60*1000000)/($A242*360)</f>
        <v>1658.6615769205609</v>
      </c>
      <c r="J242" s="4">
        <f>((J217-'Main Injection'!J67)*60*1000000)/($A242*360)</f>
        <v>1727.3450617185745</v>
      </c>
      <c r="K242" s="4">
        <f>((K217-'Main Injection'!K67)*60*1000000)/($A242*360)</f>
        <v>1780.9920086338384</v>
      </c>
      <c r="L242" s="4">
        <f>((L217-'Main Injection'!L67)*60*1000000)/($A242*360)</f>
        <v>1791.3951730538922</v>
      </c>
      <c r="M242" s="4">
        <f>((M217-'Main Injection'!M67)*60*1000000)/($A242*360)</f>
        <v>2409.8366052915198</v>
      </c>
      <c r="N242" s="4">
        <f>((N217-'Main Injection'!N67)*60*1000000)/($A242*360)</f>
        <v>2931.4735754139197</v>
      </c>
      <c r="O242" s="4">
        <f>((O217-'Main Injection'!O67)*60*1000000)/($A242*360)</f>
        <v>2854.5194453882959</v>
      </c>
      <c r="P242" s="4">
        <f>((P217-'Main Injection'!P67)*60*1000000)/($A242*360)</f>
        <v>2800.7416895647402</v>
      </c>
      <c r="Q242" s="4">
        <f>((Q217-'Main Injection'!Q67)*60*1000000)/($A242*360)</f>
        <v>2679.1228870993573</v>
      </c>
      <c r="R242" s="4">
        <f>((R217-'Main Injection'!R67)*60*1000000)/($A242*360)</f>
        <v>2632.1983878592823</v>
      </c>
      <c r="S242" s="12">
        <f t="shared" si="127"/>
        <v>2632.1983878592823</v>
      </c>
    </row>
    <row r="243" spans="1:19" s="4" customFormat="1" x14ac:dyDescent="0.3">
      <c r="A243" s="6">
        <f>'CSP5'!$A$182</f>
        <v>2600</v>
      </c>
      <c r="B243" s="12">
        <f t="shared" si="126"/>
        <v>193.30057441910262</v>
      </c>
      <c r="C243" s="4">
        <f>((C218-'Main Injection'!C68)*60*1000000)/($A243*360)</f>
        <v>193.30057441910262</v>
      </c>
      <c r="D243" s="4">
        <f>((D218-'Main Injection'!D68)*60*1000000)/($A243*360)</f>
        <v>436.36255475554981</v>
      </c>
      <c r="E243" s="4">
        <f>((E218-'Main Injection'!E68)*60*1000000)/($A243*360)</f>
        <v>601.08519459547597</v>
      </c>
      <c r="F243" s="4">
        <f>((F218-'Main Injection'!F68)*60*1000000)/($A243*360)</f>
        <v>687.34018529506602</v>
      </c>
      <c r="G243" s="4">
        <f>((G218-'Main Injection'!G68)*60*1000000)/($A243*360)</f>
        <v>773.70159261110882</v>
      </c>
      <c r="H243" s="4">
        <f>((H218-'Main Injection'!H68)*60*1000000)/($A243*360)</f>
        <v>1185.3492447744422</v>
      </c>
      <c r="I243" s="4">
        <f>((I218-'Main Injection'!I68)*60*1000000)/($A243*360)</f>
        <v>1318.3221808382084</v>
      </c>
      <c r="J243" s="4">
        <f>((J218-'Main Injection'!J68)*60*1000000)/($A243*360)</f>
        <v>1550.0003886186114</v>
      </c>
      <c r="K243" s="4">
        <f>((K218-'Main Injection'!K68)*60*1000000)/($A243*360)</f>
        <v>1604.2539325921157</v>
      </c>
      <c r="L243" s="4">
        <f>((L218-'Main Injection'!L68)*60*1000000)/($A243*360)</f>
        <v>1583.5015534228748</v>
      </c>
      <c r="M243" s="4">
        <f>((M218-'Main Injection'!M68)*60*1000000)/($A243*360)</f>
        <v>2030.0798241979385</v>
      </c>
      <c r="N243" s="4">
        <f>((N218-'Main Injection'!N68)*60*1000000)/($A243*360)</f>
        <v>2347.8608857844611</v>
      </c>
      <c r="O243" s="4">
        <f>((O218-'Main Injection'!O68)*60*1000000)/($A243*360)</f>
        <v>2498.51264526057</v>
      </c>
      <c r="P243" s="4">
        <f>((P218-'Main Injection'!P68)*60*1000000)/($A243*360)</f>
        <v>2379.524205982837</v>
      </c>
      <c r="Q243" s="4">
        <f>((Q218-'Main Injection'!Q68)*60*1000000)/($A243*360)</f>
        <v>2256.4290878075753</v>
      </c>
      <c r="R243" s="4">
        <f>((R218-'Main Injection'!R68)*60*1000000)/($A243*360)</f>
        <v>2215.682821502447</v>
      </c>
      <c r="S243" s="12">
        <f t="shared" si="127"/>
        <v>2215.682821502447</v>
      </c>
    </row>
    <row r="244" spans="1:19" s="4" customFormat="1" x14ac:dyDescent="0.3">
      <c r="A244" s="6">
        <f>'CSP5'!$A$183</f>
        <v>2800</v>
      </c>
      <c r="B244" s="12">
        <f t="shared" si="126"/>
        <v>168.06481910345241</v>
      </c>
      <c r="C244" s="4">
        <f>((C219-'Main Injection'!C69)*60*1000000)/($A244*360)</f>
        <v>168.06481910345241</v>
      </c>
      <c r="D244" s="4">
        <f>((D219-'Main Injection'!D69)*60*1000000)/($A244*360)</f>
        <v>393.10845846906761</v>
      </c>
      <c r="E244" s="4">
        <f>((E219-'Main Injection'!E69)*60*1000000)/($A244*360)</f>
        <v>518.66110480936129</v>
      </c>
      <c r="F244" s="4">
        <f>((F219-'Main Injection'!F69)*60*1000000)/($A244*360)</f>
        <v>624.17093973994758</v>
      </c>
      <c r="G244" s="4">
        <f>((G219-'Main Injection'!G69)*60*1000000)/($A244*360)</f>
        <v>709.52050824995479</v>
      </c>
      <c r="H244" s="4">
        <f>((H219-'Main Injection'!H69)*60*1000000)/($A244*360)</f>
        <v>1028.1446910526165</v>
      </c>
      <c r="I244" s="4">
        <f>((I219-'Main Injection'!I69)*60*1000000)/($A244*360)</f>
        <v>1127.5316494500139</v>
      </c>
      <c r="J244" s="4">
        <f>((J219-'Main Injection'!J69)*60*1000000)/($A244*360)</f>
        <v>1320.890931139844</v>
      </c>
      <c r="K244" s="4">
        <f>((K219-'Main Injection'!K69)*60*1000000)/($A244*360)</f>
        <v>1324.7523805959988</v>
      </c>
      <c r="L244" s="4">
        <f>((L219-'Main Injection'!L69)*60*1000000)/($A244*360)</f>
        <v>1333.0452232752357</v>
      </c>
      <c r="M244" s="4">
        <f>((M219-'Main Injection'!M69)*60*1000000)/($A244*360)</f>
        <v>1606.2828288455994</v>
      </c>
      <c r="N244" s="4">
        <f>((N219-'Main Injection'!N69)*60*1000000)/($A244*360)</f>
        <v>2055.7400368229132</v>
      </c>
      <c r="O244" s="4">
        <f>((O219-'Main Injection'!O69)*60*1000000)/($A244*360)</f>
        <v>2191.2333818457428</v>
      </c>
      <c r="P244" s="4">
        <f>((P219-'Main Injection'!P69)*60*1000000)/($A244*360)</f>
        <v>1965.6958376427554</v>
      </c>
      <c r="Q244" s="4">
        <f>((Q219-'Main Injection'!Q69)*60*1000000)/($A244*360)</f>
        <v>1770.2353088522721</v>
      </c>
      <c r="R244" s="4">
        <f>((R219-'Main Injection'!R69)*60*1000000)/($A244*360)</f>
        <v>1728.5306590713196</v>
      </c>
      <c r="S244" s="12">
        <f t="shared" si="127"/>
        <v>1728.5306590713196</v>
      </c>
    </row>
    <row r="245" spans="1:19" s="4" customFormat="1" x14ac:dyDescent="0.3">
      <c r="A245" s="6">
        <f>'CSP5'!$A$184</f>
        <v>2900</v>
      </c>
      <c r="B245" s="12">
        <f t="shared" si="126"/>
        <v>412.46770114942524</v>
      </c>
      <c r="C245" s="4">
        <f>((C220-'Main Injection'!C70)*60*1000000)/($A245*360)</f>
        <v>412.46770114942524</v>
      </c>
      <c r="D245" s="4">
        <f>((D220-'Main Injection'!D70)*60*1000000)/($A245*360)</f>
        <v>432.0558534559209</v>
      </c>
      <c r="E245" s="4">
        <f>((E220-'Main Injection'!E70)*60*1000000)/($A245*360)</f>
        <v>462.68400352849471</v>
      </c>
      <c r="F245" s="4">
        <f>((F220-'Main Injection'!F70)*60*1000000)/($A245*360)</f>
        <v>521.59852209949656</v>
      </c>
      <c r="G245" s="4">
        <f>((G220-'Main Injection'!G70)*60*1000000)/($A245*360)</f>
        <v>572.97860606868517</v>
      </c>
      <c r="H245" s="4">
        <f>((H220-'Main Injection'!H70)*60*1000000)/($A245*360)</f>
        <v>903.03227457971093</v>
      </c>
      <c r="I245" s="4">
        <f>((I220-'Main Injection'!I70)*60*1000000)/($A245*360)</f>
        <v>1031.2925408395647</v>
      </c>
      <c r="J245" s="4">
        <f>((J220-'Main Injection'!J70)*60*1000000)/($A245*360)</f>
        <v>1122.9031722537684</v>
      </c>
      <c r="K245" s="4">
        <f>((K220-'Main Injection'!K70)*60*1000000)/($A245*360)</f>
        <v>1200.4315041769114</v>
      </c>
      <c r="L245" s="4">
        <f>((L220-'Main Injection'!L70)*60*1000000)/($A245*360)</f>
        <v>1212.1234967582141</v>
      </c>
      <c r="M245" s="4">
        <f>((M220-'Main Injection'!M70)*60*1000000)/($A245*360)</f>
        <v>1383.5237421459963</v>
      </c>
      <c r="N245" s="4">
        <f>((N220-'Main Injection'!N70)*60*1000000)/($A245*360)</f>
        <v>1812.3045992709599</v>
      </c>
      <c r="O245" s="4">
        <f>((O220-'Main Injection'!O70)*60*1000000)/($A245*360)</f>
        <v>1889.2464496378291</v>
      </c>
      <c r="P245" s="4">
        <f>((P220-'Main Injection'!P70)*60*1000000)/($A245*360)</f>
        <v>1705.2204950309358</v>
      </c>
      <c r="Q245" s="4">
        <f>((Q220-'Main Injection'!Q70)*60*1000000)/($A245*360)</f>
        <v>1539.1234372677106</v>
      </c>
      <c r="R245" s="4">
        <f>((R220-'Main Injection'!R70)*60*1000000)/($A245*360)</f>
        <v>1485.244126922883</v>
      </c>
      <c r="S245" s="12">
        <f t="shared" si="127"/>
        <v>1485.244126922883</v>
      </c>
    </row>
    <row r="246" spans="1:19" s="4" customFormat="1" x14ac:dyDescent="0.3">
      <c r="A246" s="6">
        <f>'CSP5'!$A$185</f>
        <v>3000</v>
      </c>
      <c r="B246" s="12">
        <f t="shared" si="126"/>
        <v>326.53520477299992</v>
      </c>
      <c r="C246" s="4">
        <f>((C221-'Main Injection'!C71)*60*1000000)/($A246*360)</f>
        <v>326.53520477299992</v>
      </c>
      <c r="D246" s="4">
        <f>((D221-'Main Injection'!D71)*60*1000000)/($A246*360)</f>
        <v>265.48661715931104</v>
      </c>
      <c r="E246" s="4">
        <f>((E221-'Main Injection'!E71)*60*1000000)/($A246*360)</f>
        <v>268.45888216436003</v>
      </c>
      <c r="F246" s="4">
        <f>((F221-'Main Injection'!F71)*60*1000000)/($A246*360)</f>
        <v>411.94622772098234</v>
      </c>
      <c r="G246" s="4">
        <f>((G221-'Main Injection'!G71)*60*1000000)/($A246*360)</f>
        <v>487.04470119958899</v>
      </c>
      <c r="H246" s="4">
        <f>((H221-'Main Injection'!H71)*60*1000000)/($A246*360)</f>
        <v>779.04491640161984</v>
      </c>
      <c r="I246" s="4">
        <f>((I221-'Main Injection'!I71)*60*1000000)/($A246*360)</f>
        <v>961.22481518372126</v>
      </c>
      <c r="J246" s="4">
        <f>((J221-'Main Injection'!J71)*60*1000000)/($A246*360)</f>
        <v>1022.2363702432451</v>
      </c>
      <c r="K246" s="4">
        <f>((K221-'Main Injection'!K71)*60*1000000)/($A246*360)</f>
        <v>1136.1608688530227</v>
      </c>
      <c r="L246" s="4">
        <f>((L221-'Main Injection'!L71)*60*1000000)/($A246*360)</f>
        <v>1117.5652340943057</v>
      </c>
      <c r="M246" s="4">
        <f>((M221-'Main Injection'!M71)*60*1000000)/($A246*360)</f>
        <v>1193.2698066765556</v>
      </c>
      <c r="N246" s="4">
        <f>((N221-'Main Injection'!N71)*60*1000000)/($A246*360)</f>
        <v>1652.8666253674833</v>
      </c>
      <c r="O246" s="4">
        <f>((O221-'Main Injection'!O71)*60*1000000)/($A246*360)</f>
        <v>1837.9208584999012</v>
      </c>
      <c r="P246" s="4">
        <f>((P221-'Main Injection'!P71)*60*1000000)/($A246*360)</f>
        <v>1714.22291405546</v>
      </c>
      <c r="Q246" s="4">
        <f>((Q221-'Main Injection'!Q71)*60*1000000)/($A246*360)</f>
        <v>1525.5589711887876</v>
      </c>
      <c r="R246" s="4">
        <f>((R221-'Main Injection'!R71)*60*1000000)/($A246*360)</f>
        <v>1492.6898571221204</v>
      </c>
      <c r="S246" s="12">
        <f t="shared" si="127"/>
        <v>1492.6898571221204</v>
      </c>
    </row>
    <row r="247" spans="1:19" s="4" customFormat="1" x14ac:dyDescent="0.3">
      <c r="A247" s="6">
        <f>'CSP5'!$A$186</f>
        <v>3200</v>
      </c>
      <c r="B247" s="12">
        <f t="shared" si="126"/>
        <v>-15.15256844197917</v>
      </c>
      <c r="C247" s="4">
        <f>((C222-'Main Injection'!C72)*60*1000000)/($A247*360)</f>
        <v>-15.15256844197917</v>
      </c>
      <c r="D247" s="4">
        <f>((D222-'Main Injection'!D72)*60*1000000)/($A247*360)</f>
        <v>83.731394133736288</v>
      </c>
      <c r="E247" s="4">
        <f>((E222-'Main Injection'!E72)*60*1000000)/($A247*360)</f>
        <v>193.28874250000308</v>
      </c>
      <c r="F247" s="4">
        <f>((F222-'Main Injection'!F72)*60*1000000)/($A247*360)</f>
        <v>303.15207583333643</v>
      </c>
      <c r="G247" s="4">
        <f>((G222-'Main Injection'!G72)*60*1000000)/($A247*360)</f>
        <v>422.53537549718891</v>
      </c>
      <c r="H247" s="4">
        <f>((H222-'Main Injection'!H72)*60*1000000)/($A247*360)</f>
        <v>613.02501200231779</v>
      </c>
      <c r="I247" s="4">
        <f>((I222-'Main Injection'!I72)*60*1000000)/($A247*360)</f>
        <v>770.48956314916666</v>
      </c>
      <c r="J247" s="4">
        <f>((J222-'Main Injection'!J72)*60*1000000)/($A247*360)</f>
        <v>686.14396926583345</v>
      </c>
      <c r="K247" s="4">
        <f>((K222-'Main Injection'!K72)*60*1000000)/($A247*360)</f>
        <v>805.56533829777788</v>
      </c>
      <c r="L247" s="4">
        <f>((L222-'Main Injection'!L72)*60*1000000)/($A247*360)</f>
        <v>882.36182158666668</v>
      </c>
      <c r="M247" s="4">
        <f>((M222-'Main Injection'!M72)*60*1000000)/($A247*360)</f>
        <v>764.3175470381251</v>
      </c>
      <c r="N247" s="4">
        <f>((N222-'Main Injection'!N72)*60*1000000)/($A247*360)</f>
        <v>1443.5855714799318</v>
      </c>
      <c r="O247" s="4">
        <f>((O222-'Main Injection'!O72)*60*1000000)/($A247*360)</f>
        <v>1666.9167881666665</v>
      </c>
      <c r="P247" s="4">
        <f>((P222-'Main Injection'!P72)*60*1000000)/($A247*360)</f>
        <v>1691.3308506666665</v>
      </c>
      <c r="Q247" s="4">
        <f>((Q222-'Main Injection'!Q72)*60*1000000)/($A247*360)</f>
        <v>1717.5727866249049</v>
      </c>
      <c r="R247" s="4">
        <f>((R222-'Main Injection'!R72)*60*1000000)/($A247*360)</f>
        <v>1717.5727866249047</v>
      </c>
      <c r="S247" s="12">
        <f t="shared" si="127"/>
        <v>1717.5727866249047</v>
      </c>
    </row>
    <row r="248" spans="1:19" s="4" customFormat="1" x14ac:dyDescent="0.3">
      <c r="A248" s="6">
        <f>'CSP5'!$A$187</f>
        <v>3300</v>
      </c>
      <c r="B248" s="12">
        <f t="shared" si="126"/>
        <v>-19.541884549794581</v>
      </c>
      <c r="C248" s="4">
        <f>((C223-'Main Injection'!C73)*60*1000000)/($A248*360)</f>
        <v>-19.541884549794581</v>
      </c>
      <c r="D248" s="4">
        <f>((D223-'Main Injection'!D73)*60*1000000)/($A248*360)</f>
        <v>74.718201763294189</v>
      </c>
      <c r="E248" s="4">
        <f>((E223-'Main Injection'!E73)*60*1000000)/($A248*360)</f>
        <v>180.48713684306935</v>
      </c>
      <c r="F248" s="4">
        <f>((F223-'Main Injection'!F73)*60*1000000)/($A248*360)</f>
        <v>287.66545701086858</v>
      </c>
      <c r="G248" s="4">
        <f>((G223-'Main Injection'!G73)*60*1000000)/($A248*360)</f>
        <v>403.19826244207951</v>
      </c>
      <c r="H248" s="4">
        <f>((H223-'Main Injection'!H73)*60*1000000)/($A248*360)</f>
        <v>586.74683325405351</v>
      </c>
      <c r="I248" s="4">
        <f>((I223-'Main Injection'!I73)*60*1000000)/($A248*360)</f>
        <v>739.43973133584461</v>
      </c>
      <c r="J248" s="4">
        <f>((J223-'Main Injection'!J73)*60*1000000)/($A248*360)</f>
        <v>675.41604102473082</v>
      </c>
      <c r="K248" s="4">
        <f>((K223-'Main Injection'!K73)*60*1000000)/($A248*360)</f>
        <v>793.98537632843625</v>
      </c>
      <c r="L248" s="4">
        <f>((L223-'Main Injection'!L73)*60*1000000)/($A248*360)</f>
        <v>880.29181466919511</v>
      </c>
      <c r="M248" s="4">
        <f>((M223-'Main Injection'!M73)*60*1000000)/($A248*360)</f>
        <v>736.61679983422846</v>
      </c>
      <c r="N248" s="4">
        <f>((N223-'Main Injection'!N73)*60*1000000)/($A248*360)</f>
        <v>1448.9013333730202</v>
      </c>
      <c r="O248" s="4">
        <f>((O223-'Main Injection'!O73)*60*1000000)/($A248*360)</f>
        <v>1639.4413131313131</v>
      </c>
      <c r="P248" s="4">
        <f>((P223-'Main Injection'!P73)*60*1000000)/($A248*360)</f>
        <v>1615.7670707070706</v>
      </c>
      <c r="Q248" s="4">
        <f>((Q223-'Main Injection'!Q73)*60*1000000)/($A248*360)</f>
        <v>1692.7083333333333</v>
      </c>
      <c r="R248" s="4">
        <f>((R223-'Main Injection'!R73)*60*1000000)/($A248*360)</f>
        <v>1769.6496464646466</v>
      </c>
      <c r="S248" s="12">
        <f t="shared" si="127"/>
        <v>1769.6496464646466</v>
      </c>
    </row>
    <row r="249" spans="1:19" s="4" customFormat="1" x14ac:dyDescent="0.3">
      <c r="A249" s="6">
        <f>'CSP5'!$A$188</f>
        <v>3500</v>
      </c>
      <c r="B249" s="12">
        <f t="shared" si="126"/>
        <v>-27.568062575514102</v>
      </c>
      <c r="C249" s="4">
        <f>((C224-'Main Injection'!C74)*60*1000000)/($A249*360)</f>
        <v>-27.568062575514102</v>
      </c>
      <c r="D249" s="4">
        <f>((D224-'Main Injection'!D74)*60*1000000)/($A249*360)</f>
        <v>58.236935714492766</v>
      </c>
      <c r="E249" s="4">
        <f>((E224-'Main Injection'!E74)*60*1000000)/($A249*360)</f>
        <v>146.37218382058606</v>
      </c>
      <c r="F249" s="4">
        <f>((F224-'Main Injection'!F74)*60*1000000)/($A249*360)</f>
        <v>245.47871979895632</v>
      </c>
      <c r="G249" s="4">
        <f>((G224-'Main Injection'!G74)*60*1000000)/($A249*360)</f>
        <v>354.76444510601482</v>
      </c>
      <c r="H249" s="4">
        <f>((H224-'Main Injection'!H74)*60*1000000)/($A249*360)</f>
        <v>492.01683686555424</v>
      </c>
      <c r="I249" s="4">
        <f>((I224-'Main Injection'!I74)*60*1000000)/($A249*360)</f>
        <v>676.89051684956394</v>
      </c>
      <c r="J249" s="4">
        <f>((J224-'Main Injection'!J74)*60*1000000)/($A249*360)</f>
        <v>616.5253231276331</v>
      </c>
      <c r="K249" s="4">
        <f>((K224-'Main Injection'!K74)*60*1000000)/($A249*360)</f>
        <v>728.31926784258269</v>
      </c>
      <c r="L249" s="4">
        <f>((L224-'Main Injection'!L74)*60*1000000)/($A249*360)</f>
        <v>809.69390970667428</v>
      </c>
      <c r="M249" s="4">
        <f>((M224-'Main Injection'!M74)*60*1000000)/($A249*360)</f>
        <v>679.80927667184926</v>
      </c>
      <c r="N249" s="4">
        <f>((N224-'Main Injection'!N74)*60*1000000)/($A249*360)</f>
        <v>1351.3918368655543</v>
      </c>
      <c r="O249" s="4">
        <f>((O224-'Main Injection'!O74)*60*1000000)/($A249*360)</f>
        <v>1545.7589523809525</v>
      </c>
      <c r="P249" s="4">
        <f>((P224-'Main Injection'!P74)*60*1000000)/($A249*360)</f>
        <v>1523.4375238095236</v>
      </c>
      <c r="Q249" s="4">
        <f>((Q224-'Main Injection'!Q74)*60*1000000)/($A249*360)</f>
        <v>1595.9821428571429</v>
      </c>
      <c r="R249" s="4">
        <f>((R224-'Main Injection'!R74)*60*1000000)/($A249*360)</f>
        <v>1668.5268095238098</v>
      </c>
      <c r="S249" s="12">
        <f t="shared" si="127"/>
        <v>1668.5268095238098</v>
      </c>
    </row>
    <row r="250" spans="1:19" s="4" customFormat="1" x14ac:dyDescent="0.3">
      <c r="A250" s="12">
        <f>'CSP5'!$A$189</f>
        <v>3501</v>
      </c>
      <c r="B250" s="12">
        <f>B249</f>
        <v>-27.568062575514102</v>
      </c>
      <c r="C250" s="12">
        <f t="shared" ref="C250:S250" si="128">C249</f>
        <v>-27.568062575514102</v>
      </c>
      <c r="D250" s="12">
        <f t="shared" si="128"/>
        <v>58.236935714492766</v>
      </c>
      <c r="E250" s="12">
        <f t="shared" si="128"/>
        <v>146.37218382058606</v>
      </c>
      <c r="F250" s="12">
        <f t="shared" si="128"/>
        <v>245.47871979895632</v>
      </c>
      <c r="G250" s="12">
        <f t="shared" si="128"/>
        <v>354.76444510601482</v>
      </c>
      <c r="H250" s="12">
        <f t="shared" si="128"/>
        <v>492.01683686555424</v>
      </c>
      <c r="I250" s="12">
        <f t="shared" si="128"/>
        <v>676.89051684956394</v>
      </c>
      <c r="J250" s="12">
        <f t="shared" si="128"/>
        <v>616.5253231276331</v>
      </c>
      <c r="K250" s="12">
        <f t="shared" si="128"/>
        <v>728.31926784258269</v>
      </c>
      <c r="L250" s="12">
        <f t="shared" si="128"/>
        <v>809.69390970667428</v>
      </c>
      <c r="M250" s="12">
        <f t="shared" si="128"/>
        <v>679.80927667184926</v>
      </c>
      <c r="N250" s="12">
        <f t="shared" si="128"/>
        <v>1351.3918368655543</v>
      </c>
      <c r="O250" s="12">
        <f t="shared" si="128"/>
        <v>1545.7589523809525</v>
      </c>
      <c r="P250" s="12">
        <f t="shared" si="128"/>
        <v>1523.4375238095236</v>
      </c>
      <c r="Q250" s="12">
        <f t="shared" si="128"/>
        <v>1595.9821428571429</v>
      </c>
      <c r="R250" s="12">
        <f t="shared" si="128"/>
        <v>1668.5268095238098</v>
      </c>
      <c r="S250" s="12">
        <f t="shared" si="128"/>
        <v>1668.5268095238098</v>
      </c>
    </row>
    <row r="252" spans="1:19" x14ac:dyDescent="0.3">
      <c r="A252" s="13"/>
      <c r="B252" s="35" t="s">
        <v>1160</v>
      </c>
      <c r="C252" s="35"/>
      <c r="D252" s="35"/>
      <c r="E252" s="35"/>
      <c r="F252" s="35"/>
      <c r="G252" s="35"/>
      <c r="H252" s="35"/>
      <c r="I252" s="35"/>
      <c r="J252" s="35"/>
      <c r="K252" s="35"/>
      <c r="L252" s="35"/>
      <c r="M252" s="35"/>
      <c r="N252" s="35"/>
      <c r="O252" s="35"/>
      <c r="P252" s="35"/>
      <c r="Q252" s="35"/>
      <c r="R252" s="35"/>
      <c r="S252" s="35"/>
    </row>
    <row r="253" spans="1:19" x14ac:dyDescent="0.3">
      <c r="A253" s="3"/>
      <c r="B253" s="3" t="str">
        <f>'CSP5'!$B$167</f>
        <v>mm3</v>
      </c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</row>
    <row r="254" spans="1:19" x14ac:dyDescent="0.3">
      <c r="A254" s="3" t="str">
        <f>'CSP5'!$A$168</f>
        <v>RPM</v>
      </c>
      <c r="B254" s="9">
        <f>'CSP5'!$B$168</f>
        <v>-1</v>
      </c>
      <c r="C254" s="3">
        <f>'CSP5'!$C$168</f>
        <v>0</v>
      </c>
      <c r="D254" s="3">
        <f>'CSP5'!$D$168</f>
        <v>10</v>
      </c>
      <c r="E254" s="3">
        <f>'CSP5'!$E$168</f>
        <v>20</v>
      </c>
      <c r="F254" s="3">
        <f>'CSP5'!$F$168</f>
        <v>30</v>
      </c>
      <c r="G254" s="3">
        <f>'CSP5'!$G$168</f>
        <v>45</v>
      </c>
      <c r="H254" s="3">
        <f>'CSP5'!$H$168</f>
        <v>55</v>
      </c>
      <c r="I254" s="3">
        <f>'CSP5'!$I$168</f>
        <v>65</v>
      </c>
      <c r="J254" s="3">
        <f>'CSP5'!$J$168</f>
        <v>75</v>
      </c>
      <c r="K254" s="3">
        <f>'CSP5'!$K$168</f>
        <v>85</v>
      </c>
      <c r="L254" s="3">
        <f>'CSP5'!$L$168</f>
        <v>95</v>
      </c>
      <c r="M254" s="3">
        <f>'CSP5'!$M$168</f>
        <v>110</v>
      </c>
      <c r="N254" s="3">
        <f>'CSP5'!$N$168</f>
        <v>120</v>
      </c>
      <c r="O254" s="3">
        <f>'CSP5'!$O$168</f>
        <v>125</v>
      </c>
      <c r="P254" s="3">
        <f>'CSP5'!$P$168</f>
        <v>130</v>
      </c>
      <c r="Q254" s="3">
        <f>'CSP5'!$Q$168</f>
        <v>135</v>
      </c>
      <c r="R254" s="3">
        <f>'CSP5'!$R$168</f>
        <v>140</v>
      </c>
      <c r="S254" s="9">
        <f>'CSP5'!$S$168</f>
        <v>141</v>
      </c>
    </row>
    <row r="255" spans="1:19" s="4" customFormat="1" x14ac:dyDescent="0.3">
      <c r="A255" s="12">
        <f>'CSP5'!$A$169</f>
        <v>619</v>
      </c>
      <c r="B255" s="12">
        <f>B256</f>
        <v>8.0798296404759355</v>
      </c>
      <c r="C255" s="12">
        <f t="shared" ref="C255:S255" si="129">C256</f>
        <v>8.0798296404759355</v>
      </c>
      <c r="D255" s="12">
        <f t="shared" si="129"/>
        <v>8.0798296404759355</v>
      </c>
      <c r="E255" s="12">
        <f t="shared" si="129"/>
        <v>8.1491266980180423</v>
      </c>
      <c r="F255" s="12">
        <f t="shared" si="129"/>
        <v>8.3035966491736115</v>
      </c>
      <c r="G255" s="12">
        <f t="shared" si="129"/>
        <v>12.876358564741427</v>
      </c>
      <c r="H255" s="12">
        <f t="shared" si="129"/>
        <v>13.584166751893839</v>
      </c>
      <c r="I255" s="12">
        <f t="shared" si="129"/>
        <v>14.064507068385302</v>
      </c>
      <c r="J255" s="12">
        <f t="shared" si="129"/>
        <v>17.127935581584495</v>
      </c>
      <c r="K255" s="12">
        <f t="shared" si="129"/>
        <v>18.197067333297518</v>
      </c>
      <c r="L255" s="12">
        <f t="shared" si="129"/>
        <v>19.382250059594913</v>
      </c>
      <c r="M255" s="12">
        <f t="shared" si="129"/>
        <v>20.261818910930884</v>
      </c>
      <c r="N255" s="12">
        <f t="shared" si="129"/>
        <v>14.378801458944329</v>
      </c>
      <c r="O255" s="12">
        <f t="shared" si="129"/>
        <v>14.378801458944322</v>
      </c>
      <c r="P255" s="12">
        <f t="shared" si="129"/>
        <v>14.378801458944331</v>
      </c>
      <c r="Q255" s="12">
        <f t="shared" si="129"/>
        <v>14.378801458944332</v>
      </c>
      <c r="R255" s="12">
        <f t="shared" si="129"/>
        <v>14.378801458944315</v>
      </c>
      <c r="S255" s="12">
        <f t="shared" si="129"/>
        <v>14.378801458944315</v>
      </c>
    </row>
    <row r="256" spans="1:19" s="4" customFormat="1" x14ac:dyDescent="0.3">
      <c r="A256" s="6">
        <f>'CSP5'!$A$170</f>
        <v>620</v>
      </c>
      <c r="B256" s="12">
        <f>C256</f>
        <v>8.0798296404759355</v>
      </c>
      <c r="C256" s="4">
        <f>($A256*360*C231)/(60*1000000)</f>
        <v>8.0798296404759355</v>
      </c>
      <c r="D256" s="4">
        <f t="shared" ref="D256:R256" si="130">($A256*360*D231)/(60*1000000)</f>
        <v>8.0798296404759355</v>
      </c>
      <c r="E256" s="4">
        <f t="shared" si="130"/>
        <v>8.1491266980180423</v>
      </c>
      <c r="F256" s="4">
        <f t="shared" si="130"/>
        <v>8.3035966491736115</v>
      </c>
      <c r="G256" s="4">
        <f t="shared" si="130"/>
        <v>12.876358564741427</v>
      </c>
      <c r="H256" s="4">
        <f t="shared" si="130"/>
        <v>13.584166751893839</v>
      </c>
      <c r="I256" s="4">
        <f t="shared" si="130"/>
        <v>14.064507068385302</v>
      </c>
      <c r="J256" s="4">
        <f t="shared" si="130"/>
        <v>17.127935581584495</v>
      </c>
      <c r="K256" s="4">
        <f t="shared" si="130"/>
        <v>18.197067333297518</v>
      </c>
      <c r="L256" s="4">
        <f t="shared" si="130"/>
        <v>19.382250059594913</v>
      </c>
      <c r="M256" s="4">
        <f t="shared" si="130"/>
        <v>20.261818910930884</v>
      </c>
      <c r="N256" s="4">
        <f t="shared" si="130"/>
        <v>14.378801458944329</v>
      </c>
      <c r="O256" s="4">
        <f t="shared" si="130"/>
        <v>14.378801458944322</v>
      </c>
      <c r="P256" s="4">
        <f t="shared" si="130"/>
        <v>14.378801458944331</v>
      </c>
      <c r="Q256" s="4">
        <f t="shared" si="130"/>
        <v>14.378801458944332</v>
      </c>
      <c r="R256" s="4">
        <f t="shared" si="130"/>
        <v>14.378801458944315</v>
      </c>
      <c r="S256" s="12">
        <f>R256</f>
        <v>14.378801458944315</v>
      </c>
    </row>
    <row r="257" spans="1:19" s="4" customFormat="1" x14ac:dyDescent="0.3">
      <c r="A257" s="6">
        <f>'CSP5'!$A$171</f>
        <v>650</v>
      </c>
      <c r="B257" s="12">
        <f t="shared" ref="B257:B274" si="131">C257</f>
        <v>9.0750647993415434</v>
      </c>
      <c r="C257" s="4">
        <f t="shared" ref="C257:R257" si="132">($A257*360*C232)/(60*1000000)</f>
        <v>9.0750647993415434</v>
      </c>
      <c r="D257" s="4">
        <f t="shared" si="132"/>
        <v>9.6610017993415429</v>
      </c>
      <c r="E257" s="4">
        <f t="shared" si="132"/>
        <v>9.6610017993415429</v>
      </c>
      <c r="F257" s="4">
        <f t="shared" si="132"/>
        <v>9.0025133881841626</v>
      </c>
      <c r="G257" s="4">
        <f t="shared" si="132"/>
        <v>10.062009880489081</v>
      </c>
      <c r="H257" s="4">
        <f t="shared" si="132"/>
        <v>13.572340419638355</v>
      </c>
      <c r="I257" s="4">
        <f t="shared" si="132"/>
        <v>14.054120402715657</v>
      </c>
      <c r="J257" s="4">
        <f t="shared" si="132"/>
        <v>17.100995402715654</v>
      </c>
      <c r="K257" s="4">
        <f t="shared" si="132"/>
        <v>18.184607552122856</v>
      </c>
      <c r="L257" s="4">
        <f t="shared" si="132"/>
        <v>19.356482552122856</v>
      </c>
      <c r="M257" s="4">
        <f t="shared" si="132"/>
        <v>20.96178013641471</v>
      </c>
      <c r="N257" s="4">
        <f t="shared" si="132"/>
        <v>22.13365513641471</v>
      </c>
      <c r="O257" s="4">
        <f t="shared" si="132"/>
        <v>22.614275721965679</v>
      </c>
      <c r="P257" s="4">
        <f t="shared" si="132"/>
        <v>23.200213721965678</v>
      </c>
      <c r="Q257" s="4">
        <f t="shared" si="132"/>
        <v>23.668963721965678</v>
      </c>
      <c r="R257" s="4">
        <f t="shared" si="132"/>
        <v>24.254900721965679</v>
      </c>
      <c r="S257" s="12">
        <f t="shared" ref="S257:S274" si="133">R257</f>
        <v>24.254900721965679</v>
      </c>
    </row>
    <row r="258" spans="1:19" s="4" customFormat="1" x14ac:dyDescent="0.3">
      <c r="A258" s="6">
        <f>'CSP5'!$A$172</f>
        <v>800</v>
      </c>
      <c r="B258" s="12">
        <f t="shared" si="131"/>
        <v>8.9008658773717215</v>
      </c>
      <c r="C258" s="4">
        <f t="shared" ref="C258:R258" si="134">($A258*360*C233)/(60*1000000)</f>
        <v>8.9008658773717215</v>
      </c>
      <c r="D258" s="4">
        <f t="shared" si="134"/>
        <v>8.972436862468836</v>
      </c>
      <c r="E258" s="4">
        <f t="shared" si="134"/>
        <v>8.880479524566347</v>
      </c>
      <c r="F258" s="4">
        <f t="shared" si="134"/>
        <v>8.8102462907893333</v>
      </c>
      <c r="G258" s="4">
        <f t="shared" si="134"/>
        <v>8.780378424192385</v>
      </c>
      <c r="H258" s="4">
        <f t="shared" si="134"/>
        <v>12.772296138971699</v>
      </c>
      <c r="I258" s="4">
        <f t="shared" si="134"/>
        <v>12.788133682535641</v>
      </c>
      <c r="J258" s="4">
        <f t="shared" si="134"/>
        <v>16.92564364499647</v>
      </c>
      <c r="K258" s="4">
        <f t="shared" si="134"/>
        <v>19.072300905782846</v>
      </c>
      <c r="L258" s="4">
        <f t="shared" si="134"/>
        <v>19.575315560573845</v>
      </c>
      <c r="M258" s="4">
        <f t="shared" si="134"/>
        <v>20.090900493117971</v>
      </c>
      <c r="N258" s="4">
        <f t="shared" si="134"/>
        <v>20.463050920290303</v>
      </c>
      <c r="O258" s="4">
        <f t="shared" si="134"/>
        <v>20.735418700719443</v>
      </c>
      <c r="P258" s="4">
        <f t="shared" si="134"/>
        <v>20.971647944835325</v>
      </c>
      <c r="Q258" s="4">
        <f t="shared" si="134"/>
        <v>21.20726924006075</v>
      </c>
      <c r="R258" s="4">
        <f t="shared" si="134"/>
        <v>21.326340881621167</v>
      </c>
      <c r="S258" s="12">
        <f t="shared" si="133"/>
        <v>21.326340881621167</v>
      </c>
    </row>
    <row r="259" spans="1:19" s="4" customFormat="1" x14ac:dyDescent="0.3">
      <c r="A259" s="6">
        <f>'CSP5'!$A$173</f>
        <v>1000</v>
      </c>
      <c r="B259" s="12">
        <f t="shared" si="131"/>
        <v>2.3201720644911217</v>
      </c>
      <c r="C259" s="4">
        <f t="shared" ref="C259:R259" si="135">($A259*360*C234)/(60*1000000)</f>
        <v>2.3201720644911217</v>
      </c>
      <c r="D259" s="4">
        <f t="shared" si="135"/>
        <v>2.1355174481151789</v>
      </c>
      <c r="E259" s="4">
        <f t="shared" si="135"/>
        <v>2.5803370977000477</v>
      </c>
      <c r="F259" s="4">
        <f t="shared" si="135"/>
        <v>5.0032690501128423</v>
      </c>
      <c r="G259" s="4">
        <f t="shared" si="135"/>
        <v>8.6617286360223371</v>
      </c>
      <c r="H259" s="4">
        <f t="shared" si="135"/>
        <v>12.601692493879803</v>
      </c>
      <c r="I259" s="4">
        <f t="shared" si="135"/>
        <v>12.597433992928618</v>
      </c>
      <c r="J259" s="4">
        <f t="shared" si="135"/>
        <v>16.734769450717305</v>
      </c>
      <c r="K259" s="4">
        <f t="shared" si="135"/>
        <v>19.700230908505993</v>
      </c>
      <c r="L259" s="4">
        <f t="shared" si="135"/>
        <v>19.736004366294683</v>
      </c>
      <c r="M259" s="4">
        <f t="shared" si="135"/>
        <v>18.853358770609919</v>
      </c>
      <c r="N259" s="4">
        <f t="shared" si="135"/>
        <v>18.273141403860482</v>
      </c>
      <c r="O259" s="4">
        <f t="shared" si="135"/>
        <v>18.259036877727148</v>
      </c>
      <c r="P259" s="4">
        <f t="shared" si="135"/>
        <v>18.026346609483731</v>
      </c>
      <c r="Q259" s="4">
        <f t="shared" si="135"/>
        <v>17.67646934124032</v>
      </c>
      <c r="R259" s="4">
        <f t="shared" si="135"/>
        <v>17.443779072996907</v>
      </c>
      <c r="S259" s="12">
        <f t="shared" si="133"/>
        <v>17.443779072996907</v>
      </c>
    </row>
    <row r="260" spans="1:19" s="4" customFormat="1" x14ac:dyDescent="0.3">
      <c r="A260" s="6">
        <f>'CSP5'!$A$174</f>
        <v>1200</v>
      </c>
      <c r="B260" s="12">
        <f t="shared" si="131"/>
        <v>-1.0212768191950128</v>
      </c>
      <c r="C260" s="4">
        <f t="shared" ref="C260:R260" si="136">($A260*360*C235)/(60*1000000)</f>
        <v>-1.0212768191950128</v>
      </c>
      <c r="D260" s="4">
        <f t="shared" si="136"/>
        <v>-1.1431262150985066</v>
      </c>
      <c r="E260" s="4">
        <f t="shared" si="136"/>
        <v>-0.37679209802678143</v>
      </c>
      <c r="F260" s="4">
        <f t="shared" si="136"/>
        <v>1.9826991387953419</v>
      </c>
      <c r="G260" s="4">
        <f t="shared" si="136"/>
        <v>9.4104709469897809</v>
      </c>
      <c r="H260" s="4">
        <f t="shared" si="136"/>
        <v>11.555605620314076</v>
      </c>
      <c r="I260" s="4">
        <f t="shared" si="136"/>
        <v>12.338328471842738</v>
      </c>
      <c r="J260" s="4">
        <f t="shared" si="136"/>
        <v>16.429420191514339</v>
      </c>
      <c r="K260" s="4">
        <f t="shared" si="136"/>
        <v>19.36957847184274</v>
      </c>
      <c r="L260" s="4">
        <f t="shared" si="136"/>
        <v>19.380572266187553</v>
      </c>
      <c r="M260" s="4">
        <f t="shared" si="136"/>
        <v>19.135442552619704</v>
      </c>
      <c r="N260" s="4">
        <f t="shared" si="136"/>
        <v>26.1803155438731</v>
      </c>
      <c r="O260" s="4">
        <f t="shared" si="136"/>
        <v>26.194619684689172</v>
      </c>
      <c r="P260" s="4">
        <f t="shared" si="136"/>
        <v>31.072586223752172</v>
      </c>
      <c r="Q260" s="4">
        <f t="shared" si="136"/>
        <v>31.203396215005576</v>
      </c>
      <c r="R260" s="4">
        <f t="shared" si="136"/>
        <v>31.437771215005572</v>
      </c>
      <c r="S260" s="12">
        <f t="shared" si="133"/>
        <v>31.437771215005572</v>
      </c>
    </row>
    <row r="261" spans="1:19" s="4" customFormat="1" x14ac:dyDescent="0.3">
      <c r="A261" s="6">
        <f>'CSP5'!$A$175</f>
        <v>1400</v>
      </c>
      <c r="B261" s="12">
        <f t="shared" si="131"/>
        <v>-1.2355316250429971</v>
      </c>
      <c r="C261" s="4">
        <f t="shared" ref="C261:R261" si="137">($A261*360*C236)/(60*1000000)</f>
        <v>-1.2355316250429971</v>
      </c>
      <c r="D261" s="4">
        <f t="shared" si="137"/>
        <v>-1.2108580018332749</v>
      </c>
      <c r="E261" s="4">
        <f t="shared" si="137"/>
        <v>-0.52977118635623199</v>
      </c>
      <c r="F261" s="4">
        <f t="shared" si="137"/>
        <v>-0.1548138008766653</v>
      </c>
      <c r="G261" s="4">
        <f t="shared" si="137"/>
        <v>6.0599974404872841</v>
      </c>
      <c r="H261" s="4">
        <f t="shared" si="137"/>
        <v>12.975961188632027</v>
      </c>
      <c r="I261" s="4">
        <f t="shared" si="137"/>
        <v>15.426665272156384</v>
      </c>
      <c r="J261" s="4">
        <f t="shared" si="137"/>
        <v>20.463341923203416</v>
      </c>
      <c r="K261" s="4">
        <f t="shared" si="137"/>
        <v>20.462572455799233</v>
      </c>
      <c r="L261" s="4">
        <f t="shared" si="137"/>
        <v>20.460995047620656</v>
      </c>
      <c r="M261" s="4">
        <f t="shared" si="137"/>
        <v>19.690835317603948</v>
      </c>
      <c r="N261" s="4">
        <f t="shared" si="137"/>
        <v>29.527837365007148</v>
      </c>
      <c r="O261" s="4">
        <f t="shared" si="137"/>
        <v>37.758217339833294</v>
      </c>
      <c r="P261" s="4">
        <f t="shared" si="137"/>
        <v>37.71116961779434</v>
      </c>
      <c r="Q261" s="4">
        <f t="shared" si="137"/>
        <v>37.639487338152605</v>
      </c>
      <c r="R261" s="4">
        <f t="shared" si="137"/>
        <v>37.536392375675533</v>
      </c>
      <c r="S261" s="12">
        <f t="shared" si="133"/>
        <v>37.536392375675533</v>
      </c>
    </row>
    <row r="262" spans="1:19" s="4" customFormat="1" x14ac:dyDescent="0.3">
      <c r="A262" s="6">
        <f>'CSP5'!$A$176</f>
        <v>1550</v>
      </c>
      <c r="B262" s="12">
        <f t="shared" si="131"/>
        <v>-1.3682856228013609</v>
      </c>
      <c r="C262" s="4">
        <f t="shared" ref="C262:R262" si="138">($A262*360*C237)/(60*1000000)</f>
        <v>-1.3682856228013609</v>
      </c>
      <c r="D262" s="4">
        <f t="shared" si="138"/>
        <v>-1.3095931406339645</v>
      </c>
      <c r="E262" s="4">
        <f t="shared" si="138"/>
        <v>-0.64597246811380415</v>
      </c>
      <c r="F262" s="4">
        <f t="shared" si="138"/>
        <v>-0.2118404952899251</v>
      </c>
      <c r="G262" s="4">
        <f t="shared" si="138"/>
        <v>6.7314607292446418</v>
      </c>
      <c r="H262" s="4">
        <f t="shared" si="138"/>
        <v>12.024875599104504</v>
      </c>
      <c r="I262" s="4">
        <f t="shared" si="138"/>
        <v>17.665909910891436</v>
      </c>
      <c r="J262" s="4">
        <f t="shared" si="138"/>
        <v>20.871510489633788</v>
      </c>
      <c r="K262" s="4">
        <f t="shared" si="138"/>
        <v>21.491030974924417</v>
      </c>
      <c r="L262" s="4">
        <f t="shared" si="138"/>
        <v>21.250062519928488</v>
      </c>
      <c r="M262" s="4">
        <f t="shared" si="138"/>
        <v>27.469201036659918</v>
      </c>
      <c r="N262" s="4">
        <f t="shared" si="138"/>
        <v>38.178574993206276</v>
      </c>
      <c r="O262" s="4">
        <f t="shared" si="138"/>
        <v>36.997285935876079</v>
      </c>
      <c r="P262" s="4">
        <f t="shared" si="138"/>
        <v>36.957285352844828</v>
      </c>
      <c r="Q262" s="4">
        <f t="shared" si="138"/>
        <v>36.970563142520326</v>
      </c>
      <c r="R262" s="4">
        <f t="shared" si="138"/>
        <v>37.001436702253557</v>
      </c>
      <c r="S262" s="12">
        <f t="shared" si="133"/>
        <v>37.001436702253557</v>
      </c>
    </row>
    <row r="263" spans="1:19" s="4" customFormat="1" x14ac:dyDescent="0.3">
      <c r="A263" s="6">
        <f>'CSP5'!$A$177</f>
        <v>1700</v>
      </c>
      <c r="B263" s="12">
        <f t="shared" si="131"/>
        <v>-1.4491850261620591</v>
      </c>
      <c r="C263" s="4">
        <f t="shared" ref="C263:R263" si="139">($A263*360*C238)/(60*1000000)</f>
        <v>-1.4491850261620591</v>
      </c>
      <c r="D263" s="4">
        <f t="shared" si="139"/>
        <v>-1.3437280032667351</v>
      </c>
      <c r="E263" s="4">
        <f t="shared" si="139"/>
        <v>-2.0252137199204276</v>
      </c>
      <c r="F263" s="4">
        <f t="shared" si="139"/>
        <v>-2.3684718825591133</v>
      </c>
      <c r="G263" s="4">
        <f t="shared" si="139"/>
        <v>4.4393280298253952</v>
      </c>
      <c r="H263" s="4">
        <f t="shared" si="139"/>
        <v>12.60190740830382</v>
      </c>
      <c r="I263" s="4">
        <f t="shared" si="139"/>
        <v>16.344313769442103</v>
      </c>
      <c r="J263" s="4">
        <f t="shared" si="139"/>
        <v>20.237995574913562</v>
      </c>
      <c r="K263" s="4">
        <f t="shared" si="139"/>
        <v>21.253143013264218</v>
      </c>
      <c r="L263" s="4">
        <f t="shared" si="139"/>
        <v>22.145718249082471</v>
      </c>
      <c r="M263" s="4">
        <f t="shared" si="139"/>
        <v>31.718401647534545</v>
      </c>
      <c r="N263" s="4">
        <f t="shared" si="139"/>
        <v>38.378523170475482</v>
      </c>
      <c r="O263" s="4">
        <f t="shared" si="139"/>
        <v>37.377114476805126</v>
      </c>
      <c r="P263" s="4">
        <f t="shared" si="139"/>
        <v>37.059412800383498</v>
      </c>
      <c r="Q263" s="4">
        <f t="shared" si="139"/>
        <v>37.132108089464445</v>
      </c>
      <c r="R263" s="4">
        <f t="shared" si="139"/>
        <v>37.175677904418443</v>
      </c>
      <c r="S263" s="12">
        <f t="shared" si="133"/>
        <v>37.175677904418443</v>
      </c>
    </row>
    <row r="264" spans="1:19" s="4" customFormat="1" x14ac:dyDescent="0.3">
      <c r="A264" s="6">
        <f>'CSP5'!$A$178</f>
        <v>1800</v>
      </c>
      <c r="B264" s="12">
        <f t="shared" si="131"/>
        <v>-1.4787156515158861</v>
      </c>
      <c r="C264" s="4">
        <f t="shared" ref="C264:R264" si="140">($A264*360*C239)/(60*1000000)</f>
        <v>-1.4787156515158861</v>
      </c>
      <c r="D264" s="4">
        <f t="shared" si="140"/>
        <v>-1.353427240331996</v>
      </c>
      <c r="E264" s="4">
        <f t="shared" si="140"/>
        <v>-2.0733480805809208</v>
      </c>
      <c r="F264" s="4">
        <f t="shared" si="140"/>
        <v>-2.4799170710905307</v>
      </c>
      <c r="G264" s="4">
        <f t="shared" si="140"/>
        <v>2.8609597585210587</v>
      </c>
      <c r="H264" s="4">
        <f t="shared" si="140"/>
        <v>12.24194727549154</v>
      </c>
      <c r="I264" s="4">
        <f t="shared" si="140"/>
        <v>16.475981948441046</v>
      </c>
      <c r="J264" s="4">
        <f t="shared" si="140"/>
        <v>19.309859005328619</v>
      </c>
      <c r="K264" s="4">
        <f t="shared" si="140"/>
        <v>20.603783069265333</v>
      </c>
      <c r="L264" s="4">
        <f t="shared" si="140"/>
        <v>21.80387318412302</v>
      </c>
      <c r="M264" s="4">
        <f t="shared" si="140"/>
        <v>32.502810754604262</v>
      </c>
      <c r="N264" s="4">
        <f t="shared" si="140"/>
        <v>38.493024558434612</v>
      </c>
      <c r="O264" s="4">
        <f t="shared" si="140"/>
        <v>37.46892557430386</v>
      </c>
      <c r="P264" s="4">
        <f t="shared" si="140"/>
        <v>37.510043890718251</v>
      </c>
      <c r="Q264" s="4">
        <f t="shared" si="140"/>
        <v>37.643427697623558</v>
      </c>
      <c r="R264" s="4">
        <f t="shared" si="140"/>
        <v>37.684546014037942</v>
      </c>
      <c r="S264" s="12">
        <f t="shared" si="133"/>
        <v>37.684546014037942</v>
      </c>
    </row>
    <row r="265" spans="1:19" s="4" customFormat="1" x14ac:dyDescent="0.3">
      <c r="A265" s="6">
        <f>'CSP5'!$A$179</f>
        <v>2000</v>
      </c>
      <c r="B265" s="12">
        <f t="shared" si="131"/>
        <v>1.537537656761284</v>
      </c>
      <c r="C265" s="4">
        <f t="shared" ref="C265:R265" si="141">($A265*360*C240)/(60*1000000)</f>
        <v>1.537537656761284</v>
      </c>
      <c r="D265" s="4">
        <f t="shared" si="141"/>
        <v>1.513120380535721</v>
      </c>
      <c r="E265" s="4">
        <f t="shared" si="141"/>
        <v>-0.70599439943464759</v>
      </c>
      <c r="F265" s="4">
        <f t="shared" si="141"/>
        <v>-2.691422078669321</v>
      </c>
      <c r="G265" s="4">
        <f t="shared" si="141"/>
        <v>2.7506190468826404</v>
      </c>
      <c r="H265" s="4">
        <f t="shared" si="141"/>
        <v>12.245519163196997</v>
      </c>
      <c r="I265" s="4">
        <f t="shared" si="141"/>
        <v>15.241907541385441</v>
      </c>
      <c r="J265" s="4">
        <f t="shared" si="141"/>
        <v>17.582236930481056</v>
      </c>
      <c r="K265" s="4">
        <f t="shared" si="141"/>
        <v>20.163959869396621</v>
      </c>
      <c r="L265" s="4">
        <f t="shared" si="141"/>
        <v>23.346064525931844</v>
      </c>
      <c r="M265" s="4">
        <f t="shared" si="141"/>
        <v>34.451809272209957</v>
      </c>
      <c r="N265" s="4">
        <f t="shared" si="141"/>
        <v>38.122116506729284</v>
      </c>
      <c r="O265" s="4">
        <f t="shared" si="141"/>
        <v>37.799326067429917</v>
      </c>
      <c r="P265" s="4">
        <f t="shared" si="141"/>
        <v>38.08459135203929</v>
      </c>
      <c r="Q265" s="4">
        <f t="shared" si="141"/>
        <v>37.321666704216632</v>
      </c>
      <c r="R265" s="4">
        <f t="shared" si="141"/>
        <v>36.898603722454837</v>
      </c>
      <c r="S265" s="12">
        <f t="shared" si="133"/>
        <v>36.898603722454837</v>
      </c>
    </row>
    <row r="266" spans="1:19" s="4" customFormat="1" x14ac:dyDescent="0.3">
      <c r="A266" s="6">
        <f>'CSP5'!$A$180</f>
        <v>2200</v>
      </c>
      <c r="B266" s="12">
        <f t="shared" si="131"/>
        <v>1.8759310610534283</v>
      </c>
      <c r="C266" s="4">
        <f t="shared" ref="C266:R266" si="142">($A266*360*C241)/(60*1000000)</f>
        <v>1.8759310610534283</v>
      </c>
      <c r="D266" s="4">
        <f t="shared" si="142"/>
        <v>4.0693551791889231</v>
      </c>
      <c r="E266" s="4">
        <f t="shared" si="142"/>
        <v>5.054693117369947</v>
      </c>
      <c r="F266" s="4">
        <f t="shared" si="142"/>
        <v>6.0033174175561488</v>
      </c>
      <c r="G266" s="4">
        <f t="shared" si="142"/>
        <v>10.409134386461931</v>
      </c>
      <c r="H266" s="4">
        <f t="shared" si="142"/>
        <v>16.109102957505748</v>
      </c>
      <c r="I266" s="4">
        <f t="shared" si="142"/>
        <v>19.775485676911043</v>
      </c>
      <c r="J266" s="4">
        <f t="shared" si="142"/>
        <v>21.856477551060287</v>
      </c>
      <c r="K266" s="4">
        <f t="shared" si="142"/>
        <v>24.027609524733428</v>
      </c>
      <c r="L266" s="4">
        <f t="shared" si="142"/>
        <v>24.637239270493662</v>
      </c>
      <c r="M266" s="4">
        <f t="shared" si="142"/>
        <v>34.980005007446564</v>
      </c>
      <c r="N266" s="4">
        <f t="shared" si="142"/>
        <v>40.856788799585551</v>
      </c>
      <c r="O266" s="4">
        <f t="shared" si="142"/>
        <v>40.094960477821537</v>
      </c>
      <c r="P266" s="4">
        <f t="shared" si="142"/>
        <v>39.614176327104666</v>
      </c>
      <c r="Q266" s="4">
        <f t="shared" si="142"/>
        <v>38.400496907197692</v>
      </c>
      <c r="R266" s="4">
        <f t="shared" si="142"/>
        <v>37.969132259926759</v>
      </c>
      <c r="S266" s="12">
        <f t="shared" si="133"/>
        <v>37.969132259926759</v>
      </c>
    </row>
    <row r="267" spans="1:19" s="4" customFormat="1" x14ac:dyDescent="0.3">
      <c r="A267" s="6">
        <f>'CSP5'!$A$181</f>
        <v>2400</v>
      </c>
      <c r="B267" s="12">
        <f t="shared" si="131"/>
        <v>2.1528009609380003</v>
      </c>
      <c r="C267" s="4">
        <f t="shared" ref="C267:R267" si="143">($A267*360*C242)/(60*1000000)</f>
        <v>2.1528009609380003</v>
      </c>
      <c r="D267" s="4">
        <f t="shared" si="143"/>
        <v>5.9138052424839849</v>
      </c>
      <c r="E267" s="4">
        <f t="shared" si="143"/>
        <v>8.551587236736145</v>
      </c>
      <c r="F267" s="4">
        <f t="shared" si="143"/>
        <v>10.856366402599686</v>
      </c>
      <c r="G267" s="4">
        <f t="shared" si="143"/>
        <v>14.667190818148555</v>
      </c>
      <c r="H267" s="4">
        <f t="shared" si="143"/>
        <v>20.675272787556835</v>
      </c>
      <c r="I267" s="4">
        <f t="shared" si="143"/>
        <v>23.884726707656078</v>
      </c>
      <c r="J267" s="4">
        <f t="shared" si="143"/>
        <v>24.873768888747474</v>
      </c>
      <c r="K267" s="4">
        <f t="shared" si="143"/>
        <v>25.646284924327276</v>
      </c>
      <c r="L267" s="4">
        <f t="shared" si="143"/>
        <v>25.796090491976045</v>
      </c>
      <c r="M267" s="4">
        <f t="shared" si="143"/>
        <v>34.701647116197883</v>
      </c>
      <c r="N267" s="4">
        <f t="shared" si="143"/>
        <v>42.213219485960444</v>
      </c>
      <c r="O267" s="4">
        <f t="shared" si="143"/>
        <v>41.105080013591461</v>
      </c>
      <c r="P267" s="4">
        <f t="shared" si="143"/>
        <v>40.33068032973226</v>
      </c>
      <c r="Q267" s="4">
        <f t="shared" si="143"/>
        <v>38.579369574230739</v>
      </c>
      <c r="R267" s="4">
        <f t="shared" si="143"/>
        <v>37.903656785173659</v>
      </c>
      <c r="S267" s="12">
        <f t="shared" si="133"/>
        <v>37.903656785173659</v>
      </c>
    </row>
    <row r="268" spans="1:19" s="4" customFormat="1" x14ac:dyDescent="0.3">
      <c r="A268" s="6">
        <f>'CSP5'!$A$182</f>
        <v>2600</v>
      </c>
      <c r="B268" s="12">
        <f t="shared" si="131"/>
        <v>3.0154889609380007</v>
      </c>
      <c r="C268" s="4">
        <f t="shared" ref="C268:R268" si="144">($A268*360*C243)/(60*1000000)</f>
        <v>3.0154889609380007</v>
      </c>
      <c r="D268" s="4">
        <f t="shared" si="144"/>
        <v>6.8072558541865762</v>
      </c>
      <c r="E268" s="4">
        <f t="shared" si="144"/>
        <v>9.3769290356894253</v>
      </c>
      <c r="F268" s="4">
        <f t="shared" si="144"/>
        <v>10.722506890603031</v>
      </c>
      <c r="G268" s="4">
        <f t="shared" si="144"/>
        <v>12.069744844733298</v>
      </c>
      <c r="H268" s="4">
        <f t="shared" si="144"/>
        <v>18.491448218481299</v>
      </c>
      <c r="I268" s="4">
        <f t="shared" si="144"/>
        <v>20.565826021076052</v>
      </c>
      <c r="J268" s="4">
        <f t="shared" si="144"/>
        <v>24.180006062450339</v>
      </c>
      <c r="K268" s="4">
        <f t="shared" si="144"/>
        <v>25.026361348437003</v>
      </c>
      <c r="L268" s="4">
        <f t="shared" si="144"/>
        <v>24.702624233396847</v>
      </c>
      <c r="M268" s="4">
        <f t="shared" si="144"/>
        <v>31.669245257487841</v>
      </c>
      <c r="N268" s="4">
        <f t="shared" si="144"/>
        <v>36.626629818237589</v>
      </c>
      <c r="O268" s="4">
        <f t="shared" si="144"/>
        <v>38.976797266064892</v>
      </c>
      <c r="P268" s="4">
        <f t="shared" si="144"/>
        <v>37.120577613332259</v>
      </c>
      <c r="Q268" s="4">
        <f t="shared" si="144"/>
        <v>35.200293769798172</v>
      </c>
      <c r="R268" s="4">
        <f t="shared" si="144"/>
        <v>34.564652015438178</v>
      </c>
      <c r="S268" s="12">
        <f t="shared" si="133"/>
        <v>34.564652015438178</v>
      </c>
    </row>
    <row r="269" spans="1:19" s="4" customFormat="1" x14ac:dyDescent="0.3">
      <c r="A269" s="6">
        <f>'CSP5'!$A$183</f>
        <v>2800</v>
      </c>
      <c r="B269" s="12">
        <f t="shared" si="131"/>
        <v>2.8234889609380005</v>
      </c>
      <c r="C269" s="4">
        <f t="shared" ref="C269:R269" si="145">($A269*360*C244)/(60*1000000)</f>
        <v>2.8234889609380005</v>
      </c>
      <c r="D269" s="4">
        <f t="shared" si="145"/>
        <v>6.6042221022803353</v>
      </c>
      <c r="E269" s="4">
        <f t="shared" si="145"/>
        <v>8.7135065607972706</v>
      </c>
      <c r="F269" s="4">
        <f t="shared" si="145"/>
        <v>10.48607178763112</v>
      </c>
      <c r="G269" s="4">
        <f t="shared" si="145"/>
        <v>11.919944538599241</v>
      </c>
      <c r="H269" s="4">
        <f t="shared" si="145"/>
        <v>17.272830809683956</v>
      </c>
      <c r="I269" s="4">
        <f t="shared" si="145"/>
        <v>18.942531710760232</v>
      </c>
      <c r="J269" s="4">
        <f t="shared" si="145"/>
        <v>22.190967643149381</v>
      </c>
      <c r="K269" s="4">
        <f t="shared" si="145"/>
        <v>22.255839994012781</v>
      </c>
      <c r="L269" s="4">
        <f t="shared" si="145"/>
        <v>22.395159751023961</v>
      </c>
      <c r="M269" s="4">
        <f t="shared" si="145"/>
        <v>26.98555152460607</v>
      </c>
      <c r="N269" s="4">
        <f t="shared" si="145"/>
        <v>34.536432618624943</v>
      </c>
      <c r="O269" s="4">
        <f t="shared" si="145"/>
        <v>36.812720815008483</v>
      </c>
      <c r="P269" s="4">
        <f t="shared" si="145"/>
        <v>33.023690072398288</v>
      </c>
      <c r="Q269" s="4">
        <f t="shared" si="145"/>
        <v>29.739953188718172</v>
      </c>
      <c r="R269" s="4">
        <f t="shared" si="145"/>
        <v>29.039315072398171</v>
      </c>
      <c r="S269" s="12">
        <f t="shared" si="133"/>
        <v>29.039315072398171</v>
      </c>
    </row>
    <row r="270" spans="1:19" s="4" customFormat="1" x14ac:dyDescent="0.3">
      <c r="A270" s="6">
        <f>'CSP5'!$A$184</f>
        <v>2900</v>
      </c>
      <c r="B270" s="12">
        <f t="shared" si="131"/>
        <v>7.1769379999999989</v>
      </c>
      <c r="C270" s="4">
        <f t="shared" ref="C270:R270" si="146">($A270*360*C245)/(60*1000000)</f>
        <v>7.1769379999999989</v>
      </c>
      <c r="D270" s="4">
        <f t="shared" si="146"/>
        <v>7.5177718501330233</v>
      </c>
      <c r="E270" s="4">
        <f t="shared" si="146"/>
        <v>8.0507016613958076</v>
      </c>
      <c r="F270" s="4">
        <f t="shared" si="146"/>
        <v>9.0758142845312388</v>
      </c>
      <c r="G270" s="4">
        <f t="shared" si="146"/>
        <v>9.9698277455951221</v>
      </c>
      <c r="H270" s="4">
        <f t="shared" si="146"/>
        <v>15.712761577686969</v>
      </c>
      <c r="I270" s="4">
        <f t="shared" si="146"/>
        <v>17.944490210608425</v>
      </c>
      <c r="J270" s="4">
        <f t="shared" si="146"/>
        <v>19.53851519721557</v>
      </c>
      <c r="K270" s="4">
        <f t="shared" si="146"/>
        <v>20.88750817267826</v>
      </c>
      <c r="L270" s="4">
        <f t="shared" si="146"/>
        <v>21.090948843592926</v>
      </c>
      <c r="M270" s="4">
        <f t="shared" si="146"/>
        <v>24.073313113340333</v>
      </c>
      <c r="N270" s="4">
        <f t="shared" si="146"/>
        <v>31.534100027314704</v>
      </c>
      <c r="O270" s="4">
        <f t="shared" si="146"/>
        <v>32.872888223698226</v>
      </c>
      <c r="P270" s="4">
        <f t="shared" si="146"/>
        <v>29.670836613538281</v>
      </c>
      <c r="Q270" s="4">
        <f t="shared" si="146"/>
        <v>26.780747808458166</v>
      </c>
      <c r="R270" s="4">
        <f t="shared" si="146"/>
        <v>25.843247808458166</v>
      </c>
      <c r="S270" s="12">
        <f t="shared" si="133"/>
        <v>25.843247808458166</v>
      </c>
    </row>
    <row r="271" spans="1:19" s="4" customFormat="1" x14ac:dyDescent="0.3">
      <c r="A271" s="6">
        <f>'CSP5'!$A$185</f>
        <v>3000</v>
      </c>
      <c r="B271" s="12">
        <f t="shared" si="131"/>
        <v>5.8776336859139988</v>
      </c>
      <c r="C271" s="4">
        <f t="shared" ref="C271:R271" si="147">($A271*360*C246)/(60*1000000)</f>
        <v>5.8776336859139988</v>
      </c>
      <c r="D271" s="4">
        <f t="shared" si="147"/>
        <v>4.7787591088675985</v>
      </c>
      <c r="E271" s="4">
        <f t="shared" si="147"/>
        <v>4.8322598789584807</v>
      </c>
      <c r="F271" s="4">
        <f t="shared" si="147"/>
        <v>7.4150320989776821</v>
      </c>
      <c r="G271" s="4">
        <f t="shared" si="147"/>
        <v>8.7668046215926019</v>
      </c>
      <c r="H271" s="4">
        <f t="shared" si="147"/>
        <v>14.022808495229157</v>
      </c>
      <c r="I271" s="4">
        <f t="shared" si="147"/>
        <v>17.302046673306982</v>
      </c>
      <c r="J271" s="4">
        <f t="shared" si="147"/>
        <v>18.400254664378412</v>
      </c>
      <c r="K271" s="4">
        <f t="shared" si="147"/>
        <v>20.450895639354407</v>
      </c>
      <c r="L271" s="4">
        <f t="shared" si="147"/>
        <v>20.116174213697501</v>
      </c>
      <c r="M271" s="4">
        <f t="shared" si="147"/>
        <v>21.478856520177999</v>
      </c>
      <c r="N271" s="4">
        <f t="shared" si="147"/>
        <v>29.751599256614696</v>
      </c>
      <c r="O271" s="4">
        <f t="shared" si="147"/>
        <v>33.082575452998221</v>
      </c>
      <c r="P271" s="4">
        <f t="shared" si="147"/>
        <v>30.856012452998282</v>
      </c>
      <c r="Q271" s="4">
        <f t="shared" si="147"/>
        <v>27.460061481398178</v>
      </c>
      <c r="R271" s="4">
        <f t="shared" si="147"/>
        <v>26.868417428198168</v>
      </c>
      <c r="S271" s="12">
        <f t="shared" si="133"/>
        <v>26.868417428198168</v>
      </c>
    </row>
    <row r="272" spans="1:19" s="4" customFormat="1" x14ac:dyDescent="0.3">
      <c r="A272" s="6">
        <f>'CSP5'!$A$186</f>
        <v>3200</v>
      </c>
      <c r="B272" s="12">
        <f t="shared" si="131"/>
        <v>-0.29092931408600003</v>
      </c>
      <c r="C272" s="4">
        <f t="shared" ref="C272:R272" si="148">($A272*360*C247)/(60*1000000)</f>
        <v>-0.29092931408600003</v>
      </c>
      <c r="D272" s="4">
        <f t="shared" si="148"/>
        <v>1.6076427673677367</v>
      </c>
      <c r="E272" s="4">
        <f t="shared" si="148"/>
        <v>3.7111438560000591</v>
      </c>
      <c r="F272" s="4">
        <f t="shared" si="148"/>
        <v>5.8205198560000602</v>
      </c>
      <c r="G272" s="4">
        <f t="shared" si="148"/>
        <v>8.1126792095460267</v>
      </c>
      <c r="H272" s="4">
        <f t="shared" si="148"/>
        <v>11.770080230444501</v>
      </c>
      <c r="I272" s="4">
        <f t="shared" si="148"/>
        <v>14.793399612464</v>
      </c>
      <c r="J272" s="4">
        <f t="shared" si="148"/>
        <v>13.173964209904003</v>
      </c>
      <c r="K272" s="4">
        <f t="shared" si="148"/>
        <v>15.466854495317335</v>
      </c>
      <c r="L272" s="4">
        <f t="shared" si="148"/>
        <v>16.941346974464</v>
      </c>
      <c r="M272" s="4">
        <f t="shared" si="148"/>
        <v>14.674896903132002</v>
      </c>
      <c r="N272" s="4">
        <f t="shared" si="148"/>
        <v>27.716842972414693</v>
      </c>
      <c r="O272" s="4">
        <f t="shared" si="148"/>
        <v>32.004802332799997</v>
      </c>
      <c r="P272" s="4">
        <f t="shared" si="148"/>
        <v>32.473552332799997</v>
      </c>
      <c r="Q272" s="4">
        <f t="shared" si="148"/>
        <v>32.977397503198176</v>
      </c>
      <c r="R272" s="4">
        <f t="shared" si="148"/>
        <v>32.977397503198169</v>
      </c>
      <c r="S272" s="12">
        <f t="shared" si="133"/>
        <v>32.977397503198169</v>
      </c>
    </row>
    <row r="273" spans="1:19" s="4" customFormat="1" x14ac:dyDescent="0.3">
      <c r="A273" s="6">
        <f>'CSP5'!$A$187</f>
        <v>3300</v>
      </c>
      <c r="B273" s="12">
        <f t="shared" si="131"/>
        <v>-0.38692931408593267</v>
      </c>
      <c r="C273" s="4">
        <f t="shared" ref="C273:R273" si="149">($A273*360*C248)/(60*1000000)</f>
        <v>-0.38692931408593267</v>
      </c>
      <c r="D273" s="4">
        <f t="shared" si="149"/>
        <v>1.479420394913225</v>
      </c>
      <c r="E273" s="4">
        <f t="shared" si="149"/>
        <v>3.5736453094927731</v>
      </c>
      <c r="F273" s="4">
        <f t="shared" si="149"/>
        <v>5.6957760488151976</v>
      </c>
      <c r="G273" s="4">
        <f t="shared" si="149"/>
        <v>7.9833255963531746</v>
      </c>
      <c r="H273" s="4">
        <f t="shared" si="149"/>
        <v>11.61758729843026</v>
      </c>
      <c r="I273" s="4">
        <f t="shared" si="149"/>
        <v>14.640906680449724</v>
      </c>
      <c r="J273" s="4">
        <f t="shared" si="149"/>
        <v>13.373237612289671</v>
      </c>
      <c r="K273" s="4">
        <f t="shared" si="149"/>
        <v>15.720910451303038</v>
      </c>
      <c r="L273" s="4">
        <f t="shared" si="149"/>
        <v>17.429777930450065</v>
      </c>
      <c r="M273" s="4">
        <f t="shared" si="149"/>
        <v>14.585012636717723</v>
      </c>
      <c r="N273" s="4">
        <f t="shared" si="149"/>
        <v>28.6882464007858</v>
      </c>
      <c r="O273" s="4">
        <f t="shared" si="149"/>
        <v>32.460937999999999</v>
      </c>
      <c r="P273" s="4">
        <f t="shared" si="149"/>
        <v>31.992187999999999</v>
      </c>
      <c r="Q273" s="4">
        <f t="shared" si="149"/>
        <v>33.515625</v>
      </c>
      <c r="R273" s="4">
        <f t="shared" si="149"/>
        <v>35.039063000000006</v>
      </c>
      <c r="S273" s="12">
        <f t="shared" si="133"/>
        <v>35.039063000000006</v>
      </c>
    </row>
    <row r="274" spans="1:19" s="4" customFormat="1" x14ac:dyDescent="0.3">
      <c r="A274" s="6">
        <f>'CSP5'!$A$188</f>
        <v>3500</v>
      </c>
      <c r="B274" s="12">
        <f t="shared" si="131"/>
        <v>-0.57892931408579607</v>
      </c>
      <c r="C274" s="4">
        <f t="shared" ref="C274:R274" si="150">($A274*360*C249)/(60*1000000)</f>
        <v>-0.57892931408579607</v>
      </c>
      <c r="D274" s="4">
        <f t="shared" si="150"/>
        <v>1.2229756500043483</v>
      </c>
      <c r="E274" s="4">
        <f t="shared" si="150"/>
        <v>3.0738158602323069</v>
      </c>
      <c r="F274" s="4">
        <f t="shared" si="150"/>
        <v>5.1550531157780828</v>
      </c>
      <c r="G274" s="4">
        <f t="shared" si="150"/>
        <v>7.4500533472263104</v>
      </c>
      <c r="H274" s="4">
        <f t="shared" si="150"/>
        <v>10.33235357417664</v>
      </c>
      <c r="I274" s="4">
        <f t="shared" si="150"/>
        <v>14.214700853840842</v>
      </c>
      <c r="J274" s="4">
        <f t="shared" si="150"/>
        <v>12.947031785680297</v>
      </c>
      <c r="K274" s="4">
        <f t="shared" si="150"/>
        <v>15.294704624694235</v>
      </c>
      <c r="L274" s="4">
        <f t="shared" si="150"/>
        <v>17.00357210384016</v>
      </c>
      <c r="M274" s="4">
        <f t="shared" si="150"/>
        <v>14.275994810108834</v>
      </c>
      <c r="N274" s="4">
        <f t="shared" si="150"/>
        <v>28.37922857417664</v>
      </c>
      <c r="O274" s="4">
        <f t="shared" si="150"/>
        <v>32.460937999999999</v>
      </c>
      <c r="P274" s="4">
        <f t="shared" si="150"/>
        <v>31.992187999999995</v>
      </c>
      <c r="Q274" s="4">
        <f t="shared" si="150"/>
        <v>33.515625</v>
      </c>
      <c r="R274" s="4">
        <f t="shared" si="150"/>
        <v>35.039063000000006</v>
      </c>
      <c r="S274" s="12">
        <f t="shared" si="133"/>
        <v>35.039063000000006</v>
      </c>
    </row>
    <row r="275" spans="1:19" s="4" customFormat="1" x14ac:dyDescent="0.3">
      <c r="A275" s="12">
        <f>'CSP5'!$A$189</f>
        <v>3501</v>
      </c>
      <c r="B275" s="12">
        <f>B274</f>
        <v>-0.57892931408579607</v>
      </c>
      <c r="C275" s="12">
        <f t="shared" ref="C275:S275" si="151">C274</f>
        <v>-0.57892931408579607</v>
      </c>
      <c r="D275" s="12">
        <f t="shared" si="151"/>
        <v>1.2229756500043483</v>
      </c>
      <c r="E275" s="12">
        <f t="shared" si="151"/>
        <v>3.0738158602323069</v>
      </c>
      <c r="F275" s="12">
        <f t="shared" si="151"/>
        <v>5.1550531157780828</v>
      </c>
      <c r="G275" s="12">
        <f t="shared" si="151"/>
        <v>7.4500533472263104</v>
      </c>
      <c r="H275" s="12">
        <f t="shared" si="151"/>
        <v>10.33235357417664</v>
      </c>
      <c r="I275" s="12">
        <f t="shared" si="151"/>
        <v>14.214700853840842</v>
      </c>
      <c r="J275" s="12">
        <f t="shared" si="151"/>
        <v>12.947031785680297</v>
      </c>
      <c r="K275" s="12">
        <f t="shared" si="151"/>
        <v>15.294704624694235</v>
      </c>
      <c r="L275" s="12">
        <f t="shared" si="151"/>
        <v>17.00357210384016</v>
      </c>
      <c r="M275" s="12">
        <f t="shared" si="151"/>
        <v>14.275994810108834</v>
      </c>
      <c r="N275" s="12">
        <f t="shared" si="151"/>
        <v>28.37922857417664</v>
      </c>
      <c r="O275" s="12">
        <f t="shared" si="151"/>
        <v>32.460937999999999</v>
      </c>
      <c r="P275" s="12">
        <f t="shared" si="151"/>
        <v>31.992187999999995</v>
      </c>
      <c r="Q275" s="12">
        <f t="shared" si="151"/>
        <v>33.515625</v>
      </c>
      <c r="R275" s="12">
        <f t="shared" si="151"/>
        <v>35.039063000000006</v>
      </c>
      <c r="S275" s="12">
        <f t="shared" si="151"/>
        <v>35.039063000000006</v>
      </c>
    </row>
  </sheetData>
  <mergeCells count="20">
    <mergeCell ref="A1:AM1"/>
    <mergeCell ref="B2:S2"/>
    <mergeCell ref="V2:AM2"/>
    <mergeCell ref="B77:S77"/>
    <mergeCell ref="V27:AM27"/>
    <mergeCell ref="B27:S27"/>
    <mergeCell ref="B52:S52"/>
    <mergeCell ref="V52:AM52"/>
    <mergeCell ref="V77:AM77"/>
    <mergeCell ref="V127:AM127"/>
    <mergeCell ref="V152:AM152"/>
    <mergeCell ref="V177:AM177"/>
    <mergeCell ref="B252:S252"/>
    <mergeCell ref="V102:AM102"/>
    <mergeCell ref="B227:S227"/>
    <mergeCell ref="B202:S202"/>
    <mergeCell ref="B177:S177"/>
    <mergeCell ref="B102:S102"/>
    <mergeCell ref="B127:S127"/>
    <mergeCell ref="B152:S152"/>
  </mergeCells>
  <conditionalFormatting sqref="C6:R24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:R49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6:R74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1:R99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06:R124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31:R149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56:R174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81:R199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06:R22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31:R249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56:R27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6:AL24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31:AL49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56:AL74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81:AL9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106:AL124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131:AL14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156:AL17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181:AL19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8" operator="lessThan" id="{A59F2938-D364-4271-81A1-BDE3C5548EB5}">
            <xm:f>'Internal Flash'!$B$391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C231:R249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Paste Calib Data</vt:lpstr>
      <vt:lpstr>CSP5</vt:lpstr>
      <vt:lpstr>Internal Flash</vt:lpstr>
      <vt:lpstr>HP Tuner only</vt:lpstr>
      <vt:lpstr>Variables &amp; Axis Check</vt:lpstr>
      <vt:lpstr>Cmd Fuel Limit</vt:lpstr>
      <vt:lpstr>Fuel Pressure Calc</vt:lpstr>
      <vt:lpstr>Main Injection</vt:lpstr>
      <vt:lpstr>Pilot Injection</vt:lpstr>
      <vt:lpstr>Post Injection</vt:lpstr>
      <vt:lpstr>Main Timing Calc</vt:lpstr>
      <vt:lpstr>FCA Interp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Arin Kudlacek</dc:creator>
  <cp:lastModifiedBy>Arin Kudlacek</cp:lastModifiedBy>
  <dcterms:created xsi:type="dcterms:W3CDTF">2019-09-12T21:18:35Z</dcterms:created>
  <dcterms:modified xsi:type="dcterms:W3CDTF">2024-04-14T02:33:17Z</dcterms:modified>
</cp:coreProperties>
</file>